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24226"/>
  <mc:AlternateContent xmlns:mc="http://schemas.openxmlformats.org/markup-compatibility/2006">
    <mc:Choice Requires="x15">
      <x15ac:absPath xmlns:x15ac="http://schemas.microsoft.com/office/spreadsheetml/2010/11/ac" url="https://pagov-my.sharepoint.com/personal/mabaxter_pa_gov/Documents/Documents/"/>
    </mc:Choice>
  </mc:AlternateContent>
  <xr:revisionPtr revIDLastSave="5" documentId="8_{5BF098E8-9D46-4FCB-8201-C6A2064BE046}" xr6:coauthVersionLast="47" xr6:coauthVersionMax="47" xr10:uidLastSave="{D60E6E12-60F2-4113-9E7C-AF5ADCBD660C}"/>
  <bookViews>
    <workbookView xWindow="28680" yWindow="-120" windowWidth="29040" windowHeight="15720" tabRatio="788" xr2:uid="{00000000-000D-0000-FFFF-FFFF00000000}"/>
  </bookViews>
  <sheets>
    <sheet name="How To Use Spreadsheet" sheetId="13" r:id="rId1"/>
    <sheet name="Guidance" sheetId="20" r:id="rId2"/>
    <sheet name="Questions" sheetId="5" r:id="rId3"/>
    <sheet name="Training Tracker" sheetId="16" r:id="rId4"/>
    <sheet name="Addit'l Trng Hours" sheetId="17" state="hidden" r:id="rId5"/>
    <sheet name="Orientation" sheetId="18" r:id="rId6"/>
    <sheet name="Additional Training Hours" sheetId="22" r:id="rId7"/>
    <sheet name="Score" sheetId="6" r:id="rId8"/>
  </sheets>
  <definedNames>
    <definedName name="_xlnm._FilterDatabase" localSheetId="2" hidden="1">Questions!$A$5:$K$297</definedName>
    <definedName name="_Hlk100652971" localSheetId="1">Guidance!#REF!</definedName>
    <definedName name="_Hlk107213874" localSheetId="1">Guidance!#REF!</definedName>
    <definedName name="_Hlk107314157" localSheetId="1">Guidance!#REF!</definedName>
    <definedName name="_Hlk107918363" localSheetId="1">Guidance!#REF!</definedName>
    <definedName name="_Hlk34653079" localSheetId="1">Guidance!#REF!</definedName>
    <definedName name="_Hlk34922089" localSheetId="1">Guidance!#REF!</definedName>
    <definedName name="_Hlk97100545" localSheetId="1">Guidance!#REF!</definedName>
    <definedName name="_Hlk97298238" localSheetId="1">Guidance!#REF!</definedName>
    <definedName name="_xlnm.Print_Titles" localSheetId="2">Questions!$1:$5</definedName>
  </definedNames>
  <calcPr calcId="191028"/>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158" i="5" l="1"/>
  <c r="G158" i="5"/>
  <c r="F158" i="5"/>
  <c r="I418" i="5"/>
  <c r="H418" i="5"/>
  <c r="G418" i="5"/>
  <c r="F418" i="5"/>
  <c r="I324" i="5"/>
  <c r="E14" i="6" l="1"/>
  <c r="E13" i="6"/>
  <c r="E24" i="6"/>
  <c r="E21" i="6"/>
  <c r="E20" i="6"/>
  <c r="E19" i="6"/>
  <c r="K427" i="5" l="1"/>
  <c r="K421" i="5"/>
  <c r="K420" i="5"/>
  <c r="K426" i="5"/>
  <c r="K425" i="5"/>
  <c r="K424" i="5"/>
  <c r="K423" i="5"/>
  <c r="K422" i="5"/>
  <c r="K373" i="5"/>
  <c r="K372" i="5"/>
  <c r="J324" i="5"/>
  <c r="I326" i="5"/>
  <c r="J326" i="5"/>
  <c r="K231" i="5"/>
  <c r="K304" i="5"/>
  <c r="K303" i="5"/>
  <c r="K302" i="5"/>
  <c r="K301" i="5"/>
  <c r="K300" i="5"/>
  <c r="K299" i="5"/>
  <c r="K298" i="5"/>
  <c r="J297" i="5"/>
  <c r="I297" i="5"/>
  <c r="H297" i="5"/>
  <c r="G297" i="5"/>
  <c r="F297" i="5"/>
  <c r="L6" i="18"/>
  <c r="L7" i="18"/>
  <c r="L8" i="18"/>
  <c r="L9" i="18"/>
  <c r="L10" i="18"/>
  <c r="L11" i="18"/>
  <c r="L12" i="18"/>
  <c r="L13" i="18"/>
  <c r="L14" i="18"/>
  <c r="L15" i="18"/>
  <c r="L16" i="18"/>
  <c r="L17" i="18"/>
  <c r="L18" i="18"/>
  <c r="L19" i="18"/>
  <c r="L20" i="18"/>
  <c r="L21" i="18"/>
  <c r="L22" i="18"/>
  <c r="L23" i="18"/>
  <c r="L24" i="18"/>
  <c r="L25" i="18"/>
  <c r="L26" i="18"/>
  <c r="L27" i="18"/>
  <c r="L28" i="18"/>
  <c r="L29" i="18"/>
  <c r="L5" i="18"/>
  <c r="J6" i="18"/>
  <c r="J7" i="18"/>
  <c r="J8" i="18"/>
  <c r="J9" i="18"/>
  <c r="J10" i="18"/>
  <c r="J11" i="18"/>
  <c r="J12" i="18"/>
  <c r="J13" i="18"/>
  <c r="J14" i="18"/>
  <c r="J15" i="18"/>
  <c r="J16" i="18"/>
  <c r="J17" i="18"/>
  <c r="J18" i="18"/>
  <c r="J19" i="18"/>
  <c r="J20" i="18"/>
  <c r="J21" i="18"/>
  <c r="J22" i="18"/>
  <c r="J23" i="18"/>
  <c r="J24" i="18"/>
  <c r="J25" i="18"/>
  <c r="J26" i="18"/>
  <c r="J27" i="18"/>
  <c r="J28" i="18"/>
  <c r="J29" i="18"/>
  <c r="J5" i="18"/>
  <c r="E297" i="5" l="1"/>
  <c r="L15" i="6" s="1"/>
  <c r="BW5" i="22"/>
  <c r="BT5" i="22"/>
  <c r="BQ5" i="22"/>
  <c r="BN5" i="22"/>
  <c r="BK5" i="22"/>
  <c r="BH5" i="22"/>
  <c r="BE5" i="22"/>
  <c r="BB5" i="22"/>
  <c r="AY5" i="22"/>
  <c r="AV5" i="22"/>
  <c r="AS5" i="22"/>
  <c r="AP5" i="22"/>
  <c r="AM5" i="22"/>
  <c r="AJ5" i="22"/>
  <c r="AG5" i="22"/>
  <c r="AD5" i="22"/>
  <c r="R5" i="22"/>
  <c r="O5" i="22"/>
  <c r="L5" i="22"/>
  <c r="I5" i="22"/>
  <c r="F5" i="22" l="1"/>
  <c r="C5" i="22"/>
  <c r="C1" i="22"/>
  <c r="D1" i="18"/>
  <c r="C2" i="16"/>
  <c r="BW4" i="22"/>
  <c r="BV4" i="22"/>
  <c r="BT4" i="22"/>
  <c r="BS4" i="22"/>
  <c r="BQ4" i="22"/>
  <c r="BP4" i="22"/>
  <c r="BN4" i="22"/>
  <c r="BM4" i="22"/>
  <c r="BK4" i="22"/>
  <c r="BJ4" i="22"/>
  <c r="BH4" i="22"/>
  <c r="BG4" i="22"/>
  <c r="BE4" i="22"/>
  <c r="BD4" i="22"/>
  <c r="BB4" i="22"/>
  <c r="BA4" i="22"/>
  <c r="AY4" i="22"/>
  <c r="AX4" i="22"/>
  <c r="AV4" i="22"/>
  <c r="AU4" i="22"/>
  <c r="AS4" i="22"/>
  <c r="AR4" i="22"/>
  <c r="AP4" i="22"/>
  <c r="AO4" i="22"/>
  <c r="AM4" i="22"/>
  <c r="AL4" i="22"/>
  <c r="AJ4" i="22"/>
  <c r="AI4" i="22"/>
  <c r="AG4" i="22"/>
  <c r="AF4" i="22"/>
  <c r="AD4" i="22"/>
  <c r="AC4" i="22"/>
  <c r="AA4" i="22"/>
  <c r="Z4" i="22"/>
  <c r="X4" i="22"/>
  <c r="W4" i="22"/>
  <c r="U4" i="22"/>
  <c r="T4" i="22"/>
  <c r="R4" i="22"/>
  <c r="Q4" i="22"/>
  <c r="O4" i="22"/>
  <c r="N4" i="22"/>
  <c r="L4" i="22"/>
  <c r="K4" i="22"/>
  <c r="I4" i="22"/>
  <c r="H4" i="22"/>
  <c r="F4" i="22"/>
  <c r="E4" i="22"/>
  <c r="C4" i="22"/>
  <c r="B4" i="22"/>
  <c r="Y31" i="16" l="1"/>
  <c r="Y30" i="16"/>
  <c r="Y29" i="16"/>
  <c r="Y28" i="16"/>
  <c r="Y27" i="16"/>
  <c r="Y26" i="16"/>
  <c r="Y25" i="16"/>
  <c r="Y24" i="16"/>
  <c r="Z24" i="16" s="1"/>
  <c r="Y23" i="16"/>
  <c r="Y22" i="16"/>
  <c r="Y21" i="16"/>
  <c r="Y20" i="16"/>
  <c r="Y19" i="16"/>
  <c r="Y18" i="16"/>
  <c r="Y17" i="16"/>
  <c r="Y16" i="16"/>
  <c r="Y12" i="16"/>
  <c r="Y11" i="16"/>
  <c r="Y10" i="16"/>
  <c r="Y9" i="16"/>
  <c r="Y8" i="16"/>
  <c r="Y7" i="16"/>
  <c r="M29" i="18"/>
  <c r="P29" i="18" s="1" a="1"/>
  <c r="P29" i="18" s="1"/>
  <c r="O29" i="18" a="1"/>
  <c r="O29" i="18" s="1"/>
  <c r="I29" i="18"/>
  <c r="K29" i="18" s="1"/>
  <c r="N29" i="18" s="1"/>
  <c r="A29" i="18"/>
  <c r="M28" i="18"/>
  <c r="P28" i="18" s="1" a="1"/>
  <c r="P28" i="18" s="1"/>
  <c r="O28" i="18" a="1"/>
  <c r="O28" i="18" s="1"/>
  <c r="I28" i="18"/>
  <c r="K28" i="18" s="1"/>
  <c r="A28" i="18"/>
  <c r="M27" i="18"/>
  <c r="P27" i="18" s="1" a="1"/>
  <c r="P27" i="18" s="1"/>
  <c r="O27" i="18" a="1"/>
  <c r="O27" i="18" s="1"/>
  <c r="I27" i="18"/>
  <c r="A27" i="18"/>
  <c r="M26" i="18"/>
  <c r="P26" i="18" s="1" a="1"/>
  <c r="P26" i="18" s="1"/>
  <c r="O26" i="18" a="1"/>
  <c r="O26" i="18" s="1"/>
  <c r="I26" i="18"/>
  <c r="K26" i="18" s="1"/>
  <c r="A26" i="18"/>
  <c r="M25" i="18"/>
  <c r="P25" i="18" s="1" a="1"/>
  <c r="P25" i="18" s="1"/>
  <c r="O25" i="18" a="1"/>
  <c r="O25" i="18" s="1"/>
  <c r="I25" i="18"/>
  <c r="K25" i="18" s="1"/>
  <c r="N25" i="18" s="1"/>
  <c r="A25" i="18"/>
  <c r="M24" i="18"/>
  <c r="P24" i="18" s="1" a="1"/>
  <c r="P24" i="18" s="1"/>
  <c r="O24" i="18" a="1"/>
  <c r="O24" i="18" s="1"/>
  <c r="I24" i="18"/>
  <c r="K24" i="18" s="1"/>
  <c r="A24" i="18"/>
  <c r="M23" i="18"/>
  <c r="P23" i="18" s="1" a="1"/>
  <c r="P23" i="18" s="1"/>
  <c r="O23" i="18" a="1"/>
  <c r="O23" i="18" s="1"/>
  <c r="I23" i="18"/>
  <c r="K23" i="18" s="1"/>
  <c r="N23" i="18" s="1"/>
  <c r="A23" i="18"/>
  <c r="M22" i="18"/>
  <c r="P22" i="18" s="1" a="1"/>
  <c r="P22" i="18" s="1"/>
  <c r="O22" i="18" a="1"/>
  <c r="O22" i="18" s="1"/>
  <c r="I22" i="18"/>
  <c r="K22" i="18" s="1"/>
  <c r="A22" i="18"/>
  <c r="M21" i="18"/>
  <c r="P21" i="18" s="1" a="1"/>
  <c r="P21" i="18" s="1"/>
  <c r="O21" i="18" a="1"/>
  <c r="O21" i="18" s="1"/>
  <c r="I21" i="18"/>
  <c r="K21" i="18" s="1"/>
  <c r="N21" i="18" s="1"/>
  <c r="A21" i="18"/>
  <c r="M20" i="18"/>
  <c r="P20" i="18" s="1" a="1"/>
  <c r="P20" i="18" s="1"/>
  <c r="O20" i="18" a="1"/>
  <c r="O20" i="18" s="1"/>
  <c r="I20" i="18"/>
  <c r="K20" i="18" s="1"/>
  <c r="A20" i="18"/>
  <c r="M19" i="18"/>
  <c r="P19" i="18" s="1" a="1"/>
  <c r="P19" i="18" s="1"/>
  <c r="O19" i="18" a="1"/>
  <c r="O19" i="18" s="1"/>
  <c r="I19" i="18"/>
  <c r="K19" i="18" s="1"/>
  <c r="N19" i="18" s="1"/>
  <c r="A19" i="18"/>
  <c r="M18" i="18"/>
  <c r="P18" i="18" s="1" a="1"/>
  <c r="P18" i="18" s="1"/>
  <c r="O18" i="18" a="1"/>
  <c r="O18" i="18" s="1"/>
  <c r="I18" i="18"/>
  <c r="K18" i="18" s="1"/>
  <c r="A18" i="18"/>
  <c r="M17" i="18"/>
  <c r="P17" i="18" s="1" a="1"/>
  <c r="P17" i="18" s="1"/>
  <c r="O17" i="18" a="1"/>
  <c r="O17" i="18" s="1"/>
  <c r="I17" i="18"/>
  <c r="K17" i="18" s="1"/>
  <c r="N17" i="18" s="1"/>
  <c r="A17" i="18"/>
  <c r="M16" i="18"/>
  <c r="P16" i="18" s="1" a="1"/>
  <c r="P16" i="18" s="1"/>
  <c r="O16" i="18" a="1"/>
  <c r="O16" i="18" s="1"/>
  <c r="I16" i="18"/>
  <c r="K16" i="18" s="1"/>
  <c r="A16" i="18"/>
  <c r="O15" i="18" a="1"/>
  <c r="O15" i="18" s="1"/>
  <c r="M15" i="18"/>
  <c r="P15" i="18" s="1" a="1"/>
  <c r="P15" i="18" s="1"/>
  <c r="I15" i="18"/>
  <c r="K15" i="18" s="1"/>
  <c r="A15" i="18"/>
  <c r="M14" i="18"/>
  <c r="P14" i="18" s="1" a="1"/>
  <c r="P14" i="18" s="1"/>
  <c r="O14" i="18" a="1"/>
  <c r="O14" i="18" s="1"/>
  <c r="I14" i="18"/>
  <c r="K14" i="18" s="1"/>
  <c r="N14" i="18" s="1"/>
  <c r="A14" i="18"/>
  <c r="M13" i="18"/>
  <c r="P13" i="18" s="1" a="1"/>
  <c r="P13" i="18" s="1"/>
  <c r="O13" i="18" a="1"/>
  <c r="O13" i="18" s="1"/>
  <c r="I13" i="18"/>
  <c r="K13" i="18" s="1"/>
  <c r="A13" i="18"/>
  <c r="M12" i="18"/>
  <c r="P12" i="18" s="1" a="1"/>
  <c r="P12" i="18" s="1"/>
  <c r="O12" i="18" a="1"/>
  <c r="O12" i="18" s="1"/>
  <c r="I12" i="18"/>
  <c r="K12" i="18" s="1"/>
  <c r="N12" i="18" s="1"/>
  <c r="A12" i="18"/>
  <c r="M11" i="18"/>
  <c r="P11" i="18" s="1" a="1"/>
  <c r="P11" i="18" s="1"/>
  <c r="O11" i="18" a="1"/>
  <c r="O11" i="18" s="1"/>
  <c r="I11" i="18"/>
  <c r="K11" i="18" s="1"/>
  <c r="A11" i="18"/>
  <c r="M10" i="18"/>
  <c r="P10" i="18" s="1" a="1"/>
  <c r="P10" i="18" s="1"/>
  <c r="O10" i="18" a="1"/>
  <c r="O10" i="18" s="1"/>
  <c r="I10" i="18"/>
  <c r="K10" i="18" s="1"/>
  <c r="N10" i="18" s="1"/>
  <c r="A10" i="18"/>
  <c r="M9" i="18"/>
  <c r="P9" i="18" s="1" a="1"/>
  <c r="P9" i="18" s="1"/>
  <c r="O9" i="18" a="1"/>
  <c r="O9" i="18" s="1"/>
  <c r="I9" i="18"/>
  <c r="K9" i="18" s="1"/>
  <c r="A9" i="18"/>
  <c r="M8" i="18"/>
  <c r="P8" i="18" s="1" a="1"/>
  <c r="P8" i="18" s="1"/>
  <c r="O8" i="18" a="1"/>
  <c r="O8" i="18" s="1"/>
  <c r="I8" i="18"/>
  <c r="K8" i="18" s="1"/>
  <c r="A8" i="18"/>
  <c r="M7" i="18"/>
  <c r="P7" i="18" s="1" a="1"/>
  <c r="P7" i="18" s="1"/>
  <c r="O7" i="18" a="1"/>
  <c r="O7" i="18" s="1"/>
  <c r="I7" i="18"/>
  <c r="K7" i="18" s="1"/>
  <c r="N7" i="18" s="1"/>
  <c r="A7" i="18"/>
  <c r="M6" i="18"/>
  <c r="P6" i="18" s="1" a="1"/>
  <c r="P6" i="18" s="1"/>
  <c r="O6" i="18" a="1"/>
  <c r="O6" i="18" s="1"/>
  <c r="I6" i="18"/>
  <c r="K6" i="18" s="1"/>
  <c r="A6" i="18"/>
  <c r="O5" i="18" a="1"/>
  <c r="O5" i="18" s="1"/>
  <c r="M5" i="18"/>
  <c r="P5" i="18" s="1" a="1"/>
  <c r="P5" i="18" s="1"/>
  <c r="I5" i="18"/>
  <c r="K5" i="18" s="1"/>
  <c r="N5" i="18" s="1"/>
  <c r="A5" i="18"/>
  <c r="I2" i="18" a="1"/>
  <c r="I2" i="18" s="1"/>
  <c r="D3" i="18" s="1"/>
  <c r="A1" i="18"/>
  <c r="Q32" i="16"/>
  <c r="O32" i="16"/>
  <c r="M32" i="16"/>
  <c r="K32" i="16"/>
  <c r="I32" i="16"/>
  <c r="G32" i="16"/>
  <c r="AC31" i="16"/>
  <c r="X31" i="16"/>
  <c r="U31" i="16"/>
  <c r="T31" i="16"/>
  <c r="S31" i="16"/>
  <c r="AC30" i="16"/>
  <c r="V30" i="16" s="1"/>
  <c r="X30" i="16"/>
  <c r="U30" i="16"/>
  <c r="T30" i="16"/>
  <c r="W30" i="16" s="1"/>
  <c r="S30" i="16"/>
  <c r="AC29" i="16"/>
  <c r="X29" i="16"/>
  <c r="U29" i="16"/>
  <c r="T29" i="16"/>
  <c r="S29" i="16"/>
  <c r="AC28" i="16"/>
  <c r="V28" i="16" s="1"/>
  <c r="X28" i="16"/>
  <c r="U28" i="16"/>
  <c r="T28" i="16"/>
  <c r="W28" i="16" s="1"/>
  <c r="S28" i="16"/>
  <c r="AC27" i="16"/>
  <c r="X27" i="16"/>
  <c r="U27" i="16"/>
  <c r="T27" i="16"/>
  <c r="S27" i="16"/>
  <c r="AC26" i="16"/>
  <c r="V26" i="16" s="1"/>
  <c r="X26" i="16"/>
  <c r="U26" i="16"/>
  <c r="T26" i="16"/>
  <c r="W26" i="16" s="1"/>
  <c r="S26" i="16"/>
  <c r="AC25" i="16"/>
  <c r="X25" i="16"/>
  <c r="U25" i="16"/>
  <c r="T25" i="16"/>
  <c r="S25" i="16"/>
  <c r="AC24" i="16"/>
  <c r="V24" i="16" s="1"/>
  <c r="X24" i="16"/>
  <c r="U24" i="16"/>
  <c r="T24" i="16"/>
  <c r="W24" i="16" s="1"/>
  <c r="S24" i="16"/>
  <c r="AC23" i="16"/>
  <c r="V23" i="16" s="1"/>
  <c r="X23" i="16"/>
  <c r="U23" i="16"/>
  <c r="T23" i="16"/>
  <c r="W23" i="16" s="1"/>
  <c r="S23" i="16"/>
  <c r="AC22" i="16"/>
  <c r="V22" i="16" s="1"/>
  <c r="X22" i="16"/>
  <c r="U22" i="16"/>
  <c r="T22" i="16"/>
  <c r="S22" i="16"/>
  <c r="AC21" i="16"/>
  <c r="X21" i="16"/>
  <c r="U21" i="16"/>
  <c r="T21" i="16"/>
  <c r="U5" i="22" s="1"/>
  <c r="Y13" i="16" s="1"/>
  <c r="S21" i="16"/>
  <c r="AC20" i="16"/>
  <c r="X20" i="16"/>
  <c r="U20" i="16"/>
  <c r="T20" i="16"/>
  <c r="S20" i="16"/>
  <c r="AC19" i="16"/>
  <c r="V19" i="16" s="1"/>
  <c r="X19" i="16"/>
  <c r="U19" i="16"/>
  <c r="T19" i="16"/>
  <c r="W19" i="16" s="1"/>
  <c r="S19" i="16"/>
  <c r="AC18" i="16"/>
  <c r="V18" i="16" s="1"/>
  <c r="X18" i="16"/>
  <c r="U18" i="16"/>
  <c r="T18" i="16"/>
  <c r="S18" i="16"/>
  <c r="AC17" i="16"/>
  <c r="X17" i="16"/>
  <c r="U17" i="16"/>
  <c r="T17" i="16"/>
  <c r="S17" i="16"/>
  <c r="AC16" i="16"/>
  <c r="V16" i="16" s="1"/>
  <c r="X16" i="16"/>
  <c r="U16" i="16"/>
  <c r="T16" i="16"/>
  <c r="S16" i="16"/>
  <c r="AC15" i="16"/>
  <c r="X15" i="16"/>
  <c r="U15" i="16"/>
  <c r="T15" i="16"/>
  <c r="S15" i="16"/>
  <c r="AC14" i="16"/>
  <c r="V14" i="16" s="1"/>
  <c r="X14" i="16"/>
  <c r="U14" i="16"/>
  <c r="T14" i="16"/>
  <c r="S14" i="16"/>
  <c r="AC13" i="16"/>
  <c r="V13" i="16" s="1"/>
  <c r="X13" i="16"/>
  <c r="U13" i="16"/>
  <c r="T13" i="16"/>
  <c r="S13" i="16"/>
  <c r="AC12" i="16"/>
  <c r="X12" i="16"/>
  <c r="U12" i="16"/>
  <c r="T12" i="16"/>
  <c r="S12" i="16"/>
  <c r="AC11" i="16"/>
  <c r="X11" i="16"/>
  <c r="U11" i="16"/>
  <c r="T11" i="16"/>
  <c r="S11" i="16"/>
  <c r="AC10" i="16"/>
  <c r="V10" i="16" s="1"/>
  <c r="X10" i="16"/>
  <c r="U10" i="16"/>
  <c r="T10" i="16"/>
  <c r="W10" i="16" s="1"/>
  <c r="S10" i="16"/>
  <c r="AC9" i="16"/>
  <c r="V9" i="16" s="1"/>
  <c r="X9" i="16"/>
  <c r="U9" i="16"/>
  <c r="W9" i="16" s="1"/>
  <c r="T9" i="16"/>
  <c r="S9" i="16"/>
  <c r="AC8" i="16"/>
  <c r="X8" i="16"/>
  <c r="U8" i="16"/>
  <c r="T8" i="16"/>
  <c r="S8" i="16"/>
  <c r="AC7" i="16"/>
  <c r="X7" i="16"/>
  <c r="U7" i="16"/>
  <c r="T7" i="16"/>
  <c r="S7" i="16"/>
  <c r="AC1" i="16"/>
  <c r="T3" i="16" s="1" a="1"/>
  <c r="T3" i="16" s="1"/>
  <c r="C4" i="16" s="1"/>
  <c r="V29" i="16" l="1"/>
  <c r="V21" i="16"/>
  <c r="V17" i="16"/>
  <c r="W15" i="16"/>
  <c r="Z31" i="16"/>
  <c r="Z8" i="16"/>
  <c r="V31" i="16"/>
  <c r="V20" i="16"/>
  <c r="V15" i="16"/>
  <c r="W8" i="16"/>
  <c r="V8" i="16"/>
  <c r="K27" i="18"/>
  <c r="N27" i="18" s="1"/>
  <c r="Q27" i="18" s="1"/>
  <c r="A30" i="18"/>
  <c r="P30" i="18" s="1"/>
  <c r="W25" i="16"/>
  <c r="Z12" i="16"/>
  <c r="W20" i="16"/>
  <c r="W22" i="16"/>
  <c r="W31" i="16"/>
  <c r="Z20" i="16"/>
  <c r="Z28" i="16"/>
  <c r="Z16" i="16"/>
  <c r="W7" i="16"/>
  <c r="Z29" i="16"/>
  <c r="V25" i="16"/>
  <c r="W13" i="16"/>
  <c r="W16" i="16"/>
  <c r="W18" i="16"/>
  <c r="W29" i="16"/>
  <c r="W21" i="16"/>
  <c r="X5" i="22" s="1"/>
  <c r="Y14" i="16" s="1"/>
  <c r="Z14" i="16" s="1"/>
  <c r="W17" i="16"/>
  <c r="W14" i="16"/>
  <c r="W12" i="16"/>
  <c r="V12" i="16"/>
  <c r="S32" i="16"/>
  <c r="Z27" i="16"/>
  <c r="V27" i="16"/>
  <c r="W27" i="16"/>
  <c r="W11" i="16"/>
  <c r="V11" i="16"/>
  <c r="AC32" i="16"/>
  <c r="W34" i="16" s="1"/>
  <c r="Z26" i="16"/>
  <c r="Z22" i="16"/>
  <c r="Z10" i="16"/>
  <c r="Z25" i="16"/>
  <c r="Z11" i="16"/>
  <c r="Z30" i="16"/>
  <c r="Z13" i="16"/>
  <c r="N9" i="18"/>
  <c r="Q9" i="18" s="1"/>
  <c r="N16" i="18"/>
  <c r="Q16" i="18" s="1"/>
  <c r="N11" i="18"/>
  <c r="Q11" i="18" s="1"/>
  <c r="N18" i="18"/>
  <c r="Q18" i="18" s="1"/>
  <c r="N6" i="18"/>
  <c r="Q6" i="18" s="1"/>
  <c r="Q10" i="18"/>
  <c r="N20" i="18"/>
  <c r="Q20" i="18" s="1"/>
  <c r="N22" i="18"/>
  <c r="Q22" i="18" s="1"/>
  <c r="N24" i="18"/>
  <c r="Q24" i="18" s="1"/>
  <c r="N26" i="18"/>
  <c r="Q26" i="18" s="1"/>
  <c r="N28" i="18"/>
  <c r="Q28" i="18" s="1"/>
  <c r="Q5" i="18"/>
  <c r="N13" i="18"/>
  <c r="Q13" i="18" s="1"/>
  <c r="Q17" i="18"/>
  <c r="N8" i="18"/>
  <c r="Q8" i="18" s="1"/>
  <c r="Q12" i="18"/>
  <c r="Q19" i="18"/>
  <c r="Q21" i="18"/>
  <c r="Q23" i="18"/>
  <c r="Q25" i="18"/>
  <c r="Q29" i="18"/>
  <c r="Q7" i="18"/>
  <c r="N15" i="18"/>
  <c r="Q15" i="18" s="1"/>
  <c r="Q14" i="18"/>
  <c r="Z23" i="16"/>
  <c r="Z21" i="16"/>
  <c r="AA5" i="22" s="1"/>
  <c r="Z19" i="16"/>
  <c r="Z18" i="16"/>
  <c r="Z17" i="16"/>
  <c r="Z9" i="16"/>
  <c r="Z7" i="16"/>
  <c r="V7" i="16"/>
  <c r="T32" i="16"/>
  <c r="I84" i="5"/>
  <c r="I83" i="5"/>
  <c r="I82" i="5"/>
  <c r="E93" i="5"/>
  <c r="W35" i="16" l="1"/>
  <c r="S33" i="16"/>
  <c r="Z34" i="16" s="1"/>
  <c r="V32" i="16"/>
  <c r="W33" i="16" s="1"/>
  <c r="R32" i="16"/>
  <c r="N32" i="16"/>
  <c r="H32" i="16"/>
  <c r="J32" i="16"/>
  <c r="P32" i="16"/>
  <c r="L32" i="16"/>
  <c r="P31" i="18"/>
  <c r="Q30" i="18" s="1"/>
  <c r="J418" i="5"/>
  <c r="E418" i="5" s="1"/>
  <c r="L28" i="6" s="1"/>
  <c r="M149" i="5"/>
  <c r="N149" i="5"/>
  <c r="O149" i="5"/>
  <c r="P149" i="5"/>
  <c r="Q149" i="5"/>
  <c r="R149" i="5"/>
  <c r="S149" i="5"/>
  <c r="T149" i="5"/>
  <c r="U149" i="5"/>
  <c r="V149" i="5"/>
  <c r="W149" i="5"/>
  <c r="X149" i="5"/>
  <c r="Y149" i="5"/>
  <c r="Z149" i="5"/>
  <c r="AA149" i="5"/>
  <c r="AB149" i="5"/>
  <c r="AC149" i="5"/>
  <c r="AD149" i="5"/>
  <c r="AE149" i="5"/>
  <c r="AF149" i="5"/>
  <c r="AG149" i="5"/>
  <c r="AH149" i="5"/>
  <c r="AI149" i="5"/>
  <c r="AJ149" i="5"/>
  <c r="AK149" i="5"/>
  <c r="AL149" i="5"/>
  <c r="AM149" i="5"/>
  <c r="AN149" i="5"/>
  <c r="AO149" i="5"/>
  <c r="AP149" i="5"/>
  <c r="AQ149" i="5"/>
  <c r="AR149" i="5"/>
  <c r="AS149" i="5"/>
  <c r="AT149" i="5"/>
  <c r="AU149" i="5"/>
  <c r="AV149" i="5"/>
  <c r="AW149" i="5"/>
  <c r="AX149" i="5"/>
  <c r="AY149" i="5"/>
  <c r="AZ149" i="5"/>
  <c r="BA149" i="5"/>
  <c r="BB149" i="5"/>
  <c r="BC149" i="5"/>
  <c r="BD149" i="5"/>
  <c r="BE149" i="5"/>
  <c r="BF149" i="5"/>
  <c r="BG149" i="5"/>
  <c r="BH149" i="5"/>
  <c r="BI149" i="5"/>
  <c r="BJ149" i="5"/>
  <c r="BK149" i="5"/>
  <c r="BL149" i="5"/>
  <c r="BM149" i="5"/>
  <c r="BN149" i="5"/>
  <c r="BO149" i="5"/>
  <c r="BP149" i="5"/>
  <c r="BQ149" i="5"/>
  <c r="BR149" i="5"/>
  <c r="BS149" i="5"/>
  <c r="L149" i="5"/>
  <c r="K222" i="5"/>
  <c r="K221" i="5"/>
  <c r="K220" i="5"/>
  <c r="K219" i="5"/>
  <c r="K218" i="5"/>
  <c r="K217" i="5"/>
  <c r="K216" i="5"/>
  <c r="K215" i="5"/>
  <c r="K214" i="5"/>
  <c r="J213" i="5"/>
  <c r="I213" i="5"/>
  <c r="H213" i="5"/>
  <c r="G213" i="5"/>
  <c r="F213" i="5"/>
  <c r="E213" i="5" s="1"/>
  <c r="I22" i="6" s="1"/>
  <c r="E98" i="5"/>
  <c r="E99" i="5"/>
  <c r="H149" i="5" l="1"/>
  <c r="I149" i="5"/>
  <c r="J149" i="5"/>
  <c r="F149" i="5"/>
  <c r="G149" i="5"/>
  <c r="E149" i="5" l="1"/>
  <c r="E94" i="5" l="1"/>
  <c r="E95" i="5"/>
  <c r="E96" i="5"/>
  <c r="E97" i="5"/>
  <c r="I85" i="5"/>
  <c r="I86" i="5"/>
  <c r="I87" i="5"/>
  <c r="I88" i="5"/>
  <c r="H94" i="5" l="1"/>
  <c r="F94" i="5"/>
  <c r="H83" i="5"/>
  <c r="G83" i="5"/>
  <c r="F83" i="5"/>
  <c r="G94" i="5"/>
  <c r="F92" i="5" l="1"/>
  <c r="F371" i="5"/>
  <c r="H371" i="5"/>
  <c r="I371" i="5"/>
  <c r="I158" i="5"/>
  <c r="K30" i="6" l="1"/>
  <c r="K445" i="5"/>
  <c r="K439" i="5"/>
  <c r="K438" i="5"/>
  <c r="K436" i="5"/>
  <c r="K430" i="5"/>
  <c r="K429" i="5"/>
  <c r="K29" i="6"/>
  <c r="K27" i="6"/>
  <c r="K417" i="5"/>
  <c r="K411" i="5"/>
  <c r="K410" i="5"/>
  <c r="K409" i="5"/>
  <c r="K26" i="6"/>
  <c r="K407" i="5"/>
  <c r="K401" i="5"/>
  <c r="K400" i="5"/>
  <c r="K25" i="6"/>
  <c r="K398" i="5"/>
  <c r="K392" i="5"/>
  <c r="K391" i="5"/>
  <c r="K370" i="5"/>
  <c r="K364" i="5"/>
  <c r="K363" i="5"/>
  <c r="K24" i="6"/>
  <c r="K389" i="5"/>
  <c r="K383" i="5"/>
  <c r="K382" i="5"/>
  <c r="H28" i="6"/>
  <c r="K23" i="6"/>
  <c r="K380" i="5"/>
  <c r="K374" i="5"/>
  <c r="K21" i="6"/>
  <c r="K361" i="5"/>
  <c r="K355" i="5"/>
  <c r="K354" i="5"/>
  <c r="K352" i="5"/>
  <c r="K346" i="5"/>
  <c r="K345" i="5"/>
  <c r="K20" i="6"/>
  <c r="K19" i="6"/>
  <c r="K343" i="5"/>
  <c r="K337" i="5"/>
  <c r="K336" i="5"/>
  <c r="K18" i="6"/>
  <c r="K334" i="5"/>
  <c r="K328" i="5"/>
  <c r="K327" i="5"/>
  <c r="K17" i="6"/>
  <c r="I314" i="5"/>
  <c r="K323" i="5"/>
  <c r="K317" i="5"/>
  <c r="K315" i="5"/>
  <c r="H314" i="5"/>
  <c r="F314" i="5"/>
  <c r="K313" i="5"/>
  <c r="K307" i="5"/>
  <c r="K306" i="5"/>
  <c r="K16" i="6"/>
  <c r="K14" i="6"/>
  <c r="K296" i="5"/>
  <c r="K290" i="5"/>
  <c r="K289" i="5"/>
  <c r="K287" i="5"/>
  <c r="K281" i="5"/>
  <c r="K280" i="5"/>
  <c r="K278" i="5"/>
  <c r="K272" i="5"/>
  <c r="K271" i="5"/>
  <c r="K269" i="5"/>
  <c r="K263" i="5"/>
  <c r="K262" i="5"/>
  <c r="K260" i="5"/>
  <c r="K254" i="5"/>
  <c r="K253" i="5"/>
  <c r="K251" i="5"/>
  <c r="K245" i="5"/>
  <c r="K244" i="5"/>
  <c r="K242" i="5"/>
  <c r="K236" i="5"/>
  <c r="K235" i="5"/>
  <c r="K234" i="5"/>
  <c r="K233" i="5"/>
  <c r="K13" i="6"/>
  <c r="H27" i="6"/>
  <c r="H24" i="6"/>
  <c r="H26" i="6"/>
  <c r="H25" i="6"/>
  <c r="H23" i="6"/>
  <c r="H22" i="6"/>
  <c r="H21" i="6"/>
  <c r="H20" i="6"/>
  <c r="H19" i="6" l="1"/>
  <c r="H18" i="6"/>
  <c r="H17" i="6"/>
  <c r="H16" i="6"/>
  <c r="K225" i="5"/>
  <c r="K224" i="5"/>
  <c r="K212" i="5"/>
  <c r="K206" i="5"/>
  <c r="K205" i="5"/>
  <c r="K204" i="5"/>
  <c r="K202" i="5"/>
  <c r="K196" i="5"/>
  <c r="K195" i="5"/>
  <c r="K193" i="5"/>
  <c r="K187" i="5"/>
  <c r="K186" i="5"/>
  <c r="K184" i="5"/>
  <c r="K178" i="5"/>
  <c r="K177" i="5"/>
  <c r="K175" i="5"/>
  <c r="K169" i="5"/>
  <c r="K168" i="5"/>
  <c r="K166" i="5"/>
  <c r="K160" i="5"/>
  <c r="K159" i="5"/>
  <c r="K157" i="5"/>
  <c r="K151" i="5"/>
  <c r="K150" i="5"/>
  <c r="K156" i="5"/>
  <c r="K155" i="5"/>
  <c r="K154" i="5"/>
  <c r="K153" i="5"/>
  <c r="K152" i="5"/>
  <c r="J147" i="5"/>
  <c r="I147" i="5"/>
  <c r="I15" i="6" l="1"/>
  <c r="K146" i="5" l="1"/>
  <c r="K140" i="5"/>
  <c r="K139" i="5"/>
  <c r="K137" i="5"/>
  <c r="K131" i="5"/>
  <c r="K130" i="5"/>
  <c r="K444" i="5" l="1"/>
  <c r="K443" i="5"/>
  <c r="K442" i="5"/>
  <c r="K441" i="5"/>
  <c r="K440" i="5"/>
  <c r="J437" i="5"/>
  <c r="I437" i="5"/>
  <c r="H437" i="5"/>
  <c r="G437" i="5"/>
  <c r="F437" i="5"/>
  <c r="K435" i="5"/>
  <c r="K434" i="5"/>
  <c r="K433" i="5"/>
  <c r="K432" i="5"/>
  <c r="K431" i="5"/>
  <c r="J428" i="5"/>
  <c r="I428" i="5"/>
  <c r="H428" i="5"/>
  <c r="G428" i="5"/>
  <c r="F428" i="5"/>
  <c r="K416" i="5"/>
  <c r="K415" i="5"/>
  <c r="K414" i="5"/>
  <c r="K413" i="5"/>
  <c r="K412" i="5"/>
  <c r="J408" i="5"/>
  <c r="I408" i="5"/>
  <c r="H408" i="5"/>
  <c r="G408" i="5"/>
  <c r="F408" i="5"/>
  <c r="K406" i="5"/>
  <c r="K405" i="5"/>
  <c r="K404" i="5"/>
  <c r="K403" i="5"/>
  <c r="K402" i="5"/>
  <c r="J399" i="5"/>
  <c r="I399" i="5"/>
  <c r="H399" i="5"/>
  <c r="G399" i="5"/>
  <c r="F399" i="5"/>
  <c r="K397" i="5"/>
  <c r="K396" i="5"/>
  <c r="K395" i="5"/>
  <c r="K394" i="5"/>
  <c r="K393" i="5"/>
  <c r="J390" i="5"/>
  <c r="I390" i="5"/>
  <c r="H390" i="5"/>
  <c r="G390" i="5"/>
  <c r="F390" i="5"/>
  <c r="K369" i="5"/>
  <c r="K368" i="5"/>
  <c r="K367" i="5"/>
  <c r="K366" i="5"/>
  <c r="K365" i="5"/>
  <c r="J362" i="5"/>
  <c r="I362" i="5"/>
  <c r="H362" i="5"/>
  <c r="G362" i="5"/>
  <c r="F362" i="5"/>
  <c r="K388" i="5"/>
  <c r="K387" i="5"/>
  <c r="K386" i="5"/>
  <c r="K385" i="5"/>
  <c r="K384" i="5"/>
  <c r="J381" i="5"/>
  <c r="I381" i="5"/>
  <c r="H381" i="5"/>
  <c r="G381" i="5"/>
  <c r="F381" i="5"/>
  <c r="K379" i="5"/>
  <c r="K378" i="5"/>
  <c r="K377" i="5"/>
  <c r="K376" i="5"/>
  <c r="K375" i="5"/>
  <c r="J371" i="5"/>
  <c r="G371" i="5"/>
  <c r="K360" i="5"/>
  <c r="K359" i="5"/>
  <c r="K358" i="5"/>
  <c r="K357" i="5"/>
  <c r="K356" i="5"/>
  <c r="J353" i="5"/>
  <c r="I353" i="5"/>
  <c r="H353" i="5"/>
  <c r="G353" i="5"/>
  <c r="F353" i="5"/>
  <c r="K351" i="5"/>
  <c r="K350" i="5"/>
  <c r="K349" i="5"/>
  <c r="K348" i="5"/>
  <c r="K347" i="5"/>
  <c r="J344" i="5"/>
  <c r="I344" i="5"/>
  <c r="H344" i="5"/>
  <c r="G344" i="5"/>
  <c r="F344" i="5"/>
  <c r="K342" i="5"/>
  <c r="K341" i="5"/>
  <c r="K340" i="5"/>
  <c r="K339" i="5"/>
  <c r="K338" i="5"/>
  <c r="J335" i="5"/>
  <c r="I335" i="5"/>
  <c r="H335" i="5"/>
  <c r="G335" i="5"/>
  <c r="F335" i="5"/>
  <c r="K333" i="5"/>
  <c r="K332" i="5"/>
  <c r="K331" i="5"/>
  <c r="K330" i="5"/>
  <c r="K329" i="5"/>
  <c r="H326" i="5"/>
  <c r="G326" i="5"/>
  <c r="F326" i="5"/>
  <c r="E326" i="5" s="1"/>
  <c r="K322" i="5"/>
  <c r="K321" i="5"/>
  <c r="K320" i="5"/>
  <c r="K319" i="5"/>
  <c r="K318" i="5"/>
  <c r="J314" i="5"/>
  <c r="G314" i="5"/>
  <c r="K312" i="5"/>
  <c r="K311" i="5"/>
  <c r="K310" i="5"/>
  <c r="K309" i="5"/>
  <c r="K308" i="5"/>
  <c r="J305" i="5"/>
  <c r="I305" i="5"/>
  <c r="H305" i="5"/>
  <c r="G305" i="5"/>
  <c r="F305" i="5"/>
  <c r="K295" i="5"/>
  <c r="K294" i="5"/>
  <c r="K293" i="5"/>
  <c r="K292" i="5"/>
  <c r="K291" i="5"/>
  <c r="J288" i="5"/>
  <c r="I288" i="5"/>
  <c r="H288" i="5"/>
  <c r="G288" i="5"/>
  <c r="F288" i="5"/>
  <c r="K286" i="5"/>
  <c r="K285" i="5"/>
  <c r="K284" i="5"/>
  <c r="K283" i="5"/>
  <c r="K282" i="5"/>
  <c r="J279" i="5"/>
  <c r="I279" i="5"/>
  <c r="H279" i="5"/>
  <c r="G279" i="5"/>
  <c r="F279" i="5"/>
  <c r="K277" i="5"/>
  <c r="K276" i="5"/>
  <c r="K275" i="5"/>
  <c r="K274" i="5"/>
  <c r="K273" i="5"/>
  <c r="J270" i="5"/>
  <c r="I270" i="5"/>
  <c r="H270" i="5"/>
  <c r="G270" i="5"/>
  <c r="F270" i="5"/>
  <c r="K268" i="5"/>
  <c r="K267" i="5"/>
  <c r="K266" i="5"/>
  <c r="K265" i="5"/>
  <c r="K264" i="5"/>
  <c r="J261" i="5"/>
  <c r="I261" i="5"/>
  <c r="H261" i="5"/>
  <c r="G261" i="5"/>
  <c r="F261" i="5"/>
  <c r="K259" i="5"/>
  <c r="K258" i="5"/>
  <c r="K257" i="5"/>
  <c r="K256" i="5"/>
  <c r="K255" i="5"/>
  <c r="J252" i="5"/>
  <c r="I252" i="5"/>
  <c r="H252" i="5"/>
  <c r="G252" i="5"/>
  <c r="F252" i="5"/>
  <c r="K250" i="5"/>
  <c r="K249" i="5"/>
  <c r="K248" i="5"/>
  <c r="K247" i="5"/>
  <c r="K246" i="5"/>
  <c r="J243" i="5"/>
  <c r="I243" i="5"/>
  <c r="H243" i="5"/>
  <c r="G243" i="5"/>
  <c r="F243" i="5"/>
  <c r="K241" i="5"/>
  <c r="K240" i="5"/>
  <c r="K239" i="5"/>
  <c r="K238" i="5"/>
  <c r="K237" i="5"/>
  <c r="J232" i="5"/>
  <c r="I232" i="5"/>
  <c r="H232" i="5"/>
  <c r="G232" i="5"/>
  <c r="F232" i="5"/>
  <c r="K230" i="5"/>
  <c r="K229" i="5"/>
  <c r="K228" i="5"/>
  <c r="K227" i="5"/>
  <c r="K226" i="5"/>
  <c r="J223" i="5"/>
  <c r="I223" i="5"/>
  <c r="H223" i="5"/>
  <c r="G223" i="5"/>
  <c r="F223" i="5"/>
  <c r="K211" i="5"/>
  <c r="K210" i="5"/>
  <c r="K209" i="5"/>
  <c r="K208" i="5"/>
  <c r="K207" i="5"/>
  <c r="J203" i="5"/>
  <c r="I203" i="5"/>
  <c r="H203" i="5"/>
  <c r="G203" i="5"/>
  <c r="F203" i="5"/>
  <c r="K201" i="5"/>
  <c r="K200" i="5"/>
  <c r="K199" i="5"/>
  <c r="K198" i="5"/>
  <c r="K197" i="5"/>
  <c r="J194" i="5"/>
  <c r="I194" i="5"/>
  <c r="H194" i="5"/>
  <c r="G194" i="5"/>
  <c r="F194" i="5"/>
  <c r="K192" i="5"/>
  <c r="K191" i="5"/>
  <c r="K190" i="5"/>
  <c r="K189" i="5"/>
  <c r="K188" i="5"/>
  <c r="J185" i="5"/>
  <c r="I185" i="5"/>
  <c r="H185" i="5"/>
  <c r="G185" i="5"/>
  <c r="F185" i="5"/>
  <c r="K183" i="5"/>
  <c r="K182" i="5"/>
  <c r="K181" i="5"/>
  <c r="K180" i="5"/>
  <c r="K179" i="5"/>
  <c r="J176" i="5"/>
  <c r="I176" i="5"/>
  <c r="H176" i="5"/>
  <c r="G176" i="5"/>
  <c r="F176" i="5"/>
  <c r="K174" i="5"/>
  <c r="K173" i="5"/>
  <c r="K172" i="5"/>
  <c r="K171" i="5"/>
  <c r="K170" i="5"/>
  <c r="J167" i="5"/>
  <c r="I167" i="5"/>
  <c r="H167" i="5"/>
  <c r="G167" i="5"/>
  <c r="F167" i="5"/>
  <c r="K165" i="5"/>
  <c r="K164" i="5"/>
  <c r="K163" i="5"/>
  <c r="K162" i="5"/>
  <c r="K161" i="5"/>
  <c r="J158" i="5"/>
  <c r="H14" i="6"/>
  <c r="G138" i="5"/>
  <c r="F138" i="5"/>
  <c r="K145" i="5"/>
  <c r="K144" i="5"/>
  <c r="K143" i="5"/>
  <c r="K142" i="5"/>
  <c r="K141" i="5"/>
  <c r="J138" i="5"/>
  <c r="I138" i="5"/>
  <c r="H138" i="5"/>
  <c r="F129" i="5"/>
  <c r="G129" i="5"/>
  <c r="H129" i="5"/>
  <c r="I129" i="5"/>
  <c r="J129" i="5"/>
  <c r="E408" i="5" l="1"/>
  <c r="L27" i="6" s="1"/>
  <c r="E129" i="5"/>
  <c r="I13" i="6" s="1"/>
  <c r="E314" i="5"/>
  <c r="L17" i="6" s="1"/>
  <c r="E158" i="5"/>
  <c r="I16" i="6" s="1"/>
  <c r="E428" i="5"/>
  <c r="L29" i="6" s="1"/>
  <c r="E437" i="5"/>
  <c r="L30" i="6" s="1"/>
  <c r="E399" i="5"/>
  <c r="L26" i="6" s="1"/>
  <c r="E390" i="5"/>
  <c r="L25" i="6" s="1"/>
  <c r="E362" i="5"/>
  <c r="L22" i="6" s="1"/>
  <c r="E371" i="5"/>
  <c r="L23" i="6" s="1"/>
  <c r="E381" i="5"/>
  <c r="L24" i="6" s="1"/>
  <c r="E353" i="5"/>
  <c r="L21" i="6" s="1"/>
  <c r="E344" i="5"/>
  <c r="L20" i="6" s="1"/>
  <c r="E335" i="5"/>
  <c r="L19" i="6" s="1"/>
  <c r="L18" i="6"/>
  <c r="E279" i="5"/>
  <c r="L13" i="6" s="1"/>
  <c r="E305" i="5"/>
  <c r="L16" i="6" s="1"/>
  <c r="E270" i="5"/>
  <c r="I28" i="6" s="1"/>
  <c r="E288" i="5"/>
  <c r="L14" i="6" s="1"/>
  <c r="E261" i="5"/>
  <c r="I27" i="6" s="1"/>
  <c r="E252" i="5"/>
  <c r="I26" i="6" s="1"/>
  <c r="E243" i="5"/>
  <c r="I25" i="6" s="1"/>
  <c r="E232" i="5"/>
  <c r="I24" i="6" s="1"/>
  <c r="E223" i="5"/>
  <c r="I23" i="6" s="1"/>
  <c r="E203" i="5"/>
  <c r="I21" i="6" s="1"/>
  <c r="E185" i="5"/>
  <c r="I19" i="6" s="1"/>
  <c r="E194" i="5"/>
  <c r="I20" i="6" s="1"/>
  <c r="E176" i="5"/>
  <c r="I18" i="6" s="1"/>
  <c r="E167" i="5"/>
  <c r="I17" i="6" s="1"/>
  <c r="E138" i="5"/>
  <c r="I14" i="6" s="1"/>
  <c r="B6" i="17"/>
  <c r="B68" i="17"/>
  <c r="B65" i="17"/>
  <c r="B12" i="17" l="1"/>
  <c r="B15" i="17"/>
  <c r="C1" i="17"/>
  <c r="B9" i="17" l="1"/>
  <c r="F81" i="5" l="1"/>
  <c r="E81" i="5" s="1"/>
  <c r="E92" i="5"/>
  <c r="E23" i="6" s="1"/>
  <c r="E28" i="6" l="1"/>
  <c r="D28" i="6"/>
  <c r="K132" i="5"/>
  <c r="E27" i="6"/>
  <c r="D27" i="6"/>
  <c r="E26" i="6"/>
  <c r="D26" i="6"/>
  <c r="J112" i="5"/>
  <c r="E25" i="6"/>
  <c r="D25" i="6"/>
  <c r="J108" i="5"/>
  <c r="D23" i="6"/>
  <c r="D22" i="6" l="1"/>
  <c r="E18" i="6"/>
  <c r="D18" i="6"/>
  <c r="E22" i="6" l="1"/>
  <c r="D9" i="6" s="1"/>
  <c r="C9" i="6" l="1"/>
  <c r="B27" i="17"/>
  <c r="B30" i="17"/>
  <c r="B33" i="17"/>
  <c r="B36" i="17"/>
  <c r="B39" i="17"/>
  <c r="B42" i="17"/>
  <c r="B45" i="17"/>
  <c r="B48" i="17"/>
  <c r="B51" i="17"/>
  <c r="B54" i="17"/>
  <c r="B57" i="17"/>
  <c r="B60" i="17"/>
  <c r="B63" i="17"/>
  <c r="E40" i="5"/>
  <c r="B78" i="17" l="1"/>
  <c r="B69" i="17"/>
  <c r="B66" i="17"/>
  <c r="B18" i="17"/>
  <c r="B75" i="17"/>
  <c r="B72" i="17"/>
  <c r="B24" i="17"/>
  <c r="B21" i="17"/>
  <c r="E48" i="5" l="1"/>
  <c r="E34" i="5"/>
  <c r="E46" i="5"/>
  <c r="E37" i="5"/>
  <c r="E31" i="5"/>
  <c r="D8" i="6" l="1"/>
  <c r="C8" i="6"/>
  <c r="C4" i="6" s="1"/>
  <c r="B77" i="17"/>
  <c r="B74" i="17"/>
  <c r="B71" i="17"/>
  <c r="B62" i="17"/>
  <c r="B59" i="17"/>
  <c r="B56" i="17"/>
  <c r="B53" i="17"/>
  <c r="B50" i="17"/>
  <c r="B47" i="17"/>
  <c r="B44" i="17"/>
  <c r="B41" i="17"/>
  <c r="B38" i="17"/>
  <c r="B35" i="17"/>
  <c r="B32" i="17"/>
  <c r="B29" i="17"/>
  <c r="B26" i="17"/>
  <c r="B23" i="17"/>
  <c r="B20" i="17"/>
  <c r="B17" i="17"/>
  <c r="B14" i="17"/>
  <c r="B11" i="17"/>
  <c r="B8" i="17"/>
  <c r="B5" i="17"/>
  <c r="Y15" i="16"/>
  <c r="Z15" i="16" s="1"/>
  <c r="Z35" i="16" s="1"/>
  <c r="Z33" i="16" s="1"/>
  <c r="C5" i="6" l="1"/>
  <c r="C7" i="6" s="1"/>
  <c r="E29" i="6" s="1"/>
  <c r="E47" i="5" l="1"/>
  <c r="E50" i="5" s="1"/>
  <c r="H47" i="5"/>
  <c r="E49" i="5"/>
  <c r="F47" i="5" s="1"/>
  <c r="E42" i="5"/>
  <c r="E41" i="5"/>
  <c r="E23" i="5"/>
  <c r="E22" i="5" l="1"/>
  <c r="E38" i="5"/>
  <c r="E44" i="5"/>
  <c r="E35" i="5"/>
  <c r="E29" i="5"/>
  <c r="E32" i="5"/>
  <c r="E33" i="5"/>
  <c r="E39" i="5"/>
  <c r="E36" i="5"/>
  <c r="E30" i="5"/>
  <c r="E45" i="5"/>
  <c r="E21" i="5" l="1"/>
  <c r="E24" i="5" s="1"/>
  <c r="F21" i="5"/>
  <c r="H21" i="5"/>
  <c r="E43" i="5"/>
  <c r="E56" i="5" l="1"/>
  <c r="H55" i="5" s="1"/>
  <c r="C1" i="6" l="1"/>
  <c r="H15" i="6" l="1"/>
  <c r="H13" i="6"/>
  <c r="D17" i="6" l="1"/>
  <c r="D16" i="6"/>
  <c r="D15" i="6"/>
  <c r="D14" i="6"/>
  <c r="D13" i="6"/>
  <c r="I1" i="6" l="1"/>
  <c r="H147" i="5" l="1"/>
  <c r="E15" i="6" l="1"/>
  <c r="K136" i="5" l="1"/>
  <c r="K135" i="5"/>
  <c r="K134" i="5"/>
  <c r="K133" i="5"/>
  <c r="K5" i="6" l="1"/>
  <c r="K6" i="6" l="1"/>
  <c r="K8" i="6" l="1"/>
  <c r="E16" i="6"/>
  <c r="K9" i="6" l="1"/>
  <c r="L31" i="6" s="1"/>
  <c r="E55" i="5"/>
  <c r="E58" i="5" s="1"/>
  <c r="E57" i="5" l="1"/>
  <c r="F55" i="5" s="1"/>
  <c r="E17" i="6"/>
  <c r="F6" i="6" s="1"/>
  <c r="F8" i="6" l="1"/>
  <c r="F9" i="6"/>
  <c r="F5" i="6" l="1"/>
  <c r="E30" i="6"/>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<sst xmlns="http://schemas.openxmlformats.org/spreadsheetml/2006/main" count="3174" uniqueCount="1406">
  <si>
    <t>Guidance Tab</t>
  </si>
  <si>
    <t>CW= Consolidated Waiver, P/FDS= Person/Family Directed Support Waiver, CLW= Community Living Waiver, AAW= Adult Autism Waiver</t>
  </si>
  <si>
    <t>SC= SC Services Only, Base= Base</t>
  </si>
  <si>
    <t>Questions Tab</t>
  </si>
  <si>
    <t>Applicable SCO waiver type column indicates if the question is to be answered by All SCOs or only by ID/A SCOs (not AAW Only SCOs).</t>
  </si>
  <si>
    <t xml:space="preserve">Cells that have Yes,No,N/A answers have been formatted so that only those responses can be selected from drop-down box/entered. </t>
  </si>
  <si>
    <t xml:space="preserve">       The spreadsheet will auto calculate the # applicable and the # verified in the appropriate columns. </t>
  </si>
  <si>
    <t>Each response for each individual in the sample needs to be data entered into QuestionPro.</t>
  </si>
  <si>
    <t xml:space="preserve">Remediation actions completed for each individual will be calculated in the "Total Verified" column, beside each option.  </t>
  </si>
  <si>
    <t>The percentage for these questions is calculated for your reference but will not be entered into QuestionPro.</t>
  </si>
  <si>
    <t>Cells that say "FALSE"</t>
  </si>
  <si>
    <t>Orientation Tab</t>
  </si>
  <si>
    <t>Score Tab</t>
  </si>
  <si>
    <t>No scores need to be entered into QuestionPro, these percentages are calculated just for reference.</t>
  </si>
  <si>
    <t>Percentage average by question type (Non-Training, Training, and Record Review) is also calculated for SCO reference.</t>
  </si>
  <si>
    <t>Non-Scored</t>
  </si>
  <si>
    <t>If YES, when:</t>
  </si>
  <si>
    <t>*The SCO’s staff completed annual training core courses as required in the training year.</t>
  </si>
  <si>
    <t>SCO staff completed the required number of training hours in the training year.</t>
  </si>
  <si>
    <t>The SCO has an Incident Management (IM) Representative that is a Certified Investigator (CI).</t>
  </si>
  <si>
    <t>The SCO completes monitoring of delegated or purchased incident management function(s).</t>
  </si>
  <si>
    <t>The SC documents the individual was provided with information about on-going opportunities and support necessary to participate in community activities of the individual’s choice.</t>
  </si>
  <si>
    <t>The SC offers information about services and resources to the family.</t>
  </si>
  <si>
    <t>*The individual had an identified change in need.</t>
  </si>
  <si>
    <t xml:space="preserve">*The individual’s ISP was updated when a change in need was identified. </t>
  </si>
  <si>
    <t>The Service Notes (SNs) met quality standards.</t>
  </si>
  <si>
    <t>If there were identified issues, the SC followed up on the issues.</t>
  </si>
  <si>
    <t>The SC conducted all monitorings at the required frequency.</t>
  </si>
  <si>
    <t>*The individual received services in type, scope, amount, duration, and frequency as defined in the ISP.</t>
  </si>
  <si>
    <t>The SC provided due process rights information at the annual ISP meeting.</t>
  </si>
  <si>
    <t>*Choice of Providers was offered to the individual/family.</t>
  </si>
  <si>
    <t>*Choice of services was offered to the individual/family.</t>
  </si>
  <si>
    <t>*The SC provided the individual information on participant directed service (PDS) options annually.</t>
  </si>
  <si>
    <t xml:space="preserve">The individual attended the Annual Review Update ISP meeting or ARP ISP meeting or if the individual did not attend the meeting, the SC reviewed the results with the individual. </t>
  </si>
  <si>
    <t xml:space="preserve">The SC follows ODP’s PUNS policy based on the individual’s current need(s).   </t>
  </si>
  <si>
    <t>**The ISP includes information about how the individual communicates and the communication supports and services the individual may need to assure effective communication.</t>
  </si>
  <si>
    <t>If there is documentation in the individual’s record of interest in employment or a goal of employment, the ISP supports how this interest or goal will be pursued.</t>
  </si>
  <si>
    <t>A referral is made and the eligibility determination or case closure letter from OVR is in the individual’s record for those individuals who are under age 25, authorized for the prevocational component of CPS, and are paid subminimum wage.</t>
  </si>
  <si>
    <t>The Employment/Volunteer section of the individual’s ISP indicates that the individual has an employment goal.</t>
  </si>
  <si>
    <t xml:space="preserve">*The individual’s identified physical and mental health care needs are addressed. </t>
  </si>
  <si>
    <t>The SCO ensures all reportable incidents are documented in the Enterprise Incident Management (EIM) system as required.</t>
  </si>
  <si>
    <t xml:space="preserve">The SCO educates individual based on the circumstances of incidents for which the SCO is required to file in EIM.  </t>
  </si>
  <si>
    <t xml:space="preserve">The SCO identified and took action for issues identified upon review of initial incident reports in EIM. </t>
  </si>
  <si>
    <t>The SCO identified and took action for issues identified upon review of final incident reports in EIM.</t>
  </si>
  <si>
    <t>Y</t>
  </si>
  <si>
    <t>N</t>
  </si>
  <si>
    <t>SCO:</t>
  </si>
  <si>
    <t>Region:</t>
  </si>
  <si>
    <t>Reviewer:</t>
  </si>
  <si>
    <t>Individual's Name and MCI # from Sample</t>
  </si>
  <si>
    <t>Question Type</t>
  </si>
  <si>
    <t>Question Number</t>
  </si>
  <si>
    <t>Applicable SCO Waiver Type</t>
  </si>
  <si>
    <t>Total Sample (HIDE)</t>
  </si>
  <si>
    <t>Records "NA" (HIDE)</t>
  </si>
  <si>
    <t>Records 'N' (HIDE)</t>
  </si>
  <si>
    <t xml:space="preserve">Total Applicable  </t>
  </si>
  <si>
    <t>Total Verified</t>
  </si>
  <si>
    <t>Total Remediated</t>
  </si>
  <si>
    <t>Funding Type</t>
  </si>
  <si>
    <t>Data &amp; Policy (D&amp;P)</t>
  </si>
  <si>
    <t>All SCOs</t>
  </si>
  <si>
    <t xml:space="preserve">**The SCO uses person-centered performance data in developing the Quality Management Plan (QMP) and its Action Plan. </t>
  </si>
  <si>
    <t>D&amp;P Remediation</t>
  </si>
  <si>
    <t>a-SCO develops a QMP and its Action Plan using person-centered performance data.</t>
  </si>
  <si>
    <t>b-SCO revises QMP and its Action Plan using person-centered performance data.</t>
  </si>
  <si>
    <t>c-Other remediation action.</t>
  </si>
  <si>
    <t>d-Other remediation action.</t>
  </si>
  <si>
    <t>ID/A SCOs</t>
  </si>
  <si>
    <t># of staff reviewed</t>
  </si>
  <si>
    <t># of staff where all training requirements can be verified</t>
  </si>
  <si>
    <t>Response for Question</t>
  </si>
  <si>
    <t>a-SCO ensures SCO staff complete required training.</t>
  </si>
  <si>
    <t>b-Other remediation action.</t>
  </si>
  <si>
    <t>c-Remediation by exception</t>
  </si>
  <si>
    <t xml:space="preserve">1. Application of person-centered practices, community integration, individual choice and assisting individuals to develop and maintain relationships </t>
  </si>
  <si>
    <t># of staff where training course can be verified</t>
  </si>
  <si>
    <t>2. Prevention, detection and reporting of abuse, suspected abuse and alleged abuse in accordance with the OAPSA, the Child Protective Services Law, APS and applicable protective services regulations</t>
  </si>
  <si>
    <t>3. Individual rights</t>
  </si>
  <si>
    <t>4. Recognizing and reporting incidents</t>
  </si>
  <si>
    <t>5. The safe and appropriate use of behavior supports if the person works directly with an individual</t>
  </si>
  <si>
    <t>c-Remediation by exception.</t>
  </si>
  <si>
    <t>a-SCO designates a person to fulfill the role of the agency's IM Representative.</t>
  </si>
  <si>
    <t>b-SCO ensures the agency's IM Representative obtains CI certificate.</t>
  </si>
  <si>
    <t>Incident Management Training</t>
  </si>
  <si>
    <t>Yes's</t>
  </si>
  <si>
    <t>No's</t>
  </si>
  <si>
    <t>None</t>
  </si>
  <si>
    <t>Investigations conducted by a Department CI</t>
  </si>
  <si>
    <t>Administrative Review of Investigations</t>
  </si>
  <si>
    <t>Certified Investigator Peer Review (CIPR) Process</t>
  </si>
  <si>
    <t>Quality Management and Trend Analysis</t>
  </si>
  <si>
    <t>Data Entry</t>
  </si>
  <si>
    <t>IM Representative Functions</t>
  </si>
  <si>
    <t>a-SCO obtains required documentation.</t>
  </si>
  <si>
    <t>a-SCO completes monitoring of delegated or purchased IM function(s).</t>
  </si>
  <si>
    <t>b-SCO completes required documentation.</t>
  </si>
  <si>
    <t>a-SCO develops/modifies a policy.</t>
  </si>
  <si>
    <t>b-SCO develops/modifies a policy.</t>
  </si>
  <si>
    <t>c-SCO trains staff on the existing policy.</t>
  </si>
  <si>
    <t>Provide details on how the SCO is completing their trend analysis.</t>
  </si>
  <si>
    <t>a-SCO conducts and documents trend analysis of all incident categories.</t>
  </si>
  <si>
    <t>Record Review (RR)</t>
  </si>
  <si>
    <t>The SCO has an individual record sample.
*If Yes, answer follow-up question. If No, no record review questions need to be answered.</t>
  </si>
  <si>
    <t>Non-
Scored</t>
  </si>
  <si>
    <t>RR Remediation</t>
  </si>
  <si>
    <t>a-SCO provides the individual with information as required.</t>
  </si>
  <si>
    <t>0-30 days</t>
  </si>
  <si>
    <t>31-60 days</t>
  </si>
  <si>
    <t>61-90 days</t>
  </si>
  <si>
    <t>over 90 days</t>
  </si>
  <si>
    <t>a-SCO offers the family information as required.</t>
  </si>
  <si>
    <t>a-SCO updates the ISP as required.</t>
  </si>
  <si>
    <t>a-SCO completes monitoring.</t>
  </si>
  <si>
    <t>b-SCO ensures SCO staff complete required training.</t>
  </si>
  <si>
    <t>d-Remediation by exception.</t>
  </si>
  <si>
    <t>The Individual Monitoring Tools met quality standards</t>
  </si>
  <si>
    <t>a-SCO documents justification.</t>
  </si>
  <si>
    <t>b-SCO updates the ISP as required.</t>
  </si>
  <si>
    <t>c-SCO ensures SCO staff complete required training.</t>
  </si>
  <si>
    <t>e-Remediation by exception.</t>
  </si>
  <si>
    <t>a-SCO updates the individual's PUNS.</t>
  </si>
  <si>
    <t>a-SCO makes a referral to OVR.</t>
  </si>
  <si>
    <t>The SCO maintains records that they notified the AE and Regional Program Manager (RPM) or the AAW Regional Office if there was imminent risk to the health &amp; welfare of the individual.</t>
  </si>
  <si>
    <t>a-SCO notifies the AE and RPM or the AAW Regional Office as required.</t>
  </si>
  <si>
    <t>a-SCO updates the individual's record as required.</t>
  </si>
  <si>
    <t xml:space="preserve">**If the individual has complex needs, the SC ensured there are strategies for supports in place to address those needs. </t>
  </si>
  <si>
    <t>a-SCO ensures that an unreported incident is filed in EIM.</t>
  </si>
  <si>
    <t>a-SCO took action for issues identified upon review of initial incident reports in EIM.</t>
  </si>
  <si>
    <t>a-SCO took action for issues identified upon review of final incident reports in EIM.</t>
  </si>
  <si>
    <t>SCO Name:</t>
  </si>
  <si>
    <t>6100.143 Annual Training</t>
  </si>
  <si>
    <t>Total Number of SCO Staff:</t>
  </si>
  <si>
    <t>HIDE STAFF COUNT</t>
  </si>
  <si>
    <t>Staff 
Last Name</t>
  </si>
  <si>
    <t>Staff 
First Name</t>
  </si>
  <si>
    <t>SC or 
SC Supervisor</t>
  </si>
  <si>
    <t>Date of Hire (DOH)</t>
  </si>
  <si>
    <r>
      <rPr>
        <b/>
        <u/>
        <sz val="11"/>
        <color theme="1"/>
        <rFont val="Calibri"/>
        <family val="2"/>
        <scheme val="minor"/>
      </rPr>
      <t>Start</t>
    </r>
    <r>
      <rPr>
        <b/>
        <sz val="11"/>
        <color theme="1"/>
        <rFont val="Calibri"/>
        <family val="2"/>
        <scheme val="minor"/>
      </rPr>
      <t xml:space="preserve"> Date of most recently completed training year
</t>
    </r>
    <r>
      <rPr>
        <b/>
        <sz val="7"/>
        <color theme="1"/>
        <rFont val="Calibri"/>
        <family val="2"/>
        <scheme val="minor"/>
      </rPr>
      <t>*</t>
    </r>
    <r>
      <rPr>
        <sz val="7"/>
        <color theme="1"/>
        <rFont val="Calibri"/>
        <family val="2"/>
        <scheme val="minor"/>
      </rPr>
      <t>Red highlight indicates date is prior to hire date</t>
    </r>
  </si>
  <si>
    <r>
      <rPr>
        <b/>
        <u/>
        <sz val="11"/>
        <color theme="1"/>
        <rFont val="Calibri"/>
        <family val="2"/>
        <scheme val="minor"/>
      </rPr>
      <t>End</t>
    </r>
    <r>
      <rPr>
        <b/>
        <sz val="11"/>
        <color theme="1"/>
        <rFont val="Calibri"/>
        <family val="2"/>
        <scheme val="minor"/>
      </rPr>
      <t xml:space="preserve"> Date of most recently completed training year
</t>
    </r>
    <r>
      <rPr>
        <sz val="7"/>
        <color theme="1"/>
        <rFont val="Calibri"/>
        <family val="2"/>
        <scheme val="minor"/>
      </rPr>
      <t>*Red highlight indicates date is prior to training year start date or training year is more than 365 days</t>
    </r>
  </si>
  <si>
    <t xml:space="preserve">Application of person-centered practices, community integration, individual choice and assisting individuals to develop and maintain relationships 
</t>
  </si>
  <si>
    <t>Prevention, detection &amp; reporting of abuse, suspected abuse &amp; alleged abuse in accordance with the OAPSA, the CPS Law, the APS Act &amp; applicable protective services regulations</t>
  </si>
  <si>
    <t xml:space="preserve">Individual rights
</t>
  </si>
  <si>
    <t xml:space="preserve">Recognizing and reporting incidents
</t>
  </si>
  <si>
    <t xml:space="preserve">The safe and appropriate use of behavior supports if the person works directly with an individual
</t>
  </si>
  <si>
    <t xml:space="preserve"> Implementation of the individual plan if the person provides an HCBS or base-funding service
</t>
  </si>
  <si>
    <t>HIDE
T32=# of N/As
T33=# of app staff</t>
  </si>
  <si>
    <t>HIDE
# Trngs Taken</t>
  </si>
  <si>
    <t>HIDE
# Total Applicable Trngs</t>
  </si>
  <si>
    <t>HIDE
# Total Applicable Trngs for reviewed staff</t>
  </si>
  <si>
    <t>Compliance Percent by Staff</t>
  </si>
  <si>
    <t>Additional training hours:</t>
  </si>
  <si>
    <t>Total training hours:</t>
  </si>
  <si>
    <t>Number of training hours:</t>
  </si>
  <si>
    <r>
      <rPr>
        <b/>
        <sz val="8"/>
        <color theme="1"/>
        <rFont val="Calibri"/>
        <family val="2"/>
        <scheme val="minor"/>
      </rPr>
      <t>Number of training hours:</t>
    </r>
    <r>
      <rPr>
        <sz val="8"/>
        <color theme="1"/>
        <rFont val="Calibri"/>
        <family val="2"/>
        <scheme val="minor"/>
      </rPr>
      <t xml:space="preserve"> </t>
    </r>
  </si>
  <si>
    <t># of staff verified</t>
  </si>
  <si>
    <r>
      <rPr>
        <sz val="10"/>
        <color theme="1"/>
        <rFont val="Calibri"/>
        <family val="2"/>
        <scheme val="minor"/>
      </rPr>
      <t>Automatically Filled</t>
    </r>
    <r>
      <rPr>
        <sz val="11"/>
        <color theme="1"/>
        <rFont val="Calibri"/>
        <family val="2"/>
        <scheme val="minor"/>
      </rPr>
      <t xml:space="preserve">
Staff Last Name &amp; 
Total # of Hours</t>
    </r>
  </si>
  <si>
    <t>Enter Course Name on First Row and Number of Hours on the Second Row for each Additional Training Staff Completed</t>
  </si>
  <si>
    <t>1.</t>
  </si>
  <si>
    <t>Course Name</t>
  </si>
  <si>
    <t>Hours</t>
  </si>
  <si>
    <t>2.</t>
  </si>
  <si>
    <t>3.</t>
  </si>
  <si>
    <t>4.</t>
  </si>
  <si>
    <t>5.</t>
  </si>
  <si>
    <t>6.</t>
  </si>
  <si>
    <t>7.</t>
  </si>
  <si>
    <t>8.</t>
  </si>
  <si>
    <t>9.</t>
  </si>
  <si>
    <t>10.</t>
  </si>
  <si>
    <t>11.</t>
  </si>
  <si>
    <t>12.</t>
  </si>
  <si>
    <t>13.</t>
  </si>
  <si>
    <t>14.</t>
  </si>
  <si>
    <t>15.</t>
  </si>
  <si>
    <t>16.</t>
  </si>
  <si>
    <t>17.</t>
  </si>
  <si>
    <t>18.</t>
  </si>
  <si>
    <t>19.</t>
  </si>
  <si>
    <t>20.</t>
  </si>
  <si>
    <t>21.</t>
  </si>
  <si>
    <t>22.</t>
  </si>
  <si>
    <t>23.</t>
  </si>
  <si>
    <t>24.</t>
  </si>
  <si>
    <t>25.</t>
  </si>
  <si>
    <t>Total Number of New SC Staff:</t>
  </si>
  <si>
    <t>HIDE</t>
  </si>
  <si>
    <t>SC Last Name</t>
  </si>
  <si>
    <t>SC First Name</t>
  </si>
  <si>
    <r>
      <t xml:space="preserve">Date of first time SC provided service to an individual </t>
    </r>
    <r>
      <rPr>
        <sz val="8"/>
        <color theme="1"/>
        <rFont val="Calibri"/>
        <family val="2"/>
        <scheme val="minor"/>
      </rPr>
      <t>(whether it be alone or with other staff)</t>
    </r>
  </si>
  <si>
    <t>Orientation Date or No if blank</t>
  </si>
  <si>
    <t>One year prior to hire</t>
  </si>
  <si>
    <t>30 days past Date of Hire</t>
  </si>
  <si>
    <t>30 days past Date providing first service</t>
  </si>
  <si>
    <t>Number of Staff Reviewed</t>
  </si>
  <si>
    <t>Number of Staff Verified</t>
  </si>
  <si>
    <t xml:space="preserve">Region: </t>
  </si>
  <si>
    <t>Y/N Questions Tally</t>
  </si>
  <si>
    <t>Record Review Score</t>
  </si>
  <si>
    <t>Total "Y"</t>
  </si>
  <si>
    <t>Training Tally</t>
  </si>
  <si>
    <t>% Record Review Tally</t>
  </si>
  <si>
    <t>Total "NA"</t>
  </si>
  <si>
    <t>SUM</t>
  </si>
  <si>
    <t>Total Q</t>
  </si>
  <si>
    <t>Total "N/A"</t>
  </si>
  <si>
    <t>Total Applicable</t>
  </si>
  <si>
    <t>Total App.</t>
  </si>
  <si>
    <t>Score</t>
  </si>
  <si>
    <t>Data &amp; Policy Questions Score</t>
  </si>
  <si>
    <t>Quality Management</t>
  </si>
  <si>
    <t>Annual Training Course</t>
  </si>
  <si>
    <t>New Staff Orientation</t>
  </si>
  <si>
    <t>Staff Training Hours</t>
  </si>
  <si>
    <t>Certified Investigator</t>
  </si>
  <si>
    <t>Documentation of Del./Pur. IM Functions</t>
  </si>
  <si>
    <t>Monitoring of Del./Pur IM Functions</t>
  </si>
  <si>
    <t>Written Policy for Release of Incident Report</t>
  </si>
  <si>
    <t>Monitoring Restraint &amp; Med Error Reports</t>
  </si>
  <si>
    <t>Individual Incident Data Monitoring</t>
  </si>
  <si>
    <t>Trend Analysis of all Incidents</t>
  </si>
  <si>
    <t>Non-Training Questions</t>
  </si>
  <si>
    <t>Training Questions</t>
  </si>
  <si>
    <t>If “No,” identify the risks that did not have risk mitigation documented.</t>
  </si>
  <si>
    <t>If “No,” identify the assessed needs that have not been documented in the ISP.</t>
  </si>
  <si>
    <t>If “No,” identify the risks that have not been documented.</t>
  </si>
  <si>
    <t>If “No,” identify the current need(s) that was not included.</t>
  </si>
  <si>
    <t>If “Yes,” identify the need(s), the date(s) the need(s) was identified, the service(s), and type of change(s).</t>
  </si>
  <si>
    <t>If “Yes,” identify the information that was offered to the family.</t>
  </si>
  <si>
    <t>If “No," identify the outcomes/objectives that are not supported/consistent and what is missing.</t>
  </si>
  <si>
    <t>If “No,” identify which services and supports were not provided.</t>
  </si>
  <si>
    <t>If “No,” identify any specific physical and mental health care needs that are not addressed, or which needs the SC did not document follow-up.</t>
  </si>
  <si>
    <t>If “No,” provide details of what incidents did not have education provided.</t>
  </si>
  <si>
    <t>Staff Name Automatically Filled</t>
  </si>
  <si>
    <t>Review Period:</t>
  </si>
  <si>
    <t>Race</t>
  </si>
  <si>
    <t>"Review Period:" The reviewer enters in cell E1 the dates of the review period.</t>
  </si>
  <si>
    <t>Only one remediation per record can be selected in spreadsheet and entered into QuestionPro.</t>
  </si>
  <si>
    <t>Total Number of Staff Required to be Reviewed (per guidance):</t>
  </si>
  <si>
    <t>Total Number of SCs Required to be Reviewed (per guidance):</t>
  </si>
  <si>
    <t>% of verified</t>
  </si>
  <si>
    <t># of staff with all trainings verified</t>
  </si>
  <si>
    <t>New SC(s) completed the required ODP SC Orientation prior to working alone with individuals, and within 30 days after hire or starting to provide a service to an individual.</t>
  </si>
  <si>
    <t>Question
and
Remediation</t>
  </si>
  <si>
    <t>Answer</t>
  </si>
  <si>
    <t>QM (2)</t>
  </si>
  <si>
    <t>6. Implementation of the individual plan if the person provides an HCBS or base-funding service</t>
  </si>
  <si>
    <t>1 Yes</t>
  </si>
  <si>
    <t>The SC conducted all monitorings at the required frequency location.</t>
  </si>
  <si>
    <t>a-SCO ensures SCO develops/modifies a policy.</t>
  </si>
  <si>
    <r>
      <t xml:space="preserve">Below is a description and instructions for each tab in the spreadsheet and should be reviewed </t>
    </r>
    <r>
      <rPr>
        <b/>
        <sz val="12"/>
        <rFont val="Arial"/>
        <family val="2"/>
      </rPr>
      <t>prior</t>
    </r>
    <r>
      <rPr>
        <sz val="12"/>
        <rFont val="Arial"/>
        <family val="2"/>
      </rPr>
      <t xml:space="preserve"> to completing the spreadsheet.</t>
    </r>
  </si>
  <si>
    <r>
      <rPr>
        <sz val="12"/>
        <color theme="1"/>
        <rFont val="Arial"/>
        <family val="2"/>
      </rPr>
      <t xml:space="preserve">Cells this </t>
    </r>
    <r>
      <rPr>
        <b/>
        <sz val="12"/>
        <color theme="1"/>
        <rFont val="Arial"/>
        <family val="2"/>
      </rPr>
      <t>gray</t>
    </r>
    <r>
      <rPr>
        <sz val="12"/>
        <color theme="1"/>
        <rFont val="Arial"/>
        <family val="2"/>
      </rPr>
      <t xml:space="preserve"> color will have answers generated based on other responses.</t>
    </r>
    <r>
      <rPr>
        <b/>
        <sz val="12"/>
        <color theme="1"/>
        <rFont val="Arial"/>
        <family val="2"/>
      </rPr>
      <t xml:space="preserve"> In most cells this color, responses cannot be entered/selected.</t>
    </r>
  </si>
  <si>
    <r>
      <t xml:space="preserve">Cells this </t>
    </r>
    <r>
      <rPr>
        <b/>
        <sz val="12"/>
        <color theme="1"/>
        <rFont val="Arial"/>
        <family val="2"/>
      </rPr>
      <t>gold</t>
    </r>
    <r>
      <rPr>
        <sz val="12"/>
        <color theme="1"/>
        <rFont val="Arial"/>
        <family val="2"/>
      </rPr>
      <t xml:space="preserve"> color need to be answered with appropriate response as indicated in guidance.</t>
    </r>
  </si>
  <si>
    <r>
      <rPr>
        <b/>
        <sz val="12"/>
        <color theme="1"/>
        <rFont val="Arial"/>
        <family val="2"/>
      </rPr>
      <t>All (ID/A and Shared ID/A &amp; AAW) SCOs</t>
    </r>
    <r>
      <rPr>
        <sz val="12"/>
        <color theme="1"/>
        <rFont val="Arial"/>
        <family val="2"/>
      </rPr>
      <t xml:space="preserve"> need to have the "Questions", "Training Tracker", "Orientation", and "Additional Training Hours" tabs answered/completed. </t>
    </r>
    <r>
      <rPr>
        <b/>
        <sz val="12"/>
        <color theme="1"/>
        <rFont val="Arial"/>
        <family val="2"/>
      </rPr>
      <t>AAW Only SCOs</t>
    </r>
    <r>
      <rPr>
        <sz val="12"/>
        <color theme="1"/>
        <rFont val="Arial"/>
        <family val="2"/>
      </rPr>
      <t xml:space="preserve"> only need to complete the "Questions" tab.</t>
    </r>
  </si>
  <si>
    <t>"Reviewer:" The reviewer enters their name in cell B3.  Cell B4 can be used if there is more than one reviewer.</t>
  </si>
  <si>
    <t>*Data and Policy Questions</t>
  </si>
  <si>
    <t>*Record Review Questions</t>
  </si>
  <si>
    <t>If an auto-populated response isn't generated from a previous question, these questions will turn gold and the correct response will need to be selected.</t>
  </si>
  <si>
    <t xml:space="preserve">Training Tracker Tab </t>
  </si>
  <si>
    <t>Additional Training Hours Tab</t>
  </si>
  <si>
    <t>The comment for record reviews, should indicate which individual is being commented on with specific name, initials and/or MCI.</t>
  </si>
  <si>
    <r>
      <t xml:space="preserve">If the reviewer is unable to verify that the training was completed, </t>
    </r>
    <r>
      <rPr>
        <b/>
        <sz val="12"/>
        <color theme="1"/>
        <rFont val="Arial"/>
        <family val="2"/>
      </rPr>
      <t>do not enter</t>
    </r>
    <r>
      <rPr>
        <sz val="12"/>
        <color theme="1"/>
        <rFont val="Arial"/>
        <family val="2"/>
      </rPr>
      <t xml:space="preserve"> a mark for the confirmation of training completion nor hours for that course and leave the applicable cells blank.</t>
    </r>
  </si>
  <si>
    <t>Selected SCO staff last name(s) will be auto-populated in the "Additional Training Hours" tab from the "Training Tracker" tab.</t>
  </si>
  <si>
    <t>Percentage is populated from "Questions" tab for each question.</t>
  </si>
  <si>
    <t>AI/AN= American Indian or Alaskan Native, Asian= Asian (Asian Indian, Chinese, Filipino, Korean, Vietnamese, Other), B/AA= Black or African American, W= White, H/L = Hispanic or Latinx, Multi= Multiracial, PI= Pacific Islander (Native Hawaiian, Guamanian, Chamorro, Samoan, Other), Other=Other Not Listed</t>
  </si>
  <si>
    <r>
      <t xml:space="preserve">Enter comments for all instances when the requirement is not met ("No" response) or as directed in guidance.  When a specific comment is required, the criteria for the comment is listed in </t>
    </r>
    <r>
      <rPr>
        <sz val="12"/>
        <color rgb="FFFF0000"/>
        <rFont val="Arial"/>
        <family val="2"/>
      </rPr>
      <t>red</t>
    </r>
    <r>
      <rPr>
        <sz val="12"/>
        <color theme="1"/>
        <rFont val="Arial"/>
        <family val="2"/>
      </rPr>
      <t xml:space="preserve"> font.</t>
    </r>
  </si>
  <si>
    <r>
      <rPr>
        <b/>
        <sz val="11.5"/>
        <color theme="1"/>
        <rFont val="Calibri"/>
        <family val="2"/>
        <scheme val="minor"/>
      </rPr>
      <t>If verified</t>
    </r>
    <r>
      <rPr>
        <sz val="11.5"/>
        <color theme="1"/>
        <rFont val="Calibri"/>
        <family val="2"/>
        <scheme val="minor"/>
      </rPr>
      <t xml:space="preserve">, enter a mark or the training date the staff completed the identified training in each column.
Enter the number of training hours for the identified training in each column. </t>
    </r>
    <r>
      <rPr>
        <b/>
        <u/>
        <sz val="11.5"/>
        <rFont val="Calibri"/>
        <family val="2"/>
        <scheme val="minor"/>
      </rPr>
      <t>If hours are captured in another training enter 0 (zero)</t>
    </r>
    <r>
      <rPr>
        <b/>
        <sz val="11.5"/>
        <rFont val="Calibri"/>
        <family val="2"/>
        <scheme val="minor"/>
      </rPr>
      <t>.</t>
    </r>
  </si>
  <si>
    <t>Confirmation of training completion:</t>
  </si>
  <si>
    <t>Total number of 6100 Annual training hours in most recently completed training year:</t>
  </si>
  <si>
    <r>
      <t xml:space="preserve">Cells this </t>
    </r>
    <r>
      <rPr>
        <b/>
        <sz val="12"/>
        <rFont val="Arial"/>
        <family val="2"/>
      </rPr>
      <t>blue</t>
    </r>
    <r>
      <rPr>
        <sz val="12"/>
        <rFont val="Arial"/>
        <family val="2"/>
      </rPr>
      <t xml:space="preserve"> color are remediation actions.</t>
    </r>
  </si>
  <si>
    <t>Remediation is corrective action that is required for every instance of noncompliance. The QA&amp;I spreadsheet will indicate all review findings, including areas where remediation is required, i.e., a question is marked “No” and highlighted in red.
If remediation is not needed (Yes or N/A response to the question), the response cells will be blacked out.</t>
  </si>
  <si>
    <t>The reviewer can either choose the answer from the drop-down box or type the answer.  If answer is not typed as listed in the drop-down the spreadsheet will not allow entry.</t>
  </si>
  <si>
    <r>
      <t xml:space="preserve">Cells this </t>
    </r>
    <r>
      <rPr>
        <b/>
        <sz val="12"/>
        <color theme="1"/>
        <rFont val="Arial"/>
        <family val="2"/>
      </rPr>
      <t>green</t>
    </r>
    <r>
      <rPr>
        <sz val="12"/>
        <color theme="1"/>
        <rFont val="Arial"/>
        <family val="2"/>
      </rPr>
      <t xml:space="preserve"> color need to be answered with a number or date.  When entering dates be sure to use MM/DD/YYYY format, not MM.DD.YYYY.</t>
    </r>
  </si>
  <si>
    <t>Pennsylvania Office of Developmental Programs</t>
  </si>
  <si>
    <t>Overview of the QA&amp;I Process</t>
  </si>
  <si>
    <t>The mission of the Office of Developmental Programs (ODP) is to support Pennsylvanians with developmental disabilities to achieve greater independence, choice, and opportunity in their lives.</t>
  </si>
  <si>
    <t>ODP’s vision is to continuously improve an effective system of accessible services and supports that are flexible, innovative, and person-centered.</t>
  </si>
  <si>
    <t>The QA&amp;I Process is a way for ODP to evaluate our current system and identify ways to improve it for all individuals to have a life that meets the Everyday Lives Values in Action principles.</t>
  </si>
  <si>
    <t>General Instructions</t>
  </si>
  <si>
    <t>Tool Completion Instructions</t>
  </si>
  <si>
    <t>The following guidelines are intended to help a user complete this tool successfully:</t>
  </si>
  <si>
    <t>Demographic Information</t>
  </si>
  <si>
    <t>Question</t>
  </si>
  <si>
    <t>Guidance</t>
  </si>
  <si>
    <t>SCO Name.</t>
  </si>
  <si>
    <t>Master Provider Index (MPI) Number.</t>
  </si>
  <si>
    <t>Indicate the ODP Waiver(s) and/or program(s) the SCO is approved to provide services.</t>
  </si>
  <si>
    <t>Region in which SCO is located.</t>
  </si>
  <si>
    <r>
      <t>o</t>
    </r>
    <r>
      <rPr>
        <sz val="7"/>
        <color theme="1"/>
        <rFont val="Times New Roman"/>
        <family val="1"/>
      </rPr>
      <t xml:space="preserve">  </t>
    </r>
    <r>
      <rPr>
        <sz val="9.5"/>
        <color theme="1"/>
        <rFont val="Calibri"/>
        <family val="2"/>
        <scheme val="minor"/>
      </rPr>
      <t xml:space="preserve">In the ID/A waivers, please designate the region that has been identified on the ID/A sample file. </t>
    </r>
  </si>
  <si>
    <r>
      <t>o</t>
    </r>
    <r>
      <rPr>
        <sz val="7"/>
        <color theme="1"/>
        <rFont val="Times New Roman"/>
        <family val="1"/>
      </rPr>
      <t xml:space="preserve">  </t>
    </r>
    <r>
      <rPr>
        <sz val="9.5"/>
        <color theme="1"/>
        <rFont val="Calibri"/>
        <family val="2"/>
        <scheme val="minor"/>
      </rPr>
      <t>In the AAW, please select the region where the SCO’s main office is located.</t>
    </r>
  </si>
  <si>
    <t>Contact information for person entering the data into QuestionPro.</t>
  </si>
  <si>
    <t>Data and Policy</t>
  </si>
  <si>
    <t>#</t>
  </si>
  <si>
    <t>Response Options</t>
  </si>
  <si>
    <t>Source Document</t>
  </si>
  <si>
    <t>**The SCO uses person-centered performance data in developing the Quality Management Plan (QMP) and its Action Plan.</t>
  </si>
  <si>
    <r>
      <t>·</t>
    </r>
    <r>
      <rPr>
        <sz val="7"/>
        <color theme="1"/>
        <rFont val="Times New Roman"/>
        <family val="1"/>
      </rPr>
      <t xml:space="preserve">   </t>
    </r>
    <r>
      <rPr>
        <sz val="9.5"/>
        <color theme="1"/>
        <rFont val="Calibri"/>
        <family val="2"/>
        <scheme val="minor"/>
      </rPr>
      <t xml:space="preserve">This question is about assessing the SCO’s utilization of </t>
    </r>
    <r>
      <rPr>
        <b/>
        <sz val="9.5"/>
        <color theme="1"/>
        <rFont val="Calibri"/>
        <family val="2"/>
        <scheme val="minor"/>
      </rPr>
      <t>the “Plan” and “Do” steps</t>
    </r>
    <r>
      <rPr>
        <sz val="9.5"/>
        <color theme="1"/>
        <rFont val="Calibri"/>
        <family val="2"/>
        <scheme val="minor"/>
      </rPr>
      <t xml:space="preserve"> in the Plan-Do-Check-Act (PDCA) quality improvement cycle.</t>
    </r>
  </si>
  <si>
    <r>
      <t>·</t>
    </r>
    <r>
      <rPr>
        <sz val="7"/>
        <color theme="1"/>
        <rFont val="Times New Roman"/>
        <family val="1"/>
      </rPr>
      <t xml:space="preserve">   </t>
    </r>
    <r>
      <rPr>
        <sz val="9.5"/>
        <color theme="1"/>
        <rFont val="Calibri"/>
        <family val="2"/>
        <scheme val="minor"/>
      </rPr>
      <t xml:space="preserve">The reviewer requests to see performance data used by SCO to develop the QMP and its Action Plan. </t>
    </r>
  </si>
  <si>
    <r>
      <t>·</t>
    </r>
    <r>
      <rPr>
        <sz val="7"/>
        <color theme="1"/>
        <rFont val="Times New Roman"/>
        <family val="1"/>
      </rPr>
      <t xml:space="preserve">   </t>
    </r>
    <r>
      <rPr>
        <sz val="9.5"/>
        <color theme="1"/>
        <rFont val="Calibri"/>
        <family val="2"/>
        <scheme val="minor"/>
      </rPr>
      <t>The reviewer discusses with SCO the data results and how priorities for quality improvement projects were identified, how target objectives were determined and what performance measures were chosen for tracking performance over time.</t>
    </r>
  </si>
  <si>
    <r>
      <t>·</t>
    </r>
    <r>
      <rPr>
        <sz val="7"/>
        <color theme="1"/>
        <rFont val="Times New Roman"/>
        <family val="1"/>
      </rPr>
      <t xml:space="preserve">   </t>
    </r>
    <r>
      <rPr>
        <b/>
        <sz val="9.5"/>
        <color theme="1"/>
        <rFont val="Calibri"/>
        <family val="2"/>
        <scheme val="minor"/>
      </rPr>
      <t>Select the response option that best represents the SCO’s use of performance data to develop the QMP and its Action Plan.</t>
    </r>
  </si>
  <si>
    <r>
      <t>·</t>
    </r>
    <r>
      <rPr>
        <sz val="7"/>
        <color theme="1"/>
        <rFont val="Times New Roman"/>
        <family val="1"/>
      </rPr>
      <t xml:space="preserve">   </t>
    </r>
    <r>
      <rPr>
        <sz val="9.5"/>
        <color theme="1"/>
        <rFont val="Calibri"/>
        <family val="2"/>
        <scheme val="minor"/>
      </rPr>
      <t>55 Pa Code Chapter 6100.45</t>
    </r>
  </si>
  <si>
    <r>
      <t>·</t>
    </r>
    <r>
      <rPr>
        <sz val="7"/>
        <color theme="1"/>
        <rFont val="Times New Roman"/>
        <family val="1"/>
      </rPr>
      <t xml:space="preserve">   </t>
    </r>
    <r>
      <rPr>
        <sz val="9.5"/>
        <color theme="1"/>
        <rFont val="Calibri"/>
        <family val="2"/>
        <scheme val="minor"/>
      </rPr>
      <t>Everyday Lives Values in Action 2021</t>
    </r>
  </si>
  <si>
    <r>
      <t>·</t>
    </r>
    <r>
      <rPr>
        <sz val="7"/>
        <color theme="1"/>
        <rFont val="Times New Roman"/>
        <family val="1"/>
      </rPr>
      <t xml:space="preserve">   </t>
    </r>
    <r>
      <rPr>
        <sz val="9.5"/>
        <color theme="1"/>
        <rFont val="Calibri"/>
        <family val="2"/>
        <scheme val="minor"/>
      </rPr>
      <t xml:space="preserve">Bulletin 00-17-01, </t>
    </r>
    <r>
      <rPr>
        <i/>
        <sz val="9.5"/>
        <color theme="1"/>
        <rFont val="Calibri"/>
        <family val="2"/>
        <scheme val="minor"/>
      </rPr>
      <t>Quality Management Strategy of the Office of Developmental Programs</t>
    </r>
  </si>
  <si>
    <r>
      <t>·</t>
    </r>
    <r>
      <rPr>
        <sz val="7"/>
        <color theme="1"/>
        <rFont val="Times New Roman"/>
        <family val="1"/>
      </rPr>
      <t xml:space="preserve">   </t>
    </r>
    <r>
      <rPr>
        <sz val="9.5"/>
        <color theme="1"/>
        <rFont val="Calibri"/>
        <family val="2"/>
        <scheme val="minor"/>
      </rPr>
      <t xml:space="preserve">ODP Quality Management Certification Handbook </t>
    </r>
  </si>
  <si>
    <t>1a.</t>
  </si>
  <si>
    <t>SCO develops a QMP and its Action Plan using person-centered performance data.</t>
  </si>
  <si>
    <r>
      <t>·</t>
    </r>
    <r>
      <rPr>
        <sz val="7"/>
        <color theme="1"/>
        <rFont val="Times New Roman"/>
        <family val="1"/>
      </rPr>
      <t xml:space="preserve">   </t>
    </r>
    <r>
      <rPr>
        <sz val="9.5"/>
        <color rgb="FF000000"/>
        <rFont val="Calibri"/>
        <family val="2"/>
        <scheme val="minor"/>
      </rPr>
      <t>The SCO develops and submits a QMP and its Action Plan that demonstrates the use of person-centered performance data in generating it.</t>
    </r>
  </si>
  <si>
    <t>1b.</t>
  </si>
  <si>
    <t>SCO revises QMP and its Action Plan using person-centered performance data.</t>
  </si>
  <si>
    <r>
      <t>·</t>
    </r>
    <r>
      <rPr>
        <sz val="7"/>
        <color theme="1"/>
        <rFont val="Times New Roman"/>
        <family val="1"/>
      </rPr>
      <t xml:space="preserve">   </t>
    </r>
    <r>
      <rPr>
        <sz val="9.5"/>
        <color rgb="FF000000"/>
        <rFont val="Calibri"/>
        <family val="2"/>
        <scheme val="minor"/>
      </rPr>
      <t>The SCO revises and submits a QMP and its Action Plan demonstrating the use of person-centered performance data in generating it.</t>
    </r>
  </si>
  <si>
    <r>
      <t>·</t>
    </r>
    <r>
      <rPr>
        <sz val="7"/>
        <color theme="1"/>
        <rFont val="Times New Roman"/>
        <family val="1"/>
      </rPr>
      <t xml:space="preserve">   </t>
    </r>
    <r>
      <rPr>
        <b/>
        <sz val="9.5"/>
        <color theme="1"/>
        <rFont val="Calibri"/>
        <family val="2"/>
        <scheme val="minor"/>
      </rPr>
      <t xml:space="preserve">Select the response option that best represents the use of data to assess progress and track performance including changes to the Action Plan items as warranted.  </t>
    </r>
  </si>
  <si>
    <t>2a.</t>
  </si>
  <si>
    <t>2b.</t>
  </si>
  <si>
    <t>2c.</t>
  </si>
  <si>
    <r>
      <t>·</t>
    </r>
    <r>
      <rPr>
        <sz val="7"/>
        <color theme="1"/>
        <rFont val="Times New Roman"/>
        <family val="1"/>
      </rPr>
      <t xml:space="preserve">    </t>
    </r>
    <r>
      <rPr>
        <sz val="9.5"/>
        <color rgb="FF000000"/>
        <rFont val="Calibri"/>
        <family val="2"/>
        <scheme val="minor"/>
      </rPr>
      <t>The SCO has submitted documentation demonstrating the use of person-centered performance data in assessing progress, e.g., raw data, data analysis and the sharing of routine reports. (For more details, refer to the question guidance.)</t>
    </r>
  </si>
  <si>
    <t>On the QA&amp;I Spreadsheet, the reviewer must complete the training tracker for each required annual training course.</t>
  </si>
  <si>
    <r>
      <t>·</t>
    </r>
    <r>
      <rPr>
        <sz val="7"/>
        <color theme="1"/>
        <rFont val="Times New Roman"/>
        <family val="1"/>
      </rPr>
      <t xml:space="preserve">   </t>
    </r>
    <r>
      <rPr>
        <sz val="9.5"/>
        <color theme="1"/>
        <rFont val="Calibri"/>
        <family val="2"/>
        <scheme val="minor"/>
      </rPr>
      <t>Enter or copy and paste the SCO staff information (last name, first name, title, date of hire, start date of most recently completed training year and end date of most recently completed training year) for the selected staff.</t>
    </r>
  </si>
  <si>
    <t>•  The final response based off the information entered into training tracker will auto-populate into the “Questions” tab of the spreadsheet.</t>
  </si>
  <si>
    <t>•  The percentage, number of staff reviewed and number of staff where training courses can be verified must be entered into QuestionPro.</t>
  </si>
  <si>
    <t>For full review:</t>
  </si>
  <si>
    <r>
      <t>2.</t>
    </r>
    <r>
      <rPr>
        <sz val="7"/>
        <color theme="1"/>
        <rFont val="Times New Roman"/>
        <family val="1"/>
      </rPr>
      <t xml:space="preserve">  </t>
    </r>
    <r>
      <rPr>
        <sz val="9.5"/>
        <color theme="1"/>
        <rFont val="Calibri"/>
        <family val="2"/>
        <scheme val="minor"/>
      </rPr>
      <t>(No) One or more staff reviewed did not complete all of the required annual training core courses in the training year.</t>
    </r>
  </si>
  <si>
    <r>
      <t>3.</t>
    </r>
    <r>
      <rPr>
        <sz val="7"/>
        <color theme="1"/>
        <rFont val="Times New Roman"/>
        <family val="1"/>
      </rPr>
      <t xml:space="preserve">  </t>
    </r>
    <r>
      <rPr>
        <sz val="9.5"/>
        <color theme="1"/>
        <rFont val="Calibri"/>
        <family val="2"/>
        <scheme val="minor"/>
      </rPr>
      <t>(N/A) The SCO is only enrolled in the AAW.</t>
    </r>
  </si>
  <si>
    <t xml:space="preserve"> </t>
  </si>
  <si>
    <r>
      <t>·</t>
    </r>
    <r>
      <rPr>
        <sz val="7"/>
        <color theme="1"/>
        <rFont val="Times New Roman"/>
        <family val="1"/>
      </rPr>
      <t xml:space="preserve">   </t>
    </r>
    <r>
      <rPr>
        <sz val="9.5"/>
        <color theme="1"/>
        <rFont val="Calibri"/>
        <family val="2"/>
        <scheme val="minor"/>
      </rPr>
      <t>55 Pa Code Chapter 6100.143</t>
    </r>
  </si>
  <si>
    <t>SCO ensures SCO staff complete required training.</t>
  </si>
  <si>
    <t>Other remediation action.</t>
  </si>
  <si>
    <t>Remediation by exception.</t>
  </si>
  <si>
    <r>
      <t>New SC(s) completed the required ODP SC Orientation prior to working</t>
    </r>
    <r>
      <rPr>
        <sz val="11"/>
        <color theme="1"/>
        <rFont val="Calibri"/>
        <family val="2"/>
        <scheme val="minor"/>
      </rPr>
      <t xml:space="preserve"> </t>
    </r>
    <r>
      <rPr>
        <b/>
        <sz val="9.5"/>
        <color theme="1"/>
        <rFont val="Calibri"/>
        <family val="2"/>
        <scheme val="minor"/>
      </rPr>
      <t>alone with individuals, and within 30 days after hire or starting to provide a service to an individual.</t>
    </r>
  </si>
  <si>
    <t>On the QA&amp;I Spreadsheet, the reviewer must complete the orientation tracker.</t>
  </si>
  <si>
    <t>•  Enter or copy and paste the SC information (last name, first name, date of hire, and date of first time SC provided service to an individual) for the selected SCs.</t>
  </si>
  <si>
    <r>
      <t>·</t>
    </r>
    <r>
      <rPr>
        <sz val="7"/>
        <color theme="1"/>
        <rFont val="Times New Roman"/>
        <family val="1"/>
      </rPr>
      <t xml:space="preserve">   </t>
    </r>
    <r>
      <rPr>
        <sz val="9.5"/>
        <color theme="1"/>
        <rFont val="Calibri"/>
        <family val="2"/>
        <scheme val="minor"/>
      </rPr>
      <t>Enter the date of first time SC worked alone with an individual for the selected SCs.</t>
    </r>
  </si>
  <si>
    <r>
      <t>·</t>
    </r>
    <r>
      <rPr>
        <sz val="7"/>
        <color theme="1"/>
        <rFont val="Times New Roman"/>
        <family val="1"/>
      </rPr>
      <t xml:space="preserve">   </t>
    </r>
    <r>
      <rPr>
        <sz val="9.5"/>
        <color theme="1"/>
        <rFont val="Calibri"/>
        <family val="2"/>
        <scheme val="minor"/>
      </rPr>
      <t>The final response based off the information entered into orientation tracker will auto-populate into the “Questions” tab of the spreadsheet.</t>
    </r>
  </si>
  <si>
    <t>•  The percentage, number of new SCs reviewed and number of new SCs where orientation can be verified must be entered into QuestionPro.</t>
  </si>
  <si>
    <t>For full reviews</t>
  </si>
  <si>
    <r>
      <t>·</t>
    </r>
    <r>
      <rPr>
        <sz val="7"/>
        <color theme="1"/>
        <rFont val="Times New Roman"/>
        <family val="1"/>
      </rPr>
      <t xml:space="preserve">   </t>
    </r>
    <r>
      <rPr>
        <sz val="9.5"/>
        <color theme="1"/>
        <rFont val="Calibri"/>
        <family val="2"/>
        <scheme val="minor"/>
      </rPr>
      <t>55 Pa Code Chapter 6100.142</t>
    </r>
  </si>
  <si>
    <r>
      <t>·</t>
    </r>
    <r>
      <rPr>
        <sz val="7"/>
        <color theme="1"/>
        <rFont val="Times New Roman"/>
        <family val="1"/>
      </rPr>
      <t xml:space="preserve">   </t>
    </r>
    <r>
      <rPr>
        <sz val="9.5"/>
        <color theme="1"/>
        <rFont val="Calibri"/>
        <family val="2"/>
        <scheme val="minor"/>
      </rPr>
      <t>Consolidated, P/FDS and CL Waivers</t>
    </r>
  </si>
  <si>
    <r>
      <t>·</t>
    </r>
    <r>
      <rPr>
        <sz val="7"/>
        <color theme="1"/>
        <rFont val="Times New Roman"/>
        <family val="1"/>
      </rPr>
      <t xml:space="preserve">   </t>
    </r>
    <r>
      <rPr>
        <sz val="9.5"/>
        <color theme="1"/>
        <rFont val="Calibri"/>
        <family val="2"/>
        <scheme val="minor"/>
      </rPr>
      <t xml:space="preserve">Bulletin 00-10-06, </t>
    </r>
    <r>
      <rPr>
        <i/>
        <sz val="9.5"/>
        <color theme="1"/>
        <rFont val="Calibri"/>
        <family val="2"/>
        <scheme val="minor"/>
      </rPr>
      <t>Supports Coordination Services</t>
    </r>
  </si>
  <si>
    <t>5a.</t>
  </si>
  <si>
    <t>5b.</t>
  </si>
  <si>
    <t>5c.</t>
  </si>
  <si>
    <r>
      <t>o</t>
    </r>
    <r>
      <rPr>
        <sz val="7"/>
        <color theme="1"/>
        <rFont val="Times New Roman"/>
        <family val="1"/>
      </rPr>
      <t xml:space="preserve">  </t>
    </r>
    <r>
      <rPr>
        <sz val="9.5"/>
        <color theme="1"/>
        <rFont val="Calibri"/>
        <family val="2"/>
        <scheme val="minor"/>
      </rPr>
      <t>A training year is defined by the SCO and is a 12-month time frame.</t>
    </r>
  </si>
  <si>
    <r>
      <t>o</t>
    </r>
    <r>
      <rPr>
        <sz val="7"/>
        <color theme="1"/>
        <rFont val="Times New Roman"/>
        <family val="1"/>
      </rPr>
      <t xml:space="preserve">  </t>
    </r>
    <r>
      <rPr>
        <sz val="9.5"/>
        <color theme="1"/>
        <rFont val="Calibri"/>
        <family val="2"/>
        <scheme val="minor"/>
      </rPr>
      <t xml:space="preserve">SCOs can choose to use the same training year to cover all persons or different training years for each person. </t>
    </r>
  </si>
  <si>
    <r>
      <t>o</t>
    </r>
    <r>
      <rPr>
        <sz val="7"/>
        <color theme="1"/>
        <rFont val="Times New Roman"/>
        <family val="1"/>
      </rPr>
      <t xml:space="preserve">  </t>
    </r>
    <r>
      <rPr>
        <sz val="9.5"/>
        <color theme="1"/>
        <rFont val="Calibri"/>
        <family val="2"/>
        <scheme val="minor"/>
      </rPr>
      <t xml:space="preserve">The reviewer should review records from the most recently completed 12-month training year. </t>
    </r>
  </si>
  <si>
    <t>On the QA&amp;I Spreadsheet, the reviewer must complete the Additional Training Hours tracker for each staff person identified.</t>
  </si>
  <si>
    <t>The percentage, number of staff reviewed and number of staff where training course can be verified must be entered into QuestionPro.</t>
  </si>
  <si>
    <r>
      <t>2.</t>
    </r>
    <r>
      <rPr>
        <sz val="7"/>
        <color theme="1"/>
        <rFont val="Times New Roman"/>
        <family val="1"/>
      </rPr>
      <t xml:space="preserve">  </t>
    </r>
    <r>
      <rPr>
        <sz val="9.5"/>
        <color theme="1"/>
        <rFont val="Calibri"/>
        <family val="2"/>
        <scheme val="minor"/>
      </rPr>
      <t>(No) One or more staff reviewed did not complete the required number of annual training hours in the training year.</t>
    </r>
  </si>
  <si>
    <t>6a.</t>
  </si>
  <si>
    <t>SCO develops/modifies a policy</t>
  </si>
  <si>
    <t>6b.</t>
  </si>
  <si>
    <t>6c.</t>
  </si>
  <si>
    <t>1. (Yes) There is evidence that the SCO has an IM Representative that is a CI, or the IM Representative assumed their role less than 12 months ago.</t>
  </si>
  <si>
    <t>2. (No) There is no evidence that the SCO has an IM Representative.</t>
  </si>
  <si>
    <t>3. (No) The IM Representative did not have a CI certificate within the required timeframe.</t>
  </si>
  <si>
    <r>
      <t>·</t>
    </r>
    <r>
      <rPr>
        <sz val="7"/>
        <color rgb="FF333333"/>
        <rFont val="Times New Roman"/>
        <family val="1"/>
      </rPr>
      <t xml:space="preserve">   </t>
    </r>
    <r>
      <rPr>
        <sz val="9.5"/>
        <color rgb="FF000000"/>
        <rFont val="Calibri"/>
        <family val="2"/>
      </rPr>
      <t xml:space="preserve">Bulletin 00-21-02, </t>
    </r>
    <r>
      <rPr>
        <i/>
        <sz val="9.5"/>
        <color rgb="FF000000"/>
        <rFont val="Calibri"/>
        <family val="2"/>
      </rPr>
      <t>Incident Management</t>
    </r>
  </si>
  <si>
    <t>7a.</t>
  </si>
  <si>
    <t>SCO designates a person to fulfill the role of the agency’s IM Representative.</t>
  </si>
  <si>
    <t>7b.</t>
  </si>
  <si>
    <t>SCO ensures agency’s IM Representative obtains CI certificate.</t>
  </si>
  <si>
    <t>7c.</t>
  </si>
  <si>
    <t>*Record name of agency completing the function for any IM function that is delegated or purchased.</t>
  </si>
  <si>
    <t>1. (Yes) There is written documentation for all delegated or purchased incident management functions.</t>
  </si>
  <si>
    <t>2. (No) There is not written documentation for one or more delegated or purchased incident management functions.</t>
  </si>
  <si>
    <r>
      <t>·</t>
    </r>
    <r>
      <rPr>
        <sz val="7"/>
        <color theme="1"/>
        <rFont val="Times New Roman"/>
        <family val="1"/>
      </rPr>
      <t xml:space="preserve">   </t>
    </r>
    <r>
      <rPr>
        <sz val="9.5"/>
        <color theme="1"/>
        <rFont val="Calibri"/>
        <family val="2"/>
        <scheme val="minor"/>
      </rPr>
      <t xml:space="preserve">Bulletin 00-21-02, </t>
    </r>
    <r>
      <rPr>
        <i/>
        <sz val="9.5"/>
        <color theme="1"/>
        <rFont val="Calibri"/>
        <family val="2"/>
        <scheme val="minor"/>
      </rPr>
      <t>Incident Management</t>
    </r>
  </si>
  <si>
    <t>8a.</t>
  </si>
  <si>
    <t xml:space="preserve">SCO obtains required documentation. </t>
  </si>
  <si>
    <r>
      <t>·</t>
    </r>
    <r>
      <rPr>
        <sz val="7"/>
        <color theme="1"/>
        <rFont val="Times New Roman"/>
        <family val="1"/>
      </rPr>
      <t xml:space="preserve">   </t>
    </r>
    <r>
      <rPr>
        <sz val="9.5"/>
        <color theme="1"/>
        <rFont val="Calibri"/>
        <family val="2"/>
        <scheme val="minor"/>
      </rPr>
      <t>The SCO chooses the appropriate time frame from the drop down.</t>
    </r>
  </si>
  <si>
    <t>8b.</t>
  </si>
  <si>
    <t>1. (Yes) The SCO completes monitoring of delegated or purchased IM function(s) and has written documentation of all the listed requirements.</t>
  </si>
  <si>
    <t>9a.</t>
  </si>
  <si>
    <t>SCO completes monitoring of delegated or purchased IM function(s).</t>
  </si>
  <si>
    <t>9b.</t>
  </si>
  <si>
    <t>SCO completes required documentation.</t>
  </si>
  <si>
    <t>The SCO has a written policy that supports the release of the incident information upon request.</t>
  </si>
  <si>
    <r>
      <t>-</t>
    </r>
    <r>
      <rPr>
        <sz val="7"/>
        <color theme="1"/>
        <rFont val="Times New Roman"/>
        <family val="1"/>
      </rPr>
      <t xml:space="preserve">    </t>
    </r>
    <r>
      <rPr>
        <sz val="9.5"/>
        <color theme="1"/>
        <rFont val="Calibri"/>
        <family val="2"/>
        <scheme val="minor"/>
      </rPr>
      <t>A description of the incident</t>
    </r>
  </si>
  <si>
    <r>
      <t>-</t>
    </r>
    <r>
      <rPr>
        <sz val="7"/>
        <color theme="1"/>
        <rFont val="Times New Roman"/>
        <family val="1"/>
      </rPr>
      <t xml:space="preserve">    </t>
    </r>
    <r>
      <rPr>
        <sz val="9.5"/>
        <color theme="1"/>
        <rFont val="Calibri"/>
        <family val="2"/>
        <scheme val="minor"/>
      </rPr>
      <t>The immediate action(s) taken to protect the health, safety, and well-being of the individual</t>
    </r>
  </si>
  <si>
    <r>
      <t>-</t>
    </r>
    <r>
      <rPr>
        <sz val="7"/>
        <color theme="1"/>
        <rFont val="Times New Roman"/>
        <family val="1"/>
      </rPr>
      <t xml:space="preserve">    </t>
    </r>
    <r>
      <rPr>
        <sz val="9.5"/>
        <color theme="1"/>
        <rFont val="Calibri"/>
        <family val="2"/>
        <scheme val="minor"/>
      </rPr>
      <t>Incident classification</t>
    </r>
  </si>
  <si>
    <r>
      <t>-</t>
    </r>
    <r>
      <rPr>
        <sz val="7"/>
        <color theme="1"/>
        <rFont val="Times New Roman"/>
        <family val="1"/>
      </rPr>
      <t xml:space="preserve">    </t>
    </r>
    <r>
      <rPr>
        <sz val="9.5"/>
        <color theme="1"/>
        <rFont val="Calibri"/>
        <family val="2"/>
        <scheme val="minor"/>
      </rPr>
      <t>All notification information to include date and person or entity notified</t>
    </r>
  </si>
  <si>
    <r>
      <t>-</t>
    </r>
    <r>
      <rPr>
        <sz val="7"/>
        <color theme="1"/>
        <rFont val="Times New Roman"/>
        <family val="1"/>
      </rPr>
      <t xml:space="preserve">    </t>
    </r>
    <r>
      <rPr>
        <sz val="9.5"/>
        <color theme="1"/>
        <rFont val="Calibri"/>
        <family val="2"/>
        <scheme val="minor"/>
      </rPr>
      <t>Additional Information</t>
    </r>
  </si>
  <si>
    <r>
      <t>-</t>
    </r>
    <r>
      <rPr>
        <sz val="7"/>
        <color theme="1"/>
        <rFont val="Times New Roman"/>
        <family val="1"/>
      </rPr>
      <t xml:space="preserve">    </t>
    </r>
    <r>
      <rPr>
        <sz val="9.5"/>
        <color theme="1"/>
        <rFont val="Calibri"/>
        <family val="2"/>
        <scheme val="minor"/>
      </rPr>
      <t>Investigation findings and determination (when applicable)</t>
    </r>
  </si>
  <si>
    <r>
      <t>-</t>
    </r>
    <r>
      <rPr>
        <sz val="7"/>
        <color theme="1"/>
        <rFont val="Times New Roman"/>
        <family val="1"/>
      </rPr>
      <t xml:space="preserve">    </t>
    </r>
    <r>
      <rPr>
        <sz val="9.5"/>
        <color theme="1"/>
        <rFont val="Calibri"/>
        <family val="2"/>
        <scheme val="minor"/>
      </rPr>
      <t>Corrective Actions planned or implemented</t>
    </r>
  </si>
  <si>
    <r>
      <t>-</t>
    </r>
    <r>
      <rPr>
        <sz val="7"/>
        <color theme="1"/>
        <rFont val="Times New Roman"/>
        <family val="1"/>
      </rPr>
      <t xml:space="preserve">    </t>
    </r>
    <r>
      <rPr>
        <sz val="9.5"/>
        <color theme="1"/>
        <rFont val="Calibri"/>
        <family val="2"/>
        <scheme val="minor"/>
      </rPr>
      <t>Medical Intervention Information</t>
    </r>
  </si>
  <si>
    <t>1. (Yes) The evidence indicates that a policy exists, and all the listed requirements are met.</t>
  </si>
  <si>
    <t>2. (No) There is no evidence that a policy exists, or all the listed requirements were not met.</t>
  </si>
  <si>
    <t>10a.</t>
  </si>
  <si>
    <t>SCO develops/modifies a policy.</t>
  </si>
  <si>
    <t>10b.</t>
  </si>
  <si>
    <r>
      <t>o</t>
    </r>
    <r>
      <rPr>
        <sz val="7"/>
        <color theme="1"/>
        <rFont val="Times New Roman"/>
        <family val="1"/>
      </rPr>
      <t xml:space="preserve">    </t>
    </r>
    <r>
      <rPr>
        <sz val="9.5"/>
        <color theme="1"/>
        <rFont val="Calibri"/>
        <family val="2"/>
        <scheme val="minor"/>
      </rPr>
      <t>Collaboration and communication with the individual’s team to ensure health and safety.</t>
    </r>
  </si>
  <si>
    <r>
      <t>o</t>
    </r>
    <r>
      <rPr>
        <sz val="7"/>
        <color theme="1"/>
        <rFont val="Times New Roman"/>
        <family val="1"/>
      </rPr>
      <t xml:space="preserve">    </t>
    </r>
    <r>
      <rPr>
        <sz val="9.5"/>
        <color theme="1"/>
        <rFont val="Calibri"/>
        <family val="2"/>
        <scheme val="minor"/>
      </rPr>
      <t>Collaboration and communication with the individual’s team to revise ISP, behavior support plan, and risk mitigation plan.</t>
    </r>
  </si>
  <si>
    <t>1. (Yes) The evidence indicates that a policy exists, and all the listed requirements were met.</t>
  </si>
  <si>
    <r>
      <t>·</t>
    </r>
    <r>
      <rPr>
        <sz val="7"/>
        <color theme="1"/>
        <rFont val="Times New Roman"/>
        <family val="1"/>
      </rPr>
      <t xml:space="preserve">   </t>
    </r>
    <r>
      <rPr>
        <sz val="9.5"/>
        <color theme="1"/>
        <rFont val="Calibri"/>
        <family val="2"/>
        <scheme val="minor"/>
      </rPr>
      <t>ODP Announcement 19-042, Generation of EIM Email Notification for Supports Coordinators and Supports Coordination Supervisors</t>
    </r>
  </si>
  <si>
    <r>
      <t>·</t>
    </r>
    <r>
      <rPr>
        <sz val="7"/>
        <color theme="1"/>
        <rFont val="Times New Roman"/>
        <family val="1"/>
      </rPr>
      <t xml:space="preserve">   </t>
    </r>
    <r>
      <rPr>
        <sz val="9.5"/>
        <color theme="1"/>
        <rFont val="Calibri"/>
        <family val="2"/>
        <scheme val="minor"/>
      </rPr>
      <t>ODP Announcement 22-012, Clarification of Incident Management Responsibilities for Supports Coordination Organizations in the Adult Autism Waiver</t>
    </r>
  </si>
  <si>
    <r>
      <t>·</t>
    </r>
    <r>
      <rPr>
        <sz val="7"/>
        <color theme="1"/>
        <rFont val="Times New Roman"/>
        <family val="1"/>
      </rPr>
      <t xml:space="preserve">   </t>
    </r>
    <r>
      <rPr>
        <sz val="9.5"/>
        <color theme="1"/>
        <rFont val="Calibri"/>
        <family val="2"/>
        <scheme val="minor"/>
      </rPr>
      <t>Alert User Guide, 2021</t>
    </r>
  </si>
  <si>
    <t>11a.</t>
  </si>
  <si>
    <t>11b.</t>
  </si>
  <si>
    <r>
      <t>o</t>
    </r>
    <r>
      <rPr>
        <sz val="7"/>
        <color theme="1"/>
        <rFont val="Times New Roman"/>
        <family val="1"/>
      </rPr>
      <t xml:space="preserve">    </t>
    </r>
    <r>
      <rPr>
        <sz val="9.5"/>
        <color rgb="FF000000"/>
        <rFont val="Calibri"/>
        <family val="2"/>
        <scheme val="minor"/>
      </rPr>
      <t>Identification and implementation of preventative measures to reduce:</t>
    </r>
  </si>
  <si>
    <r>
      <t>-</t>
    </r>
    <r>
      <rPr>
        <sz val="7"/>
        <color theme="1"/>
        <rFont val="Times New Roman"/>
        <family val="1"/>
      </rPr>
      <t xml:space="preserve">    </t>
    </r>
    <r>
      <rPr>
        <sz val="9.5"/>
        <color rgb="FF000000"/>
        <rFont val="Calibri"/>
        <family val="2"/>
        <scheme val="minor"/>
      </rPr>
      <t>The number of incidents</t>
    </r>
  </si>
  <si>
    <r>
      <t>-</t>
    </r>
    <r>
      <rPr>
        <sz val="7"/>
        <color theme="1"/>
        <rFont val="Times New Roman"/>
        <family val="1"/>
      </rPr>
      <t xml:space="preserve">    </t>
    </r>
    <r>
      <rPr>
        <sz val="9.5"/>
        <color rgb="FF000000"/>
        <rFont val="Calibri"/>
        <family val="2"/>
        <scheme val="minor"/>
      </rPr>
      <t>The severity of the risks associated with the incident</t>
    </r>
  </si>
  <si>
    <r>
      <t>-</t>
    </r>
    <r>
      <rPr>
        <sz val="7"/>
        <color theme="1"/>
        <rFont val="Times New Roman"/>
        <family val="1"/>
      </rPr>
      <t xml:space="preserve">    </t>
    </r>
    <r>
      <rPr>
        <sz val="9.5"/>
        <color rgb="FF000000"/>
        <rFont val="Calibri"/>
        <family val="2"/>
        <scheme val="minor"/>
      </rPr>
      <t>The likelihood of an incident recurring</t>
    </r>
  </si>
  <si>
    <t>1. (Yes) The evidence indicates that individual incident data monitoring was completed, and all the listed requirements were met.</t>
  </si>
  <si>
    <t>2. (No) There is no evidence individual incident data monitoring was completed or all the listed requirements were not met.</t>
  </si>
  <si>
    <t>3. (N/A) There were no incidents entered by the SCO for the review period.</t>
  </si>
  <si>
    <r>
      <t>·</t>
    </r>
    <r>
      <rPr>
        <sz val="7"/>
        <color theme="1"/>
        <rFont val="Times New Roman"/>
        <family val="1"/>
      </rPr>
      <t xml:space="preserve">   </t>
    </r>
    <r>
      <rPr>
        <sz val="9.5"/>
        <color rgb="FF000000"/>
        <rFont val="Calibri"/>
        <family val="2"/>
        <scheme val="minor"/>
      </rPr>
      <t>55 Pa. Code §6100.403-6100.405</t>
    </r>
  </si>
  <si>
    <r>
      <t>·</t>
    </r>
    <r>
      <rPr>
        <sz val="7"/>
        <color theme="1"/>
        <rFont val="Times New Roman"/>
        <family val="1"/>
      </rPr>
      <t xml:space="preserve">   </t>
    </r>
    <r>
      <rPr>
        <sz val="9.5"/>
        <color rgb="FF000000"/>
        <rFont val="Calibri"/>
        <family val="2"/>
        <scheme val="minor"/>
      </rPr>
      <t xml:space="preserve">Bulletin 00-21-02, </t>
    </r>
    <r>
      <rPr>
        <i/>
        <sz val="9.5"/>
        <color rgb="FF000000"/>
        <rFont val="Calibri"/>
        <family val="2"/>
        <scheme val="minor"/>
      </rPr>
      <t>Incident Management</t>
    </r>
  </si>
  <si>
    <r>
      <t>·</t>
    </r>
    <r>
      <rPr>
        <sz val="7"/>
        <color theme="1"/>
        <rFont val="Times New Roman"/>
        <family val="1"/>
      </rPr>
      <t xml:space="preserve">   </t>
    </r>
    <r>
      <rPr>
        <sz val="9.5"/>
        <color rgb="FF000000"/>
        <rFont val="Calibri"/>
        <family val="2"/>
        <scheme val="minor"/>
      </rPr>
      <t>ODP Announcement 21-066, Incident Management (IM) Frequently Asked Questions (FAQ)- Version 3</t>
    </r>
  </si>
  <si>
    <t>12a.</t>
  </si>
  <si>
    <r>
      <t>SCO completes</t>
    </r>
    <r>
      <rPr>
        <sz val="11"/>
        <color rgb="FF000000"/>
        <rFont val="Calibri"/>
        <family val="2"/>
        <scheme val="minor"/>
      </rPr>
      <t xml:space="preserve"> </t>
    </r>
    <r>
      <rPr>
        <sz val="9.5"/>
        <color rgb="FF000000"/>
        <rFont val="Calibri"/>
        <family val="2"/>
        <scheme val="minor"/>
      </rPr>
      <t>individual incident data monitoring.</t>
    </r>
  </si>
  <si>
    <t>12b.</t>
  </si>
  <si>
    <t>SCO trains staff on the existing policy.</t>
  </si>
  <si>
    <t>COMMENT NEEDED – Provide details on how the SCO is completing their trend analysis.</t>
  </si>
  <si>
    <t>1. (Yes) The documentation indicates that a trend analysis was completed, and all the listed requirements are met.</t>
  </si>
  <si>
    <t>2. (No) There is no documentation that a trend analysis was completed, or all listed requirements were not met.</t>
  </si>
  <si>
    <r>
      <t>·</t>
    </r>
    <r>
      <rPr>
        <sz val="7"/>
        <color theme="1"/>
        <rFont val="Times New Roman"/>
        <family val="1"/>
      </rPr>
      <t xml:space="preserve">   </t>
    </r>
    <r>
      <rPr>
        <sz val="9.5"/>
        <color theme="1"/>
        <rFont val="Calibri"/>
        <family val="2"/>
        <scheme val="minor"/>
      </rPr>
      <t>55 Pa Code §6100.405</t>
    </r>
  </si>
  <si>
    <r>
      <t>·</t>
    </r>
    <r>
      <rPr>
        <sz val="7"/>
        <color theme="1"/>
        <rFont val="Times New Roman"/>
        <family val="1"/>
      </rPr>
      <t xml:space="preserve">   </t>
    </r>
    <r>
      <rPr>
        <sz val="9.5"/>
        <color theme="1"/>
        <rFont val="Calibri"/>
        <family val="2"/>
        <scheme val="minor"/>
      </rPr>
      <t>ODP Announcement 21-066, Incident Management (IM) Frequently Asked Questions (FAQ)- Version 3</t>
    </r>
  </si>
  <si>
    <t>13a.</t>
  </si>
  <si>
    <t>SCO conducts and documents trend analysis of all incident categories.</t>
  </si>
  <si>
    <t>13b.</t>
  </si>
  <si>
    <t>13c.</t>
  </si>
  <si>
    <t>Record Review</t>
  </si>
  <si>
    <t>Response Option</t>
  </si>
  <si>
    <t>Source Documents</t>
  </si>
  <si>
    <t>The SCO has an individual record sample.</t>
  </si>
  <si>
    <r>
      <t>·</t>
    </r>
    <r>
      <rPr>
        <sz val="7"/>
        <color theme="1"/>
        <rFont val="Times New Roman"/>
        <family val="1"/>
      </rPr>
      <t xml:space="preserve">   </t>
    </r>
    <r>
      <rPr>
        <b/>
        <sz val="9.5"/>
        <color theme="1"/>
        <rFont val="Calibri"/>
        <family val="2"/>
        <scheme val="minor"/>
      </rPr>
      <t>SCOs will answer this question as part of the self-assessment.</t>
    </r>
  </si>
  <si>
    <r>
      <t>·</t>
    </r>
    <r>
      <rPr>
        <sz val="7"/>
        <color theme="1"/>
        <rFont val="Times New Roman"/>
        <family val="1"/>
      </rPr>
      <t xml:space="preserve">   </t>
    </r>
    <r>
      <rPr>
        <b/>
        <sz val="9.5"/>
        <color theme="1"/>
        <rFont val="Calibri"/>
        <family val="2"/>
        <scheme val="minor"/>
      </rPr>
      <t>ODP will answer this question as part of the full review.</t>
    </r>
  </si>
  <si>
    <r>
      <t>·</t>
    </r>
    <r>
      <rPr>
        <sz val="7"/>
        <color theme="1"/>
        <rFont val="Times New Roman"/>
        <family val="1"/>
      </rPr>
      <t xml:space="preserve">   </t>
    </r>
    <r>
      <rPr>
        <sz val="9.5"/>
        <color theme="1"/>
        <rFont val="Calibri"/>
        <family val="2"/>
        <scheme val="minor"/>
      </rPr>
      <t>SCOs who are currently working with individual(s) in the ID/A and or AAW waiver(s) are expected to select a sample of individuals to review as part of their self-evaluation of performance.</t>
    </r>
  </si>
  <si>
    <r>
      <t>·</t>
    </r>
    <r>
      <rPr>
        <sz val="7"/>
        <color theme="1"/>
        <rFont val="Times New Roman"/>
        <family val="1"/>
      </rPr>
      <t xml:space="preserve">   </t>
    </r>
    <r>
      <rPr>
        <sz val="9.5"/>
        <color theme="1"/>
        <rFont val="Calibri"/>
        <family val="2"/>
        <scheme val="minor"/>
      </rPr>
      <t>SCOs will select their own individual sample which will include 1% with a minimum of 5 and a maximum of 10 individuals.</t>
    </r>
  </si>
  <si>
    <r>
      <t>o</t>
    </r>
    <r>
      <rPr>
        <sz val="7"/>
        <color theme="1"/>
        <rFont val="Times New Roman"/>
        <family val="1"/>
      </rPr>
      <t xml:space="preserve"> </t>
    </r>
    <r>
      <rPr>
        <sz val="9.5"/>
        <color theme="1"/>
        <rFont val="Calibri"/>
        <family val="2"/>
        <scheme val="minor"/>
      </rPr>
      <t>If an entity serves less than 5 individuals, 100% of individuals must be a part of the review.</t>
    </r>
  </si>
  <si>
    <r>
      <t>·</t>
    </r>
    <r>
      <rPr>
        <sz val="7"/>
        <color theme="1"/>
        <rFont val="Times New Roman"/>
        <family val="1"/>
      </rPr>
      <t xml:space="preserve">   </t>
    </r>
    <r>
      <rPr>
        <sz val="9.5"/>
        <color theme="1"/>
        <rFont val="Calibri"/>
        <family val="2"/>
        <scheme val="minor"/>
      </rPr>
      <t>The individuals selected must meet the following criteria:</t>
    </r>
  </si>
  <si>
    <r>
      <t>o</t>
    </r>
    <r>
      <rPr>
        <sz val="7"/>
        <color theme="1"/>
        <rFont val="Times New Roman"/>
        <family val="1"/>
      </rPr>
      <t xml:space="preserve"> </t>
    </r>
    <r>
      <rPr>
        <sz val="9.5"/>
        <color theme="1"/>
        <rFont val="Calibri"/>
        <family val="2"/>
        <scheme val="minor"/>
      </rPr>
      <t>A cross-section of individuals served</t>
    </r>
  </si>
  <si>
    <r>
      <t>o</t>
    </r>
    <r>
      <rPr>
        <sz val="7"/>
        <color theme="1"/>
        <rFont val="Times New Roman"/>
        <family val="1"/>
      </rPr>
      <t xml:space="preserve"> </t>
    </r>
    <r>
      <rPr>
        <sz val="9.5"/>
        <color theme="1"/>
        <rFont val="Calibri"/>
        <family val="2"/>
        <scheme val="minor"/>
      </rPr>
      <t>Waiver and non-waiver funding/program types</t>
    </r>
  </si>
  <si>
    <r>
      <t>o</t>
    </r>
    <r>
      <rPr>
        <sz val="7"/>
        <color theme="1"/>
        <rFont val="Times New Roman"/>
        <family val="1"/>
      </rPr>
      <t xml:space="preserve"> </t>
    </r>
    <r>
      <rPr>
        <sz val="9.5"/>
        <color theme="1"/>
        <rFont val="Calibri"/>
        <family val="2"/>
        <scheme val="minor"/>
      </rPr>
      <t>Locations</t>
    </r>
  </si>
  <si>
    <r>
      <t>o</t>
    </r>
    <r>
      <rPr>
        <sz val="7"/>
        <color theme="1"/>
        <rFont val="Times New Roman"/>
        <family val="1"/>
      </rPr>
      <t xml:space="preserve"> </t>
    </r>
    <r>
      <rPr>
        <sz val="9.5"/>
        <color theme="1"/>
        <rFont val="Calibri"/>
        <family val="2"/>
        <scheme val="minor"/>
      </rPr>
      <t>Counties</t>
    </r>
  </si>
  <si>
    <r>
      <t>1.</t>
    </r>
    <r>
      <rPr>
        <sz val="7"/>
        <color theme="1"/>
        <rFont val="Times New Roman"/>
        <family val="1"/>
      </rPr>
      <t xml:space="preserve"> </t>
    </r>
    <r>
      <rPr>
        <sz val="9.5"/>
        <color theme="1"/>
        <rFont val="Calibri"/>
        <family val="2"/>
        <scheme val="minor"/>
      </rPr>
      <t>(Yes) The SCO is currently working with individual(s).</t>
    </r>
  </si>
  <si>
    <r>
      <t>2.</t>
    </r>
    <r>
      <rPr>
        <sz val="7"/>
        <color theme="1"/>
        <rFont val="Times New Roman"/>
        <family val="1"/>
      </rPr>
      <t xml:space="preserve"> </t>
    </r>
    <r>
      <rPr>
        <sz val="9.5"/>
        <color theme="1"/>
        <rFont val="Calibri"/>
        <family val="2"/>
        <scheme val="minor"/>
      </rPr>
      <t>(No) The SCO is not currently working with individual(s).</t>
    </r>
  </si>
  <si>
    <r>
      <t>·</t>
    </r>
    <r>
      <rPr>
        <sz val="7"/>
        <color rgb="FF333333"/>
        <rFont val="Times New Roman"/>
        <family val="1"/>
      </rPr>
      <t xml:space="preserve">   </t>
    </r>
    <r>
      <rPr>
        <sz val="9.5"/>
        <color rgb="FF333333"/>
        <rFont val="Calibri"/>
        <family val="2"/>
      </rPr>
      <t>QA&amp;I Process Document</t>
    </r>
  </si>
  <si>
    <t>Indicate the total number of individuals that were included in the sample selected.</t>
  </si>
  <si>
    <r>
      <t>o</t>
    </r>
    <r>
      <rPr>
        <sz val="7"/>
        <color theme="1"/>
        <rFont val="Times New Roman"/>
        <family val="1"/>
      </rPr>
      <t xml:space="preserve"> </t>
    </r>
    <r>
      <rPr>
        <sz val="9.5"/>
        <color theme="1"/>
        <rFont val="Calibri"/>
        <family val="2"/>
        <scheme val="minor"/>
      </rPr>
      <t>SCOs will select the total number of individual records reviewed (1 to 10) from the list.</t>
    </r>
  </si>
  <si>
    <r>
      <t>·</t>
    </r>
    <r>
      <rPr>
        <sz val="7"/>
        <color theme="1"/>
        <rFont val="Times New Roman"/>
        <family val="1"/>
      </rPr>
      <t xml:space="preserve">   </t>
    </r>
    <r>
      <rPr>
        <b/>
        <sz val="9.5"/>
        <color theme="1"/>
        <rFont val="Calibri"/>
        <family val="2"/>
        <scheme val="minor"/>
      </rPr>
      <t>ODP will answer this question as part of the full review and will select N/A.</t>
    </r>
  </si>
  <si>
    <r>
      <t>1.</t>
    </r>
    <r>
      <rPr>
        <sz val="7"/>
        <color theme="1"/>
        <rFont val="Times New Roman"/>
        <family val="1"/>
      </rPr>
      <t xml:space="preserve"> </t>
    </r>
    <r>
      <rPr>
        <sz val="9.5"/>
        <color theme="1"/>
        <rFont val="Calibri"/>
        <family val="2"/>
        <scheme val="minor"/>
      </rPr>
      <t>Select a number from 1 to 10.</t>
    </r>
  </si>
  <si>
    <r>
      <t>2.</t>
    </r>
    <r>
      <rPr>
        <sz val="7"/>
        <color theme="1"/>
        <rFont val="Times New Roman"/>
        <family val="1"/>
      </rPr>
      <t xml:space="preserve"> </t>
    </r>
    <r>
      <rPr>
        <sz val="9.5"/>
        <color theme="1"/>
        <rFont val="Calibri"/>
        <family val="2"/>
        <scheme val="minor"/>
      </rPr>
      <t>(N/A) The review is being completed by ODP.</t>
    </r>
  </si>
  <si>
    <t>16a.</t>
  </si>
  <si>
    <t>SCO provides the individual with information as required.</t>
  </si>
  <si>
    <t>16b.</t>
  </si>
  <si>
    <t>COMMENT NEEDED – If “Yes,” identify the information that was offered to the family.</t>
  </si>
  <si>
    <t xml:space="preserve">SCO offers the family information as required. </t>
  </si>
  <si>
    <r>
      <t>·</t>
    </r>
    <r>
      <rPr>
        <sz val="7"/>
        <color rgb="FF000000"/>
        <rFont val="Times New Roman"/>
        <family val="1"/>
      </rPr>
      <t xml:space="preserve">   </t>
    </r>
    <r>
      <rPr>
        <sz val="9.5"/>
        <color rgb="FF000000"/>
        <rFont val="Calibri"/>
        <family val="2"/>
        <scheme val="minor"/>
      </rPr>
      <t>A change in need is one that would result in an ODP funded service being added, increased, modified, reduced, suspended, terminated, or denied.</t>
    </r>
  </si>
  <si>
    <r>
      <t>·</t>
    </r>
    <r>
      <rPr>
        <sz val="7"/>
        <color rgb="FF000000"/>
        <rFont val="Times New Roman"/>
        <family val="1"/>
      </rPr>
      <t xml:space="preserve">   </t>
    </r>
    <r>
      <rPr>
        <sz val="9.5"/>
        <color rgb="FF000000"/>
        <rFont val="Calibri"/>
        <family val="2"/>
        <scheme val="minor"/>
      </rPr>
      <t>Not every identified change requested is considered a change in need and should be evaluated on a case-by-case basis.</t>
    </r>
  </si>
  <si>
    <r>
      <t>COMMENT NEEDED</t>
    </r>
    <r>
      <rPr>
        <b/>
        <sz val="9.5"/>
        <color rgb="FF000000"/>
        <rFont val="Calibri"/>
        <family val="2"/>
        <scheme val="minor"/>
      </rPr>
      <t xml:space="preserve"> – If “Yes,” identify the need(s), the date(s) the need(s) was identified, the service(s), and type of change(s).</t>
    </r>
  </si>
  <si>
    <r>
      <t>2.</t>
    </r>
    <r>
      <rPr>
        <sz val="7"/>
        <color theme="1"/>
        <rFont val="Times New Roman"/>
        <family val="1"/>
      </rPr>
      <t xml:space="preserve">    </t>
    </r>
    <r>
      <rPr>
        <sz val="9.5"/>
        <color theme="1"/>
        <rFont val="Calibri"/>
        <family val="2"/>
        <scheme val="minor"/>
      </rPr>
      <t>(N/A) There was no change(s) in need identified.</t>
    </r>
  </si>
  <si>
    <r>
      <t>·</t>
    </r>
    <r>
      <rPr>
        <sz val="7"/>
        <color rgb="FF000000"/>
        <rFont val="Times New Roman"/>
        <family val="1"/>
      </rPr>
      <t xml:space="preserve">   </t>
    </r>
    <r>
      <rPr>
        <sz val="9.5"/>
        <color rgb="FF000000"/>
        <rFont val="Calibri"/>
        <family val="2"/>
        <scheme val="minor"/>
      </rPr>
      <t>55 Pa Code Chapter 6100.221</t>
    </r>
  </si>
  <si>
    <r>
      <t>·</t>
    </r>
    <r>
      <rPr>
        <sz val="7"/>
        <color rgb="FF000000"/>
        <rFont val="Times New Roman"/>
        <family val="1"/>
      </rPr>
      <t xml:space="preserve">   </t>
    </r>
    <r>
      <rPr>
        <sz val="9.5"/>
        <color rgb="FF000000"/>
        <rFont val="Calibri"/>
        <family val="2"/>
        <scheme val="minor"/>
      </rPr>
      <t xml:space="preserve">Bulletin 00-10-06, </t>
    </r>
    <r>
      <rPr>
        <i/>
        <sz val="9.5"/>
        <color rgb="FF000000"/>
        <rFont val="Calibri"/>
        <family val="2"/>
        <scheme val="minor"/>
      </rPr>
      <t xml:space="preserve">Supports Coordination Services </t>
    </r>
    <r>
      <rPr>
        <sz val="9.5"/>
        <color rgb="FF000000"/>
        <rFont val="Calibri"/>
        <family val="2"/>
        <scheme val="minor"/>
      </rPr>
      <t>(ID/A Waivers)</t>
    </r>
  </si>
  <si>
    <r>
      <t>·</t>
    </r>
    <r>
      <rPr>
        <sz val="7"/>
        <color rgb="FF000000"/>
        <rFont val="Times New Roman"/>
        <family val="1"/>
      </rPr>
      <t xml:space="preserve">   </t>
    </r>
    <r>
      <rPr>
        <sz val="9.5"/>
        <color rgb="FF000000"/>
        <rFont val="Calibri"/>
        <family val="2"/>
        <scheme val="minor"/>
      </rPr>
      <t>ISP Manual (ID/A Waivers)</t>
    </r>
  </si>
  <si>
    <r>
      <t>·</t>
    </r>
    <r>
      <rPr>
        <sz val="7"/>
        <color rgb="FF000000"/>
        <rFont val="Times New Roman"/>
        <family val="1"/>
      </rPr>
      <t xml:space="preserve">   </t>
    </r>
    <r>
      <rPr>
        <sz val="9.5"/>
        <color rgb="FF000000"/>
        <rFont val="Calibri"/>
        <family val="2"/>
        <scheme val="minor"/>
      </rPr>
      <t xml:space="preserve">Adult Autism Waiver (AAW) </t>
    </r>
  </si>
  <si>
    <r>
      <t>·</t>
    </r>
    <r>
      <rPr>
        <sz val="7"/>
        <color rgb="FF000000"/>
        <rFont val="Times New Roman"/>
        <family val="1"/>
      </rPr>
      <t xml:space="preserve">   </t>
    </r>
    <r>
      <rPr>
        <sz val="9.5"/>
        <color rgb="FF000000"/>
        <rFont val="Calibri"/>
        <family val="2"/>
        <scheme val="minor"/>
      </rPr>
      <t>AAW PATH: HCSIS &gt; Plan &gt; Manage Plan &gt; View Plan History &gt; Critical Revision</t>
    </r>
  </si>
  <si>
    <r>
      <t>COMMENT NEEDED</t>
    </r>
    <r>
      <rPr>
        <b/>
        <sz val="9.5"/>
        <color rgb="FF000000"/>
        <rFont val="Calibri"/>
        <family val="2"/>
        <scheme val="minor"/>
      </rPr>
      <t xml:space="preserve"> – If “No,” identify the current need(s) that was not included.</t>
    </r>
  </si>
  <si>
    <r>
      <t>·</t>
    </r>
    <r>
      <rPr>
        <sz val="7"/>
        <color theme="1"/>
        <rFont val="Times New Roman"/>
        <family val="1"/>
      </rPr>
      <t xml:space="preserve">   </t>
    </r>
    <r>
      <rPr>
        <sz val="9.5"/>
        <color rgb="FF000000"/>
        <rFont val="Calibri"/>
        <family val="2"/>
        <scheme val="minor"/>
      </rPr>
      <t>55 Pa Code Chapter 6100.221</t>
    </r>
  </si>
  <si>
    <t>SCO updates the ISP as required.</t>
  </si>
  <si>
    <r>
      <t>·</t>
    </r>
    <r>
      <rPr>
        <sz val="7"/>
        <color theme="1"/>
        <rFont val="Times New Roman"/>
        <family val="1"/>
      </rPr>
      <t xml:space="preserve">   </t>
    </r>
    <r>
      <rPr>
        <sz val="9.5"/>
        <color theme="1"/>
        <rFont val="Calibri"/>
        <family val="2"/>
        <scheme val="minor"/>
      </rPr>
      <t xml:space="preserve">The reviewer determines if the service notes meet quality standards based on a review of service notes. </t>
    </r>
  </si>
  <si>
    <r>
      <t>1.</t>
    </r>
    <r>
      <rPr>
        <sz val="7"/>
        <color theme="1"/>
        <rFont val="Times New Roman"/>
        <family val="1"/>
      </rPr>
      <t xml:space="preserve">    </t>
    </r>
    <r>
      <rPr>
        <sz val="9.5"/>
        <color theme="1"/>
        <rFont val="Calibri"/>
        <family val="2"/>
        <scheme val="minor"/>
      </rPr>
      <t>(Yes) The service notes met quality standards.</t>
    </r>
  </si>
  <si>
    <r>
      <t>·</t>
    </r>
    <r>
      <rPr>
        <sz val="7"/>
        <color rgb="FF000000"/>
        <rFont val="Times New Roman"/>
        <family val="1"/>
      </rPr>
      <t xml:space="preserve">   </t>
    </r>
    <r>
      <rPr>
        <sz val="9.5"/>
        <color rgb="FF000000"/>
        <rFont val="Calibri"/>
        <family val="2"/>
        <scheme val="minor"/>
      </rPr>
      <t xml:space="preserve">SC Orientation </t>
    </r>
  </si>
  <si>
    <r>
      <t>·</t>
    </r>
    <r>
      <rPr>
        <sz val="7"/>
        <color rgb="FF000000"/>
        <rFont val="Times New Roman"/>
        <family val="1"/>
      </rPr>
      <t xml:space="preserve">   </t>
    </r>
    <r>
      <rPr>
        <sz val="9.5"/>
        <color rgb="FF000000"/>
        <rFont val="Calibri"/>
        <family val="2"/>
        <scheme val="minor"/>
      </rPr>
      <t xml:space="preserve">The reviewer determines if there are any issues identified based on a review of service notes and Individual Monitoring Tools.       </t>
    </r>
  </si>
  <si>
    <r>
      <t>·</t>
    </r>
    <r>
      <rPr>
        <sz val="7"/>
        <color theme="1"/>
        <rFont val="Times New Roman"/>
        <family val="1"/>
      </rPr>
      <t xml:space="preserve">   </t>
    </r>
    <r>
      <rPr>
        <sz val="9.5"/>
        <color rgb="FF000000"/>
        <rFont val="Calibri"/>
        <family val="2"/>
        <scheme val="minor"/>
      </rPr>
      <t xml:space="preserve">The reviewer determines if the SC followed-up on issues based on a review of service notes, Individual Monitoring Tools, and the ISP. </t>
    </r>
  </si>
  <si>
    <r>
      <t>·</t>
    </r>
    <r>
      <rPr>
        <sz val="7"/>
        <color theme="1"/>
        <rFont val="Times New Roman"/>
        <family val="1"/>
      </rPr>
      <t xml:space="preserve">   </t>
    </r>
    <r>
      <rPr>
        <sz val="9.5"/>
        <color rgb="FF000000"/>
        <rFont val="Calibri"/>
        <family val="2"/>
        <scheme val="minor"/>
      </rPr>
      <t>Documentation within service notes, monitorings or the ISP should indicate follow-up action which includes notification of the Provider of the issue.</t>
    </r>
  </si>
  <si>
    <r>
      <t>·</t>
    </r>
    <r>
      <rPr>
        <sz val="7"/>
        <color rgb="FF000000"/>
        <rFont val="Times New Roman"/>
        <family val="1"/>
      </rPr>
      <t xml:space="preserve">   </t>
    </r>
    <r>
      <rPr>
        <sz val="9.5"/>
        <color rgb="FF000000"/>
        <rFont val="Calibri"/>
        <family val="2"/>
        <scheme val="minor"/>
      </rPr>
      <t xml:space="preserve">Bulletin 00-10-16, </t>
    </r>
    <r>
      <rPr>
        <i/>
        <sz val="9.5"/>
        <color rgb="FF000000"/>
        <rFont val="Calibri"/>
        <family val="2"/>
        <scheme val="minor"/>
      </rPr>
      <t xml:space="preserve">Supports Coordination Services </t>
    </r>
    <r>
      <rPr>
        <sz val="9.5"/>
        <color rgb="FF000000"/>
        <rFont val="Calibri"/>
        <family val="2"/>
        <scheme val="minor"/>
      </rPr>
      <t>(ID/A Waivers)</t>
    </r>
  </si>
  <si>
    <r>
      <t>·</t>
    </r>
    <r>
      <rPr>
        <sz val="7"/>
        <color rgb="FF000000"/>
        <rFont val="Times New Roman"/>
        <family val="1"/>
      </rPr>
      <t xml:space="preserve">   </t>
    </r>
    <r>
      <rPr>
        <sz val="9.5"/>
        <color rgb="FF000000"/>
        <rFont val="Calibri"/>
        <family val="2"/>
        <scheme val="minor"/>
      </rPr>
      <t>Individual Monitoring Tool Guidance (ID/A Waivers)</t>
    </r>
  </si>
  <si>
    <r>
      <t>·</t>
    </r>
    <r>
      <rPr>
        <sz val="7"/>
        <color rgb="FF000000"/>
        <rFont val="Times New Roman"/>
        <family val="1"/>
      </rPr>
      <t xml:space="preserve">   </t>
    </r>
    <r>
      <rPr>
        <sz val="9.5"/>
        <color theme="1"/>
        <rFont val="Calibri"/>
        <family val="2"/>
        <scheme val="minor"/>
      </rPr>
      <t>SC Individual Monitoring Form Guidance (AAW)</t>
    </r>
  </si>
  <si>
    <t>21a.</t>
  </si>
  <si>
    <t>21b.</t>
  </si>
  <si>
    <t>21c.</t>
  </si>
  <si>
    <t xml:space="preserve">For individuals in an ID/A waiver: </t>
  </si>
  <si>
    <r>
      <t>·</t>
    </r>
    <r>
      <rPr>
        <sz val="7"/>
        <color theme="1"/>
        <rFont val="Times New Roman"/>
        <family val="1"/>
      </rPr>
      <t xml:space="preserve">   </t>
    </r>
    <r>
      <rPr>
        <sz val="9.5"/>
        <color theme="1"/>
        <rFont val="Calibri"/>
        <family val="2"/>
        <scheme val="minor"/>
      </rPr>
      <t>The reviewer determines if the SC documented a risk assessment based on a review of service notes, incident reports, Individual Monitoring Tools, the Supports Intensity Scale (SIS) assessment, HRST (if applicable) and other provider assessment tools.</t>
    </r>
  </si>
  <si>
    <r>
      <t>·</t>
    </r>
    <r>
      <rPr>
        <sz val="7"/>
        <color theme="1"/>
        <rFont val="Times New Roman"/>
        <family val="1"/>
      </rPr>
      <t xml:space="preserve">   </t>
    </r>
    <r>
      <rPr>
        <sz val="9.5"/>
        <color theme="1"/>
        <rFont val="Calibri"/>
        <family val="2"/>
        <scheme val="minor"/>
      </rPr>
      <t xml:space="preserve">Risk assessment information should be incorporated into the ISP. </t>
    </r>
  </si>
  <si>
    <r>
      <t>·</t>
    </r>
    <r>
      <rPr>
        <sz val="7"/>
        <color theme="1"/>
        <rFont val="Times New Roman"/>
        <family val="1"/>
      </rPr>
      <t xml:space="preserve">   </t>
    </r>
    <r>
      <rPr>
        <sz val="9.5"/>
        <color theme="1"/>
        <rFont val="Calibri"/>
        <family val="2"/>
        <scheme val="minor"/>
      </rPr>
      <t>ISP PATH: HCSIS &gt; Plan &gt; Health &amp; Safety &gt; Focus Area &gt; General Health Safety Risks, Fire Safety, Traffic, Cooking/Appliance Use, Outdoor Appliances, Water Safety, Safety Precautions, Knowledge of Self-Identifying Info, Stranger Awareness, Sensory Concerns, Meals/Eating.</t>
    </r>
  </si>
  <si>
    <t>For individuals in the AAW:</t>
  </si>
  <si>
    <r>
      <t>·</t>
    </r>
    <r>
      <rPr>
        <sz val="7"/>
        <color theme="1"/>
        <rFont val="Times New Roman"/>
        <family val="1"/>
      </rPr>
      <t xml:space="preserve">   </t>
    </r>
    <r>
      <rPr>
        <sz val="9.5"/>
        <color theme="1"/>
        <rFont val="Calibri"/>
        <family val="2"/>
        <scheme val="minor"/>
      </rPr>
      <t>The reviewer determines if the individual had a PRE or HRST (if applicable) completed to assess risk.</t>
    </r>
  </si>
  <si>
    <r>
      <t>COMMENT NEEDED</t>
    </r>
    <r>
      <rPr>
        <sz val="9.5"/>
        <color theme="1"/>
        <rFont val="Calibri"/>
        <family val="2"/>
        <scheme val="minor"/>
      </rPr>
      <t xml:space="preserve"> </t>
    </r>
    <r>
      <rPr>
        <b/>
        <sz val="9.5"/>
        <color theme="1"/>
        <rFont val="Calibri"/>
        <family val="2"/>
        <scheme val="minor"/>
      </rPr>
      <t>– If “No,” identify the risks that have not been documented.</t>
    </r>
  </si>
  <si>
    <r>
      <t>·</t>
    </r>
    <r>
      <rPr>
        <sz val="7"/>
        <color theme="1"/>
        <rFont val="Times New Roman"/>
        <family val="1"/>
      </rPr>
      <t xml:space="preserve">   </t>
    </r>
    <r>
      <rPr>
        <sz val="9.5"/>
        <color rgb="FF000000"/>
        <rFont val="Calibri"/>
        <family val="2"/>
        <scheme val="minor"/>
      </rPr>
      <t>55 Pa Code Chapter 6100.223</t>
    </r>
  </si>
  <si>
    <r>
      <t>·</t>
    </r>
    <r>
      <rPr>
        <sz val="7"/>
        <color rgb="FF000000"/>
        <rFont val="Times New Roman"/>
        <family val="1"/>
      </rPr>
      <t xml:space="preserve">   </t>
    </r>
    <r>
      <rPr>
        <sz val="9.5"/>
        <color rgb="FF000000"/>
        <rFont val="Calibri"/>
        <family val="2"/>
        <scheme val="minor"/>
      </rPr>
      <t>Pennsylvania Health Risk Screening Tool Protocol</t>
    </r>
  </si>
  <si>
    <r>
      <t>·</t>
    </r>
    <r>
      <rPr>
        <sz val="7"/>
        <color rgb="FF000000"/>
        <rFont val="Times New Roman"/>
        <family val="1"/>
      </rPr>
      <t xml:space="preserve">   </t>
    </r>
    <r>
      <rPr>
        <sz val="9.5"/>
        <color rgb="FF000000"/>
        <rFont val="Calibri"/>
        <family val="2"/>
        <scheme val="minor"/>
      </rPr>
      <t xml:space="preserve">ISP Manual </t>
    </r>
    <r>
      <rPr>
        <sz val="9.5"/>
        <color theme="1"/>
        <rFont val="Calibri"/>
        <family val="2"/>
        <scheme val="minor"/>
      </rPr>
      <t>(ID/A Waivers)</t>
    </r>
  </si>
  <si>
    <r>
      <t>·</t>
    </r>
    <r>
      <rPr>
        <sz val="7"/>
        <color rgb="FF000000"/>
        <rFont val="Times New Roman"/>
        <family val="1"/>
      </rPr>
      <t xml:space="preserve">   </t>
    </r>
    <r>
      <rPr>
        <sz val="9.5"/>
        <color rgb="FF000000"/>
        <rFont val="Calibri"/>
        <family val="2"/>
        <scheme val="minor"/>
      </rPr>
      <t>AAW Periodic Risk Evaluation (PRE) Manual (AAW)</t>
    </r>
  </si>
  <si>
    <r>
      <t>·</t>
    </r>
    <r>
      <rPr>
        <sz val="7"/>
        <color rgb="FF000000"/>
        <rFont val="Times New Roman"/>
        <family val="1"/>
      </rPr>
      <t xml:space="preserve">   </t>
    </r>
    <r>
      <rPr>
        <sz val="9.5"/>
        <color rgb="FF000000"/>
        <rFont val="Calibri"/>
        <family val="2"/>
        <scheme val="minor"/>
      </rPr>
      <t>PRE Service Guidance Document 2 – Individual Support Plan (AAW)</t>
    </r>
  </si>
  <si>
    <r>
      <t>COMMENT NEEDED</t>
    </r>
    <r>
      <rPr>
        <sz val="9.5"/>
        <color theme="1"/>
        <rFont val="Calibri"/>
        <family val="2"/>
        <scheme val="minor"/>
      </rPr>
      <t xml:space="preserve"> </t>
    </r>
    <r>
      <rPr>
        <b/>
        <sz val="9.5"/>
        <color theme="1"/>
        <rFont val="Calibri"/>
        <family val="2"/>
        <scheme val="minor"/>
      </rPr>
      <t>– If “No,” identify the risks that did not have risk mitigation documented.</t>
    </r>
  </si>
  <si>
    <r>
      <t>1.</t>
    </r>
    <r>
      <rPr>
        <sz val="7"/>
        <color theme="1"/>
        <rFont val="Times New Roman"/>
        <family val="1"/>
      </rPr>
      <t xml:space="preserve">    </t>
    </r>
    <r>
      <rPr>
        <sz val="9.5"/>
        <color theme="1"/>
        <rFont val="Calibri"/>
        <family val="2"/>
        <scheme val="minor"/>
      </rPr>
      <t>(Yes) The ISP included risk mitigation strategies.</t>
    </r>
  </si>
  <si>
    <r>
      <t>2.</t>
    </r>
    <r>
      <rPr>
        <sz val="7"/>
        <color theme="1"/>
        <rFont val="Times New Roman"/>
        <family val="1"/>
      </rPr>
      <t xml:space="preserve">    </t>
    </r>
    <r>
      <rPr>
        <sz val="9.5"/>
        <color theme="1"/>
        <rFont val="Calibri"/>
        <family val="2"/>
        <scheme val="minor"/>
      </rPr>
      <t>(No) There are risks identified but the ISP did not include risk mitigation strategies.</t>
    </r>
  </si>
  <si>
    <r>
      <t>3.</t>
    </r>
    <r>
      <rPr>
        <sz val="7"/>
        <color theme="1"/>
        <rFont val="Times New Roman"/>
        <family val="1"/>
      </rPr>
      <t xml:space="preserve">    </t>
    </r>
    <r>
      <rPr>
        <sz val="9.5"/>
        <color theme="1"/>
        <rFont val="Calibri"/>
        <family val="2"/>
        <scheme val="minor"/>
      </rPr>
      <t>(N/A) There were no risks that required mitigation.</t>
    </r>
  </si>
  <si>
    <r>
      <t>·</t>
    </r>
    <r>
      <rPr>
        <sz val="7"/>
        <color theme="1"/>
        <rFont val="Times New Roman"/>
        <family val="1"/>
      </rPr>
      <t xml:space="preserve">   </t>
    </r>
    <r>
      <rPr>
        <sz val="9.5"/>
        <color theme="1"/>
        <rFont val="Calibri"/>
        <family val="2"/>
        <scheme val="minor"/>
      </rPr>
      <t>Pennsylvania Health Risk Screening Tool Protocol</t>
    </r>
  </si>
  <si>
    <r>
      <t>·</t>
    </r>
    <r>
      <rPr>
        <sz val="7"/>
        <color rgb="FF000000"/>
        <rFont val="Times New Roman"/>
        <family val="1"/>
      </rPr>
      <t xml:space="preserve">   </t>
    </r>
    <r>
      <rPr>
        <sz val="9.5"/>
        <color rgb="FF000000"/>
        <rFont val="Calibri"/>
        <family val="2"/>
        <scheme val="minor"/>
      </rPr>
      <t>AAW PRE Manual (AAW)</t>
    </r>
  </si>
  <si>
    <t xml:space="preserve">SCO updates the ISP as required. </t>
  </si>
  <si>
    <r>
      <t>·</t>
    </r>
    <r>
      <rPr>
        <sz val="7"/>
        <color theme="1"/>
        <rFont val="Times New Roman"/>
        <family val="1"/>
      </rPr>
      <t xml:space="preserve">   </t>
    </r>
    <r>
      <rPr>
        <sz val="9.5"/>
        <color theme="1"/>
        <rFont val="Calibri"/>
        <family val="2"/>
        <scheme val="minor"/>
      </rPr>
      <t>The reviewer determines if the SC incorporated all services and support through waiver funded services or other funding sources or natural supports to mitigate identified risks into the ISP.</t>
    </r>
  </si>
  <si>
    <r>
      <t>·</t>
    </r>
    <r>
      <rPr>
        <sz val="7"/>
        <color rgb="FF000000"/>
        <rFont val="Times New Roman"/>
        <family val="1"/>
      </rPr>
      <t xml:space="preserve">   </t>
    </r>
    <r>
      <rPr>
        <sz val="9.5"/>
        <color rgb="FF000000"/>
        <rFont val="Calibri"/>
        <family val="2"/>
        <scheme val="minor"/>
      </rPr>
      <t xml:space="preserve">55 Pa. Code Chapter 6100.221 </t>
    </r>
  </si>
  <si>
    <t>24a.</t>
  </si>
  <si>
    <t>24b.</t>
  </si>
  <si>
    <t>24c.</t>
  </si>
  <si>
    <r>
      <t>·</t>
    </r>
    <r>
      <rPr>
        <sz val="7"/>
        <color theme="1"/>
        <rFont val="Times New Roman"/>
        <family val="1"/>
      </rPr>
      <t xml:space="preserve">   </t>
    </r>
    <r>
      <rPr>
        <sz val="9.5"/>
        <color theme="1"/>
        <rFont val="Calibri"/>
        <family val="2"/>
        <scheme val="minor"/>
      </rPr>
      <t>For the ID/A waivers, the reviewer determines if the SC developed an ISP that supports the outcomes throughout the ISP based on a review of the ISP.</t>
    </r>
  </si>
  <si>
    <r>
      <t>·</t>
    </r>
    <r>
      <rPr>
        <sz val="7"/>
        <color rgb="FF000000"/>
        <rFont val="Times New Roman"/>
        <family val="1"/>
      </rPr>
      <t xml:space="preserve">   </t>
    </r>
    <r>
      <rPr>
        <sz val="9.5"/>
        <color rgb="FF000000"/>
        <rFont val="Calibri"/>
        <family val="2"/>
        <scheme val="minor"/>
      </rPr>
      <t>55 Pa. Code Chapter 6100.223</t>
    </r>
  </si>
  <si>
    <t>25a.</t>
  </si>
  <si>
    <t>25b.</t>
  </si>
  <si>
    <t>25c.</t>
  </si>
  <si>
    <r>
      <t>·</t>
    </r>
    <r>
      <rPr>
        <sz val="7"/>
        <color theme="1"/>
        <rFont val="Times New Roman"/>
        <family val="1"/>
      </rPr>
      <t xml:space="preserve">   </t>
    </r>
    <r>
      <rPr>
        <sz val="9.5"/>
        <color theme="1"/>
        <rFont val="Calibri"/>
        <family val="2"/>
        <scheme val="minor"/>
      </rPr>
      <t>Consolidated and Community Living is minimum of a monitoring once every two months during a six (6) calendar month timeframe.</t>
    </r>
  </si>
  <si>
    <r>
      <t>·</t>
    </r>
    <r>
      <rPr>
        <sz val="7"/>
        <color theme="1"/>
        <rFont val="Times New Roman"/>
        <family val="1"/>
      </rPr>
      <t xml:space="preserve">   </t>
    </r>
    <r>
      <rPr>
        <sz val="9.5"/>
        <color theme="1"/>
        <rFont val="Calibri"/>
        <family val="2"/>
        <scheme val="minor"/>
      </rPr>
      <t>P/FDS is a minimum of a monitoring once in every three (3) calendar months.</t>
    </r>
  </si>
  <si>
    <r>
      <t>·</t>
    </r>
    <r>
      <rPr>
        <sz val="7"/>
        <color theme="1"/>
        <rFont val="Times New Roman"/>
        <family val="1"/>
      </rPr>
      <t xml:space="preserve">   </t>
    </r>
    <r>
      <rPr>
        <sz val="9.5"/>
        <color theme="1"/>
        <rFont val="Calibri"/>
        <family val="2"/>
        <scheme val="minor"/>
      </rPr>
      <t>TSM and Base is a minimum once a year and the monitoring cannot take place on the same day as the annual ISP meeting.</t>
    </r>
  </si>
  <si>
    <r>
      <t>·</t>
    </r>
    <r>
      <rPr>
        <sz val="7"/>
        <color theme="1"/>
        <rFont val="Times New Roman"/>
        <family val="1"/>
      </rPr>
      <t xml:space="preserve">   </t>
    </r>
    <r>
      <rPr>
        <sz val="9.5"/>
        <color theme="1"/>
        <rFont val="Calibri"/>
        <family val="2"/>
        <scheme val="minor"/>
      </rPr>
      <t>AAW is a minimum of a monitoring once per quarter over a 12-month period based on the individual’s Plan Effective Date.</t>
    </r>
  </si>
  <si>
    <r>
      <t>·</t>
    </r>
    <r>
      <rPr>
        <sz val="7"/>
        <color theme="1"/>
        <rFont val="Times New Roman"/>
        <family val="1"/>
      </rPr>
      <t xml:space="preserve">   </t>
    </r>
    <r>
      <rPr>
        <sz val="9.5"/>
        <color theme="1"/>
        <rFont val="Calibri"/>
        <family val="2"/>
        <scheme val="minor"/>
      </rPr>
      <t xml:space="preserve">Consolidated, P/FDS, CL and Adult Autism Waivers </t>
    </r>
  </si>
  <si>
    <r>
      <t>·</t>
    </r>
    <r>
      <rPr>
        <sz val="7"/>
        <color theme="1"/>
        <rFont val="Times New Roman"/>
        <family val="1"/>
      </rPr>
      <t xml:space="preserve">   </t>
    </r>
    <r>
      <rPr>
        <sz val="9.5"/>
        <color theme="1"/>
        <rFont val="Calibri"/>
        <family val="2"/>
        <scheme val="minor"/>
      </rPr>
      <t xml:space="preserve">Bulletin 00-10-06, </t>
    </r>
    <r>
      <rPr>
        <i/>
        <sz val="9.5"/>
        <color theme="1"/>
        <rFont val="Calibri"/>
        <family val="2"/>
        <scheme val="minor"/>
      </rPr>
      <t>Supports Coordination Services</t>
    </r>
    <r>
      <rPr>
        <sz val="9.5"/>
        <color theme="1"/>
        <rFont val="Calibri"/>
        <family val="2"/>
        <scheme val="minor"/>
      </rPr>
      <t xml:space="preserve"> (ID/A Waivers)</t>
    </r>
  </si>
  <si>
    <t>26a.</t>
  </si>
  <si>
    <t>SCO completes a monitoring.</t>
  </si>
  <si>
    <t>26b.</t>
  </si>
  <si>
    <r>
      <t>·</t>
    </r>
    <r>
      <rPr>
        <sz val="7"/>
        <color theme="1"/>
        <rFont val="Times New Roman"/>
        <family val="1"/>
      </rPr>
      <t xml:space="preserve">    </t>
    </r>
    <r>
      <rPr>
        <sz val="9.5"/>
        <color theme="1"/>
        <rFont val="Calibri"/>
        <family val="2"/>
        <scheme val="minor"/>
      </rPr>
      <t>The SCO submits documentation that demonstrates the SCO staff completed training on the monitoring requirements</t>
    </r>
    <r>
      <rPr>
        <sz val="11"/>
        <color theme="1"/>
        <rFont val="Calibri"/>
        <family val="2"/>
        <scheme val="minor"/>
      </rPr>
      <t xml:space="preserve"> </t>
    </r>
    <r>
      <rPr>
        <sz val="9.5"/>
        <color theme="1"/>
        <rFont val="Calibri"/>
        <family val="2"/>
        <scheme val="minor"/>
      </rPr>
      <t>as appropriate.</t>
    </r>
  </si>
  <si>
    <t>26c.</t>
  </si>
  <si>
    <t>The SC conducted all monitoring at the required location.</t>
  </si>
  <si>
    <r>
      <t>·</t>
    </r>
    <r>
      <rPr>
        <sz val="7"/>
        <color theme="1"/>
        <rFont val="Times New Roman"/>
        <family val="1"/>
      </rPr>
      <t xml:space="preserve">   </t>
    </r>
    <r>
      <rPr>
        <sz val="9.5"/>
        <color theme="1"/>
        <rFont val="Calibri"/>
        <family val="2"/>
        <scheme val="minor"/>
      </rPr>
      <t>For the ID/A waivers, if the individual has an approved non-statutory frequency, identify them in the comments section by MCI#.</t>
    </r>
  </si>
  <si>
    <r>
      <t>·</t>
    </r>
    <r>
      <rPr>
        <sz val="7"/>
        <color theme="1"/>
        <rFont val="Times New Roman"/>
        <family val="1"/>
      </rPr>
      <t xml:space="preserve">   </t>
    </r>
    <r>
      <rPr>
        <b/>
        <sz val="9.5"/>
        <color theme="1"/>
        <rFont val="Calibri"/>
        <family val="2"/>
        <scheme val="minor"/>
      </rPr>
      <t xml:space="preserve">For all individuals residing in a residential setting: </t>
    </r>
    <r>
      <rPr>
        <sz val="9.5"/>
        <color theme="1"/>
        <rFont val="Calibri"/>
        <family val="2"/>
        <scheme val="minor"/>
      </rPr>
      <t xml:space="preserve">Remote monitorings are not permitted </t>
    </r>
    <r>
      <rPr>
        <b/>
        <sz val="9.5"/>
        <color theme="1"/>
        <rFont val="Calibri"/>
        <family val="2"/>
        <scheme val="minor"/>
      </rPr>
      <t xml:space="preserve">in residential settings </t>
    </r>
    <r>
      <rPr>
        <sz val="9.5"/>
        <color theme="1"/>
        <rFont val="Calibri"/>
        <family val="2"/>
        <scheme val="minor"/>
      </rPr>
      <t>and no more than six months can lapse between face-to-face monitorings at the residential setting.</t>
    </r>
  </si>
  <si>
    <r>
      <t>·</t>
    </r>
    <r>
      <rPr>
        <sz val="7"/>
        <color theme="1"/>
        <rFont val="Times New Roman"/>
        <family val="1"/>
      </rPr>
      <t xml:space="preserve">   </t>
    </r>
    <r>
      <rPr>
        <sz val="9.5"/>
        <color theme="1"/>
        <rFont val="Calibri"/>
        <family val="2"/>
        <scheme val="minor"/>
      </rPr>
      <t xml:space="preserve">ID/A Waivers – during a six (6) calendar month timeframe: </t>
    </r>
  </si>
  <si>
    <r>
      <t>·</t>
    </r>
    <r>
      <rPr>
        <sz val="7"/>
        <color theme="1"/>
        <rFont val="Times New Roman"/>
        <family val="1"/>
      </rPr>
      <t xml:space="preserve">   </t>
    </r>
    <r>
      <rPr>
        <sz val="9.5"/>
        <color theme="1"/>
        <rFont val="Calibri"/>
        <family val="2"/>
        <scheme val="minor"/>
      </rPr>
      <t>TSM and Base have no location requirements.</t>
    </r>
  </si>
  <si>
    <r>
      <t>·</t>
    </r>
    <r>
      <rPr>
        <sz val="7"/>
        <color theme="1"/>
        <rFont val="Times New Roman"/>
        <family val="1"/>
      </rPr>
      <t xml:space="preserve">   </t>
    </r>
    <r>
      <rPr>
        <sz val="9.5"/>
        <color theme="1"/>
        <rFont val="Calibri"/>
        <family val="2"/>
        <scheme val="minor"/>
      </rPr>
      <t>AAW – during a 12-month timeframe:</t>
    </r>
  </si>
  <si>
    <r>
      <t>1.</t>
    </r>
    <r>
      <rPr>
        <sz val="7"/>
        <color theme="1"/>
        <rFont val="Times New Roman"/>
        <family val="1"/>
      </rPr>
      <t xml:space="preserve">    </t>
    </r>
    <r>
      <rPr>
        <sz val="9.5"/>
        <color theme="1"/>
        <rFont val="Calibri"/>
        <family val="2"/>
        <scheme val="minor"/>
      </rPr>
      <t>(Yes) The SC conducted all monitorings at the required location.</t>
    </r>
  </si>
  <si>
    <r>
      <t>·</t>
    </r>
    <r>
      <rPr>
        <sz val="7"/>
        <color theme="1"/>
        <rFont val="Times New Roman"/>
        <family val="1"/>
      </rPr>
      <t xml:space="preserve">   </t>
    </r>
    <r>
      <rPr>
        <sz val="9.5"/>
        <color theme="1"/>
        <rFont val="Calibri"/>
        <family val="2"/>
        <scheme val="minor"/>
      </rPr>
      <t xml:space="preserve">Bulletin 00-10-06, </t>
    </r>
    <r>
      <rPr>
        <i/>
        <sz val="9.5"/>
        <color theme="1"/>
        <rFont val="Calibri"/>
        <family val="2"/>
        <scheme val="minor"/>
      </rPr>
      <t xml:space="preserve">Supports Coordination Services </t>
    </r>
    <r>
      <rPr>
        <sz val="9.5"/>
        <color theme="1"/>
        <rFont val="Calibri"/>
        <family val="2"/>
        <scheme val="minor"/>
      </rPr>
      <t>(ID/A Waivers)</t>
    </r>
  </si>
  <si>
    <t>SCO completes a monitoring at the required location.</t>
  </si>
  <si>
    <t>27c.</t>
  </si>
  <si>
    <r>
      <t>·</t>
    </r>
    <r>
      <rPr>
        <sz val="7"/>
        <color theme="1"/>
        <rFont val="Times New Roman"/>
        <family val="1"/>
      </rPr>
      <t xml:space="preserve">   </t>
    </r>
    <r>
      <rPr>
        <sz val="9.5"/>
        <color theme="1"/>
        <rFont val="Calibri"/>
        <family val="2"/>
        <scheme val="minor"/>
      </rPr>
      <t>The SCO enters the reason for the exception in the comment field.</t>
    </r>
  </si>
  <si>
    <r>
      <t xml:space="preserve"> </t>
    </r>
    <r>
      <rPr>
        <b/>
        <sz val="9.5"/>
        <color theme="1"/>
        <rFont val="Calibri"/>
        <family val="2"/>
        <scheme val="minor"/>
      </rPr>
      <t>The Individual Monitoring Tools met quality standards.</t>
    </r>
  </si>
  <si>
    <r>
      <t>·</t>
    </r>
    <r>
      <rPr>
        <sz val="7"/>
        <color theme="1"/>
        <rFont val="Times New Roman"/>
        <family val="1"/>
      </rPr>
      <t xml:space="preserve">   </t>
    </r>
    <r>
      <rPr>
        <sz val="9.5"/>
        <color theme="1"/>
        <rFont val="Calibri"/>
        <family val="2"/>
        <scheme val="minor"/>
      </rPr>
      <t>Quality Standards (as per the trainings):</t>
    </r>
  </si>
  <si>
    <r>
      <t>o</t>
    </r>
    <r>
      <rPr>
        <sz val="7"/>
        <color theme="1"/>
        <rFont val="Times New Roman"/>
        <family val="1"/>
      </rPr>
      <t xml:space="preserve">    </t>
    </r>
    <r>
      <rPr>
        <sz val="9.5"/>
        <color theme="1"/>
        <rFont val="Calibri"/>
        <family val="2"/>
        <scheme val="minor"/>
      </rPr>
      <t>Person-centered</t>
    </r>
  </si>
  <si>
    <r>
      <t>o</t>
    </r>
    <r>
      <rPr>
        <sz val="7"/>
        <color theme="1"/>
        <rFont val="Times New Roman"/>
        <family val="1"/>
      </rPr>
      <t xml:space="preserve">    </t>
    </r>
    <r>
      <rPr>
        <sz val="9.5"/>
        <color theme="1"/>
        <rFont val="Calibri"/>
        <family val="2"/>
        <scheme val="minor"/>
      </rPr>
      <t>Checks whether services are meeting needs as per the ISP</t>
    </r>
  </si>
  <si>
    <r>
      <t>o</t>
    </r>
    <r>
      <rPr>
        <sz val="7"/>
        <color theme="1"/>
        <rFont val="Times New Roman"/>
        <family val="1"/>
      </rPr>
      <t xml:space="preserve">    </t>
    </r>
    <r>
      <rPr>
        <sz val="9.5"/>
        <color theme="1"/>
        <rFont val="Calibri"/>
        <family val="2"/>
        <scheme val="minor"/>
      </rPr>
      <t>If the individual has access to services</t>
    </r>
  </si>
  <si>
    <r>
      <t>o</t>
    </r>
    <r>
      <rPr>
        <sz val="7"/>
        <color theme="1"/>
        <rFont val="Times New Roman"/>
        <family val="1"/>
      </rPr>
      <t xml:space="preserve">    </t>
    </r>
    <r>
      <rPr>
        <sz val="9.5"/>
        <color theme="1"/>
        <rFont val="Calibri"/>
        <family val="2"/>
        <scheme val="minor"/>
      </rPr>
      <t>If services are being delivered according to the ISP</t>
    </r>
  </si>
  <si>
    <r>
      <t>o</t>
    </r>
    <r>
      <rPr>
        <sz val="7"/>
        <color theme="1"/>
        <rFont val="Times New Roman"/>
        <family val="1"/>
      </rPr>
      <t xml:space="preserve">    </t>
    </r>
    <r>
      <rPr>
        <sz val="9.5"/>
        <color theme="1"/>
        <rFont val="Calibri"/>
        <family val="2"/>
        <scheme val="minor"/>
      </rPr>
      <t>Describe actions needed</t>
    </r>
  </si>
  <si>
    <r>
      <t>·</t>
    </r>
    <r>
      <rPr>
        <sz val="7"/>
        <color rgb="FF000000"/>
        <rFont val="Times New Roman"/>
        <family val="1"/>
      </rPr>
      <t xml:space="preserve">   </t>
    </r>
    <r>
      <rPr>
        <sz val="9.5"/>
        <color rgb="FF000000"/>
        <rFont val="Calibri"/>
        <family val="2"/>
        <scheme val="minor"/>
      </rPr>
      <t>55 Pa Code Chapter 6100.225</t>
    </r>
  </si>
  <si>
    <t>28a.</t>
  </si>
  <si>
    <t>28b.</t>
  </si>
  <si>
    <r>
      <t>COMMENT NEEDED</t>
    </r>
    <r>
      <rPr>
        <sz val="9.5"/>
        <color theme="1"/>
        <rFont val="Calibri"/>
        <family val="2"/>
        <scheme val="minor"/>
      </rPr>
      <t xml:space="preserve"> </t>
    </r>
    <r>
      <rPr>
        <b/>
        <sz val="9.5"/>
        <color theme="1"/>
        <rFont val="Calibri"/>
        <family val="2"/>
        <scheme val="minor"/>
      </rPr>
      <t>– If “No,” identify which services and supports were not provided.</t>
    </r>
  </si>
  <si>
    <r>
      <t>·</t>
    </r>
    <r>
      <rPr>
        <sz val="7"/>
        <color theme="1"/>
        <rFont val="Times New Roman"/>
        <family val="1"/>
      </rPr>
      <t xml:space="preserve">   </t>
    </r>
    <r>
      <rPr>
        <sz val="9.5"/>
        <color theme="1"/>
        <rFont val="Calibri"/>
        <family val="2"/>
        <scheme val="minor"/>
      </rPr>
      <t xml:space="preserve">55 Pa Code Chapter 6100.223 and 6100.226 </t>
    </r>
  </si>
  <si>
    <t>29a.</t>
  </si>
  <si>
    <t>SCO documents justification.</t>
  </si>
  <si>
    <r>
      <t>·</t>
    </r>
    <r>
      <rPr>
        <sz val="7"/>
        <color theme="1"/>
        <rFont val="Times New Roman"/>
        <family val="1"/>
      </rPr>
      <t xml:space="preserve">    </t>
    </r>
    <r>
      <rPr>
        <sz val="9.5"/>
        <color theme="1"/>
        <rFont val="Calibri"/>
        <family val="2"/>
        <scheme val="minor"/>
      </rPr>
      <t xml:space="preserve">The </t>
    </r>
    <r>
      <rPr>
        <sz val="9.5"/>
        <color rgb="FF000000"/>
        <rFont val="Calibri"/>
        <family val="2"/>
        <scheme val="minor"/>
      </rPr>
      <t xml:space="preserve">SCO ensures that the justification of services not being provided as authorized is documented.  </t>
    </r>
  </si>
  <si>
    <t>29b.</t>
  </si>
  <si>
    <t>29c.</t>
  </si>
  <si>
    <r>
      <t>·</t>
    </r>
    <r>
      <rPr>
        <sz val="7"/>
        <color theme="1"/>
        <rFont val="Times New Roman"/>
        <family val="1"/>
      </rPr>
      <t xml:space="preserve">    </t>
    </r>
    <r>
      <rPr>
        <sz val="9.5"/>
        <color theme="1"/>
        <rFont val="Calibri"/>
        <family val="2"/>
        <scheme val="minor"/>
      </rPr>
      <t>The SCO submits documentation that demonstrates the SCO staff completed training on the requirements.</t>
    </r>
  </si>
  <si>
    <t>30a.</t>
  </si>
  <si>
    <t>30b.</t>
  </si>
  <si>
    <t>30c.</t>
  </si>
  <si>
    <t>31b.</t>
  </si>
  <si>
    <t>31c.</t>
  </si>
  <si>
    <t>32a.</t>
  </si>
  <si>
    <t>32b.</t>
  </si>
  <si>
    <t>32c.</t>
  </si>
  <si>
    <r>
      <t>·</t>
    </r>
    <r>
      <rPr>
        <sz val="7"/>
        <color rgb="FF000000"/>
        <rFont val="Times New Roman"/>
        <family val="1"/>
      </rPr>
      <t xml:space="preserve">   </t>
    </r>
    <r>
      <rPr>
        <sz val="9.5"/>
        <color rgb="FF000000"/>
        <rFont val="Calibri"/>
        <family val="2"/>
        <scheme val="minor"/>
      </rPr>
      <t xml:space="preserve">ISP Manual </t>
    </r>
    <r>
      <rPr>
        <sz val="9.5"/>
        <color theme="1"/>
        <rFont val="Calibri"/>
        <family val="2"/>
        <scheme val="minor"/>
      </rPr>
      <t xml:space="preserve">(ID/A Waivers) </t>
    </r>
  </si>
  <si>
    <t>33a.</t>
  </si>
  <si>
    <t>33b.</t>
  </si>
  <si>
    <t>33c.</t>
  </si>
  <si>
    <r>
      <t>·</t>
    </r>
    <r>
      <rPr>
        <sz val="7"/>
        <color theme="1"/>
        <rFont val="Times New Roman"/>
        <family val="1"/>
      </rPr>
      <t xml:space="preserve">   </t>
    </r>
    <r>
      <rPr>
        <sz val="9.5"/>
        <color theme="1"/>
        <rFont val="Calibri"/>
        <family val="2"/>
        <scheme val="minor"/>
      </rPr>
      <t>ISP Manual (ID/A Waivers)</t>
    </r>
  </si>
  <si>
    <t>34a.</t>
  </si>
  <si>
    <t>34b.</t>
  </si>
  <si>
    <t>34c.</t>
  </si>
  <si>
    <r>
      <t>·</t>
    </r>
    <r>
      <rPr>
        <sz val="7"/>
        <color theme="1"/>
        <rFont val="Times New Roman"/>
        <family val="1"/>
      </rPr>
      <t xml:space="preserve">   </t>
    </r>
    <r>
      <rPr>
        <b/>
        <sz val="9.5"/>
        <color theme="1"/>
        <rFont val="Calibri"/>
        <family val="2"/>
        <scheme val="minor"/>
      </rPr>
      <t xml:space="preserve">This question is not applicable to individuals enrolled in the AAW. </t>
    </r>
  </si>
  <si>
    <r>
      <t>·</t>
    </r>
    <r>
      <rPr>
        <sz val="7"/>
        <color theme="1"/>
        <rFont val="Times New Roman"/>
        <family val="1"/>
      </rPr>
      <t xml:space="preserve">   </t>
    </r>
    <r>
      <rPr>
        <sz val="9.5"/>
        <color theme="1"/>
        <rFont val="Calibri"/>
        <family val="2"/>
        <scheme val="minor"/>
      </rPr>
      <t>The reviewer determines</t>
    </r>
    <r>
      <rPr>
        <sz val="11"/>
        <color theme="1"/>
        <rFont val="Calibri"/>
        <family val="2"/>
        <scheme val="minor"/>
      </rPr>
      <t xml:space="preserve"> </t>
    </r>
    <r>
      <rPr>
        <sz val="9.5"/>
        <color theme="1"/>
        <rFont val="Calibri"/>
        <family val="2"/>
        <scheme val="minor"/>
      </rPr>
      <t>if the individual’s PUNS is being maintained appropriately following ODP’s PUNS policy based on a review of service notes, Individual Monitoring Tools, ISP, and SIS.</t>
    </r>
  </si>
  <si>
    <r>
      <t>·</t>
    </r>
    <r>
      <rPr>
        <sz val="7"/>
        <color theme="1"/>
        <rFont val="Times New Roman"/>
        <family val="1"/>
      </rPr>
      <t xml:space="preserve">   </t>
    </r>
    <r>
      <rPr>
        <sz val="9.5"/>
        <color theme="1"/>
        <rFont val="Calibri"/>
        <family val="2"/>
        <scheme val="minor"/>
      </rPr>
      <t xml:space="preserve">PATH: HCSIS &gt; Individual &gt; PUNS &gt; PUNS Change. </t>
    </r>
  </si>
  <si>
    <r>
      <t>1.</t>
    </r>
    <r>
      <rPr>
        <sz val="7"/>
        <color theme="1"/>
        <rFont val="Times New Roman"/>
        <family val="1"/>
      </rPr>
      <t xml:space="preserve">    </t>
    </r>
    <r>
      <rPr>
        <sz val="9.5"/>
        <color theme="1"/>
        <rFont val="Calibri"/>
        <family val="2"/>
        <scheme val="minor"/>
      </rPr>
      <t xml:space="preserve">(Yes) The SC followed ODP’s PUNS policy based on the individual’s current need(s).  </t>
    </r>
  </si>
  <si>
    <r>
      <t>·</t>
    </r>
    <r>
      <rPr>
        <sz val="7"/>
        <color theme="1"/>
        <rFont val="Times New Roman"/>
        <family val="1"/>
      </rPr>
      <t xml:space="preserve">   </t>
    </r>
    <r>
      <rPr>
        <sz val="9.5"/>
        <color theme="1"/>
        <rFont val="Calibri"/>
        <family val="2"/>
        <scheme val="minor"/>
      </rPr>
      <t>PUNS Bulletin 00-19-03</t>
    </r>
  </si>
  <si>
    <r>
      <t>·</t>
    </r>
    <r>
      <rPr>
        <sz val="7"/>
        <color theme="1"/>
        <rFont val="Times New Roman"/>
        <family val="1"/>
      </rPr>
      <t xml:space="preserve">   </t>
    </r>
    <r>
      <rPr>
        <sz val="9.5"/>
        <color theme="1"/>
        <rFont val="Calibri"/>
        <family val="2"/>
        <scheme val="minor"/>
      </rPr>
      <t>PUNS Manual</t>
    </r>
  </si>
  <si>
    <t>35a.</t>
  </si>
  <si>
    <t>SCO updates the individual’s PUNS.</t>
  </si>
  <si>
    <r>
      <t>·</t>
    </r>
    <r>
      <rPr>
        <sz val="7"/>
        <color theme="1"/>
        <rFont val="Times New Roman"/>
        <family val="1"/>
      </rPr>
      <t xml:space="preserve">   </t>
    </r>
    <r>
      <rPr>
        <sz val="9.5"/>
        <color theme="1"/>
        <rFont val="Calibri"/>
        <family val="2"/>
        <scheme val="minor"/>
      </rPr>
      <t xml:space="preserve">The SCO ensures the individual’s PUNS is updated based on the individual’s current need(s) and ODP’s PUNS policy.   </t>
    </r>
  </si>
  <si>
    <t>35b.</t>
  </si>
  <si>
    <t>35c.</t>
  </si>
  <si>
    <t>36a.</t>
  </si>
  <si>
    <r>
      <t>·</t>
    </r>
    <r>
      <rPr>
        <sz val="7"/>
        <color theme="1"/>
        <rFont val="Times New Roman"/>
        <family val="1"/>
      </rPr>
      <t xml:space="preserve">   </t>
    </r>
    <r>
      <rPr>
        <sz val="9.5"/>
        <color rgb="FF000000"/>
        <rFont val="Calibri"/>
        <family val="2"/>
        <scheme val="minor"/>
      </rPr>
      <t>The SCO calculates the number of days between the notification date to the SCO and the remediation action date.</t>
    </r>
  </si>
  <si>
    <t>36b.</t>
  </si>
  <si>
    <t>36c.</t>
  </si>
  <si>
    <t>37a.</t>
  </si>
  <si>
    <t>37b.</t>
  </si>
  <si>
    <t>37c.</t>
  </si>
  <si>
    <r>
      <t>2.</t>
    </r>
    <r>
      <rPr>
        <sz val="7"/>
        <color theme="1"/>
        <rFont val="Times New Roman"/>
        <family val="1"/>
      </rPr>
      <t xml:space="preserve">    </t>
    </r>
    <r>
      <rPr>
        <sz val="9.5"/>
        <color theme="1"/>
        <rFont val="Calibri"/>
        <family val="2"/>
        <scheme val="minor"/>
      </rPr>
      <t xml:space="preserve">(No) The individual expressed an interest in employment or has an employment goal and the SC has not documented the information described above.  </t>
    </r>
  </si>
  <si>
    <r>
      <t>3.</t>
    </r>
    <r>
      <rPr>
        <sz val="7"/>
        <color theme="1"/>
        <rFont val="Times New Roman"/>
        <family val="1"/>
      </rPr>
      <t xml:space="preserve">    </t>
    </r>
    <r>
      <rPr>
        <sz val="9.5"/>
        <color theme="1"/>
        <rFont val="Calibri"/>
        <family val="2"/>
        <scheme val="minor"/>
      </rPr>
      <t>(N/A) The individual expressed that he or she would not like to pursue competitive integrated employment and does not have an employment goal, or the individual is not of employment age.</t>
    </r>
  </si>
  <si>
    <r>
      <t>·</t>
    </r>
    <r>
      <rPr>
        <sz val="7"/>
        <color rgb="FF333333"/>
        <rFont val="Times New Roman"/>
        <family val="1"/>
      </rPr>
      <t xml:space="preserve">   </t>
    </r>
    <r>
      <rPr>
        <sz val="9.5"/>
        <color rgb="FF333333"/>
        <rFont val="Calibri"/>
        <family val="2"/>
        <scheme val="minor"/>
      </rPr>
      <t>55 Pa Code Chapter 6100.262 &amp; 6100.223</t>
    </r>
  </si>
  <si>
    <r>
      <t>·</t>
    </r>
    <r>
      <rPr>
        <sz val="7"/>
        <color rgb="FF333333"/>
        <rFont val="Times New Roman"/>
        <family val="1"/>
      </rPr>
      <t xml:space="preserve">   </t>
    </r>
    <r>
      <rPr>
        <sz val="9.5"/>
        <color rgb="FF333333"/>
        <rFont val="Calibri"/>
        <family val="2"/>
        <scheme val="minor"/>
      </rPr>
      <t>Executive Order 2016-03</t>
    </r>
  </si>
  <si>
    <r>
      <t>·</t>
    </r>
    <r>
      <rPr>
        <sz val="7"/>
        <color rgb="FF333333"/>
        <rFont val="Times New Roman"/>
        <family val="1"/>
      </rPr>
      <t xml:space="preserve">   </t>
    </r>
    <r>
      <rPr>
        <sz val="9.5"/>
        <color rgb="FF333333"/>
        <rFont val="Calibri"/>
        <family val="2"/>
        <scheme val="minor"/>
      </rPr>
      <t>Consolidated, P/FDS and Community Living Waivers (ID/A waivers)</t>
    </r>
  </si>
  <si>
    <t>38a.</t>
  </si>
  <si>
    <t>38b.</t>
  </si>
  <si>
    <t>38c.</t>
  </si>
  <si>
    <r>
      <t>·</t>
    </r>
    <r>
      <rPr>
        <sz val="7"/>
        <color theme="1"/>
        <rFont val="Times New Roman"/>
        <family val="1"/>
      </rPr>
      <t xml:space="preserve">   </t>
    </r>
    <r>
      <rPr>
        <sz val="9.5"/>
        <color theme="1"/>
        <rFont val="Calibri"/>
        <family val="2"/>
        <scheme val="minor"/>
      </rPr>
      <t xml:space="preserve">Consolidated, P/FDS, Community Living, and Adult Autism Waivers </t>
    </r>
  </si>
  <si>
    <t>39a.</t>
  </si>
  <si>
    <t>39b.</t>
  </si>
  <si>
    <t>39c.</t>
  </si>
  <si>
    <t>Authorized to receive the prevocational component of CPS for the first time during the review period.</t>
  </si>
  <si>
    <t>Are paid subminimum wage; and</t>
  </si>
  <si>
    <t xml:space="preserve">Were under the age of 25 at the time CPS prevocational services were first added to their ISP. </t>
  </si>
  <si>
    <r>
      <t>·</t>
    </r>
    <r>
      <rPr>
        <sz val="7"/>
        <color theme="1"/>
        <rFont val="Times New Roman"/>
        <family val="1"/>
      </rPr>
      <t xml:space="preserve">   </t>
    </r>
    <r>
      <rPr>
        <sz val="9.5"/>
        <color theme="1"/>
        <rFont val="Calibri"/>
        <family val="2"/>
        <scheme val="minor"/>
      </rPr>
      <t xml:space="preserve">The reviewer determines if the eligibility determination or case closure letter from OVR is in the individual’s file and that it complies with the requirements in Bulletin 00-19-01, </t>
    </r>
    <r>
      <rPr>
        <i/>
        <sz val="9.5"/>
        <color theme="1"/>
        <rFont val="Calibri"/>
        <family val="2"/>
        <scheme val="minor"/>
      </rPr>
      <t>OVR Referral Policy for ODP Employment-Related Services</t>
    </r>
    <r>
      <rPr>
        <sz val="9.5"/>
        <color theme="1"/>
        <rFont val="Calibri"/>
        <family val="2"/>
        <scheme val="minor"/>
      </rPr>
      <t>.</t>
    </r>
  </si>
  <si>
    <r>
      <t>2.</t>
    </r>
    <r>
      <rPr>
        <sz val="7"/>
        <color theme="1"/>
        <rFont val="Times New Roman"/>
        <family val="1"/>
      </rPr>
      <t xml:space="preserve">    </t>
    </r>
    <r>
      <rPr>
        <sz val="9.5"/>
        <color theme="1"/>
        <rFont val="Calibri"/>
        <family val="2"/>
        <scheme val="minor"/>
      </rPr>
      <t>(No) There is no OVR correspondence in the file or if the correspondence is not acceptable in accordance with Bulletin 00-19-01, OVR Referral Policy for ODP Employment-Related Services.</t>
    </r>
  </si>
  <si>
    <r>
      <t>3.</t>
    </r>
    <r>
      <rPr>
        <sz val="7"/>
        <color theme="1"/>
        <rFont val="Times New Roman"/>
        <family val="1"/>
      </rPr>
      <t xml:space="preserve">    </t>
    </r>
    <r>
      <rPr>
        <sz val="9.5"/>
        <color theme="1"/>
        <rFont val="Calibri"/>
        <family val="2"/>
        <scheme val="minor"/>
      </rPr>
      <t>(N/A) The individual is enrolled in the AAW or the individual did not meet the criteria.</t>
    </r>
  </si>
  <si>
    <r>
      <t>·</t>
    </r>
    <r>
      <rPr>
        <sz val="7"/>
        <color theme="1"/>
        <rFont val="Times New Roman"/>
        <family val="1"/>
      </rPr>
      <t xml:space="preserve">   </t>
    </r>
    <r>
      <rPr>
        <sz val="9.5"/>
        <color theme="1"/>
        <rFont val="Calibri"/>
        <family val="2"/>
        <scheme val="minor"/>
      </rPr>
      <t xml:space="preserve">Consolidated, P/FDS and Community Living Waivers </t>
    </r>
  </si>
  <si>
    <r>
      <t>·</t>
    </r>
    <r>
      <rPr>
        <sz val="7"/>
        <color theme="1"/>
        <rFont val="Times New Roman"/>
        <family val="1"/>
      </rPr>
      <t xml:space="preserve">   </t>
    </r>
    <r>
      <rPr>
        <sz val="9.5"/>
        <color theme="1"/>
        <rFont val="Calibri"/>
        <family val="2"/>
        <scheme val="minor"/>
      </rPr>
      <t>Workforce Innovation and Opportunity Act (WIOA)</t>
    </r>
  </si>
  <si>
    <t>40a.</t>
  </si>
  <si>
    <t>SCO makes a referral to OVR.</t>
  </si>
  <si>
    <t>40b.</t>
  </si>
  <si>
    <r>
      <t>·</t>
    </r>
    <r>
      <rPr>
        <sz val="7"/>
        <color theme="1"/>
        <rFont val="Times New Roman"/>
        <family val="1"/>
      </rPr>
      <t xml:space="preserve">   </t>
    </r>
    <r>
      <rPr>
        <b/>
        <sz val="9.5"/>
        <color theme="1"/>
        <rFont val="Calibri"/>
        <family val="2"/>
        <scheme val="minor"/>
      </rPr>
      <t>This question is only applicable to individuals that receive the following services:</t>
    </r>
  </si>
  <si>
    <r>
      <t>o</t>
    </r>
    <r>
      <rPr>
        <sz val="7"/>
        <color theme="1"/>
        <rFont val="Times New Roman"/>
        <family val="1"/>
      </rPr>
      <t xml:space="preserve">    </t>
    </r>
    <r>
      <rPr>
        <b/>
        <sz val="9.5"/>
        <color theme="1"/>
        <rFont val="Calibri"/>
        <family val="2"/>
        <scheme val="minor"/>
      </rPr>
      <t>For ID/A Waivers:  Supported Employment, Advanced Supported Employment the prevocational component of CPS, and Small Group Employment</t>
    </r>
  </si>
  <si>
    <r>
      <t>o</t>
    </r>
    <r>
      <rPr>
        <sz val="7"/>
        <color theme="1"/>
        <rFont val="Times New Roman"/>
        <family val="1"/>
      </rPr>
      <t xml:space="preserve">    </t>
    </r>
    <r>
      <rPr>
        <b/>
        <sz val="9.5"/>
        <color theme="1"/>
        <rFont val="Calibri"/>
        <family val="2"/>
        <scheme val="minor"/>
      </rPr>
      <t>For AAW:  Supported Employment, Career Planning, and Small Group Employment</t>
    </r>
  </si>
  <si>
    <r>
      <t>·</t>
    </r>
    <r>
      <rPr>
        <sz val="7"/>
        <color theme="1"/>
        <rFont val="Times New Roman"/>
        <family val="1"/>
      </rPr>
      <t xml:space="preserve">   </t>
    </r>
    <r>
      <rPr>
        <sz val="9.5"/>
        <color theme="1"/>
        <rFont val="Calibri"/>
        <family val="2"/>
        <scheme val="minor"/>
      </rPr>
      <t xml:space="preserve">The reviewer determines if the Employment/Volunteer section of the individual’s ISP indicates that the individual has an employment goal.  </t>
    </r>
  </si>
  <si>
    <r>
      <t>·</t>
    </r>
    <r>
      <rPr>
        <sz val="7"/>
        <color theme="1"/>
        <rFont val="Times New Roman"/>
        <family val="1"/>
      </rPr>
      <t xml:space="preserve">   </t>
    </r>
    <r>
      <rPr>
        <sz val="9.5"/>
        <color theme="1"/>
        <rFont val="Calibri"/>
        <family val="2"/>
        <scheme val="minor"/>
      </rPr>
      <t>PATH: HCSIS &gt; Plan &gt; Functional Info &gt; Functional Level &gt; Employment/Volunteer Information.</t>
    </r>
  </si>
  <si>
    <r>
      <t>·</t>
    </r>
    <r>
      <rPr>
        <sz val="7"/>
        <color theme="1"/>
        <rFont val="Times New Roman"/>
        <family val="1"/>
      </rPr>
      <t xml:space="preserve">   </t>
    </r>
    <r>
      <rPr>
        <sz val="9.5"/>
        <color theme="1"/>
        <rFont val="Calibri"/>
        <family val="2"/>
        <scheme val="minor"/>
      </rPr>
      <t>Individuals receiving the applicable services above must have a “Yes” response to “Does this consumer have employment/volunteer goals?” in the Employment/Volunteer Information section of their ISP.</t>
    </r>
  </si>
  <si>
    <r>
      <t>2.</t>
    </r>
    <r>
      <rPr>
        <sz val="7"/>
        <color theme="1"/>
        <rFont val="Times New Roman"/>
        <family val="1"/>
      </rPr>
      <t xml:space="preserve">    </t>
    </r>
    <r>
      <rPr>
        <sz val="9.5"/>
        <color theme="1"/>
        <rFont val="Calibri"/>
        <family val="2"/>
        <scheme val="minor"/>
      </rPr>
      <t>(No) The individual’s ISP did not indicate that he or she has an employment goal in the</t>
    </r>
    <r>
      <rPr>
        <sz val="11"/>
        <color theme="1"/>
        <rFont val="Calibri"/>
        <family val="2"/>
        <scheme val="minor"/>
      </rPr>
      <t xml:space="preserve"> </t>
    </r>
    <r>
      <rPr>
        <sz val="9.5"/>
        <color theme="1"/>
        <rFont val="Calibri"/>
        <family val="2"/>
        <scheme val="minor"/>
      </rPr>
      <t>Employment/Volunteer section of the individual’s ISP.</t>
    </r>
  </si>
  <si>
    <r>
      <t>3.</t>
    </r>
    <r>
      <rPr>
        <sz val="7"/>
        <color theme="1"/>
        <rFont val="Times New Roman"/>
        <family val="1"/>
      </rPr>
      <t xml:space="preserve">    </t>
    </r>
    <r>
      <rPr>
        <sz val="9.5"/>
        <color theme="1"/>
        <rFont val="Calibri"/>
        <family val="2"/>
        <scheme val="minor"/>
      </rPr>
      <t>(N/A) The individual does not receive the applicable services.</t>
    </r>
  </si>
  <si>
    <r>
      <t>·</t>
    </r>
    <r>
      <rPr>
        <sz val="7"/>
        <color rgb="FF000000"/>
        <rFont val="Times New Roman"/>
        <family val="1"/>
      </rPr>
      <t xml:space="preserve">   </t>
    </r>
    <r>
      <rPr>
        <sz val="9.5"/>
        <color theme="1"/>
        <rFont val="Calibri"/>
        <family val="2"/>
        <scheme val="minor"/>
      </rPr>
      <t>Consolidated, P/FDS, Community Living, and Adult Autism Waivers</t>
    </r>
  </si>
  <si>
    <r>
      <t>·</t>
    </r>
    <r>
      <rPr>
        <sz val="7"/>
        <color theme="1"/>
        <rFont val="Times New Roman"/>
        <family val="1"/>
      </rPr>
      <t xml:space="preserve">   </t>
    </r>
    <r>
      <rPr>
        <sz val="9.5"/>
        <color theme="1"/>
        <rFont val="Calibri"/>
        <family val="2"/>
        <scheme val="minor"/>
      </rPr>
      <t>AAW RO ARP Full Checklist (AAW)</t>
    </r>
  </si>
  <si>
    <t>41a.</t>
  </si>
  <si>
    <t>41b.</t>
  </si>
  <si>
    <t>41c.</t>
  </si>
  <si>
    <r>
      <t>o</t>
    </r>
    <r>
      <rPr>
        <sz val="7"/>
        <color rgb="FF000000"/>
        <rFont val="Times New Roman"/>
        <family val="1"/>
      </rPr>
      <t xml:space="preserve">    </t>
    </r>
    <r>
      <rPr>
        <sz val="9.5"/>
        <color rgb="FF000000"/>
        <rFont val="Calibri"/>
        <family val="2"/>
        <scheme val="minor"/>
      </rPr>
      <t xml:space="preserve">routine health care needs (recommended health screenings, checkups, and annual physicals), </t>
    </r>
  </si>
  <si>
    <r>
      <t>o</t>
    </r>
    <r>
      <rPr>
        <sz val="7"/>
        <color rgb="FF000000"/>
        <rFont val="Times New Roman"/>
        <family val="1"/>
      </rPr>
      <t xml:space="preserve">    </t>
    </r>
    <r>
      <rPr>
        <sz val="9.5"/>
        <color rgb="FF000000"/>
        <rFont val="Calibri"/>
        <family val="2"/>
        <scheme val="minor"/>
      </rPr>
      <t xml:space="preserve">acute (unexpected situations that require follow-up such as infection treatment, skin breakdown, injuries), </t>
    </r>
  </si>
  <si>
    <r>
      <t>o</t>
    </r>
    <r>
      <rPr>
        <sz val="7"/>
        <color rgb="FF000000"/>
        <rFont val="Times New Roman"/>
        <family val="1"/>
      </rPr>
      <t xml:space="preserve">    </t>
    </r>
    <r>
      <rPr>
        <sz val="9.5"/>
        <color rgb="FF000000"/>
        <rFont val="Calibri"/>
        <family val="2"/>
        <scheme val="minor"/>
      </rPr>
      <t>chronic health (diabetes, high blood pressure, seizure disorder, medication management, etc.),</t>
    </r>
  </si>
  <si>
    <r>
      <t>o</t>
    </r>
    <r>
      <rPr>
        <sz val="7"/>
        <color rgb="FF000000"/>
        <rFont val="Times New Roman"/>
        <family val="1"/>
      </rPr>
      <t xml:space="preserve">    </t>
    </r>
    <r>
      <rPr>
        <sz val="9.5"/>
        <color rgb="FF000000"/>
        <rFont val="Calibri"/>
        <family val="2"/>
        <scheme val="minor"/>
      </rPr>
      <t>mental and behavioral health care needs (therapies, medications, behavior support),</t>
    </r>
  </si>
  <si>
    <r>
      <t>o</t>
    </r>
    <r>
      <rPr>
        <sz val="7"/>
        <color rgb="FF000000"/>
        <rFont val="Times New Roman"/>
        <family val="1"/>
      </rPr>
      <t xml:space="preserve">    </t>
    </r>
    <r>
      <rPr>
        <sz val="9.5"/>
        <color rgb="FF000000"/>
        <rFont val="Calibri"/>
        <family val="2"/>
        <scheme val="minor"/>
      </rPr>
      <t>wellness and health promotion (nutritional consults, weight management, exercise, access to activities), and</t>
    </r>
  </si>
  <si>
    <r>
      <t>o</t>
    </r>
    <r>
      <rPr>
        <sz val="7"/>
        <color rgb="FF000000"/>
        <rFont val="Times New Roman"/>
        <family val="1"/>
      </rPr>
      <t xml:space="preserve">    </t>
    </r>
    <r>
      <rPr>
        <sz val="9.5"/>
        <color rgb="FF000000"/>
        <rFont val="Calibri"/>
        <family val="2"/>
        <scheme val="minor"/>
      </rPr>
      <t xml:space="preserve">other needs such as mobility or assistive technology. </t>
    </r>
  </si>
  <si>
    <r>
      <t>o</t>
    </r>
    <r>
      <rPr>
        <sz val="7"/>
        <color rgb="FF000000"/>
        <rFont val="Times New Roman"/>
        <family val="1"/>
      </rPr>
      <t xml:space="preserve">    </t>
    </r>
    <r>
      <rPr>
        <sz val="9.5"/>
        <color rgb="FF000000"/>
        <rFont val="Calibri"/>
        <family val="2"/>
        <scheme val="minor"/>
      </rPr>
      <t>To put information into context, apply a holistic approach to health and wellness that occurs over time and includes:</t>
    </r>
  </si>
  <si>
    <r>
      <t>COMMENT NEEDED - If “No,”</t>
    </r>
    <r>
      <rPr>
        <sz val="9.5"/>
        <color rgb="FF000000"/>
        <rFont val="Calibri"/>
        <family val="2"/>
        <scheme val="minor"/>
      </rPr>
      <t xml:space="preserve"> </t>
    </r>
    <r>
      <rPr>
        <b/>
        <sz val="9.5"/>
        <color rgb="FF000000"/>
        <rFont val="Calibri"/>
        <family val="2"/>
        <scheme val="minor"/>
      </rPr>
      <t>identify any specific physical and mental health care needs that are not addressed, or which needs the SC did not document follow-up.</t>
    </r>
  </si>
  <si>
    <r>
      <t>1.</t>
    </r>
    <r>
      <rPr>
        <sz val="7"/>
        <color theme="1"/>
        <rFont val="Times New Roman"/>
        <family val="1"/>
      </rPr>
      <t xml:space="preserve"> </t>
    </r>
    <r>
      <rPr>
        <sz val="9.5"/>
        <color theme="1"/>
        <rFont val="Calibri"/>
        <family val="2"/>
        <scheme val="minor"/>
      </rPr>
      <t xml:space="preserve">(Yes) All of the identified physical and mental health care needs have been addressed or if the individual does not take </t>
    </r>
    <r>
      <rPr>
        <sz val="9.5"/>
        <color rgb="FF000000"/>
        <rFont val="Calibri"/>
        <family val="2"/>
        <scheme val="minor"/>
      </rPr>
      <t>any medications and no physical and mental health care needs have been identified, i.e., “Health is stable” (interpret to mean health care needs are being addressed)</t>
    </r>
    <r>
      <rPr>
        <sz val="9.5"/>
        <color theme="1"/>
        <rFont val="Calibri"/>
        <family val="2"/>
        <scheme val="minor"/>
      </rPr>
      <t>.</t>
    </r>
  </si>
  <si>
    <r>
      <t>2.</t>
    </r>
    <r>
      <rPr>
        <sz val="7"/>
        <color theme="1"/>
        <rFont val="Times New Roman"/>
        <family val="1"/>
      </rPr>
      <t xml:space="preserve"> </t>
    </r>
    <r>
      <rPr>
        <sz val="9.5"/>
        <color theme="1"/>
        <rFont val="Calibri"/>
        <family val="2"/>
        <scheme val="minor"/>
      </rPr>
      <t>(No) Any of the identified physical and mental health care needs are not addressed.</t>
    </r>
  </si>
  <si>
    <r>
      <t>3.</t>
    </r>
    <r>
      <rPr>
        <sz val="7"/>
        <color theme="1"/>
        <rFont val="Times New Roman"/>
        <family val="1"/>
      </rPr>
      <t xml:space="preserve"> </t>
    </r>
    <r>
      <rPr>
        <sz val="9.5"/>
        <color theme="1"/>
        <rFont val="Calibri"/>
        <family val="2"/>
        <scheme val="minor"/>
      </rPr>
      <t>(No) The SC did not document follow-up on identified physical and mental health care needs.</t>
    </r>
  </si>
  <si>
    <r>
      <t>·</t>
    </r>
    <r>
      <rPr>
        <sz val="7"/>
        <color theme="1"/>
        <rFont val="Times New Roman"/>
        <family val="1"/>
      </rPr>
      <t xml:space="preserve">   </t>
    </r>
    <r>
      <rPr>
        <sz val="9.5"/>
        <color theme="1"/>
        <rFont val="Calibri"/>
        <family val="2"/>
        <scheme val="minor"/>
      </rPr>
      <t xml:space="preserve">Bulletin 00-10-06, </t>
    </r>
    <r>
      <rPr>
        <i/>
        <sz val="9.5"/>
        <color theme="1"/>
        <rFont val="Calibri"/>
        <family val="2"/>
        <scheme val="minor"/>
      </rPr>
      <t xml:space="preserve">Supports Coordination Services </t>
    </r>
    <r>
      <rPr>
        <sz val="9.5"/>
        <color theme="1"/>
        <rFont val="Calibri"/>
        <family val="2"/>
        <scheme val="minor"/>
      </rPr>
      <t xml:space="preserve">(ID/A waivers) </t>
    </r>
  </si>
  <si>
    <r>
      <t>·</t>
    </r>
    <r>
      <rPr>
        <sz val="7"/>
        <color theme="1"/>
        <rFont val="Times New Roman"/>
        <family val="1"/>
      </rPr>
      <t xml:space="preserve">   </t>
    </r>
    <r>
      <rPr>
        <sz val="9.5"/>
        <color theme="1"/>
        <rFont val="Calibri"/>
        <family val="2"/>
        <scheme val="minor"/>
      </rPr>
      <t>ISP Monitoring Tool SC Guidance Document (ID/A waivers)</t>
    </r>
  </si>
  <si>
    <r>
      <t>·</t>
    </r>
    <r>
      <rPr>
        <sz val="7"/>
        <color theme="1"/>
        <rFont val="Times New Roman"/>
        <family val="1"/>
      </rPr>
      <t xml:space="preserve">   </t>
    </r>
    <r>
      <rPr>
        <sz val="9.5"/>
        <color theme="1"/>
        <rFont val="Calibri"/>
        <family val="2"/>
        <scheme val="minor"/>
      </rPr>
      <t>Adult Autism Waiver, Appendix G (AAW)</t>
    </r>
  </si>
  <si>
    <r>
      <t>·</t>
    </r>
    <r>
      <rPr>
        <sz val="7"/>
        <color theme="1"/>
        <rFont val="Times New Roman"/>
        <family val="1"/>
      </rPr>
      <t xml:space="preserve">   </t>
    </r>
    <r>
      <rPr>
        <sz val="9.5"/>
        <color theme="1"/>
        <rFont val="Calibri"/>
        <family val="2"/>
        <scheme val="minor"/>
      </rPr>
      <t>AAW SC Individual Monitoring Form Guidance (AAW)</t>
    </r>
  </si>
  <si>
    <t>42a.</t>
  </si>
  <si>
    <t>SCO ensures the individual’s identified physical and mental health care needs are addressed.</t>
  </si>
  <si>
    <r>
      <t>·</t>
    </r>
    <r>
      <rPr>
        <sz val="7"/>
        <color theme="1"/>
        <rFont val="Times New Roman"/>
        <family val="1"/>
      </rPr>
      <t xml:space="preserve">   </t>
    </r>
    <r>
      <rPr>
        <sz val="9.5"/>
        <color theme="1"/>
        <rFont val="Calibri"/>
        <family val="2"/>
        <scheme val="minor"/>
      </rPr>
      <t>The SCO ensures the individual’s identified physical and mental health care needs are addressed and follow-up is documented in HCSIS.</t>
    </r>
  </si>
  <si>
    <t>42b.</t>
  </si>
  <si>
    <t>42c.</t>
  </si>
  <si>
    <r>
      <t>·</t>
    </r>
    <r>
      <rPr>
        <sz val="7"/>
        <color theme="1"/>
        <rFont val="Times New Roman"/>
        <family val="1"/>
      </rPr>
      <t xml:space="preserve">   </t>
    </r>
    <r>
      <rPr>
        <sz val="9.5"/>
        <color theme="1"/>
        <rFont val="Calibri"/>
        <family val="2"/>
        <scheme val="minor"/>
      </rPr>
      <t>Remediation can be completed by exception, meaning there is no way to remediate the non-compliance due to an individual’s death, moving out of state, inactive record status, or transferring to another SCO.</t>
    </r>
  </si>
  <si>
    <r>
      <t>The SCO maintains records that they notified the AE and Regional Program Manager (RPM)</t>
    </r>
    <r>
      <rPr>
        <sz val="11"/>
        <color theme="1"/>
        <rFont val="Calibri"/>
        <family val="2"/>
        <scheme val="minor"/>
      </rPr>
      <t xml:space="preserve"> </t>
    </r>
    <r>
      <rPr>
        <b/>
        <sz val="9.5"/>
        <color theme="1"/>
        <rFont val="Calibri"/>
        <family val="2"/>
        <scheme val="minor"/>
      </rPr>
      <t>or the AAW Regional Office if there was imminent risk to the health &amp; welfare of the individual.</t>
    </r>
  </si>
  <si>
    <r>
      <t>·</t>
    </r>
    <r>
      <rPr>
        <sz val="7"/>
        <color theme="1"/>
        <rFont val="Times New Roman"/>
        <family val="1"/>
      </rPr>
      <t xml:space="preserve">   </t>
    </r>
    <r>
      <rPr>
        <sz val="9.5"/>
        <color theme="1"/>
        <rFont val="Calibri"/>
        <family val="2"/>
        <scheme val="minor"/>
      </rPr>
      <t>If there is an imminent risk, there is a need to act immediately to protect the individual from the undesired event and when necessary, taking action to first enlist the support of emergency services.</t>
    </r>
  </si>
  <si>
    <r>
      <t>·</t>
    </r>
    <r>
      <rPr>
        <sz val="7"/>
        <color theme="1"/>
        <rFont val="Times New Roman"/>
        <family val="1"/>
      </rPr>
      <t xml:space="preserve">   </t>
    </r>
    <r>
      <rPr>
        <sz val="9.5"/>
        <color theme="1"/>
        <rFont val="Calibri"/>
        <family val="2"/>
        <scheme val="minor"/>
      </rPr>
      <t>The reviewer should request proof of notification during the review if it is not in the record.</t>
    </r>
  </si>
  <si>
    <r>
      <t>1.</t>
    </r>
    <r>
      <rPr>
        <sz val="7"/>
        <color theme="1"/>
        <rFont val="Times New Roman"/>
        <family val="1"/>
      </rPr>
      <t xml:space="preserve"> </t>
    </r>
    <r>
      <rPr>
        <sz val="9.5"/>
        <color theme="1"/>
        <rFont val="Calibri"/>
        <family val="2"/>
        <scheme val="minor"/>
      </rPr>
      <t>(Yes) There was imminent risk and there is documentation of AE and RPM or the AAW Regional Office notification.</t>
    </r>
  </si>
  <si>
    <r>
      <t>2.</t>
    </r>
    <r>
      <rPr>
        <sz val="7"/>
        <color theme="1"/>
        <rFont val="Times New Roman"/>
        <family val="1"/>
      </rPr>
      <t xml:space="preserve"> </t>
    </r>
    <r>
      <rPr>
        <sz val="9.5"/>
        <color theme="1"/>
        <rFont val="Calibri"/>
        <family val="2"/>
        <scheme val="minor"/>
      </rPr>
      <t>(No) There was imminent risk and there is no documentation of AE and RPM or the AAW Regional Office notification.</t>
    </r>
  </si>
  <si>
    <r>
      <t>3.</t>
    </r>
    <r>
      <rPr>
        <sz val="7"/>
        <color theme="1"/>
        <rFont val="Times New Roman"/>
        <family val="1"/>
      </rPr>
      <t xml:space="preserve"> </t>
    </r>
    <r>
      <rPr>
        <sz val="9.5"/>
        <color theme="1"/>
        <rFont val="Calibri"/>
        <family val="2"/>
        <scheme val="minor"/>
      </rPr>
      <t>(N/A) There is no documented imminent risk.</t>
    </r>
  </si>
  <si>
    <t>SCO notifies the AE and RPM or the AAW Regional Office as required.</t>
  </si>
  <si>
    <r>
      <t>·</t>
    </r>
    <r>
      <rPr>
        <sz val="7"/>
        <color theme="1"/>
        <rFont val="Times New Roman"/>
        <family val="1"/>
      </rPr>
      <t xml:space="preserve">   </t>
    </r>
    <r>
      <rPr>
        <sz val="9.5"/>
        <color theme="1"/>
        <rFont val="Calibri"/>
        <family val="2"/>
        <scheme val="minor"/>
      </rPr>
      <t>The SCO ensures that the AE and RPM or the AAW Regional Office are notified.</t>
    </r>
  </si>
  <si>
    <r>
      <t>·</t>
    </r>
    <r>
      <rPr>
        <sz val="7"/>
        <color theme="1"/>
        <rFont val="Times New Roman"/>
        <family val="1"/>
      </rPr>
      <t xml:space="preserve">   </t>
    </r>
    <r>
      <rPr>
        <sz val="9.5"/>
        <color theme="1"/>
        <rFont val="Calibri"/>
        <family val="2"/>
        <scheme val="minor"/>
      </rPr>
      <t>ISP Manual Section 2.2 &amp; 2.3 (ID/A waivers)</t>
    </r>
  </si>
  <si>
    <r>
      <t>·</t>
    </r>
    <r>
      <rPr>
        <sz val="7"/>
        <color theme="1"/>
        <rFont val="Times New Roman"/>
        <family val="1"/>
      </rPr>
      <t xml:space="preserve">   </t>
    </r>
    <r>
      <rPr>
        <sz val="9.5"/>
        <color theme="1"/>
        <rFont val="Calibri"/>
        <family val="2"/>
        <scheme val="minor"/>
      </rPr>
      <t>AAW ISP Worksheet (AAW)</t>
    </r>
  </si>
  <si>
    <t>44a.</t>
  </si>
  <si>
    <t>44b.</t>
  </si>
  <si>
    <t>44c.</t>
  </si>
  <si>
    <r>
      <t>·</t>
    </r>
    <r>
      <rPr>
        <sz val="7"/>
        <color theme="1"/>
        <rFont val="Times New Roman"/>
        <family val="1"/>
      </rPr>
      <t xml:space="preserve">   </t>
    </r>
    <r>
      <rPr>
        <sz val="9.5"/>
        <color theme="1"/>
        <rFont val="Calibri"/>
        <family val="2"/>
        <scheme val="minor"/>
      </rPr>
      <t xml:space="preserve">Areas in which the individual may wish to pursue wellness may include activities from any of the domains of wellness.  The domains of wellness are: Emotional, physical, intellectual, spiritual, environmental, social, occupational, and financial.  </t>
    </r>
  </si>
  <si>
    <r>
      <t>·</t>
    </r>
    <r>
      <rPr>
        <sz val="7"/>
        <color theme="1"/>
        <rFont val="Times New Roman"/>
        <family val="1"/>
      </rPr>
      <t xml:space="preserve">   </t>
    </r>
    <r>
      <rPr>
        <sz val="9.5"/>
        <color theme="1"/>
        <rFont val="Calibri"/>
        <family val="2"/>
        <scheme val="minor"/>
      </rPr>
      <t>55 Pa Code 6100.223</t>
    </r>
  </si>
  <si>
    <t>45a.</t>
  </si>
  <si>
    <t xml:space="preserve">SCO updates the individual’s record as required.  </t>
  </si>
  <si>
    <t>45b.</t>
  </si>
  <si>
    <t>45c.</t>
  </si>
  <si>
    <t>For individuals in an ID/A waiver:</t>
  </si>
  <si>
    <r>
      <t>·</t>
    </r>
    <r>
      <rPr>
        <sz val="7"/>
        <color theme="1"/>
        <rFont val="Times New Roman"/>
        <family val="1"/>
      </rPr>
      <t xml:space="preserve">   </t>
    </r>
    <r>
      <rPr>
        <sz val="9.5"/>
        <color theme="1"/>
        <rFont val="Calibri"/>
        <family val="2"/>
        <scheme val="minor"/>
      </rPr>
      <t>Complex needs are multiple (2 or more) needs across personal, physical, mental, social, and financial well-being that require significant attention or resources. This can include 2 or more needs in one area and should be individualized.</t>
    </r>
  </si>
  <si>
    <r>
      <t>·</t>
    </r>
    <r>
      <rPr>
        <sz val="7"/>
        <color theme="1"/>
        <rFont val="Times New Roman"/>
        <family val="1"/>
      </rPr>
      <t xml:space="preserve">   </t>
    </r>
    <r>
      <rPr>
        <sz val="9.5"/>
        <color theme="1"/>
        <rFont val="Calibri"/>
        <family val="2"/>
        <scheme val="minor"/>
      </rPr>
      <t>The reviewer determines if the individual has complex needs based on a review of the most current PRE.</t>
    </r>
  </si>
  <si>
    <r>
      <t>·</t>
    </r>
    <r>
      <rPr>
        <sz val="7"/>
        <color theme="1"/>
        <rFont val="Times New Roman"/>
        <family val="1"/>
      </rPr>
      <t xml:space="preserve">   </t>
    </r>
    <r>
      <rPr>
        <sz val="9.5"/>
        <color theme="1"/>
        <rFont val="Calibri"/>
        <family val="2"/>
        <scheme val="minor"/>
      </rPr>
      <t>Complex needs are needs in any of the following domains:</t>
    </r>
  </si>
  <si>
    <r>
      <t>·</t>
    </r>
    <r>
      <rPr>
        <sz val="7"/>
        <color theme="1"/>
        <rFont val="Times New Roman"/>
        <family val="1"/>
      </rPr>
      <t xml:space="preserve">   </t>
    </r>
    <r>
      <rPr>
        <sz val="9.5"/>
        <color theme="1"/>
        <rFont val="Calibri"/>
        <family val="2"/>
        <scheme val="minor"/>
      </rPr>
      <t xml:space="preserve">The reviewer determines if strategies for supports are in place to address identified complex needs based on a review of service notes, Individual Monitoring Tools, ISP, and the most current PRE (AAW).  </t>
    </r>
  </si>
  <si>
    <r>
      <t>2.</t>
    </r>
    <r>
      <rPr>
        <sz val="7"/>
        <color theme="1"/>
        <rFont val="Times New Roman"/>
        <family val="1"/>
      </rPr>
      <t xml:space="preserve">    </t>
    </r>
    <r>
      <rPr>
        <sz val="9.5"/>
        <color theme="1"/>
        <rFont val="Calibri"/>
        <family val="2"/>
        <scheme val="minor"/>
      </rPr>
      <t>(No) There are no strategies for supports in place to address identified complex needs.</t>
    </r>
  </si>
  <si>
    <r>
      <t>3.</t>
    </r>
    <r>
      <rPr>
        <sz val="7"/>
        <color theme="1"/>
        <rFont val="Times New Roman"/>
        <family val="1"/>
      </rPr>
      <t xml:space="preserve">    </t>
    </r>
    <r>
      <rPr>
        <sz val="9.5"/>
        <color theme="1"/>
        <rFont val="Calibri"/>
        <family val="2"/>
        <scheme val="minor"/>
      </rPr>
      <t>(N/A) The individual does not have complex needs.</t>
    </r>
  </si>
  <si>
    <r>
      <t>·</t>
    </r>
    <r>
      <rPr>
        <sz val="7"/>
        <color theme="1"/>
        <rFont val="Times New Roman"/>
        <family val="1"/>
      </rPr>
      <t xml:space="preserve">   </t>
    </r>
    <r>
      <rPr>
        <sz val="9.5"/>
        <color theme="1"/>
        <rFont val="Calibri"/>
        <family val="2"/>
        <scheme val="minor"/>
      </rPr>
      <t>55 Pa Code Chapter 6100.223</t>
    </r>
  </si>
  <si>
    <r>
      <t>·</t>
    </r>
    <r>
      <rPr>
        <sz val="7"/>
        <color theme="1"/>
        <rFont val="Times New Roman"/>
        <family val="1"/>
      </rPr>
      <t xml:space="preserve">   </t>
    </r>
    <r>
      <rPr>
        <sz val="9.5"/>
        <color theme="1"/>
        <rFont val="Calibri"/>
        <family val="2"/>
        <scheme val="minor"/>
      </rPr>
      <t>Adult Autism Waiver (AAW)</t>
    </r>
  </si>
  <si>
    <t>46a.</t>
  </si>
  <si>
    <t>46b.</t>
  </si>
  <si>
    <t>46c.</t>
  </si>
  <si>
    <r>
      <t>1. (Yes) The SCO ensured reporting of all incidents for the individual,</t>
    </r>
    <r>
      <rPr>
        <sz val="11"/>
        <color rgb="FF000000"/>
        <rFont val="Calibri"/>
        <family val="2"/>
        <scheme val="minor"/>
      </rPr>
      <t xml:space="preserve"> </t>
    </r>
    <r>
      <rPr>
        <sz val="9.5"/>
        <color rgb="FF000000"/>
        <rFont val="Calibri"/>
        <family val="2"/>
        <scheme val="minor"/>
      </rPr>
      <t xml:space="preserve">meaning incidents were recorded in EIM and there is no evidence/documentation of an unreported incident, or the incident was elevated to the County ID Program/AE/BSASP Regional Office.  </t>
    </r>
  </si>
  <si>
    <t>2. (No) The SCO did not ensure reporting of all incidents for the individual, meaning there is evidence/documentation of an unreported incident occurring during review period.</t>
  </si>
  <si>
    <t>3. (N/A) There is no evidence/documentation to indicate that any incidents occurred during the review period that were required to be reported.</t>
  </si>
  <si>
    <t>47a.</t>
  </si>
  <si>
    <t>SCO ensures that an unreported incident is filed in EIM.</t>
  </si>
  <si>
    <r>
      <t>·</t>
    </r>
    <r>
      <rPr>
        <sz val="7"/>
        <color theme="1"/>
        <rFont val="Times New Roman"/>
        <family val="1"/>
      </rPr>
      <t xml:space="preserve">   </t>
    </r>
    <r>
      <rPr>
        <sz val="9.5"/>
        <color rgb="FF000000"/>
        <rFont val="Calibri"/>
        <family val="2"/>
        <scheme val="minor"/>
      </rPr>
      <t>The SCO submits the incident number(s) confirming that the unreported incident(s) have been filed in EIM within 24 hours of notification.</t>
    </r>
  </si>
  <si>
    <r>
      <t>·</t>
    </r>
    <r>
      <rPr>
        <sz val="7"/>
        <color theme="1"/>
        <rFont val="Times New Roman"/>
        <family val="1"/>
      </rPr>
      <t xml:space="preserve">   </t>
    </r>
    <r>
      <rPr>
        <sz val="9.5"/>
        <color rgb="FF000000"/>
        <rFont val="Calibri"/>
        <family val="2"/>
        <scheme val="minor"/>
      </rPr>
      <t>ODP will verify in EIM that the incident number(s) provided references that the unreported incidents(s) and will record all incident numbers(s) in the comment field.</t>
    </r>
  </si>
  <si>
    <t>47b.</t>
  </si>
  <si>
    <r>
      <t>·</t>
    </r>
    <r>
      <rPr>
        <sz val="7"/>
        <color theme="1"/>
        <rFont val="Times New Roman"/>
        <family val="1"/>
      </rPr>
      <t xml:space="preserve">   </t>
    </r>
    <r>
      <rPr>
        <sz val="9.5"/>
        <color rgb="FF000000"/>
        <rFont val="Calibri"/>
        <family val="2"/>
        <scheme val="minor"/>
      </rPr>
      <t>The SCO submits documentation that demonstrates the SCO staff completed training on ODP’s Incident Management bulletin and the SCO’s annual training on incident management as appropriate.</t>
    </r>
  </si>
  <si>
    <t>47c.</t>
  </si>
  <si>
    <r>
      <t>·</t>
    </r>
    <r>
      <rPr>
        <sz val="7"/>
        <color theme="1"/>
        <rFont val="Times New Roman"/>
        <family val="1"/>
      </rPr>
      <t xml:space="preserve">   </t>
    </r>
    <r>
      <rPr>
        <sz val="9.5"/>
        <color rgb="FF000000"/>
        <rFont val="Calibri"/>
        <family val="2"/>
        <scheme val="minor"/>
      </rPr>
      <t xml:space="preserve">Remediation can be completed by exception, meaning there is no way to remediate the non-compliance due to an individual’s death, moving out of state, inactive record status or transferring to another SCO. </t>
    </r>
  </si>
  <si>
    <r>
      <t>·</t>
    </r>
    <r>
      <rPr>
        <sz val="7"/>
        <color theme="1"/>
        <rFont val="Times New Roman"/>
        <family val="1"/>
      </rPr>
      <t xml:space="preserve">   </t>
    </r>
    <r>
      <rPr>
        <sz val="9.5"/>
        <color rgb="FF000000"/>
        <rFont val="Calibri"/>
        <family val="2"/>
        <scheme val="minor"/>
      </rPr>
      <t>The SCO enters the reason for the exception in the comment field.</t>
    </r>
  </si>
  <si>
    <r>
      <t>o</t>
    </r>
    <r>
      <rPr>
        <sz val="7"/>
        <color theme="1"/>
        <rFont val="Times New Roman"/>
        <family val="1"/>
      </rPr>
      <t xml:space="preserve">    </t>
    </r>
    <r>
      <rPr>
        <sz val="9.5"/>
        <color rgb="FF000000"/>
        <rFont val="Calibri"/>
        <family val="2"/>
        <scheme val="minor"/>
      </rPr>
      <t xml:space="preserve">Informing the individual that an incident occurred, a description of the incident, actions taken (including status of target), investigation determination and corrective action(s). </t>
    </r>
  </si>
  <si>
    <t>COMMENT NEEDED – If “No,” provide details of what incidents did not have education provided.</t>
  </si>
  <si>
    <t>1. (Yes) There is evidence that the individual was offered and educated about the circumstances of all incidents reported in the EIM system by the SCO.</t>
  </si>
  <si>
    <r>
      <t>·</t>
    </r>
    <r>
      <rPr>
        <sz val="7"/>
        <color theme="1"/>
        <rFont val="Times New Roman"/>
        <family val="1"/>
      </rPr>
      <t xml:space="preserve">   </t>
    </r>
    <r>
      <rPr>
        <sz val="9.5"/>
        <color rgb="FF000000"/>
        <rFont val="Calibri"/>
        <family val="2"/>
        <scheme val="minor"/>
      </rPr>
      <t>Exploratory</t>
    </r>
  </si>
  <si>
    <r>
      <t>·</t>
    </r>
    <r>
      <rPr>
        <sz val="7"/>
        <color theme="1"/>
        <rFont val="Times New Roman"/>
        <family val="1"/>
      </rPr>
      <t xml:space="preserve">   </t>
    </r>
    <r>
      <rPr>
        <sz val="9.5"/>
        <color rgb="FF000000"/>
        <rFont val="Calibri"/>
        <family val="2"/>
        <scheme val="minor"/>
      </rPr>
      <t>55 Pa. Code §6100.405</t>
    </r>
  </si>
  <si>
    <r>
      <t>·</t>
    </r>
    <r>
      <rPr>
        <sz val="7"/>
        <color theme="1"/>
        <rFont val="Times New Roman"/>
        <family val="1"/>
      </rPr>
      <t xml:space="preserve">    </t>
    </r>
    <r>
      <rPr>
        <sz val="9.5"/>
        <color theme="1"/>
        <rFont val="Calibri"/>
        <family val="2"/>
        <scheme val="minor"/>
      </rPr>
      <t xml:space="preserve">The reviewer determines if the SCO identified an issue in the initial incident report based on a review of initial incident report.  If an issue was identified, the reviewer determines if the service notes, Individual Monitoring Tools and/or EIM (including SC Comments) contains evidence that the SCO took action for identified issues related to the initial incident report in EIM.  </t>
    </r>
  </si>
  <si>
    <r>
      <t>·</t>
    </r>
    <r>
      <rPr>
        <sz val="7"/>
        <color theme="1"/>
        <rFont val="Times New Roman"/>
        <family val="1"/>
      </rPr>
      <t xml:space="preserve">    </t>
    </r>
    <r>
      <rPr>
        <sz val="9.5"/>
        <color theme="1"/>
        <rFont val="Calibri"/>
        <family val="2"/>
        <scheme val="minor"/>
      </rPr>
      <t>Upon review of an initial incident report in EIM SCO may need to take action that includes, but is not limited to:</t>
    </r>
  </si>
  <si>
    <t>1. (Yes) The documentation indicates that the SCO identified an issue and took action for all identified issues upon review of initial incident report(s) in EIM.</t>
  </si>
  <si>
    <t>2. (No) For one or more incidents, an issue was identified by the record reviewer but was not identified as such by the SCO or the documentation indicates that the SCO identified an issue(s) but did not take action for identified issues upon review of initial incident report(s) in EIM.</t>
  </si>
  <si>
    <t>3. (N/A) The documentation indicates that the SCO did not identify an issue upon review of initial incident report(s) in EIM or if there were no incidents in EIM.</t>
  </si>
  <si>
    <r>
      <t>·</t>
    </r>
    <r>
      <rPr>
        <sz val="7"/>
        <color theme="1"/>
        <rFont val="Times New Roman"/>
        <family val="1"/>
      </rPr>
      <t xml:space="preserve">   </t>
    </r>
    <r>
      <rPr>
        <sz val="9.5"/>
        <color rgb="FF000000"/>
        <rFont val="Calibri"/>
        <family val="2"/>
        <scheme val="minor"/>
      </rPr>
      <t>ODP Announcement 21-049, IM Clarification of Responsibilities for SCOs</t>
    </r>
  </si>
  <si>
    <r>
      <t>·</t>
    </r>
    <r>
      <rPr>
        <sz val="7"/>
        <color theme="1"/>
        <rFont val="Times New Roman"/>
        <family val="1"/>
      </rPr>
      <t xml:space="preserve">   </t>
    </r>
    <r>
      <rPr>
        <sz val="9.5"/>
        <color rgb="FF000000"/>
        <rFont val="Calibri"/>
        <family val="2"/>
        <scheme val="minor"/>
      </rPr>
      <t>ODP Announcement 22-012, Clarification of IM Responsibilities for SCO in the AAW</t>
    </r>
  </si>
  <si>
    <t>49a.</t>
  </si>
  <si>
    <t>SCO took action for issues identified upon review of initial incident reports in EIM.</t>
  </si>
  <si>
    <r>
      <t>·</t>
    </r>
    <r>
      <rPr>
        <sz val="7"/>
        <color theme="1"/>
        <rFont val="Times New Roman"/>
        <family val="1"/>
      </rPr>
      <t xml:space="preserve">   </t>
    </r>
    <r>
      <rPr>
        <sz val="9.5"/>
        <color theme="1"/>
        <rFont val="Calibri"/>
        <family val="2"/>
        <scheme val="minor"/>
      </rPr>
      <t>The SCO submits documentation of actions taken for issues identifies upon</t>
    </r>
    <r>
      <rPr>
        <sz val="11"/>
        <color theme="1"/>
        <rFont val="Calibri"/>
        <family val="2"/>
        <scheme val="minor"/>
      </rPr>
      <t xml:space="preserve"> </t>
    </r>
    <r>
      <rPr>
        <sz val="9.5"/>
        <color theme="1"/>
        <rFont val="Calibri"/>
        <family val="2"/>
        <scheme val="minor"/>
      </rPr>
      <t>review of initial incident reports in EIM.</t>
    </r>
  </si>
  <si>
    <t>49b.</t>
  </si>
  <si>
    <t>49c.</t>
  </si>
  <si>
    <r>
      <t>·</t>
    </r>
    <r>
      <rPr>
        <sz val="7"/>
        <color theme="1"/>
        <rFont val="Times New Roman"/>
        <family val="1"/>
      </rPr>
      <t xml:space="preserve">    </t>
    </r>
    <r>
      <rPr>
        <sz val="9.5"/>
        <color theme="1"/>
        <rFont val="Calibri"/>
        <family val="2"/>
        <scheme val="minor"/>
      </rPr>
      <t xml:space="preserve">The reviewer determines if the SCO identified an issue and took action upon review of final incident reports in EIM based on a review of the record which includes service notes, Individual Monitoring Tools and SC Comments in EIM. There may be times when the SC notes something in the SC Comments that the reviewer would expect to see in the Final Section but upon review of the Final Section, information is not contained in the Final Section. </t>
    </r>
  </si>
  <si>
    <r>
      <t>·</t>
    </r>
    <r>
      <rPr>
        <sz val="7"/>
        <color theme="1"/>
        <rFont val="Times New Roman"/>
        <family val="1"/>
      </rPr>
      <t xml:space="preserve">    </t>
    </r>
    <r>
      <rPr>
        <sz val="9.5"/>
        <color theme="1"/>
        <rFont val="Calibri"/>
        <family val="2"/>
        <scheme val="minor"/>
      </rPr>
      <t>Physical Restraint and Medication Error incidents do not have final incident reports.</t>
    </r>
  </si>
  <si>
    <r>
      <t>·</t>
    </r>
    <r>
      <rPr>
        <sz val="7"/>
        <color theme="1"/>
        <rFont val="Times New Roman"/>
        <family val="1"/>
      </rPr>
      <t xml:space="preserve">    </t>
    </r>
    <r>
      <rPr>
        <sz val="9.5"/>
        <color theme="1"/>
        <rFont val="Calibri"/>
        <family val="2"/>
        <scheme val="minor"/>
      </rPr>
      <t>Upon review of a Final Section of an incident report in EIM the SCO may need to take action that includes, but is not limited to:</t>
    </r>
  </si>
  <si>
    <t>1. (Yes) The documentation indicates that the SCO identified an issue and took action for all identified issues upon review of final incident report(s) in EIM.</t>
  </si>
  <si>
    <t>2. (No) For one or more incidents, an issue was identified by the record reviewer but was not identified as such by the SCO or the documentation indicates that the SCO identified an issue(s) but did not take action for identified issues upon review of final incident report(s) in EIM.</t>
  </si>
  <si>
    <t xml:space="preserve">3. (N/A) The documentation indicates that the SCO did not identify an issue upon review of final incident report(s) in EIM, or the final section of the incident report has not been completed yet, or the incident does not have a final incident report, or there were no incidents in EIM.  </t>
  </si>
  <si>
    <t>50a.</t>
  </si>
  <si>
    <t>SCO took action for issues identified upon review of final incident reports in EIM.</t>
  </si>
  <si>
    <r>
      <t>·</t>
    </r>
    <r>
      <rPr>
        <sz val="7"/>
        <color theme="1"/>
        <rFont val="Times New Roman"/>
        <family val="1"/>
      </rPr>
      <t xml:space="preserve">   </t>
    </r>
    <r>
      <rPr>
        <sz val="9.5"/>
        <color theme="1"/>
        <rFont val="Calibri"/>
        <family val="2"/>
        <scheme val="minor"/>
      </rPr>
      <t>The SCO submits documentation of actions taken for issues identifies upon</t>
    </r>
    <r>
      <rPr>
        <sz val="11"/>
        <color theme="1"/>
        <rFont val="Calibri"/>
        <family val="2"/>
        <scheme val="minor"/>
      </rPr>
      <t xml:space="preserve"> </t>
    </r>
    <r>
      <rPr>
        <sz val="9.5"/>
        <color theme="1"/>
        <rFont val="Calibri"/>
        <family val="2"/>
        <scheme val="minor"/>
      </rPr>
      <t>review of final incident reports in EIM.</t>
    </r>
  </si>
  <si>
    <t>50b.</t>
  </si>
  <si>
    <t>50c.</t>
  </si>
  <si>
    <r>
      <rPr>
        <b/>
        <sz val="10"/>
        <rFont val="Arial"/>
        <family val="2"/>
      </rPr>
      <t xml:space="preserve">SCO COMMENTS
</t>
    </r>
    <r>
      <rPr>
        <sz val="10"/>
        <rFont val="Arial"/>
        <family val="2"/>
      </rPr>
      <t>Enter comments for all instances when the requirement is not met ("No" response) or as directed in guidance (red text in comment box).</t>
    </r>
  </si>
  <si>
    <t>The reviewer enters the name of the SCO (cell B1), Region (cell B2), and Individuals' Name and MCI number (L5-U5) which will populate as necessary in subsequent tabs.</t>
  </si>
  <si>
    <t>The reviewer selects the individual's funding type (L6-U6) and race of the individual (L7-U7) under the individual's name.</t>
  </si>
  <si>
    <t xml:space="preserve">The funding type should be the funding stream the individual is currently receiving at the time of review. </t>
  </si>
  <si>
    <t>The race of the individual uses the abbreviations below.</t>
  </si>
  <si>
    <t>Cells that have "FALSE" will auto-populate appropriately in a response to previously answered question(s), appropriate response can still be selected.</t>
  </si>
  <si>
    <t>Step 1: The reviewer enters the total number of SCO staff into green cell C3 of the "Training Tracker" tab.  This will calculate the number of SCO staff to be reviewed as specified in the guidance of the SCO tool.</t>
  </si>
  <si>
    <t>Step 2:  The reviewer copies and pastes, or enters, the selected SCO staff information (last name, first name, title, date of hire, start date and end date of most recently completed training year) into appropriate cells of columns A-F.  The date format must be MM/DD/YYYY, if "-" or "." is used between month, day, year an error will occur.  When this is completed, the spreadsheet will open up the area to record verification of annual core course being completed by staff and number of hours for the training course.</t>
  </si>
  <si>
    <r>
      <t xml:space="preserve">Step 3: Using the annual training records documentation for each core course completed by the selected staff, the reviewer  copies and pastes, or enters a mark (this can be any mark of choice whether it is a X, </t>
    </r>
    <r>
      <rPr>
        <sz val="12"/>
        <color theme="1"/>
        <rFont val="Wingdings"/>
        <charset val="2"/>
      </rPr>
      <t>ü</t>
    </r>
    <r>
      <rPr>
        <sz val="12"/>
        <color theme="1"/>
        <rFont val="Arial"/>
        <family val="2"/>
      </rPr>
      <t>, letter, date, or initials) to indicate the training was verified as completed and the number of training hours for the identified training.  If the hours of a specific training are included in another training's hours, enter zero (0) for the hours.</t>
    </r>
  </si>
  <si>
    <t>Step 1: The reviewer enters the total number of new SCs into green colored cell D2 of the "Orientation" tab.  This will calculate the number of new SCs to be reviewed as specified in the guidance of the SCO tool.</t>
  </si>
  <si>
    <t>Step 2: The reviewer copies and pastes, or enters, the selected new SCs' information (last name, first name, date of hire, and the date of first time SC provided service to an individual) into appropriate area of columns B-E.  The date format must be MM/DD/YYYY, if "-" or "." is used between month, day, year an error will occur.  When this is completed, the spreadsheet will open up the area to record the date the SC Orientation packet was completed and the date of the first billable face to face independent service note.</t>
  </si>
  <si>
    <t>Step 3: Using the Orientation Packet documentation records for those selected SCs, if verified, the reviewer enters the date the new SC completed the SC Orientation packet.  The date format must be MM/DD/YYYY, if "-" or "." is used between month, day, year an error will occur.  If the completion of the Orientation packet cannot be verified, the reviewer does not enter a date, and leaves the cell blank.
Using service notes in HCSIS, the reviewer enters the date (MM/DD/YYYY) of first billable face to face independent service note for each selected SC.  If the SC has not had a billable face to face independent service note, the reviewer does not enter a date, and leaves the cell blank.</t>
  </si>
  <si>
    <t>The reviewer verifies a training was completed based off the training records documentation for the selected staff.  The reviewer enters the name of the verified training and number of hours to complete the training below the name of the selected staff which is pre-populated.</t>
  </si>
  <si>
    <r>
      <t xml:space="preserve">        A response (Yes,No,N/A) should be entered for </t>
    </r>
    <r>
      <rPr>
        <b/>
        <sz val="12"/>
        <color rgb="FF000000"/>
        <rFont val="Arial"/>
        <family val="2"/>
      </rPr>
      <t>each</t>
    </r>
    <r>
      <rPr>
        <sz val="12"/>
        <color indexed="8"/>
        <rFont val="Arial"/>
        <family val="2"/>
      </rPr>
      <t xml:space="preserve"> record reviewed. </t>
    </r>
  </si>
  <si>
    <r>
      <t xml:space="preserve">        </t>
    </r>
    <r>
      <rPr>
        <sz val="12"/>
        <color indexed="8"/>
        <rFont val="Arial"/>
        <family val="2"/>
      </rPr>
      <t>These cells are set up to auto-populate appropriately in a response to a previously answered question(s), Yes,No,N/A can still be selected.</t>
    </r>
  </si>
  <si>
    <r>
      <t xml:space="preserve">Only reviews of ID/A SCOs, not AAW Only SCOs, need to complete this tab </t>
    </r>
    <r>
      <rPr>
        <sz val="12"/>
        <color theme="1"/>
        <rFont val="Arial"/>
        <family val="2"/>
      </rPr>
      <t>(Training for AAW Only SCOs is evaluated through SCO Qualification)</t>
    </r>
  </si>
  <si>
    <t>The total number of additional training hours will be calculated on this sheet and auto-populated to the "Training Tracker" tab.</t>
  </si>
  <si>
    <r>
      <t xml:space="preserve">The SCO must select remediation completed, including the time frame of completion, on the QA&amp;I spreadsheet. Only </t>
    </r>
    <r>
      <rPr>
        <b/>
        <i/>
        <sz val="12"/>
        <color theme="1"/>
        <rFont val="Arial"/>
        <family val="2"/>
      </rPr>
      <t>one</t>
    </r>
    <r>
      <rPr>
        <i/>
        <sz val="12"/>
        <color theme="1"/>
        <rFont val="Arial"/>
        <family val="2"/>
      </rPr>
      <t xml:space="preserve"> remediation option can be selected for each non-compliance.  Once a option is selected the other remediation options will be blacked out. </t>
    </r>
    <r>
      <rPr>
        <b/>
        <i/>
        <sz val="12"/>
        <color theme="1"/>
        <rFont val="Arial"/>
        <family val="2"/>
      </rPr>
      <t xml:space="preserve"> If a remediation option is selected in error that selection needs to be deleted before the correct one can be selected as it will be blacked out from the erroneous selection. </t>
    </r>
    <r>
      <rPr>
        <i/>
        <sz val="12"/>
        <color theme="1"/>
        <rFont val="Arial"/>
        <family val="2"/>
      </rPr>
      <t>While remediation is captured in the spreadsheet, it is not recorded in QuestionPro for Self-Assessments.</t>
    </r>
  </si>
  <si>
    <t>Total Additional Trng Hours</t>
  </si>
  <si>
    <r>
      <t xml:space="preserve">If remediation needs to be completed, the cell will turn this </t>
    </r>
    <r>
      <rPr>
        <b/>
        <sz val="12"/>
        <color theme="1"/>
        <rFont val="Arial"/>
        <family val="2"/>
      </rPr>
      <t>red</t>
    </r>
    <r>
      <rPr>
        <sz val="12"/>
        <color theme="1"/>
        <rFont val="Arial"/>
        <family val="2"/>
      </rPr>
      <t xml:space="preserve"> color.  The reviewer needs to enter a comment for every instance of noncompliance explaining why the response was No into the SCO comment box (column BT).</t>
    </r>
  </si>
  <si>
    <t>Comments Column</t>
  </si>
  <si>
    <r>
      <t xml:space="preserve">Enter Course Name in First Column and Number of Hours on the Second Column for each Additional verified Training the selected Staff completed
</t>
    </r>
    <r>
      <rPr>
        <sz val="11"/>
        <color theme="1"/>
        <rFont val="Calibri"/>
        <family val="2"/>
        <scheme val="minor"/>
      </rPr>
      <t>Once the number of hours reach the 24-hour requirement, no additional trainings need to be entered into the tracker.</t>
    </r>
  </si>
  <si>
    <t>**The SCO uses data to assess progress towards achieving person-centered goals and target objectives in the Quality Management Plan (QMP) and its Action Plan.</t>
  </si>
  <si>
    <t>b-SCO updates QMP and its Action Plan using person-centered performance data.</t>
  </si>
  <si>
    <t>c-SCO uses data to assess progress towards achieving person-centered goals and target objectives.</t>
  </si>
  <si>
    <t>The SCO developed effective target objectives that included all necessary components to increase the likelihood of being successful.</t>
  </si>
  <si>
    <t>The Incident Management (IM) Representative ensures point person(s) maintains compliance with initiation of investigation activities.</t>
  </si>
  <si>
    <t>a-SCO develops/modifies a protocol.</t>
  </si>
  <si>
    <t>The Incident Management (IM) Representative maintains a list of active Certified Investigators including recertification dates.</t>
  </si>
  <si>
    <t>a-The IM Representative ensures enrollment for certification.</t>
  </si>
  <si>
    <t>The Incident Management (IM) Representative ensured Certified Investigator Peer Reviews (CIPRs) were conducted on a quarterly basis.</t>
  </si>
  <si>
    <t>a-The IM Representative ensures CIPRs are completed.</t>
  </si>
  <si>
    <t>12. The SCO maintains a signed written contract or agreement of any delegated or purchased function related to incident management.
Enter name of Agency that performed delegated/purchased IM function during the review in columns J-N.</t>
  </si>
  <si>
    <t>For the IM functions listed below, select "Yes" or "No" to record if the SCO delegated or purchased the IM function.
*If the answer is "Yes", answer question 12 (to the right) in column I and enter the name of agency in columns J-N.</t>
  </si>
  <si>
    <t>The SCO follows up on actions taken to address concerns identified through the monitoring process of Incident management delegated functions.</t>
  </si>
  <si>
    <t>a-The SCO follows up on concerns identified through the monitoring process.</t>
  </si>
  <si>
    <t xml:space="preserve">The SCO has a policy to ensure a timely response to restraint and medication error reports. </t>
  </si>
  <si>
    <t>The SCO completes and documents the monitoring of Individual incident data (filed by the SCO) on a monthly basis.</t>
  </si>
  <si>
    <t>a-SCO completes individual incident data monitoring.</t>
  </si>
  <si>
    <t>The SCO conducts and documents a trend analysis of all incident categories (filed by the SCO) at least every 3 months.</t>
  </si>
  <si>
    <t>19 &amp; 20</t>
  </si>
  <si>
    <t>The SC incorporated risk mitigation strategies into the ISP.</t>
  </si>
  <si>
    <t>The SC documented a risk assessment.</t>
  </si>
  <si>
    <t>*The SC developed a person-centered ISP to address all assessed needs and personal goals.</t>
  </si>
  <si>
    <t>*An ISP was developed that supports the outcomes/goals throughout the entire plan.</t>
  </si>
  <si>
    <t>a-SCO completes a monitoring at the required location.</t>
  </si>
  <si>
    <t>a-SCO retrains staff on the process.</t>
  </si>
  <si>
    <t>If the individual does not use speech, a communication assessment has been completed.</t>
  </si>
  <si>
    <t>**At the annual ISP meeting, the SC provided education and information to the individual about employment services (i.e., competitive, integrated employment, OVR services, or benefits counseling.</t>
  </si>
  <si>
    <t>a-SCO ensures SCO staff complete Supports Coordinator Monitoring of Residential Services 2025 training.</t>
  </si>
  <si>
    <t>b-SCO ensures the individual's identified physical and mental health care needs are addressed.</t>
  </si>
  <si>
    <t>There is evidence that the individual participates in preferred wellness activities documented in the ISP.</t>
  </si>
  <si>
    <t>a-The SCO educates the individual(s) on the circumstance of the incident(s).</t>
  </si>
  <si>
    <t>Question 5</t>
  </si>
  <si>
    <t>Question 7</t>
  </si>
  <si>
    <t>Initiation of Investigation Activities</t>
  </si>
  <si>
    <t>Certified Investigator Peer Reviews</t>
  </si>
  <si>
    <t>Concerns of Del./Pur IM Functions</t>
  </si>
  <si>
    <t>CI-Trend (11)</t>
  </si>
  <si>
    <t>5-7</t>
  </si>
  <si>
    <t>Questions 5-7 are training questions where the reviewer needs to follow the instructions below for the "Training Tracker", "Orientation" and "Additional Training Hours" tabs.  AAW Only SCOs do not need to enter any information as "N/A" is pre-populated.</t>
  </si>
  <si>
    <t xml:space="preserve">For question 12, the reviewer selects "Yes" or "No" from the drop-down to record if the SCO delegated or purchased the incident management function.  If answered "Yes", corresponding black cells to the right will turn gold so that they can be answered.  If the reviewer does not see the black cells in columns  I-N, make sure the display of the spreadsheet is all the way to the left. </t>
  </si>
  <si>
    <t xml:space="preserve">Question 13 is dependent on the responses of question 12 to function properly.  As instructed above, the cells that are gold need to be answered.  </t>
  </si>
  <si>
    <r>
      <t xml:space="preserve">Questions 19, 20, 23 and 43 are </t>
    </r>
    <r>
      <rPr>
        <b/>
        <sz val="12"/>
        <rFont val="Arial"/>
        <family val="2"/>
      </rPr>
      <t>not</t>
    </r>
    <r>
      <rPr>
        <sz val="12"/>
        <rFont val="Arial"/>
        <family val="2"/>
      </rPr>
      <t xml:space="preserve"> scored and have no remediation actions.</t>
    </r>
  </si>
  <si>
    <t>The responses for annual training question 5 in the "Questions" tab will be auto-populated from the information entered into the "Training Tracker" tab.</t>
  </si>
  <si>
    <t>The responses for orientation training question 6 in the "Questions" tab will be auto-populated from the "Orientation" tab.</t>
  </si>
  <si>
    <t>The response for required training hours question 7 in the "Questions" tab will be auto-populated from the information auto-populated in the "Training Tracker" tab.</t>
  </si>
  <si>
    <t>1.      In preparation for completing the QA&amp;I Tool, all relevant materials regarding the QA&amp;I Process that are posted on the MyODP Training &amp; Resource Center at https://www.myodp.org should be reviewed.</t>
  </si>
  <si>
    <t>2.      Please send inquiries regarding the questions asked in the tool or the QA&amp;I Process to the QA&amp;I Process mailbox at RA-PWQAIProcess@pa.gov.</t>
  </si>
  <si>
    <t xml:space="preserve">3.      If an unreported incident is discovered during the QA&amp;I Process, the incident must be immediately reported in the Enterprise Incident Management (EIM) system according to Incident Management procedures. The AE, SCO and Provider shall ensure the health and welfare of individuals at all times. If any entity determines there is an imminent threat to the health and welfare of the individual, immediate steps should be taken to ensure the health and welfare of the individual and the appropriate regional ODP office should be contacted. Based on circumstances, the entity shall proceed according to the policy established in ODP Bulletin #00-21-02 (effective 7/1/21), Incident Management and as determined appropriate by the regional ODP office. </t>
  </si>
  <si>
    <r>
      <t>·</t>
    </r>
    <r>
      <rPr>
        <sz val="7"/>
        <color theme="1"/>
        <rFont val="Times New Roman"/>
        <family val="1"/>
      </rPr>
      <t xml:space="preserve">   </t>
    </r>
    <r>
      <rPr>
        <sz val="9.5"/>
        <color theme="1"/>
        <rFont val="Calibri"/>
        <family val="2"/>
        <scheme val="minor"/>
      </rPr>
      <t>Select the organization’s name used in HCSIS.</t>
    </r>
  </si>
  <si>
    <r>
      <t>·</t>
    </r>
    <r>
      <rPr>
        <sz val="7"/>
        <color theme="1"/>
        <rFont val="Times New Roman"/>
        <family val="1"/>
      </rPr>
      <t xml:space="preserve">   </t>
    </r>
    <r>
      <rPr>
        <sz val="9.5"/>
        <color theme="1"/>
        <rFont val="Calibri"/>
        <family val="2"/>
        <scheme val="minor"/>
      </rPr>
      <t>Enter nine-digit Master Provider Index (MPI) number.  This number is located in HCSIS and is the first nine digits of PROMIS</t>
    </r>
    <r>
      <rPr>
        <i/>
        <sz val="9.5"/>
        <color theme="1"/>
        <rFont val="Calibri"/>
        <family val="2"/>
        <scheme val="minor"/>
      </rPr>
      <t>e</t>
    </r>
    <r>
      <rPr>
        <sz val="9.5"/>
        <color theme="1"/>
        <rFont val="Calibri"/>
        <family val="2"/>
        <scheme val="minor"/>
      </rPr>
      <t xml:space="preserve"> ID.</t>
    </r>
  </si>
  <si>
    <r>
      <t>·</t>
    </r>
    <r>
      <rPr>
        <sz val="7"/>
        <color theme="1"/>
        <rFont val="Times New Roman"/>
        <family val="1"/>
      </rPr>
      <t xml:space="preserve">   </t>
    </r>
    <r>
      <rPr>
        <sz val="9.5"/>
        <color theme="1"/>
        <rFont val="Calibri"/>
        <family val="2"/>
        <scheme val="minor"/>
      </rPr>
      <t>Select all applicable ODP Waiver(s) and/or program(s) the SCO is approved to provide services:</t>
    </r>
  </si>
  <si>
    <r>
      <t>o</t>
    </r>
    <r>
      <rPr>
        <sz val="7"/>
        <color theme="1"/>
        <rFont val="Times New Roman"/>
        <family val="1"/>
      </rPr>
      <t xml:space="preserve"> </t>
    </r>
    <r>
      <rPr>
        <sz val="9.5"/>
        <color theme="1"/>
        <rFont val="Calibri"/>
        <family val="2"/>
        <scheme val="minor"/>
      </rPr>
      <t xml:space="preserve">Adult Autism Waiver (AAW) </t>
    </r>
  </si>
  <si>
    <r>
      <t>o</t>
    </r>
    <r>
      <rPr>
        <sz val="7"/>
        <color theme="1"/>
        <rFont val="Times New Roman"/>
        <family val="1"/>
      </rPr>
      <t xml:space="preserve"> </t>
    </r>
    <r>
      <rPr>
        <sz val="9.5"/>
        <color theme="1"/>
        <rFont val="Calibri"/>
        <family val="2"/>
        <scheme val="minor"/>
      </rPr>
      <t>Any ID/A Waiver (Consolidated Waiver, P/FDS Waiver, Community Living Waiver)</t>
    </r>
  </si>
  <si>
    <r>
      <t>o</t>
    </r>
    <r>
      <rPr>
        <sz val="7"/>
        <color theme="1"/>
        <rFont val="Times New Roman"/>
        <family val="1"/>
      </rPr>
      <t xml:space="preserve"> </t>
    </r>
    <r>
      <rPr>
        <sz val="9.5"/>
        <color theme="1"/>
        <rFont val="Calibri"/>
        <family val="2"/>
        <scheme val="minor"/>
      </rPr>
      <t>Targeted Support Management (TSM)</t>
    </r>
  </si>
  <si>
    <r>
      <t>o</t>
    </r>
    <r>
      <rPr>
        <sz val="7"/>
        <color theme="1"/>
        <rFont val="Times New Roman"/>
        <family val="1"/>
      </rPr>
      <t xml:space="preserve"> </t>
    </r>
    <r>
      <rPr>
        <sz val="9.5"/>
        <color theme="1"/>
        <rFont val="Calibri"/>
        <family val="2"/>
        <scheme val="minor"/>
      </rPr>
      <t>Base-Funded</t>
    </r>
  </si>
  <si>
    <r>
      <t>·</t>
    </r>
    <r>
      <rPr>
        <sz val="7"/>
        <color theme="1"/>
        <rFont val="Times New Roman"/>
        <family val="1"/>
      </rPr>
      <t xml:space="preserve">   </t>
    </r>
    <r>
      <rPr>
        <sz val="9.5"/>
        <color theme="1"/>
        <rFont val="Calibri"/>
        <family val="2"/>
        <scheme val="minor"/>
      </rPr>
      <t>Select the appropriate region for the SCO from the drop-down list.</t>
    </r>
  </si>
  <si>
    <r>
      <t>·</t>
    </r>
    <r>
      <rPr>
        <sz val="7"/>
        <color theme="1"/>
        <rFont val="Times New Roman"/>
        <family val="1"/>
      </rPr>
      <t xml:space="preserve">        </t>
    </r>
    <r>
      <rPr>
        <sz val="9.5"/>
        <color theme="1"/>
        <rFont val="Calibri"/>
        <family val="2"/>
        <scheme val="minor"/>
      </rPr>
      <t>Contact Name (First &amp; Last Name)</t>
    </r>
  </si>
  <si>
    <r>
      <t>·</t>
    </r>
    <r>
      <rPr>
        <sz val="7"/>
        <color rgb="FF000000"/>
        <rFont val="Times New Roman"/>
        <family val="1"/>
      </rPr>
      <t xml:space="preserve">        </t>
    </r>
    <r>
      <rPr>
        <sz val="9.5"/>
        <color theme="1"/>
        <rFont val="Calibri"/>
        <family val="2"/>
        <scheme val="minor"/>
      </rPr>
      <t>Contact Telephone Number</t>
    </r>
  </si>
  <si>
    <r>
      <t>·</t>
    </r>
    <r>
      <rPr>
        <sz val="7"/>
        <color rgb="FF000000"/>
        <rFont val="Times New Roman"/>
        <family val="1"/>
      </rPr>
      <t xml:space="preserve">        </t>
    </r>
    <r>
      <rPr>
        <sz val="9.5"/>
        <color theme="1"/>
        <rFont val="Calibri"/>
        <family val="2"/>
        <scheme val="minor"/>
      </rPr>
      <t>Contact Email Address</t>
    </r>
  </si>
  <si>
    <r>
      <t>·</t>
    </r>
    <r>
      <rPr>
        <sz val="7"/>
        <color theme="1"/>
        <rFont val="Times New Roman"/>
        <family val="1"/>
      </rPr>
      <t xml:space="preserve">   </t>
    </r>
    <r>
      <rPr>
        <sz val="9.5"/>
        <color theme="1"/>
        <rFont val="Calibri"/>
        <family val="2"/>
        <scheme val="minor"/>
      </rPr>
      <t>Enter the contact information for the person who is entering the data into QuestionPro.</t>
    </r>
  </si>
  <si>
    <r>
      <t>·</t>
    </r>
    <r>
      <rPr>
        <sz val="7"/>
        <color theme="1"/>
        <rFont val="Times New Roman"/>
        <family val="1"/>
      </rPr>
      <t xml:space="preserve">   </t>
    </r>
    <r>
      <rPr>
        <sz val="9.5"/>
        <color theme="1"/>
        <rFont val="Calibri"/>
        <family val="2"/>
        <scheme val="minor"/>
      </rPr>
      <t>To assess this, the reviewer should ask the SCO about their practice (is agency leadership engaged in the process and how; is input gathered from agency staff and stakeholders and how?) and review documentation as evidence to support leadership engagement and stakeholder input (e.g., meeting minutes/agendas, etc.).</t>
    </r>
  </si>
  <si>
    <r>
      <t>o</t>
    </r>
    <r>
      <rPr>
        <sz val="7"/>
        <color theme="1"/>
        <rFont val="Times New Roman"/>
        <family val="1"/>
      </rPr>
      <t xml:space="preserve">  </t>
    </r>
    <r>
      <rPr>
        <sz val="9.5"/>
        <color theme="1"/>
        <rFont val="Calibri"/>
        <family val="2"/>
        <scheme val="minor"/>
      </rPr>
      <t xml:space="preserve">Person-centered performance data specifically targets people outcomes, not compliance outcomes and </t>
    </r>
    <r>
      <rPr>
        <i/>
        <sz val="9.5"/>
        <color theme="1"/>
        <rFont val="Calibri"/>
        <family val="2"/>
        <scheme val="minor"/>
      </rPr>
      <t>can include but is not limited to</t>
    </r>
    <r>
      <rPr>
        <sz val="9.5"/>
        <color theme="1"/>
        <rFont val="Calibri"/>
        <family val="2"/>
        <scheme val="minor"/>
      </rPr>
      <t>:</t>
    </r>
  </si>
  <si>
    <r>
      <t>-</t>
    </r>
    <r>
      <rPr>
        <sz val="7"/>
        <color theme="1"/>
        <rFont val="Times New Roman"/>
        <family val="1"/>
      </rPr>
      <t xml:space="preserve">         </t>
    </r>
    <r>
      <rPr>
        <sz val="9.5"/>
        <color theme="1"/>
        <rFont val="Calibri"/>
        <family val="2"/>
        <scheme val="minor"/>
      </rPr>
      <t>Results from QA&amp;I self-assessments and full reviews (if applicable), targeting those areas where performance falls below 86%</t>
    </r>
  </si>
  <si>
    <r>
      <t>-</t>
    </r>
    <r>
      <rPr>
        <sz val="7"/>
        <color theme="1"/>
        <rFont val="Times New Roman"/>
        <family val="1"/>
      </rPr>
      <t xml:space="preserve">         </t>
    </r>
    <r>
      <rPr>
        <sz val="9.5"/>
        <color theme="1"/>
        <rFont val="Calibri"/>
        <family val="2"/>
        <scheme val="minor"/>
      </rPr>
      <t xml:space="preserve">Employment </t>
    </r>
  </si>
  <si>
    <r>
      <t>-</t>
    </r>
    <r>
      <rPr>
        <sz val="7"/>
        <color theme="1"/>
        <rFont val="Times New Roman"/>
        <family val="1"/>
      </rPr>
      <t xml:space="preserve">         </t>
    </r>
    <r>
      <rPr>
        <sz val="9.5"/>
        <color theme="1"/>
        <rFont val="Calibri"/>
        <family val="2"/>
        <scheme val="minor"/>
      </rPr>
      <t>Individual interviews (QA&amp;I and IM4Q)</t>
    </r>
  </si>
  <si>
    <r>
      <t>-</t>
    </r>
    <r>
      <rPr>
        <sz val="7"/>
        <color theme="1"/>
        <rFont val="Times New Roman"/>
        <family val="1"/>
      </rPr>
      <t xml:space="preserve">         </t>
    </r>
    <r>
      <rPr>
        <sz val="9.5"/>
        <color theme="1"/>
        <rFont val="Calibri"/>
        <family val="2"/>
        <scheme val="minor"/>
      </rPr>
      <t>Communication needs</t>
    </r>
  </si>
  <si>
    <r>
      <t>-</t>
    </r>
    <r>
      <rPr>
        <sz val="7"/>
        <color theme="1"/>
        <rFont val="Times New Roman"/>
        <family val="1"/>
      </rPr>
      <t xml:space="preserve">         </t>
    </r>
    <r>
      <rPr>
        <sz val="9.5"/>
        <color theme="1"/>
        <rFont val="Calibri"/>
        <family val="2"/>
        <scheme val="minor"/>
      </rPr>
      <t>Community Participation</t>
    </r>
  </si>
  <si>
    <r>
      <t>-</t>
    </r>
    <r>
      <rPr>
        <sz val="7"/>
        <color theme="1"/>
        <rFont val="Times New Roman"/>
        <family val="1"/>
      </rPr>
      <t xml:space="preserve">         </t>
    </r>
    <r>
      <rPr>
        <sz val="9.5"/>
        <color theme="1"/>
        <rFont val="Calibri"/>
        <family val="2"/>
        <scheme val="minor"/>
      </rPr>
      <t>Self-direction, choice, and control</t>
    </r>
  </si>
  <si>
    <r>
      <t>-</t>
    </r>
    <r>
      <rPr>
        <sz val="7"/>
        <color theme="1"/>
        <rFont val="Times New Roman"/>
        <family val="1"/>
      </rPr>
      <t xml:space="preserve">         </t>
    </r>
    <r>
      <rPr>
        <sz val="9.5"/>
        <color theme="1"/>
        <rFont val="Calibri"/>
        <family val="2"/>
        <scheme val="minor"/>
      </rPr>
      <t xml:space="preserve">Management of incidents of abuse, neglect, exploitation, rights violations, and unexplained deaths. </t>
    </r>
  </si>
  <si>
    <r>
      <t>-</t>
    </r>
    <r>
      <rPr>
        <sz val="7"/>
        <color theme="1"/>
        <rFont val="Times New Roman"/>
        <family val="1"/>
      </rPr>
      <t xml:space="preserve">         </t>
    </r>
    <r>
      <rPr>
        <sz val="9.5"/>
        <color theme="1"/>
        <rFont val="Calibri"/>
        <family val="2"/>
        <scheme val="minor"/>
      </rPr>
      <t>Use of restrictive interventions, including restraints</t>
    </r>
  </si>
  <si>
    <r>
      <t>-</t>
    </r>
    <r>
      <rPr>
        <sz val="7"/>
        <color theme="1"/>
        <rFont val="Times New Roman"/>
        <family val="1"/>
      </rPr>
      <t xml:space="preserve">         </t>
    </r>
    <r>
      <rPr>
        <sz val="9.5"/>
        <color theme="1"/>
        <rFont val="Calibri"/>
        <family val="2"/>
        <scheme val="minor"/>
      </rPr>
      <t>Local level data, e.g., agency satisfaction surveys</t>
    </r>
  </si>
  <si>
    <r>
      <t>o</t>
    </r>
    <r>
      <rPr>
        <sz val="7"/>
        <color theme="1"/>
        <rFont val="Times New Roman"/>
        <family val="1"/>
      </rPr>
      <t xml:space="preserve">   </t>
    </r>
    <r>
      <rPr>
        <sz val="9.5"/>
        <color theme="1"/>
        <rFont val="Calibri"/>
        <family val="2"/>
        <scheme val="minor"/>
      </rPr>
      <t xml:space="preserve">Engaging agency leadership and gathering input from agency staff and other stakeholders to develop the QMP and its Action Plan (response option #1), is considered the best practice/high quality standard. Response option #2 is compliant however, the SCO should be encouraged to strive to achieve the best practice/high quality standard. </t>
    </r>
  </si>
  <si>
    <r>
      <t>1.</t>
    </r>
    <r>
      <rPr>
        <sz val="7"/>
        <color theme="1"/>
        <rFont val="Times New Roman"/>
        <family val="1"/>
      </rPr>
      <t xml:space="preserve">  </t>
    </r>
    <r>
      <rPr>
        <sz val="9.5"/>
        <color theme="1"/>
        <rFont val="Calibri"/>
        <family val="2"/>
        <scheme val="minor"/>
      </rPr>
      <t>(Yes) The SCO used person-centered performance data to develop the QMP and its Action Plan and engaged agency leadership and gathered input from agency staff and other stakeholders to develop the QMP and its Action Plan.</t>
    </r>
  </si>
  <si>
    <r>
      <t>2.</t>
    </r>
    <r>
      <rPr>
        <sz val="7"/>
        <color theme="1"/>
        <rFont val="Times New Roman"/>
        <family val="1"/>
      </rPr>
      <t xml:space="preserve">  </t>
    </r>
    <r>
      <rPr>
        <sz val="9.5"/>
        <color theme="1"/>
        <rFont val="Calibri"/>
        <family val="2"/>
        <scheme val="minor"/>
      </rPr>
      <t>(Yes) The SCO used person-centered performance data to develop the QMP and its Action Plan.</t>
    </r>
  </si>
  <si>
    <r>
      <t>3.</t>
    </r>
    <r>
      <rPr>
        <sz val="7"/>
        <color theme="1"/>
        <rFont val="Times New Roman"/>
        <family val="1"/>
      </rPr>
      <t xml:space="preserve">  </t>
    </r>
    <r>
      <rPr>
        <sz val="9.5"/>
        <color theme="1"/>
        <rFont val="Calibri"/>
        <family val="2"/>
        <scheme val="minor"/>
      </rPr>
      <t xml:space="preserve">(No) The SCO does not have a QMP and its Action Plan or did not use person-centered performance data to develop it. </t>
    </r>
  </si>
  <si>
    <r>
      <t>4.</t>
    </r>
    <r>
      <rPr>
        <sz val="7"/>
        <color theme="1"/>
        <rFont val="Times New Roman"/>
        <family val="1"/>
      </rPr>
      <t xml:space="preserve">   </t>
    </r>
    <r>
      <rPr>
        <sz val="9"/>
        <color theme="1"/>
        <rFont val="Calibri"/>
        <family val="2"/>
        <scheme val="minor"/>
      </rPr>
      <t>(N/A)</t>
    </r>
    <r>
      <rPr>
        <sz val="9.5"/>
        <color rgb="FF000000"/>
        <rFont val="Calibri"/>
        <family val="2"/>
        <scheme val="minor"/>
      </rPr>
      <t xml:space="preserve"> The SCO is new (defined as an SCO determined to be qualified/enrolled in the previous fiscal year)</t>
    </r>
    <r>
      <rPr>
        <b/>
        <sz val="9.5"/>
        <color rgb="FF000000"/>
        <rFont val="Calibri"/>
        <family val="2"/>
        <scheme val="minor"/>
      </rPr>
      <t xml:space="preserve"> </t>
    </r>
    <r>
      <rPr>
        <sz val="9.5"/>
        <color rgb="FF000000"/>
        <rFont val="Calibri"/>
        <family val="2"/>
        <scheme val="minor"/>
      </rPr>
      <t>or the SCO did not work with any individuals at any point during the entire review period.</t>
    </r>
  </si>
  <si>
    <r>
      <t>·</t>
    </r>
    <r>
      <rPr>
        <sz val="7"/>
        <color theme="1"/>
        <rFont val="Times New Roman"/>
        <family val="1"/>
      </rPr>
      <t xml:space="preserve">   </t>
    </r>
    <r>
      <rPr>
        <sz val="9.5"/>
        <color theme="1"/>
        <rFont val="Calibri"/>
        <family val="2"/>
        <scheme val="minor"/>
      </rPr>
      <t>The SCO calculates the number of days between the notification date to the SCO and the remediation action date.</t>
    </r>
  </si>
  <si>
    <r>
      <t>·</t>
    </r>
    <r>
      <rPr>
        <sz val="7"/>
        <color theme="1"/>
        <rFont val="Times New Roman"/>
        <family val="1"/>
      </rPr>
      <t xml:space="preserve">  </t>
    </r>
    <r>
      <rPr>
        <sz val="9.5"/>
        <color theme="1"/>
        <rFont val="Calibri"/>
        <family val="2"/>
        <scheme val="minor"/>
      </rPr>
      <t xml:space="preserve">This question is about assessing the SCO’s utilization of </t>
    </r>
    <r>
      <rPr>
        <b/>
        <sz val="9.5"/>
        <color theme="1"/>
        <rFont val="Calibri"/>
        <family val="2"/>
        <scheme val="minor"/>
      </rPr>
      <t>the “Check” and “Act” steps</t>
    </r>
    <r>
      <rPr>
        <sz val="9.5"/>
        <color theme="1"/>
        <rFont val="Calibri"/>
        <family val="2"/>
        <scheme val="minor"/>
      </rPr>
      <t xml:space="preserve"> in the Plan-Do-Check-Act (PDCA) quality improvement cycle. </t>
    </r>
    <r>
      <rPr>
        <i/>
        <sz val="9.5"/>
        <color theme="1"/>
        <rFont val="Calibri"/>
        <family val="2"/>
        <scheme val="minor"/>
      </rPr>
      <t>Use of data involves the following actions:</t>
    </r>
    <r>
      <rPr>
        <sz val="9.5"/>
        <color theme="1"/>
        <rFont val="Calibri"/>
        <family val="2"/>
        <scheme val="minor"/>
      </rPr>
      <t xml:space="preserve"> collecting data, analyzing data, sharing data, </t>
    </r>
    <r>
      <rPr>
        <i/>
        <sz val="9.5"/>
        <color theme="1"/>
        <rFont val="Calibri"/>
        <family val="2"/>
        <scheme val="minor"/>
      </rPr>
      <t>and</t>
    </r>
    <r>
      <rPr>
        <sz val="9.5"/>
        <color theme="1"/>
        <rFont val="Calibri"/>
        <family val="2"/>
        <scheme val="minor"/>
      </rPr>
      <t xml:space="preserve"> taking actions based on what the data reveals.</t>
    </r>
  </si>
  <si>
    <r>
      <t>·</t>
    </r>
    <r>
      <rPr>
        <sz val="7"/>
        <color theme="1"/>
        <rFont val="Times New Roman"/>
        <family val="1"/>
      </rPr>
      <t xml:space="preserve">  </t>
    </r>
    <r>
      <rPr>
        <sz val="9.5"/>
        <color theme="1"/>
        <rFont val="Calibri"/>
        <family val="2"/>
        <scheme val="minor"/>
      </rPr>
      <t xml:space="preserve">The reviewer determines if the SCO uses data to assess progress toward achieving person-centered goals and target objectives in the QMP and its Action Plan by </t>
    </r>
    <r>
      <rPr>
        <i/>
        <sz val="9.5"/>
        <color theme="1"/>
        <rFont val="Calibri"/>
        <family val="2"/>
        <scheme val="minor"/>
      </rPr>
      <t>ensuring all three criteria listed below have been met:</t>
    </r>
    <r>
      <rPr>
        <sz val="9.5"/>
        <color theme="1"/>
        <rFont val="Calibri"/>
        <family val="2"/>
        <scheme val="minor"/>
      </rPr>
      <t xml:space="preserve"> </t>
    </r>
  </si>
  <si>
    <r>
      <t>1.</t>
    </r>
    <r>
      <rPr>
        <sz val="7"/>
        <color theme="1"/>
        <rFont val="Times New Roman"/>
        <family val="1"/>
      </rPr>
      <t xml:space="preserve">      </t>
    </r>
    <r>
      <rPr>
        <sz val="9.5"/>
        <color theme="1"/>
        <rFont val="Calibri"/>
        <family val="2"/>
        <scheme val="minor"/>
      </rPr>
      <t>Requesting to see data SCO collects on a routine basis (monthly data collection is desired best practice).</t>
    </r>
  </si>
  <si>
    <r>
      <t>2.</t>
    </r>
    <r>
      <rPr>
        <sz val="7"/>
        <color theme="1"/>
        <rFont val="Times New Roman"/>
        <family val="1"/>
      </rPr>
      <t xml:space="preserve">      </t>
    </r>
    <r>
      <rPr>
        <sz val="9.5"/>
        <color theme="1"/>
        <rFont val="Calibri"/>
        <family val="2"/>
        <scheme val="minor"/>
      </rPr>
      <t>Asking SCO to share data analysis, including how often analysis occurs and how/where results are documented and shared with leadership and stakeholders, e.g., managers, responsible parties, staff, individuals, and families, etc. (Quarterly analysis and reporting are the desired best practice.)</t>
    </r>
  </si>
  <si>
    <r>
      <t>3.</t>
    </r>
    <r>
      <rPr>
        <sz val="7"/>
        <color theme="1"/>
        <rFont val="Times New Roman"/>
        <family val="1"/>
      </rPr>
      <t xml:space="preserve">      </t>
    </r>
    <r>
      <rPr>
        <sz val="9.5"/>
        <color theme="1"/>
        <rFont val="Calibri"/>
        <family val="2"/>
        <scheme val="minor"/>
      </rPr>
      <t>Asking how SCO uses routine data and analysis to track performance over time, including whether changes to the Action Plan are warranted and why.</t>
    </r>
  </si>
  <si>
    <r>
      <t>·</t>
    </r>
    <r>
      <rPr>
        <sz val="7"/>
        <color theme="1"/>
        <rFont val="Times New Roman"/>
        <family val="1"/>
      </rPr>
      <t xml:space="preserve">  </t>
    </r>
    <r>
      <rPr>
        <sz val="9.5"/>
        <color theme="1"/>
        <rFont val="Calibri"/>
        <family val="2"/>
        <scheme val="minor"/>
      </rPr>
      <t xml:space="preserve">Response option #1, is considered the best practice/high quality standard. Response option #2 is compliant however, the SCO should be encouraged to strive to achieve the best practice/high quality standard. To achieve option #1, the SCO must be able to provide the reviewer with evidence that person-centered data is: collected monthly, analyzed, and shared with leadership and stakeholders at least quarterly, and that actions are taken and documented, via changes to its Action Plan, based on what the data reveals. </t>
    </r>
  </si>
  <si>
    <r>
      <t>1.</t>
    </r>
    <r>
      <rPr>
        <sz val="7"/>
        <color theme="1"/>
        <rFont val="Times New Roman"/>
        <family val="1"/>
      </rPr>
      <t xml:space="preserve">  </t>
    </r>
    <r>
      <rPr>
        <sz val="9.5"/>
        <color theme="1"/>
        <rFont val="Calibri"/>
        <family val="2"/>
        <scheme val="minor"/>
      </rPr>
      <t>(Yes) The SCO:</t>
    </r>
  </si>
  <si>
    <r>
      <t>a.</t>
    </r>
    <r>
      <rPr>
        <sz val="7"/>
        <color theme="1"/>
        <rFont val="Times New Roman"/>
        <family val="1"/>
      </rPr>
      <t xml:space="preserve">  </t>
    </r>
    <r>
      <rPr>
        <sz val="9.5"/>
        <color theme="1"/>
        <rFont val="Calibri"/>
        <family val="2"/>
        <scheme val="minor"/>
      </rPr>
      <t>Collect person-centered data monthly AND</t>
    </r>
  </si>
  <si>
    <r>
      <t>b.</t>
    </r>
    <r>
      <rPr>
        <sz val="7"/>
        <color theme="1"/>
        <rFont val="Times New Roman"/>
        <family val="1"/>
      </rPr>
      <t xml:space="preserve">  </t>
    </r>
    <r>
      <rPr>
        <sz val="9.5"/>
        <color theme="1"/>
        <rFont val="Calibri"/>
        <family val="2"/>
        <scheme val="minor"/>
      </rPr>
      <t>Leadership, managers, responsible parties, and staff review it at least quarterly to assess progress toward QMP goals AND</t>
    </r>
  </si>
  <si>
    <r>
      <t>c.</t>
    </r>
    <r>
      <rPr>
        <sz val="7"/>
        <color theme="1"/>
        <rFont val="Times New Roman"/>
        <family val="1"/>
      </rPr>
      <t xml:space="preserve">   </t>
    </r>
    <r>
      <rPr>
        <sz val="9.5"/>
        <color theme="1"/>
        <rFont val="Calibri"/>
        <family val="2"/>
        <scheme val="minor"/>
      </rPr>
      <t>Updates the QMP and its Action Plan target objectives annually.</t>
    </r>
  </si>
  <si>
    <r>
      <t>2.</t>
    </r>
    <r>
      <rPr>
        <sz val="7"/>
        <color theme="1"/>
        <rFont val="Times New Roman"/>
        <family val="1"/>
      </rPr>
      <t xml:space="preserve"> </t>
    </r>
    <r>
      <rPr>
        <sz val="9.5"/>
        <color theme="1"/>
        <rFont val="Calibri"/>
        <family val="2"/>
        <scheme val="minor"/>
      </rPr>
      <t>(Yes) The SCO uses person-centered data to determine if goals and objectives are on track in the QMP and its Action Plan, at least every 3 years.</t>
    </r>
  </si>
  <si>
    <r>
      <t>3.</t>
    </r>
    <r>
      <rPr>
        <sz val="7"/>
        <color theme="1"/>
        <rFont val="Times New Roman"/>
        <family val="1"/>
      </rPr>
      <t xml:space="preserve">  </t>
    </r>
    <r>
      <rPr>
        <sz val="9.5"/>
        <color theme="1"/>
        <rFont val="Calibri"/>
        <family val="2"/>
        <scheme val="minor"/>
      </rPr>
      <t xml:space="preserve">(No) The SCO does not have a QMP and its Action Plan OR has not updated the QMP in more than 3 years OR did not use person-centered data to assess progress towards achieving goal(s) and target objectives. </t>
    </r>
  </si>
  <si>
    <r>
      <t>4.</t>
    </r>
    <r>
      <rPr>
        <sz val="7"/>
        <color theme="1"/>
        <rFont val="Times New Roman"/>
        <family val="1"/>
      </rPr>
      <t xml:space="preserve">  </t>
    </r>
    <r>
      <rPr>
        <sz val="9.5"/>
        <color theme="1"/>
        <rFont val="Calibri"/>
        <family val="2"/>
        <scheme val="minor"/>
      </rPr>
      <t>(N/A) The SCO is new (defined as an SCO determined to be qualified/enrolled in the previous fiscal year) or the SCO did not work with any individuals at any point during the entire review period.</t>
    </r>
  </si>
  <si>
    <r>
      <t>·</t>
    </r>
    <r>
      <rPr>
        <sz val="7"/>
        <color rgb="FF333333"/>
        <rFont val="Times New Roman"/>
        <family val="1"/>
      </rPr>
      <t xml:space="preserve">   </t>
    </r>
    <r>
      <rPr>
        <sz val="9.5"/>
        <color rgb="FF333333"/>
        <rFont val="Calibri"/>
        <family val="2"/>
        <scheme val="minor"/>
      </rPr>
      <t>55 Pa Code Chapter 6100.45</t>
    </r>
  </si>
  <si>
    <r>
      <t>·</t>
    </r>
    <r>
      <rPr>
        <sz val="7"/>
        <color rgb="FF000000"/>
        <rFont val="Times New Roman"/>
        <family val="1"/>
      </rPr>
      <t xml:space="preserve">   </t>
    </r>
    <r>
      <rPr>
        <sz val="9.5"/>
        <color rgb="FF000000"/>
        <rFont val="Calibri"/>
        <family val="2"/>
        <scheme val="minor"/>
      </rPr>
      <t>Everyday Lives Values in Action 2021</t>
    </r>
  </si>
  <si>
    <r>
      <t>·</t>
    </r>
    <r>
      <rPr>
        <sz val="7"/>
        <color rgb="FF000000"/>
        <rFont val="Times New Roman"/>
        <family val="1"/>
      </rPr>
      <t xml:space="preserve">   </t>
    </r>
    <r>
      <rPr>
        <sz val="9.5"/>
        <color rgb="FF000000"/>
        <rFont val="Calibri"/>
        <family val="2"/>
        <scheme val="minor"/>
      </rPr>
      <t xml:space="preserve">Bulletin 00-17-01, </t>
    </r>
    <r>
      <rPr>
        <i/>
        <sz val="9.5"/>
        <color rgb="FF000000"/>
        <rFont val="Calibri"/>
        <family val="2"/>
        <scheme val="minor"/>
      </rPr>
      <t>Quality Management Strategy of the Office of Developmental Programs</t>
    </r>
  </si>
  <si>
    <r>
      <t>·</t>
    </r>
    <r>
      <rPr>
        <sz val="7"/>
        <color rgb="FF000000"/>
        <rFont val="Times New Roman"/>
        <family val="1"/>
      </rPr>
      <t xml:space="preserve">   </t>
    </r>
    <r>
      <rPr>
        <sz val="9.5"/>
        <color rgb="FF000000"/>
        <rFont val="Calibri"/>
        <family val="2"/>
        <scheme val="minor"/>
      </rPr>
      <t xml:space="preserve">ODP Quality Management Certification Handbook </t>
    </r>
  </si>
  <si>
    <t>SCO updates QMP and its Action Plan using person-centered performance data.</t>
  </si>
  <si>
    <r>
      <t>·</t>
    </r>
    <r>
      <rPr>
        <sz val="7"/>
        <color theme="1"/>
        <rFont val="Times New Roman"/>
        <family val="1"/>
      </rPr>
      <t xml:space="preserve">   </t>
    </r>
    <r>
      <rPr>
        <sz val="9.5"/>
        <color rgb="FF000000"/>
        <rFont val="Calibri"/>
        <family val="2"/>
        <scheme val="minor"/>
      </rPr>
      <t>The SCO updates and submits a QMP and its Action Plan demonstrating the current use of person-centered performance data in generating it.</t>
    </r>
  </si>
  <si>
    <r>
      <t>·</t>
    </r>
    <r>
      <rPr>
        <sz val="7"/>
        <color rgb="FF333333"/>
        <rFont val="Times New Roman"/>
        <family val="1"/>
      </rPr>
      <t xml:space="preserve">   </t>
    </r>
    <r>
      <rPr>
        <sz val="9.5"/>
        <color theme="1"/>
        <rFont val="Calibri"/>
        <family val="2"/>
        <scheme val="minor"/>
      </rPr>
      <t>The SCO calculates the number of days between the notification date to the SCO and the remediation action date.</t>
    </r>
  </si>
  <si>
    <t>SCO uses data to assess progress towards achieving person-centered goals and target objectives.</t>
  </si>
  <si>
    <t>Non-scored</t>
  </si>
  <si>
    <r>
      <t>·</t>
    </r>
    <r>
      <rPr>
        <sz val="7"/>
        <color theme="1"/>
        <rFont val="Times New Roman"/>
        <family val="1"/>
      </rPr>
      <t xml:space="preserve">   </t>
    </r>
    <r>
      <rPr>
        <sz val="9.5"/>
        <color rgb="FF000000"/>
        <rFont val="Calibri"/>
        <family val="2"/>
        <scheme val="minor"/>
      </rPr>
      <t>The ODP QM Certification Handbook defines a target objective as a statement that describes where you want to go (what you want to happen), in precise, quantifiable terms (by how much and by when), using S-M-A-R-T guidelines, baselines and benchmarks.</t>
    </r>
  </si>
  <si>
    <r>
      <t>·</t>
    </r>
    <r>
      <rPr>
        <sz val="7"/>
        <color theme="1"/>
        <rFont val="Times New Roman"/>
        <family val="1"/>
      </rPr>
      <t xml:space="preserve">   </t>
    </r>
    <r>
      <rPr>
        <sz val="9.5"/>
        <color rgb="FF000000"/>
        <rFont val="Calibri"/>
        <family val="2"/>
        <scheme val="minor"/>
      </rPr>
      <t>Before the SCO can make a decision about where they want to go with a target objective, they have to first understand their current performance (baseline). The reviewer should start an assessment of this question by first identifying the SCO’s baseline.</t>
    </r>
  </si>
  <si>
    <r>
      <t>·</t>
    </r>
    <r>
      <rPr>
        <sz val="7"/>
        <color theme="1"/>
        <rFont val="Times New Roman"/>
        <family val="1"/>
      </rPr>
      <t xml:space="preserve">   </t>
    </r>
    <r>
      <rPr>
        <sz val="9.5"/>
        <color rgb="FF000000"/>
        <rFont val="Calibri"/>
        <family val="2"/>
        <scheme val="minor"/>
      </rPr>
      <t xml:space="preserve">The reviewer then determines if the SCO’s QM plan target objectives include all of the following components to be effective and increase the likelihood of being successful: </t>
    </r>
  </si>
  <si>
    <r>
      <t>o</t>
    </r>
    <r>
      <rPr>
        <sz val="7"/>
        <color theme="1"/>
        <rFont val="Times New Roman"/>
        <family val="1"/>
      </rPr>
      <t xml:space="preserve"> </t>
    </r>
    <r>
      <rPr>
        <sz val="9.5"/>
        <color rgb="FF000000"/>
        <rFont val="Calibri"/>
        <family val="2"/>
        <scheme val="minor"/>
      </rPr>
      <t>What they want to happen - e.g., increase, decrease, or eliminate a specific problem (e.g., employment, incidents, community participation)</t>
    </r>
  </si>
  <si>
    <r>
      <t>o</t>
    </r>
    <r>
      <rPr>
        <sz val="7"/>
        <color theme="1"/>
        <rFont val="Times New Roman"/>
        <family val="1"/>
      </rPr>
      <t xml:space="preserve"> </t>
    </r>
    <r>
      <rPr>
        <sz val="9.5"/>
        <color rgb="FF000000"/>
        <rFont val="Calibri"/>
        <family val="2"/>
        <scheme val="minor"/>
      </rPr>
      <t>By how much – e.g., counts or percentages</t>
    </r>
  </si>
  <si>
    <r>
      <t>o</t>
    </r>
    <r>
      <rPr>
        <sz val="7"/>
        <color theme="1"/>
        <rFont val="Times New Roman"/>
        <family val="1"/>
      </rPr>
      <t xml:space="preserve"> </t>
    </r>
    <r>
      <rPr>
        <sz val="9.5"/>
        <color rgb="FF000000"/>
        <rFont val="Calibri"/>
        <family val="2"/>
        <scheme val="minor"/>
      </rPr>
      <t>By when – e.g., fiscal year end date</t>
    </r>
  </si>
  <si>
    <t xml:space="preserve"> Examples:</t>
  </si>
  <si>
    <r>
      <t>o</t>
    </r>
    <r>
      <rPr>
        <sz val="7"/>
        <color theme="1"/>
        <rFont val="Times New Roman"/>
        <family val="1"/>
      </rPr>
      <t xml:space="preserve"> </t>
    </r>
    <r>
      <rPr>
        <sz val="9.5"/>
        <color rgb="FF000000"/>
        <rFont val="Calibri"/>
        <family val="2"/>
        <scheme val="minor"/>
      </rPr>
      <t>Increase % of people employed by 10% by 6/30/2025</t>
    </r>
  </si>
  <si>
    <r>
      <t>o</t>
    </r>
    <r>
      <rPr>
        <sz val="7"/>
        <color theme="1"/>
        <rFont val="Times New Roman"/>
        <family val="1"/>
      </rPr>
      <t xml:space="preserve"> </t>
    </r>
    <r>
      <rPr>
        <sz val="9.5"/>
        <color rgb="FF000000"/>
        <rFont val="Calibri"/>
        <family val="2"/>
        <scheme val="minor"/>
      </rPr>
      <t>Increase # of people using CPS to 30 by 6/30/2025</t>
    </r>
  </si>
  <si>
    <r>
      <t>·</t>
    </r>
    <r>
      <rPr>
        <sz val="7"/>
        <color theme="1"/>
        <rFont val="Times New Roman"/>
        <family val="1"/>
      </rPr>
      <t xml:space="preserve">  </t>
    </r>
    <r>
      <rPr>
        <sz val="9.5"/>
        <color rgb="FF000000"/>
        <rFont val="Calibri"/>
        <family val="2"/>
        <scheme val="minor"/>
      </rPr>
      <t>The reviewer should ensure the target objective math makes sense. For example, if the SCO has 4 people employed in competitive integrated employment and their TO is to increase this number by 10%, then they are saying they want to increase by a part (4/10th) of a person.</t>
    </r>
  </si>
  <si>
    <r>
      <t>·</t>
    </r>
    <r>
      <rPr>
        <sz val="7"/>
        <color theme="1"/>
        <rFont val="Times New Roman"/>
        <family val="1"/>
      </rPr>
      <t xml:space="preserve">    </t>
    </r>
    <r>
      <rPr>
        <sz val="9.5"/>
        <color rgb="FF000000"/>
        <rFont val="Calibri"/>
        <family val="2"/>
        <scheme val="minor"/>
      </rPr>
      <t>To be successful in quality management planning and activities, the SCO should be encouraged to develop target objectives that include all necessary components. Without an effectively written target objective, the SCO will be unable to determine if they are making progress or have met the outcome/goal that they wanted to achieve.</t>
    </r>
  </si>
  <si>
    <r>
      <t>·</t>
    </r>
    <r>
      <rPr>
        <sz val="7"/>
        <color rgb="FF000000"/>
        <rFont val="Times New Roman"/>
        <family val="1"/>
      </rPr>
      <t xml:space="preserve">    </t>
    </r>
    <r>
      <rPr>
        <sz val="9.5"/>
        <color rgb="FF000000"/>
        <rFont val="Calibri"/>
        <family val="2"/>
        <scheme val="minor"/>
      </rPr>
      <t xml:space="preserve">(Yes) The SCO has developed effective target objectives that included all necessary components to increase the likelihood of being successful. </t>
    </r>
  </si>
  <si>
    <r>
      <t>·</t>
    </r>
    <r>
      <rPr>
        <sz val="7"/>
        <color rgb="FF000000"/>
        <rFont val="Times New Roman"/>
        <family val="1"/>
      </rPr>
      <t xml:space="preserve">    </t>
    </r>
    <r>
      <rPr>
        <sz val="9.5"/>
        <color rgb="FF000000"/>
        <rFont val="Calibri"/>
        <family val="2"/>
        <scheme val="minor"/>
      </rPr>
      <t xml:space="preserve">(No) The SCO’s QM plan does did not include target objectives OR target objectives did not include all necessary components to increase the likelihood of being successful. </t>
    </r>
  </si>
  <si>
    <r>
      <t>·</t>
    </r>
    <r>
      <rPr>
        <sz val="7"/>
        <color theme="1"/>
        <rFont val="Times New Roman"/>
        <family val="1"/>
      </rPr>
      <t xml:space="preserve">    </t>
    </r>
    <r>
      <rPr>
        <sz val="9.5"/>
        <color rgb="FF000000"/>
        <rFont val="Calibri"/>
        <family val="2"/>
        <scheme val="minor"/>
      </rPr>
      <t>(N/A) The SCO is new (defined as an SCO determined to be qualified/enrolled in the previous fiscal year) or the SCO did not work with any individuals at any time during the entire review period.</t>
    </r>
  </si>
  <si>
    <r>
      <t>·</t>
    </r>
    <r>
      <rPr>
        <sz val="7"/>
        <color theme="1"/>
        <rFont val="Times New Roman"/>
        <family val="1"/>
      </rPr>
      <t xml:space="preserve">   </t>
    </r>
    <r>
      <rPr>
        <sz val="9.5"/>
        <color rgb="FF000000"/>
        <rFont val="Calibri"/>
        <family val="2"/>
        <scheme val="minor"/>
      </rPr>
      <t>ODP Quality Management Certification Handbook</t>
    </r>
  </si>
  <si>
    <r>
      <t>·</t>
    </r>
    <r>
      <rPr>
        <sz val="7"/>
        <color theme="1"/>
        <rFont val="Times New Roman"/>
        <family val="1"/>
      </rPr>
      <t xml:space="preserve">   </t>
    </r>
    <r>
      <rPr>
        <b/>
        <sz val="9.5"/>
        <color theme="1"/>
        <rFont val="Calibri"/>
        <family val="2"/>
        <scheme val="minor"/>
      </rPr>
      <t xml:space="preserve">This question not applicable to AAW only SCOs. </t>
    </r>
  </si>
  <si>
    <r>
      <t>o</t>
    </r>
    <r>
      <rPr>
        <sz val="7"/>
        <color theme="1"/>
        <rFont val="Times New Roman"/>
        <family val="1"/>
      </rPr>
      <t xml:space="preserve">  </t>
    </r>
    <r>
      <rPr>
        <b/>
        <sz val="9.5"/>
        <color theme="1"/>
        <rFont val="Calibri"/>
        <family val="2"/>
        <scheme val="minor"/>
      </rPr>
      <t>All AAW SCOs are evaluated during AAW SCO Qualifications.</t>
    </r>
  </si>
  <si>
    <r>
      <t>·</t>
    </r>
    <r>
      <rPr>
        <sz val="7"/>
        <color theme="1"/>
        <rFont val="Times New Roman"/>
        <family val="1"/>
      </rPr>
      <t xml:space="preserve">   </t>
    </r>
    <r>
      <rPr>
        <sz val="9.5"/>
        <color theme="1"/>
        <rFont val="Calibri"/>
        <family val="2"/>
        <scheme val="minor"/>
      </rPr>
      <t>For Self-Assessments, the SCO will list Supports Coordinators (SCs) and SC Supervisors who are currently employed with the SCO, date of hire and annual training year dates for each staff person as directed on the QA&amp;I spreadsheet.</t>
    </r>
  </si>
  <si>
    <r>
      <t>·</t>
    </r>
    <r>
      <rPr>
        <sz val="7"/>
        <color theme="1"/>
        <rFont val="Times New Roman"/>
        <family val="1"/>
      </rPr>
      <t xml:space="preserve">   </t>
    </r>
    <r>
      <rPr>
        <sz val="9.5"/>
        <color theme="1"/>
        <rFont val="Calibri"/>
        <family val="2"/>
        <scheme val="minor"/>
      </rPr>
      <t xml:space="preserve">For full reviews, the SCO will list all Supports Coordinators (SCs) and SC Supervisors who are currently employed with the SCO, date of hire, start date of most recently completed training year, and end date of most recently completed training year for each staff person as directed on the </t>
    </r>
    <r>
      <rPr>
        <i/>
        <sz val="9.5"/>
        <color theme="1"/>
        <rFont val="Calibri"/>
        <family val="2"/>
        <scheme val="minor"/>
      </rPr>
      <t>Staff Training Record</t>
    </r>
    <r>
      <rPr>
        <sz val="9.5"/>
        <color theme="1"/>
        <rFont val="Calibri"/>
        <family val="2"/>
        <scheme val="minor"/>
      </rPr>
      <t>.</t>
    </r>
  </si>
  <si>
    <r>
      <t>·</t>
    </r>
    <r>
      <rPr>
        <sz val="7"/>
        <color theme="1"/>
        <rFont val="Times New Roman"/>
        <family val="1"/>
      </rPr>
      <t xml:space="preserve">   </t>
    </r>
    <r>
      <rPr>
        <sz val="9.5"/>
        <color theme="1"/>
        <rFont val="Calibri"/>
        <family val="2"/>
        <scheme val="minor"/>
      </rPr>
      <t>The reviewer will review 25% of staff who have been working with the SCO for at least one complete training year, with a minimum of five staff and a maximum of 25 staff. If there are less than five staff, all staff records must be reviewed.</t>
    </r>
  </si>
  <si>
    <r>
      <t>·</t>
    </r>
    <r>
      <rPr>
        <sz val="7"/>
        <color theme="1"/>
        <rFont val="Times New Roman"/>
        <family val="1"/>
      </rPr>
      <t xml:space="preserve">   </t>
    </r>
    <r>
      <rPr>
        <sz val="9.5"/>
        <color theme="1"/>
        <rFont val="Calibri"/>
        <family val="2"/>
        <scheme val="minor"/>
      </rPr>
      <t>Exclude staff who have a discrete Base and/or SC Services Only caseload.</t>
    </r>
  </si>
  <si>
    <r>
      <t>·</t>
    </r>
    <r>
      <rPr>
        <sz val="7"/>
        <color theme="1"/>
        <rFont val="Times New Roman"/>
        <family val="1"/>
      </rPr>
      <t xml:space="preserve">   </t>
    </r>
    <r>
      <rPr>
        <sz val="9.5"/>
        <color theme="1"/>
        <rFont val="Calibri"/>
        <family val="2"/>
        <scheme val="minor"/>
      </rPr>
      <t>Exclude staff that are no longer employed with the SCO.</t>
    </r>
  </si>
  <si>
    <r>
      <t>o</t>
    </r>
    <r>
      <rPr>
        <sz val="7"/>
        <color theme="1"/>
        <rFont val="Times New Roman"/>
        <family val="1"/>
      </rPr>
      <t xml:space="preserve">  </t>
    </r>
    <r>
      <rPr>
        <sz val="9.5"/>
        <color theme="1"/>
        <rFont val="Calibri"/>
        <family val="2"/>
        <scheme val="minor"/>
      </rPr>
      <t>SCOs can choose to use the same training year to cover all persons or different training years for each person.</t>
    </r>
  </si>
  <si>
    <r>
      <t>·</t>
    </r>
    <r>
      <rPr>
        <sz val="7"/>
        <color theme="1"/>
        <rFont val="Times New Roman"/>
        <family val="1"/>
      </rPr>
      <t xml:space="preserve">   </t>
    </r>
    <r>
      <rPr>
        <sz val="9.5"/>
        <color theme="1"/>
        <rFont val="Calibri"/>
        <family val="2"/>
        <scheme val="minor"/>
      </rPr>
      <t>55 Pa. Code Chapter 6100.143 core courses are:</t>
    </r>
  </si>
  <si>
    <r>
      <t>o</t>
    </r>
    <r>
      <rPr>
        <sz val="7"/>
        <color theme="1"/>
        <rFont val="Times New Roman"/>
        <family val="1"/>
      </rPr>
      <t xml:space="preserve">  </t>
    </r>
    <r>
      <rPr>
        <sz val="9.5"/>
        <color theme="1"/>
        <rFont val="Calibri"/>
        <family val="2"/>
        <scheme val="minor"/>
      </rPr>
      <t>The application of person-centered practices, community integration, individual choice and assisting individuals to develop and maintain relationships.</t>
    </r>
  </si>
  <si>
    <r>
      <t>o</t>
    </r>
    <r>
      <rPr>
        <sz val="7"/>
        <color theme="1"/>
        <rFont val="Times New Roman"/>
        <family val="1"/>
      </rPr>
      <t xml:space="preserve">  </t>
    </r>
    <r>
      <rPr>
        <sz val="9.5"/>
        <color theme="1"/>
        <rFont val="Calibri"/>
        <family val="2"/>
        <scheme val="minor"/>
      </rPr>
      <t>The prevention, detection and reporting of abuse, suspected abuse, and alleged abuse in accordance with the Older Adults Protective Services Act (35 P.S. §§ 10225.101—10225.5102), the Child Protective Services Law (23 Pa.C.S. §§ 6301—6386), the Adult Protective Services Act (35 P.S. §§ 10210.101—10210.704) and applicable protective services regulations.</t>
    </r>
  </si>
  <si>
    <r>
      <t>o</t>
    </r>
    <r>
      <rPr>
        <sz val="7"/>
        <color theme="1"/>
        <rFont val="Times New Roman"/>
        <family val="1"/>
      </rPr>
      <t xml:space="preserve">  </t>
    </r>
    <r>
      <rPr>
        <sz val="9.5"/>
        <color theme="1"/>
        <rFont val="Calibri"/>
        <family val="2"/>
        <scheme val="minor"/>
      </rPr>
      <t>Individual rights.</t>
    </r>
  </si>
  <si>
    <r>
      <t>o</t>
    </r>
    <r>
      <rPr>
        <sz val="7"/>
        <color theme="1"/>
        <rFont val="Times New Roman"/>
        <family val="1"/>
      </rPr>
      <t xml:space="preserve">   </t>
    </r>
    <r>
      <rPr>
        <sz val="9.5"/>
        <color theme="1"/>
        <rFont val="Calibri"/>
        <family val="2"/>
        <scheme val="minor"/>
      </rPr>
      <t>Recognizing and reporting incidents.</t>
    </r>
  </si>
  <si>
    <r>
      <t>o</t>
    </r>
    <r>
      <rPr>
        <sz val="7"/>
        <color theme="1"/>
        <rFont val="Times New Roman"/>
        <family val="1"/>
      </rPr>
      <t xml:space="preserve">   </t>
    </r>
    <r>
      <rPr>
        <sz val="9.5"/>
        <color theme="1"/>
        <rFont val="Calibri"/>
        <family val="2"/>
        <scheme val="minor"/>
      </rPr>
      <t>The safe and appropriate use of behavior supports if the person works directly with an individual.</t>
    </r>
  </si>
  <si>
    <r>
      <t>o</t>
    </r>
    <r>
      <rPr>
        <sz val="7"/>
        <color theme="1"/>
        <rFont val="Times New Roman"/>
        <family val="1"/>
      </rPr>
      <t xml:space="preserve">   </t>
    </r>
    <r>
      <rPr>
        <sz val="9.5"/>
        <color theme="1"/>
        <rFont val="Calibri"/>
        <family val="2"/>
        <scheme val="minor"/>
      </rPr>
      <t>Implementation of the individual plan if the person provides an HCBS or base-funding service.</t>
    </r>
  </si>
  <si>
    <r>
      <t>·</t>
    </r>
    <r>
      <rPr>
        <sz val="7"/>
        <color theme="1"/>
        <rFont val="Times New Roman"/>
        <family val="1"/>
      </rPr>
      <t xml:space="preserve">   </t>
    </r>
    <r>
      <rPr>
        <b/>
        <sz val="9.5"/>
        <color theme="1"/>
        <rFont val="Calibri"/>
        <family val="2"/>
        <scheme val="minor"/>
      </rPr>
      <t>When the overall percentage falls below 86.0%, ODP will review for further actions to be taken.</t>
    </r>
  </si>
  <si>
    <r>
      <t>·</t>
    </r>
    <r>
      <rPr>
        <sz val="7"/>
        <color theme="1"/>
        <rFont val="Times New Roman"/>
        <family val="1"/>
      </rPr>
      <t xml:space="preserve">   </t>
    </r>
    <r>
      <rPr>
        <b/>
        <sz val="9.5"/>
        <color theme="1"/>
        <rFont val="Calibri"/>
        <family val="2"/>
        <scheme val="minor"/>
      </rPr>
      <t xml:space="preserve">ODP will determine the seriousness, continued or repeated nature, and combination of issues identified to determine appropriate actions through DCAP or sanctions, which may include adjusting of claims.  </t>
    </r>
  </si>
  <si>
    <r>
      <t>1.</t>
    </r>
    <r>
      <rPr>
        <sz val="7"/>
        <color theme="1"/>
        <rFont val="Times New Roman"/>
        <family val="1"/>
      </rPr>
      <t xml:space="preserve"> </t>
    </r>
    <r>
      <rPr>
        <sz val="9.5"/>
        <color theme="1"/>
        <rFont val="Calibri"/>
        <family val="2"/>
        <scheme val="minor"/>
      </rPr>
      <t>(Yes) All staff reviewed completed all required annual training core courses in the training year.</t>
    </r>
  </si>
  <si>
    <r>
      <t>·</t>
    </r>
    <r>
      <rPr>
        <sz val="7"/>
        <color theme="1"/>
        <rFont val="Times New Roman"/>
        <family val="1"/>
      </rPr>
      <t xml:space="preserve">   </t>
    </r>
    <r>
      <rPr>
        <sz val="9.5"/>
        <color theme="1"/>
        <rFont val="Calibri"/>
        <family val="2"/>
        <scheme val="minor"/>
      </rPr>
      <t>The SCO submits documentation that demonstrates the SCO staff completed all required annual training as appropriate.</t>
    </r>
  </si>
  <si>
    <r>
      <t>·</t>
    </r>
    <r>
      <rPr>
        <sz val="7"/>
        <color theme="1"/>
        <rFont val="Times New Roman"/>
        <family val="1"/>
      </rPr>
      <t xml:space="preserve">   </t>
    </r>
    <r>
      <rPr>
        <sz val="9.5"/>
        <color theme="1"/>
        <rFont val="Calibri"/>
        <family val="2"/>
        <scheme val="minor"/>
      </rPr>
      <t>The SCO submits documentation of “other” remediation actions taken to comply with the requirements.</t>
    </r>
  </si>
  <si>
    <r>
      <t>·</t>
    </r>
    <r>
      <rPr>
        <sz val="7"/>
        <color theme="1"/>
        <rFont val="Times New Roman"/>
        <family val="1"/>
      </rPr>
      <t xml:space="preserve">   </t>
    </r>
    <r>
      <rPr>
        <sz val="9.5"/>
        <color theme="1"/>
        <rFont val="Calibri"/>
        <family val="2"/>
        <scheme val="minor"/>
      </rPr>
      <t>The SCO enters the REMEDIATION ACTION taken in the comment field.</t>
    </r>
  </si>
  <si>
    <r>
      <t>·</t>
    </r>
    <r>
      <rPr>
        <sz val="7"/>
        <color theme="1"/>
        <rFont val="Times New Roman"/>
        <family val="1"/>
      </rPr>
      <t xml:space="preserve">   </t>
    </r>
    <r>
      <rPr>
        <sz val="9.5"/>
        <color rgb="FF000000"/>
        <rFont val="Calibri"/>
        <family val="2"/>
        <scheme val="minor"/>
      </rPr>
      <t xml:space="preserve">Remediation can be completed by exception, meaning there is no way to remediate the non-compliance due to SCO staff no longer being employed at the SCO. </t>
    </r>
  </si>
  <si>
    <r>
      <t>·</t>
    </r>
    <r>
      <rPr>
        <sz val="7"/>
        <color theme="1"/>
        <rFont val="Times New Roman"/>
        <family val="1"/>
      </rPr>
      <t xml:space="preserve">   </t>
    </r>
    <r>
      <rPr>
        <b/>
        <sz val="9.5"/>
        <color theme="1"/>
        <rFont val="Calibri"/>
        <family val="2"/>
        <scheme val="minor"/>
      </rPr>
      <t>This question is not applicable to AAW only SCOs.</t>
    </r>
  </si>
  <si>
    <r>
      <t>o</t>
    </r>
    <r>
      <rPr>
        <sz val="7"/>
        <color theme="1"/>
        <rFont val="Times New Roman"/>
        <family val="1"/>
      </rPr>
      <t xml:space="preserve">   </t>
    </r>
    <r>
      <rPr>
        <b/>
        <sz val="9.5"/>
        <color theme="1"/>
        <rFont val="Calibri"/>
        <family val="2"/>
        <scheme val="minor"/>
      </rPr>
      <t>All AAW SCOs are evaluated during AAW SCO Qualifications</t>
    </r>
  </si>
  <si>
    <r>
      <t>·</t>
    </r>
    <r>
      <rPr>
        <sz val="7"/>
        <color theme="1"/>
        <rFont val="Times New Roman"/>
        <family val="1"/>
      </rPr>
      <t xml:space="preserve">   </t>
    </r>
    <r>
      <rPr>
        <sz val="9.5"/>
        <color theme="1"/>
        <rFont val="Calibri"/>
        <family val="2"/>
        <scheme val="minor"/>
      </rPr>
      <t>For Self-Assessments, the SCO will list new SCs hired by the SCO within the last 12 months, date of hire, and date of first time SC provided service to an individual for each SC as directed on the QA&amp;I spreadsheet.</t>
    </r>
  </si>
  <si>
    <r>
      <t>·</t>
    </r>
    <r>
      <rPr>
        <sz val="7"/>
        <color theme="1"/>
        <rFont val="Times New Roman"/>
        <family val="1"/>
      </rPr>
      <t xml:space="preserve">   </t>
    </r>
    <r>
      <rPr>
        <sz val="9.5"/>
        <color theme="1"/>
        <rFont val="Calibri"/>
        <family val="2"/>
        <scheme val="minor"/>
      </rPr>
      <t xml:space="preserve">For full reviews, the SCO will list all new SCs hired by the SCO within the last 12 months, date of hire, and date of first time SC provided service to an individual for each SC as directed on the </t>
    </r>
    <r>
      <rPr>
        <i/>
        <sz val="9.5"/>
        <color theme="1"/>
        <rFont val="Calibri"/>
        <family val="2"/>
        <scheme val="minor"/>
      </rPr>
      <t>Staff Training Record</t>
    </r>
    <r>
      <rPr>
        <sz val="9.5"/>
        <color theme="1"/>
        <rFont val="Calibri"/>
        <family val="2"/>
        <scheme val="minor"/>
      </rPr>
      <t>.</t>
    </r>
  </si>
  <si>
    <r>
      <t>·</t>
    </r>
    <r>
      <rPr>
        <sz val="7"/>
        <color theme="1"/>
        <rFont val="Times New Roman"/>
        <family val="1"/>
      </rPr>
      <t xml:space="preserve">   </t>
    </r>
    <r>
      <rPr>
        <sz val="9.5"/>
        <color theme="1"/>
        <rFont val="Calibri"/>
        <family val="2"/>
        <scheme val="minor"/>
      </rPr>
      <t>The reviewer will review 25% of new SCs, with a minimum of five SCs and a maximum of 25 SCs.  If there are less than five staff, all staff records must be reviewed.</t>
    </r>
  </si>
  <si>
    <r>
      <t>·</t>
    </r>
    <r>
      <rPr>
        <sz val="7"/>
        <color theme="1"/>
        <rFont val="Times New Roman"/>
        <family val="1"/>
      </rPr>
      <t xml:space="preserve">   </t>
    </r>
    <r>
      <rPr>
        <sz val="9.5"/>
        <color theme="1"/>
        <rFont val="Calibri"/>
        <family val="2"/>
        <scheme val="minor"/>
      </rPr>
      <t>Exclude SCs who are no longer employed with the SCO.</t>
    </r>
  </si>
  <si>
    <r>
      <t>·</t>
    </r>
    <r>
      <rPr>
        <sz val="7"/>
        <color theme="1"/>
        <rFont val="Times New Roman"/>
        <family val="1"/>
      </rPr>
      <t xml:space="preserve">   </t>
    </r>
    <r>
      <rPr>
        <sz val="9.5"/>
        <color theme="1"/>
        <rFont val="Calibri"/>
        <family val="2"/>
        <scheme val="minor"/>
      </rPr>
      <t>Exclude SCs that are within their first 30 calendar days of hire.</t>
    </r>
  </si>
  <si>
    <r>
      <t>·</t>
    </r>
    <r>
      <rPr>
        <sz val="7"/>
        <color theme="1"/>
        <rFont val="Times New Roman"/>
        <family val="1"/>
      </rPr>
      <t xml:space="preserve">   </t>
    </r>
    <r>
      <rPr>
        <sz val="9.5"/>
        <color theme="1"/>
        <rFont val="Calibri"/>
        <family val="2"/>
        <scheme val="minor"/>
      </rPr>
      <t xml:space="preserve">The reviewer searches service notes from the date of hire to the date of orientation completed (per the SC Orientation certificate). </t>
    </r>
  </si>
  <si>
    <r>
      <t>·</t>
    </r>
    <r>
      <rPr>
        <sz val="7"/>
        <color theme="1"/>
        <rFont val="Times New Roman"/>
        <family val="1"/>
      </rPr>
      <t xml:space="preserve">   </t>
    </r>
    <r>
      <rPr>
        <sz val="9.5"/>
        <color theme="1"/>
        <rFont val="Calibri"/>
        <family val="2"/>
        <scheme val="minor"/>
      </rPr>
      <t xml:space="preserve">PATH: HCSIS &gt; SC &gt; Service Notes &gt; Search &gt; Advanced Search &gt; Comment Author Last Name and First Name.  </t>
    </r>
  </si>
  <si>
    <r>
      <t>·</t>
    </r>
    <r>
      <rPr>
        <sz val="7"/>
        <color theme="1"/>
        <rFont val="Times New Roman"/>
        <family val="1"/>
      </rPr>
      <t xml:space="preserve">   </t>
    </r>
    <r>
      <rPr>
        <sz val="9.5"/>
        <color theme="1"/>
        <rFont val="Calibri"/>
        <family val="2"/>
        <scheme val="minor"/>
      </rPr>
      <t xml:space="preserve">The reviewer searches for waiver billable face-to-face service notes by the contact date and ensures they have evidence that the SC did not attend these independently (i.e., documenting supervisor or co-workers’ attendance). </t>
    </r>
  </si>
  <si>
    <r>
      <t>3.</t>
    </r>
    <r>
      <rPr>
        <sz val="7"/>
        <color theme="1"/>
        <rFont val="Times New Roman"/>
        <family val="1"/>
      </rPr>
      <t xml:space="preserve"> </t>
    </r>
    <r>
      <rPr>
        <sz val="9.5"/>
        <color theme="1"/>
        <rFont val="Calibri"/>
        <family val="2"/>
        <scheme val="minor"/>
      </rPr>
      <t>(N/A) The SCO is only enrolled in the AAW, or there were no new SCs hired, or all newly hired SCs are within their 30 days of hire.</t>
    </r>
  </si>
  <si>
    <r>
      <t>·</t>
    </r>
    <r>
      <rPr>
        <sz val="7"/>
        <color theme="1"/>
        <rFont val="Times New Roman"/>
        <family val="1"/>
      </rPr>
      <t xml:space="preserve">   </t>
    </r>
    <r>
      <rPr>
        <sz val="9.5"/>
        <color theme="1"/>
        <rFont val="Calibri"/>
        <family val="2"/>
        <scheme val="minor"/>
      </rPr>
      <t>The SCO submits documentation that demonstrates the SCO staff completed all required orientation training as appropriate.</t>
    </r>
  </si>
  <si>
    <r>
      <t>·</t>
    </r>
    <r>
      <rPr>
        <sz val="7"/>
        <color theme="1"/>
        <rFont val="Times New Roman"/>
        <family val="1"/>
      </rPr>
      <t xml:space="preserve">   </t>
    </r>
    <r>
      <rPr>
        <b/>
        <sz val="9.5"/>
        <color theme="1"/>
        <rFont val="Calibri"/>
        <family val="2"/>
        <scheme val="minor"/>
      </rPr>
      <t>This question is not applicable to AAW-only SCOs.</t>
    </r>
  </si>
  <si>
    <r>
      <t>·</t>
    </r>
    <r>
      <rPr>
        <sz val="7"/>
        <color theme="1"/>
        <rFont val="Times New Roman"/>
        <family val="1"/>
      </rPr>
      <t xml:space="preserve">   </t>
    </r>
    <r>
      <rPr>
        <b/>
        <sz val="9.5"/>
        <color theme="1"/>
        <rFont val="Calibri"/>
        <family val="2"/>
        <scheme val="minor"/>
      </rPr>
      <t>All AAW SCOs are evaluated during SCO Qualifications</t>
    </r>
  </si>
  <si>
    <r>
      <t>·</t>
    </r>
    <r>
      <rPr>
        <sz val="7"/>
        <color theme="1"/>
        <rFont val="Times New Roman"/>
        <family val="1"/>
      </rPr>
      <t xml:space="preserve">   </t>
    </r>
    <r>
      <rPr>
        <sz val="9.5"/>
        <color theme="1"/>
        <rFont val="Calibri"/>
        <family val="2"/>
        <scheme val="minor"/>
      </rPr>
      <t>The SCs and SC Supervisors who were identified for the annual training question will be used for answering this question.</t>
    </r>
  </si>
  <si>
    <r>
      <t>·</t>
    </r>
    <r>
      <rPr>
        <sz val="7"/>
        <color theme="1"/>
        <rFont val="Times New Roman"/>
        <family val="1"/>
      </rPr>
      <t xml:space="preserve">        </t>
    </r>
    <r>
      <rPr>
        <sz val="9.5"/>
        <color theme="1"/>
        <rFont val="Calibri"/>
        <family val="2"/>
        <scheme val="minor"/>
      </rPr>
      <t>Staff’s last name from the Training Tracker will auto-populate in the Additional Training Hours tracker.</t>
    </r>
  </si>
  <si>
    <r>
      <t>·</t>
    </r>
    <r>
      <rPr>
        <sz val="7"/>
        <color theme="1"/>
        <rFont val="Times New Roman"/>
        <family val="1"/>
      </rPr>
      <t xml:space="preserve">        </t>
    </r>
    <r>
      <rPr>
        <sz val="9.5"/>
        <color theme="1"/>
        <rFont val="Calibri"/>
        <family val="2"/>
        <scheme val="minor"/>
      </rPr>
      <t>Reviewer must enter the course name on first row and the number of hours on the second row for each additional training staff completed.</t>
    </r>
  </si>
  <si>
    <r>
      <t>·</t>
    </r>
    <r>
      <rPr>
        <sz val="7"/>
        <color theme="1"/>
        <rFont val="Times New Roman"/>
        <family val="1"/>
      </rPr>
      <t xml:space="preserve">        </t>
    </r>
    <r>
      <rPr>
        <sz val="9.5"/>
        <color theme="1"/>
        <rFont val="Calibri"/>
        <family val="2"/>
        <scheme val="minor"/>
      </rPr>
      <t>The final response based off the information entered into the Additional Trng Hours tab and added to Trng Tracker tab will auto-populate into the “Questions” tab of the spreadsheet.</t>
    </r>
  </si>
  <si>
    <r>
      <t>1.</t>
    </r>
    <r>
      <rPr>
        <sz val="7"/>
        <color theme="1"/>
        <rFont val="Times New Roman"/>
        <family val="1"/>
      </rPr>
      <t xml:space="preserve"> </t>
    </r>
    <r>
      <rPr>
        <sz val="9.5"/>
        <color theme="1"/>
        <rFont val="Calibri"/>
        <family val="2"/>
        <scheme val="minor"/>
      </rPr>
      <t>(Yes) All staff reviewed completed the required number of annual training hours in the training year.</t>
    </r>
  </si>
  <si>
    <r>
      <t>·</t>
    </r>
    <r>
      <rPr>
        <sz val="7"/>
        <color theme="1"/>
        <rFont val="Times New Roman"/>
        <family val="1"/>
      </rPr>
      <t xml:space="preserve">  </t>
    </r>
    <r>
      <rPr>
        <sz val="9.5"/>
        <color theme="1"/>
        <rFont val="Calibri"/>
        <family val="2"/>
        <scheme val="minor"/>
      </rPr>
      <t>The SCO develops/modifies and submits a policy that ensures that staff complete required training during training year.</t>
    </r>
  </si>
  <si>
    <r>
      <t>·</t>
    </r>
    <r>
      <rPr>
        <sz val="7"/>
        <color rgb="FF000000"/>
        <rFont val="Times New Roman"/>
        <family val="1"/>
      </rPr>
      <t xml:space="preserve">   </t>
    </r>
    <r>
      <rPr>
        <sz val="9.5"/>
        <color rgb="FF000000"/>
        <rFont val="Calibri"/>
        <family val="2"/>
        <scheme val="minor"/>
      </rPr>
      <t xml:space="preserve">The SCO </t>
    </r>
    <r>
      <rPr>
        <sz val="9.5"/>
        <color theme="1"/>
        <rFont val="Calibri"/>
        <family val="2"/>
        <scheme val="minor"/>
      </rPr>
      <t>trains staff that did not meet the requirement on the developed/modified policy and submits verification of training.</t>
    </r>
  </si>
  <si>
    <r>
      <t>·</t>
    </r>
    <r>
      <rPr>
        <sz val="7"/>
        <color theme="1"/>
        <rFont val="Times New Roman"/>
        <family val="1"/>
      </rPr>
      <t xml:space="preserve">   </t>
    </r>
    <r>
      <rPr>
        <sz val="9.5"/>
        <color theme="1"/>
        <rFont val="Calibri"/>
        <family val="2"/>
        <scheme val="minor"/>
      </rPr>
      <t xml:space="preserve">The reviewer will determine that the SCO has designated a person who is fulfilling the role of the agency’s IM Representative through verification of evidence provided, including but not limited to a current organizational chart or designation by position description.  The evidence provided shall include the date of which the person began fulfilling the role of the IM Representative. </t>
    </r>
  </si>
  <si>
    <r>
      <t>·</t>
    </r>
    <r>
      <rPr>
        <sz val="7"/>
        <color theme="1"/>
        <rFont val="Times New Roman"/>
        <family val="1"/>
      </rPr>
      <t xml:space="preserve">   </t>
    </r>
    <r>
      <rPr>
        <sz val="9.5"/>
        <color theme="1"/>
        <rFont val="Calibri"/>
        <family val="2"/>
        <scheme val="minor"/>
      </rPr>
      <t>The reviewer will determine if the IM Representative has a current CI certificate.</t>
    </r>
  </si>
  <si>
    <r>
      <t>·</t>
    </r>
    <r>
      <rPr>
        <sz val="7"/>
        <color theme="1"/>
        <rFont val="Times New Roman"/>
        <family val="1"/>
      </rPr>
      <t xml:space="preserve">   </t>
    </r>
    <r>
      <rPr>
        <sz val="9.5"/>
        <color theme="1"/>
        <rFont val="Calibri"/>
        <family val="2"/>
        <scheme val="minor"/>
      </rPr>
      <t xml:space="preserve">The reviewer will compare the date the IM Representative assumed their role as the IM Representative with the current date the IM Representative obtained their certificate. </t>
    </r>
  </si>
  <si>
    <r>
      <t>·</t>
    </r>
    <r>
      <rPr>
        <sz val="7"/>
        <color theme="1"/>
        <rFont val="Times New Roman"/>
        <family val="1"/>
      </rPr>
      <t xml:space="preserve">   </t>
    </r>
    <r>
      <rPr>
        <sz val="9.5"/>
        <color theme="1"/>
        <rFont val="Calibri"/>
        <family val="2"/>
        <scheme val="minor"/>
      </rPr>
      <t>IM Representatives have 12 months from the date of assuming their role as IM Representative to complete and pass the ODP CI training.</t>
    </r>
  </si>
  <si>
    <r>
      <t>·</t>
    </r>
    <r>
      <rPr>
        <sz val="7"/>
        <color theme="1"/>
        <rFont val="Times New Roman"/>
        <family val="1"/>
      </rPr>
      <t xml:space="preserve">   </t>
    </r>
    <r>
      <rPr>
        <sz val="9.5"/>
        <color theme="1"/>
        <rFont val="Calibri"/>
        <family val="2"/>
        <scheme val="minor"/>
      </rPr>
      <t>The SCO submits evidence that identifies the agency’s IM Representative.</t>
    </r>
  </si>
  <si>
    <r>
      <t>·</t>
    </r>
    <r>
      <rPr>
        <sz val="7"/>
        <color theme="1"/>
        <rFont val="Times New Roman"/>
        <family val="1"/>
      </rPr>
      <t xml:space="preserve">   </t>
    </r>
    <r>
      <rPr>
        <sz val="9.5"/>
        <color theme="1"/>
        <rFont val="Calibri"/>
        <family val="2"/>
        <scheme val="minor"/>
      </rPr>
      <t>The SCO will ensure the designated IM Representative obtains CI certificate within 12 months.</t>
    </r>
  </si>
  <si>
    <r>
      <t>·</t>
    </r>
    <r>
      <rPr>
        <sz val="7"/>
        <color theme="1"/>
        <rFont val="Times New Roman"/>
        <family val="1"/>
      </rPr>
      <t xml:space="preserve">   </t>
    </r>
    <r>
      <rPr>
        <sz val="9.5"/>
        <color theme="1"/>
        <rFont val="Calibri"/>
        <family val="2"/>
        <scheme val="minor"/>
      </rPr>
      <t>The SCO enrolls the designated IM representative in an upcoming CI course.</t>
    </r>
  </si>
  <si>
    <r>
      <t>·</t>
    </r>
    <r>
      <rPr>
        <sz val="7"/>
        <color theme="1"/>
        <rFont val="Times New Roman"/>
        <family val="1"/>
      </rPr>
      <t xml:space="preserve">   </t>
    </r>
    <r>
      <rPr>
        <sz val="9.5"/>
        <color theme="1"/>
        <rFont val="Calibri"/>
        <family val="2"/>
        <scheme val="minor"/>
      </rPr>
      <t xml:space="preserve">The SCO submits documentation of enrollment and when completed CI certificate as appropriate. </t>
    </r>
  </si>
  <si>
    <t>8c.</t>
  </si>
  <si>
    <r>
      <t>·</t>
    </r>
    <r>
      <rPr>
        <sz val="7"/>
        <color rgb="FF000000"/>
        <rFont val="Times New Roman"/>
        <family val="1"/>
      </rPr>
      <t xml:space="preserve">  </t>
    </r>
    <r>
      <rPr>
        <sz val="9.5"/>
        <color rgb="FF000000"/>
        <rFont val="Calibri"/>
        <family val="2"/>
        <scheme val="minor"/>
      </rPr>
      <t xml:space="preserve">The Reviewer will determine if Point Person ensures investigation assignment to the CI within 24 hours of discovery date/time of the incident.  </t>
    </r>
  </si>
  <si>
    <r>
      <t>·</t>
    </r>
    <r>
      <rPr>
        <sz val="7"/>
        <color theme="1"/>
        <rFont val="Times New Roman"/>
        <family val="1"/>
      </rPr>
      <t xml:space="preserve">  </t>
    </r>
    <r>
      <rPr>
        <sz val="9.5"/>
        <color rgb="FF000000"/>
        <rFont val="Calibri"/>
        <family val="2"/>
        <scheme val="minor"/>
      </rPr>
      <t>The Reviewer will need to limit the review to closed incidents requiring investigations from the</t>
    </r>
    <r>
      <rPr>
        <sz val="11"/>
        <color rgb="FF000000"/>
        <rFont val="Calibri"/>
        <family val="2"/>
        <scheme val="minor"/>
      </rPr>
      <t xml:space="preserve"> </t>
    </r>
    <r>
      <rPr>
        <sz val="9.5"/>
        <color rgb="FF000000"/>
        <rFont val="Calibri"/>
        <family val="2"/>
        <scheme val="minor"/>
      </rPr>
      <t>Incident and Complaint Custom Report for the review period</t>
    </r>
    <r>
      <rPr>
        <sz val="11"/>
        <color rgb="FF000000"/>
        <rFont val="Calibri"/>
        <family val="2"/>
        <scheme val="minor"/>
      </rPr>
      <t xml:space="preserve"> </t>
    </r>
    <r>
      <rPr>
        <sz val="9.5"/>
        <color rgb="FF000000"/>
        <rFont val="Calibri"/>
        <family val="2"/>
        <scheme val="minor"/>
      </rPr>
      <t xml:space="preserve">(note: it may take 24 hours to obtain the report).    </t>
    </r>
  </si>
  <si>
    <r>
      <t>·</t>
    </r>
    <r>
      <rPr>
        <sz val="7"/>
        <color theme="1"/>
        <rFont val="Times New Roman"/>
        <family val="1"/>
      </rPr>
      <t xml:space="preserve">  </t>
    </r>
    <r>
      <rPr>
        <sz val="9.5"/>
        <color rgb="FF000000"/>
        <rFont val="Calibri"/>
        <family val="2"/>
        <scheme val="minor"/>
      </rPr>
      <t xml:space="preserve">PATH: EIM&gt;Reports&gt;Incident and Complaint Custom Report </t>
    </r>
  </si>
  <si>
    <r>
      <t>o</t>
    </r>
    <r>
      <rPr>
        <sz val="7"/>
        <color theme="1"/>
        <rFont val="Times New Roman"/>
        <family val="1"/>
      </rPr>
      <t xml:space="preserve">  </t>
    </r>
    <r>
      <rPr>
        <sz val="9.5"/>
        <color rgb="FF000000"/>
        <rFont val="Calibri"/>
        <family val="2"/>
        <scheme val="minor"/>
      </rPr>
      <t>Program Office: Select the applicable program office</t>
    </r>
  </si>
  <si>
    <r>
      <t>o</t>
    </r>
    <r>
      <rPr>
        <sz val="7"/>
        <color theme="1"/>
        <rFont val="Times New Roman"/>
        <family val="1"/>
      </rPr>
      <t xml:space="preserve">  </t>
    </r>
    <r>
      <rPr>
        <sz val="9.5"/>
        <color rgb="FF000000"/>
        <rFont val="Calibri"/>
        <family val="2"/>
        <scheme val="minor"/>
      </rPr>
      <t>View Incidents or Complaints: Incident</t>
    </r>
  </si>
  <si>
    <r>
      <t>o</t>
    </r>
    <r>
      <rPr>
        <sz val="7"/>
        <color theme="1"/>
        <rFont val="Times New Roman"/>
        <family val="1"/>
      </rPr>
      <t xml:space="preserve">  </t>
    </r>
    <r>
      <rPr>
        <sz val="9.5"/>
        <color rgb="FF000000"/>
        <rFont val="Calibri"/>
        <family val="2"/>
        <scheme val="minor"/>
      </rPr>
      <t>Subject Areas: Incident Details-Final and “Investigation Details</t>
    </r>
  </si>
  <si>
    <r>
      <t>o</t>
    </r>
    <r>
      <rPr>
        <sz val="7"/>
        <color theme="1"/>
        <rFont val="Times New Roman"/>
        <family val="1"/>
      </rPr>
      <t xml:space="preserve">  </t>
    </r>
    <r>
      <rPr>
        <sz val="9.5"/>
        <color rgb="FF000000"/>
        <rFont val="Calibri"/>
        <family val="2"/>
        <scheme val="minor"/>
      </rPr>
      <t>Occurrence Dates: 7/1/2024-6/30/2025</t>
    </r>
  </si>
  <si>
    <r>
      <t>o</t>
    </r>
    <r>
      <rPr>
        <sz val="7"/>
        <color theme="1"/>
        <rFont val="Times New Roman"/>
        <family val="1"/>
      </rPr>
      <t xml:space="preserve">  </t>
    </r>
    <r>
      <rPr>
        <sz val="9.5"/>
        <color rgb="FF000000"/>
        <rFont val="Calibri"/>
        <family val="2"/>
        <scheme val="minor"/>
      </rPr>
      <t>Type: Select All</t>
    </r>
  </si>
  <si>
    <r>
      <t>o</t>
    </r>
    <r>
      <rPr>
        <sz val="7"/>
        <color theme="1"/>
        <rFont val="Times New Roman"/>
        <family val="1"/>
      </rPr>
      <t xml:space="preserve">  </t>
    </r>
    <r>
      <rPr>
        <sz val="9.5"/>
        <color rgb="FF000000"/>
        <rFont val="Calibri"/>
        <family val="2"/>
        <scheme val="minor"/>
      </rPr>
      <t>Status: Closed</t>
    </r>
  </si>
  <si>
    <r>
      <t>o</t>
    </r>
    <r>
      <rPr>
        <sz val="7"/>
        <color theme="1"/>
        <rFont val="Times New Roman"/>
        <family val="1"/>
      </rPr>
      <t xml:space="preserve">  </t>
    </r>
    <r>
      <rPr>
        <sz val="9.5"/>
        <color rgb="FF000000"/>
        <rFont val="Calibri"/>
        <family val="2"/>
        <scheme val="minor"/>
      </rPr>
      <t>Primary Category: Select All</t>
    </r>
  </si>
  <si>
    <r>
      <t>o</t>
    </r>
    <r>
      <rPr>
        <sz val="7"/>
        <color theme="1"/>
        <rFont val="Times New Roman"/>
        <family val="1"/>
      </rPr>
      <t xml:space="preserve">  </t>
    </r>
    <r>
      <rPr>
        <sz val="9.5"/>
        <color rgb="FF000000"/>
        <rFont val="Calibri"/>
        <family val="2"/>
        <scheme val="minor"/>
      </rPr>
      <t>Secondary Category: Select All</t>
    </r>
  </si>
  <si>
    <r>
      <t>o</t>
    </r>
    <r>
      <rPr>
        <sz val="7"/>
        <color theme="1"/>
        <rFont val="Times New Roman"/>
        <family val="1"/>
      </rPr>
      <t xml:space="preserve">  </t>
    </r>
    <r>
      <rPr>
        <sz val="9.5"/>
        <color rgb="FF000000"/>
        <rFont val="Calibri"/>
        <family val="2"/>
        <scheme val="minor"/>
      </rPr>
      <t>Search Providers: Enter the name of the entity being reviewed</t>
    </r>
  </si>
  <si>
    <r>
      <t>1.</t>
    </r>
    <r>
      <rPr>
        <sz val="7"/>
        <color rgb="FF000000"/>
        <rFont val="Times New Roman"/>
        <family val="1"/>
      </rPr>
      <t xml:space="preserve"> </t>
    </r>
    <r>
      <rPr>
        <sz val="9.5"/>
        <color rgb="FF000000"/>
        <rFont val="Calibri"/>
        <family val="2"/>
        <scheme val="minor"/>
      </rPr>
      <t>(Yes) The IM Representative ensured the Point Person(s) maintained compliance with initiation of investigation activities.</t>
    </r>
  </si>
  <si>
    <r>
      <t>2.</t>
    </r>
    <r>
      <rPr>
        <sz val="7"/>
        <color rgb="FF000000"/>
        <rFont val="Times New Roman"/>
        <family val="1"/>
      </rPr>
      <t xml:space="preserve"> </t>
    </r>
    <r>
      <rPr>
        <sz val="9.5"/>
        <color rgb="FF000000"/>
        <rFont val="Calibri"/>
        <family val="2"/>
        <scheme val="minor"/>
      </rPr>
      <t>(No) The IM Representative did not ensure the Point Person(s) maintained compliance with initiation of investigation activities.</t>
    </r>
  </si>
  <si>
    <r>
      <t>3.</t>
    </r>
    <r>
      <rPr>
        <sz val="7"/>
        <color rgb="FF000000"/>
        <rFont val="Times New Roman"/>
        <family val="1"/>
      </rPr>
      <t xml:space="preserve"> </t>
    </r>
    <r>
      <rPr>
        <sz val="9.5"/>
        <color rgb="FF000000"/>
        <rFont val="Calibri"/>
        <family val="2"/>
        <scheme val="minor"/>
      </rPr>
      <t>(N/A) There were no investigations during the review period.</t>
    </r>
  </si>
  <si>
    <r>
      <t>·</t>
    </r>
    <r>
      <rPr>
        <sz val="7"/>
        <color theme="1"/>
        <rFont val="Times New Roman"/>
        <family val="1"/>
      </rPr>
      <t xml:space="preserve">   </t>
    </r>
    <r>
      <rPr>
        <sz val="9.5"/>
        <color theme="1"/>
        <rFont val="Calibri"/>
        <family val="2"/>
        <scheme val="minor"/>
      </rPr>
      <t>Bulletin 00-21-02, Incident Management</t>
    </r>
  </si>
  <si>
    <r>
      <t>·</t>
    </r>
    <r>
      <rPr>
        <sz val="7"/>
        <color theme="1"/>
        <rFont val="Times New Roman"/>
        <family val="1"/>
      </rPr>
      <t xml:space="preserve">   </t>
    </r>
    <r>
      <rPr>
        <sz val="9.5"/>
        <color theme="1"/>
        <rFont val="Calibri"/>
        <family val="2"/>
        <scheme val="minor"/>
      </rPr>
      <t>Administrative Review Process Manual, 2023 – Version 3.1</t>
    </r>
  </si>
  <si>
    <t>SCO develops/modifies a protocol.</t>
  </si>
  <si>
    <r>
      <t>·</t>
    </r>
    <r>
      <rPr>
        <sz val="7"/>
        <color theme="1"/>
        <rFont val="Times New Roman"/>
        <family val="1"/>
      </rPr>
      <t xml:space="preserve">  </t>
    </r>
    <r>
      <rPr>
        <sz val="9.5"/>
        <color rgb="FF000000"/>
        <rFont val="Calibri"/>
        <family val="2"/>
        <scheme val="minor"/>
      </rPr>
      <t>The SCO develops/modifies and submits a protocol compliant with initiation of investigation activities.</t>
    </r>
  </si>
  <si>
    <r>
      <t>·</t>
    </r>
    <r>
      <rPr>
        <sz val="7"/>
        <color theme="1"/>
        <rFont val="Times New Roman"/>
        <family val="1"/>
      </rPr>
      <t xml:space="preserve">  </t>
    </r>
    <r>
      <rPr>
        <sz val="9.5"/>
        <color rgb="FF000000"/>
        <rFont val="Calibri"/>
        <family val="2"/>
        <scheme val="minor"/>
      </rPr>
      <t>The SCO trains staff on the developed/modified protocol and submits verification of training.</t>
    </r>
  </si>
  <si>
    <r>
      <t>·</t>
    </r>
    <r>
      <rPr>
        <sz val="7"/>
        <color theme="1"/>
        <rFont val="Times New Roman"/>
        <family val="1"/>
      </rPr>
      <t xml:space="preserve">  </t>
    </r>
    <r>
      <rPr>
        <sz val="9.5"/>
        <color rgb="FF000000"/>
        <rFont val="Calibri"/>
        <family val="2"/>
        <scheme val="minor"/>
      </rPr>
      <t>The SCO submits documentation of “other” remediation actions taken to comply with the requirements.</t>
    </r>
  </si>
  <si>
    <r>
      <t>·</t>
    </r>
    <r>
      <rPr>
        <sz val="7"/>
        <color theme="1"/>
        <rFont val="Times New Roman"/>
        <family val="1"/>
      </rPr>
      <t xml:space="preserve">  </t>
    </r>
    <r>
      <rPr>
        <sz val="9.5"/>
        <color rgb="FF000000"/>
        <rFont val="Calibri"/>
        <family val="2"/>
        <scheme val="minor"/>
      </rPr>
      <t>The SCO enters the REMEDIATION ACTION taken in the comment field.</t>
    </r>
  </si>
  <si>
    <r>
      <t>·</t>
    </r>
    <r>
      <rPr>
        <sz val="7"/>
        <color theme="1"/>
        <rFont val="Times New Roman"/>
        <family val="1"/>
      </rPr>
      <t xml:space="preserve">  </t>
    </r>
    <r>
      <rPr>
        <sz val="9.5"/>
        <color theme="1"/>
        <rFont val="Calibri"/>
        <family val="2"/>
        <scheme val="minor"/>
      </rPr>
      <t xml:space="preserve">The Reviewer will review the IM Representative’s existing tracking mechanism to ensure all Department Certified Investigators (CI) certifications are current.  A Department Certified Investigator (CI) certification is valid for three (3) years. </t>
    </r>
  </si>
  <si>
    <r>
      <t>·</t>
    </r>
    <r>
      <rPr>
        <sz val="7"/>
        <color theme="1"/>
        <rFont val="Times New Roman"/>
        <family val="1"/>
      </rPr>
      <t xml:space="preserve">  </t>
    </r>
    <r>
      <rPr>
        <sz val="9.5"/>
        <color theme="1"/>
        <rFont val="Calibri"/>
        <family val="2"/>
        <scheme val="minor"/>
      </rPr>
      <t xml:space="preserve">If a reviewer identifies the expiration of a certificate, the reviewer shall confirm that no investigation assignments were made until the investigator attained certification.    </t>
    </r>
  </si>
  <si>
    <r>
      <t>·</t>
    </r>
    <r>
      <rPr>
        <sz val="7"/>
        <color theme="1"/>
        <rFont val="Times New Roman"/>
        <family val="1"/>
      </rPr>
      <t xml:space="preserve">  </t>
    </r>
    <r>
      <rPr>
        <sz val="9.5"/>
        <color theme="1"/>
        <rFont val="Calibri"/>
        <family val="2"/>
        <scheme val="minor"/>
      </rPr>
      <t>Utilizing the Incident and Complaint Custom Report from Q9, the Reviewer will review the names of all CIs assigned to incidents during the review period.  The names contained within the tracking tool should match the names reflected in the Incident and Complaint Custom Report.</t>
    </r>
  </si>
  <si>
    <r>
      <t>1.</t>
    </r>
    <r>
      <rPr>
        <sz val="7"/>
        <color theme="1"/>
        <rFont val="Times New Roman"/>
        <family val="1"/>
      </rPr>
      <t xml:space="preserve">  </t>
    </r>
    <r>
      <rPr>
        <sz val="9.5"/>
        <color theme="1"/>
        <rFont val="Calibri"/>
        <family val="2"/>
        <scheme val="minor"/>
      </rPr>
      <t xml:space="preserve">(Yes) There is evidence that the IM Representative maintains a list of active CIs (including certificates and recertification dates); and no investigation assignments were made to those whose certificate was expired or there were no investigations during the review period. </t>
    </r>
  </si>
  <si>
    <t xml:space="preserve">2. (No) There is no evidence that the IM Representative maintains a list of active CIs (including certificates, recertification dates); or the IM Representative maintains a list of CIs, but assignments were made to investigator(s) whose certificate was expired.  </t>
  </si>
  <si>
    <r>
      <t>·</t>
    </r>
    <r>
      <rPr>
        <sz val="7"/>
        <color theme="1"/>
        <rFont val="Times New Roman"/>
        <family val="1"/>
      </rPr>
      <t xml:space="preserve">   </t>
    </r>
    <r>
      <rPr>
        <sz val="9.5"/>
        <color theme="1"/>
        <rFont val="Calibri"/>
        <family val="2"/>
        <scheme val="minor"/>
      </rPr>
      <t>ODP Certified Investigator Peer Review (CIPR) Manual, 2023 Version 4.0</t>
    </r>
  </si>
  <si>
    <r>
      <t>·</t>
    </r>
    <r>
      <rPr>
        <sz val="7"/>
        <color theme="1"/>
        <rFont val="Times New Roman"/>
        <family val="1"/>
      </rPr>
      <t xml:space="preserve">   </t>
    </r>
    <r>
      <rPr>
        <sz val="9.5"/>
        <color theme="1"/>
        <rFont val="Calibri"/>
        <family val="2"/>
        <scheme val="minor"/>
      </rPr>
      <t>Certified Investigator’s Manual 2024</t>
    </r>
  </si>
  <si>
    <r>
      <t>·</t>
    </r>
    <r>
      <rPr>
        <sz val="7"/>
        <color theme="1"/>
        <rFont val="Times New Roman"/>
        <family val="1"/>
      </rPr>
      <t xml:space="preserve">   </t>
    </r>
    <r>
      <rPr>
        <sz val="9.5"/>
        <color theme="1"/>
        <rFont val="Calibri"/>
        <family val="2"/>
        <scheme val="minor"/>
      </rPr>
      <t>55 Pa Code Chapter 6100.402.</t>
    </r>
  </si>
  <si>
    <t>The IM Representative ensures enrollment for certification</t>
  </si>
  <si>
    <r>
      <t>·</t>
    </r>
    <r>
      <rPr>
        <sz val="7"/>
        <color rgb="FF000000"/>
        <rFont val="Times New Roman"/>
        <family val="1"/>
      </rPr>
      <t xml:space="preserve">  </t>
    </r>
    <r>
      <rPr>
        <sz val="9.5"/>
        <color rgb="FF000000"/>
        <rFont val="Calibri"/>
        <family val="2"/>
        <scheme val="minor"/>
      </rPr>
      <t>The IM Representative ensures the enrollment for the investigator to obtain recertification in the next available CI Course.</t>
    </r>
  </si>
  <si>
    <r>
      <t>·</t>
    </r>
    <r>
      <rPr>
        <sz val="7"/>
        <color rgb="FF000000"/>
        <rFont val="Times New Roman"/>
        <family val="1"/>
      </rPr>
      <t xml:space="preserve">  </t>
    </r>
    <r>
      <rPr>
        <sz val="9.5"/>
        <color rgb="FF000000"/>
        <rFont val="Calibri"/>
        <family val="2"/>
        <scheme val="minor"/>
      </rPr>
      <t>The IM Representative will notify appropriate ODP Staff of enrollment</t>
    </r>
  </si>
  <si>
    <r>
      <t>·</t>
    </r>
    <r>
      <rPr>
        <sz val="7"/>
        <color theme="1"/>
        <rFont val="Times New Roman"/>
        <family val="1"/>
      </rPr>
      <t xml:space="preserve">  </t>
    </r>
    <r>
      <rPr>
        <sz val="9.5"/>
        <color theme="1"/>
        <rFont val="Calibri"/>
        <family val="2"/>
        <scheme val="minor"/>
      </rPr>
      <t>The SCO chooses the appropriate time frame from the drop down.</t>
    </r>
  </si>
  <si>
    <t>The SCO calculates the number of days between the notification date to the SCO and the remediation action date.</t>
  </si>
  <si>
    <r>
      <t>·</t>
    </r>
    <r>
      <rPr>
        <sz val="7"/>
        <color rgb="FF000000"/>
        <rFont val="Times New Roman"/>
        <family val="1"/>
      </rPr>
      <t xml:space="preserve">  </t>
    </r>
    <r>
      <rPr>
        <sz val="9.5"/>
        <color rgb="FF000000"/>
        <rFont val="Calibri"/>
        <family val="2"/>
        <scheme val="minor"/>
      </rPr>
      <t>The SCO develops/modifies and submits a policy that supports maintaining a tracking mechanism for certified investigators and recertification.</t>
    </r>
  </si>
  <si>
    <r>
      <t>·</t>
    </r>
    <r>
      <rPr>
        <sz val="7"/>
        <color rgb="FF000000"/>
        <rFont val="Times New Roman"/>
        <family val="1"/>
      </rPr>
      <t xml:space="preserve">  </t>
    </r>
    <r>
      <rPr>
        <sz val="9.5"/>
        <color rgb="FF000000"/>
        <rFont val="Calibri"/>
        <family val="2"/>
        <scheme val="minor"/>
      </rPr>
      <t>The SCO submits documentation as appropriate.</t>
    </r>
  </si>
  <si>
    <t>10c.</t>
  </si>
  <si>
    <t xml:space="preserve">Other remediation </t>
  </si>
  <si>
    <r>
      <t>·</t>
    </r>
    <r>
      <rPr>
        <sz val="7"/>
        <color rgb="FF000000"/>
        <rFont val="Times New Roman"/>
        <family val="1"/>
      </rPr>
      <t xml:space="preserve">  </t>
    </r>
    <r>
      <rPr>
        <sz val="9.5"/>
        <color rgb="FF000000"/>
        <rFont val="Calibri"/>
        <family val="2"/>
        <scheme val="minor"/>
      </rPr>
      <t>The SCO submits documentation of “other” remediation actions taken to comply with the requirements.</t>
    </r>
  </si>
  <si>
    <r>
      <t>·</t>
    </r>
    <r>
      <rPr>
        <sz val="7"/>
        <color rgb="FF000000"/>
        <rFont val="Times New Roman"/>
        <family val="1"/>
      </rPr>
      <t xml:space="preserve">  </t>
    </r>
    <r>
      <rPr>
        <sz val="9.5"/>
        <color rgb="FF000000"/>
        <rFont val="Calibri"/>
        <family val="2"/>
        <scheme val="minor"/>
      </rPr>
      <t>The SCO enters the REMEDIATION ACTION taken in the comment field.</t>
    </r>
  </si>
  <si>
    <r>
      <t>·</t>
    </r>
    <r>
      <rPr>
        <sz val="7"/>
        <color theme="1"/>
        <rFont val="Times New Roman"/>
        <family val="1"/>
      </rPr>
      <t xml:space="preserve">   </t>
    </r>
    <r>
      <rPr>
        <sz val="9.5"/>
        <color theme="1"/>
        <rFont val="Calibri"/>
        <family val="2"/>
        <scheme val="minor"/>
      </rPr>
      <t>The reviewer will determine if the IM Representative</t>
    </r>
    <r>
      <rPr>
        <sz val="11"/>
        <color theme="1"/>
        <rFont val="Calibri"/>
        <family val="2"/>
        <scheme val="minor"/>
      </rPr>
      <t xml:space="preserve"> </t>
    </r>
    <r>
      <rPr>
        <sz val="9.5"/>
        <color theme="1"/>
        <rFont val="Calibri"/>
        <family val="2"/>
        <scheme val="minor"/>
      </rPr>
      <t>ensured CIPRs were conducted on a quarterly basis.</t>
    </r>
    <r>
      <rPr>
        <sz val="11"/>
        <color theme="1"/>
        <rFont val="Calibri"/>
        <family val="2"/>
        <scheme val="minor"/>
      </rPr>
      <t xml:space="preserve"> </t>
    </r>
  </si>
  <si>
    <r>
      <t>1.</t>
    </r>
    <r>
      <rPr>
        <sz val="7"/>
        <color theme="1"/>
        <rFont val="Times New Roman"/>
        <family val="1"/>
      </rPr>
      <t xml:space="preserve">   </t>
    </r>
    <r>
      <rPr>
        <sz val="9.5"/>
        <color theme="1"/>
        <rFont val="Calibri"/>
        <family val="2"/>
        <scheme val="minor"/>
      </rPr>
      <t>(Yes) The IM Representative ensured CIPRs were conducted on a quarterly basis.</t>
    </r>
  </si>
  <si>
    <r>
      <t>2.</t>
    </r>
    <r>
      <rPr>
        <sz val="7"/>
        <color theme="1"/>
        <rFont val="Times New Roman"/>
        <family val="1"/>
      </rPr>
      <t xml:space="preserve">   </t>
    </r>
    <r>
      <rPr>
        <sz val="9.5"/>
        <color theme="1"/>
        <rFont val="Calibri"/>
        <family val="2"/>
        <scheme val="minor"/>
      </rPr>
      <t>(No) There is no evidence that the IM Representative ensured CIPRs were conducted on a quarterly basis.</t>
    </r>
  </si>
  <si>
    <r>
      <t>3.</t>
    </r>
    <r>
      <rPr>
        <sz val="7"/>
        <color theme="1"/>
        <rFont val="Times New Roman"/>
        <family val="1"/>
      </rPr>
      <t xml:space="preserve">   </t>
    </r>
    <r>
      <rPr>
        <sz val="9.5"/>
        <color theme="1"/>
        <rFont val="Calibri"/>
        <family val="2"/>
        <scheme val="minor"/>
      </rPr>
      <t>(N/A) No investigations were conducted during the review period.</t>
    </r>
  </si>
  <si>
    <t>The IM Representative ensures CIPRs are completed</t>
  </si>
  <si>
    <r>
      <t>·</t>
    </r>
    <r>
      <rPr>
        <sz val="7"/>
        <color rgb="FF000000"/>
        <rFont val="Times New Roman"/>
        <family val="1"/>
      </rPr>
      <t xml:space="preserve">   </t>
    </r>
    <r>
      <rPr>
        <sz val="9.5"/>
        <color theme="1"/>
        <rFont val="Calibri"/>
        <family val="2"/>
        <scheme val="minor"/>
      </rPr>
      <t>The IM Representative completes or ensures completion of CIPRs per the standardized process outlined in the ODP CIPR Manual.</t>
    </r>
  </si>
  <si>
    <r>
      <t>·</t>
    </r>
    <r>
      <rPr>
        <sz val="7"/>
        <color rgb="FF000000"/>
        <rFont val="Times New Roman"/>
        <family val="1"/>
      </rPr>
      <t xml:space="preserve">   </t>
    </r>
    <r>
      <rPr>
        <sz val="9.5"/>
        <color theme="1"/>
        <rFont val="Calibri"/>
        <family val="2"/>
        <scheme val="minor"/>
      </rPr>
      <t>The SCO submits documentation as appropriate.</t>
    </r>
  </si>
  <si>
    <t xml:space="preserve">The SCO maintains a signed written contract or agreement of any delegated or purchased function related to incident management.  </t>
  </si>
  <si>
    <r>
      <t>·</t>
    </r>
    <r>
      <rPr>
        <sz val="7"/>
        <color theme="1"/>
        <rFont val="Times New Roman"/>
        <family val="1"/>
      </rPr>
      <t xml:space="preserve">   </t>
    </r>
    <r>
      <rPr>
        <sz val="9.5"/>
        <color theme="1"/>
        <rFont val="Calibri"/>
        <family val="2"/>
        <scheme val="minor"/>
      </rPr>
      <t>The reviewer will determine if the SCO delegates or purchases any IM functions.</t>
    </r>
  </si>
  <si>
    <r>
      <t>·</t>
    </r>
    <r>
      <rPr>
        <sz val="7"/>
        <color theme="1"/>
        <rFont val="Times New Roman"/>
        <family val="1"/>
      </rPr>
      <t xml:space="preserve">   </t>
    </r>
    <r>
      <rPr>
        <sz val="9.5"/>
        <color theme="1"/>
        <rFont val="Calibri"/>
        <family val="2"/>
        <scheme val="minor"/>
      </rPr>
      <t>Incident management functions include:</t>
    </r>
  </si>
  <si>
    <r>
      <t>o</t>
    </r>
    <r>
      <rPr>
        <sz val="7"/>
        <color theme="1"/>
        <rFont val="Times New Roman"/>
        <family val="1"/>
      </rPr>
      <t xml:space="preserve">  </t>
    </r>
    <r>
      <rPr>
        <sz val="9.5"/>
        <color theme="1"/>
        <rFont val="Calibri"/>
        <family val="2"/>
        <scheme val="minor"/>
      </rPr>
      <t>Incident Management Training</t>
    </r>
  </si>
  <si>
    <r>
      <t>o</t>
    </r>
    <r>
      <rPr>
        <sz val="7"/>
        <color theme="1"/>
        <rFont val="Times New Roman"/>
        <family val="1"/>
      </rPr>
      <t xml:space="preserve">  </t>
    </r>
    <r>
      <rPr>
        <sz val="9.5"/>
        <color theme="1"/>
        <rFont val="Calibri"/>
        <family val="2"/>
        <scheme val="minor"/>
      </rPr>
      <t>Investigations conducted by a Department CI</t>
    </r>
  </si>
  <si>
    <r>
      <t>o</t>
    </r>
    <r>
      <rPr>
        <sz val="7"/>
        <color theme="1"/>
        <rFont val="Times New Roman"/>
        <family val="1"/>
      </rPr>
      <t xml:space="preserve">  </t>
    </r>
    <r>
      <rPr>
        <sz val="9.5"/>
        <color theme="1"/>
        <rFont val="Calibri"/>
        <family val="2"/>
        <scheme val="minor"/>
      </rPr>
      <t>Administrative Review of Investigations</t>
    </r>
  </si>
  <si>
    <r>
      <t>o</t>
    </r>
    <r>
      <rPr>
        <sz val="7"/>
        <color theme="1"/>
        <rFont val="Times New Roman"/>
        <family val="1"/>
      </rPr>
      <t xml:space="preserve">  </t>
    </r>
    <r>
      <rPr>
        <sz val="9.5"/>
        <color theme="1"/>
        <rFont val="Calibri"/>
        <family val="2"/>
        <scheme val="minor"/>
      </rPr>
      <t>Certified Investigator Peer Review (CIPR) Process</t>
    </r>
  </si>
  <si>
    <r>
      <t>o</t>
    </r>
    <r>
      <rPr>
        <sz val="7"/>
        <color theme="1"/>
        <rFont val="Times New Roman"/>
        <family val="1"/>
      </rPr>
      <t xml:space="preserve">  </t>
    </r>
    <r>
      <rPr>
        <sz val="9.5"/>
        <color theme="1"/>
        <rFont val="Calibri"/>
        <family val="2"/>
        <scheme val="minor"/>
      </rPr>
      <t>Quality Management and Trend Analysis</t>
    </r>
  </si>
  <si>
    <r>
      <t>o</t>
    </r>
    <r>
      <rPr>
        <sz val="7"/>
        <color theme="1"/>
        <rFont val="Times New Roman"/>
        <family val="1"/>
      </rPr>
      <t xml:space="preserve">  </t>
    </r>
    <r>
      <rPr>
        <sz val="9.5"/>
        <color theme="1"/>
        <rFont val="Calibri"/>
        <family val="2"/>
        <scheme val="minor"/>
      </rPr>
      <t>Data Entry</t>
    </r>
  </si>
  <si>
    <r>
      <t>o</t>
    </r>
    <r>
      <rPr>
        <sz val="7"/>
        <color theme="1"/>
        <rFont val="Times New Roman"/>
        <family val="1"/>
      </rPr>
      <t xml:space="preserve">  </t>
    </r>
    <r>
      <rPr>
        <sz val="9.5"/>
        <color theme="1"/>
        <rFont val="Calibri"/>
        <family val="2"/>
        <scheme val="minor"/>
      </rPr>
      <t>IM Representative Functions</t>
    </r>
  </si>
  <si>
    <r>
      <t>·</t>
    </r>
    <r>
      <rPr>
        <sz val="7"/>
        <color theme="1"/>
        <rFont val="Times New Roman"/>
        <family val="1"/>
      </rPr>
      <t xml:space="preserve">   </t>
    </r>
    <r>
      <rPr>
        <sz val="9.5"/>
        <color theme="1"/>
        <rFont val="Calibri"/>
        <family val="2"/>
        <scheme val="minor"/>
      </rPr>
      <t xml:space="preserve">The reviewer will verify the existence of contracts or agreements (and any amendments to contracts or agreements) related to delegated or purchased incident management functions.  </t>
    </r>
  </si>
  <si>
    <t xml:space="preserve">3. (N/A) The SCO does not delegate or purchase any incident management functions.  </t>
  </si>
  <si>
    <r>
      <t>·</t>
    </r>
    <r>
      <rPr>
        <sz val="7"/>
        <color theme="1"/>
        <rFont val="Times New Roman"/>
        <family val="1"/>
      </rPr>
      <t xml:space="preserve">   </t>
    </r>
    <r>
      <rPr>
        <sz val="9.5"/>
        <color theme="1"/>
        <rFont val="Calibri"/>
        <family val="2"/>
        <scheme val="minor"/>
      </rPr>
      <t>The SCO obtains and submits</t>
    </r>
    <r>
      <rPr>
        <sz val="9.5"/>
        <color rgb="FFFF0000"/>
        <rFont val="Calibri"/>
        <family val="2"/>
        <scheme val="minor"/>
      </rPr>
      <t xml:space="preserve"> </t>
    </r>
    <r>
      <rPr>
        <sz val="9.5"/>
        <color theme="1"/>
        <rFont val="Calibri"/>
        <family val="2"/>
        <scheme val="minor"/>
      </rPr>
      <t>written documentation of delegated or purchased function related to incident management.</t>
    </r>
  </si>
  <si>
    <r>
      <t>·</t>
    </r>
    <r>
      <rPr>
        <sz val="7"/>
        <color theme="1"/>
        <rFont val="Times New Roman"/>
        <family val="1"/>
      </rPr>
      <t xml:space="preserve">   </t>
    </r>
    <r>
      <rPr>
        <sz val="9.5"/>
        <color rgb="FF000000"/>
        <rFont val="Calibri"/>
        <family val="2"/>
        <scheme val="minor"/>
      </rPr>
      <t>The SCO submits documentation of “other” remediation actions taken to comply with the requirements.</t>
    </r>
  </si>
  <si>
    <r>
      <t>·</t>
    </r>
    <r>
      <rPr>
        <sz val="7"/>
        <color theme="1"/>
        <rFont val="Times New Roman"/>
        <family val="1"/>
      </rPr>
      <t xml:space="preserve">   </t>
    </r>
    <r>
      <rPr>
        <sz val="9.5"/>
        <color rgb="FF000000"/>
        <rFont val="Calibri"/>
        <family val="2"/>
        <scheme val="minor"/>
      </rPr>
      <t>The SCO enters the REMEDIATION ACTION taken in the comment field.</t>
    </r>
  </si>
  <si>
    <r>
      <t>·</t>
    </r>
    <r>
      <rPr>
        <sz val="7"/>
        <color theme="1"/>
        <rFont val="Times New Roman"/>
        <family val="1"/>
      </rPr>
      <t xml:space="preserve">   </t>
    </r>
    <r>
      <rPr>
        <sz val="9.5"/>
        <color theme="1"/>
        <rFont val="Calibri"/>
        <family val="2"/>
        <scheme val="minor"/>
      </rPr>
      <t xml:space="preserve">The reviewer will determine if the SCO completes monitoring for delegated or purchased IM function(s) identified in previous question. </t>
    </r>
  </si>
  <si>
    <r>
      <t>·</t>
    </r>
    <r>
      <rPr>
        <sz val="7"/>
        <color theme="1"/>
        <rFont val="Times New Roman"/>
        <family val="1"/>
      </rPr>
      <t xml:space="preserve">   </t>
    </r>
    <r>
      <rPr>
        <sz val="9.5"/>
        <color theme="1"/>
        <rFont val="Calibri"/>
        <family val="2"/>
        <scheme val="minor"/>
      </rPr>
      <t>Monitoring documentation should include at a minimum:</t>
    </r>
  </si>
  <si>
    <r>
      <t>o</t>
    </r>
    <r>
      <rPr>
        <sz val="7"/>
        <color theme="1"/>
        <rFont val="Times New Roman"/>
        <family val="1"/>
      </rPr>
      <t xml:space="preserve">  </t>
    </r>
    <r>
      <rPr>
        <sz val="9.5"/>
        <color theme="1"/>
        <rFont val="Calibri"/>
        <family val="2"/>
        <scheme val="minor"/>
      </rPr>
      <t>A method to verify compliance with ODP regulations, written policies and procedures, departmental decisions, state and federal laws and regulations that are related to the function purchased/delegated.</t>
    </r>
  </si>
  <si>
    <r>
      <t>o</t>
    </r>
    <r>
      <rPr>
        <sz val="7"/>
        <color theme="1"/>
        <rFont val="Times New Roman"/>
        <family val="1"/>
      </rPr>
      <t xml:space="preserve"> </t>
    </r>
    <r>
      <rPr>
        <sz val="11"/>
        <color theme="1"/>
        <rFont val="Calibri"/>
        <family val="2"/>
        <scheme val="minor"/>
      </rPr>
      <t xml:space="preserve"> </t>
    </r>
    <r>
      <rPr>
        <sz val="9.5"/>
        <color theme="1"/>
        <rFont val="Calibri"/>
        <family val="2"/>
        <scheme val="minor"/>
      </rPr>
      <t>The monitoring of delegated functions should be completed on at least a quarterly basis and the results of the monitoring should be readily available in a written format. The staff position/titles and names responsible for the monitoring</t>
    </r>
  </si>
  <si>
    <t>2. (No) The SCO did not complete monitoring of delegated or purchased IM function(s) and/or did not have written documentation of one or more listed requirements.</t>
  </si>
  <si>
    <r>
      <t>3. (N/A) The SCO does not delegate or purchase any incident management functions</t>
    </r>
    <r>
      <rPr>
        <sz val="11"/>
        <color theme="1"/>
        <rFont val="Calibri"/>
        <family val="2"/>
        <scheme val="minor"/>
      </rPr>
      <t xml:space="preserve"> </t>
    </r>
    <r>
      <rPr>
        <sz val="9.5"/>
        <color theme="1"/>
        <rFont val="Calibri"/>
        <family val="2"/>
        <scheme val="minor"/>
      </rPr>
      <t xml:space="preserve">or the delegated/purchased incident management function did not need to be utilized during the review period.  </t>
    </r>
  </si>
  <si>
    <r>
      <t>·</t>
    </r>
    <r>
      <rPr>
        <sz val="7"/>
        <color theme="1"/>
        <rFont val="Times New Roman"/>
        <family val="1"/>
      </rPr>
      <t xml:space="preserve">   </t>
    </r>
    <r>
      <rPr>
        <sz val="9.5"/>
        <color theme="1"/>
        <rFont val="Calibri"/>
        <family val="2"/>
        <scheme val="minor"/>
      </rPr>
      <t>The SCO completes monitoring of delegated or purchased IM function(s) and all requirements were met.</t>
    </r>
  </si>
  <si>
    <r>
      <t>·</t>
    </r>
    <r>
      <rPr>
        <sz val="7"/>
        <color theme="1"/>
        <rFont val="Times New Roman"/>
        <family val="1"/>
      </rPr>
      <t xml:space="preserve">   </t>
    </r>
    <r>
      <rPr>
        <sz val="9.5"/>
        <color theme="1"/>
        <rFont val="Calibri"/>
        <family val="2"/>
        <scheme val="minor"/>
      </rPr>
      <t>The SCO submits documentation as appropriate.</t>
    </r>
  </si>
  <si>
    <r>
      <t>·</t>
    </r>
    <r>
      <rPr>
        <sz val="7"/>
        <color theme="1"/>
        <rFont val="Times New Roman"/>
        <family val="1"/>
      </rPr>
      <t xml:space="preserve">   </t>
    </r>
    <r>
      <rPr>
        <sz val="9.5"/>
        <color theme="1"/>
        <rFont val="Calibri"/>
        <family val="2"/>
        <scheme val="minor"/>
      </rPr>
      <t>The SCO completes documentation of completed monitoring f delegated or purchased IM function(s) that meets all requirements.</t>
    </r>
  </si>
  <si>
    <r>
      <t>·</t>
    </r>
    <r>
      <rPr>
        <sz val="7"/>
        <color theme="1"/>
        <rFont val="Times New Roman"/>
        <family val="1"/>
      </rPr>
      <t xml:space="preserve">   </t>
    </r>
    <r>
      <rPr>
        <sz val="9.5"/>
        <color theme="1"/>
        <rFont val="Calibri"/>
        <family val="2"/>
        <scheme val="minor"/>
      </rPr>
      <t>The reviewer will determine if the SCO provides evidence of follow up actions taken to address concerns identified through the monitoring process of delegated functions.</t>
    </r>
  </si>
  <si>
    <r>
      <t>·</t>
    </r>
    <r>
      <rPr>
        <sz val="7"/>
        <color theme="1"/>
        <rFont val="Times New Roman"/>
        <family val="1"/>
      </rPr>
      <t xml:space="preserve">   </t>
    </r>
    <r>
      <rPr>
        <sz val="9.5"/>
        <color theme="1"/>
        <rFont val="Calibri"/>
        <family val="2"/>
        <scheme val="minor"/>
      </rPr>
      <t>The SCO’s monitoring follow up should be readily available in a written format and should include at a minimum:</t>
    </r>
  </si>
  <si>
    <r>
      <t>o</t>
    </r>
    <r>
      <rPr>
        <sz val="7"/>
        <color theme="1"/>
        <rFont val="Times New Roman"/>
        <family val="1"/>
      </rPr>
      <t xml:space="preserve">   </t>
    </r>
    <r>
      <rPr>
        <sz val="9.5"/>
        <color theme="1"/>
        <rFont val="Calibri"/>
        <family val="2"/>
        <scheme val="minor"/>
      </rPr>
      <t xml:space="preserve">Area(s) of identified concern(s) </t>
    </r>
  </si>
  <si>
    <r>
      <t>o</t>
    </r>
    <r>
      <rPr>
        <sz val="7"/>
        <color theme="1"/>
        <rFont val="Times New Roman"/>
        <family val="1"/>
      </rPr>
      <t xml:space="preserve">  </t>
    </r>
    <r>
      <rPr>
        <sz val="9.5"/>
        <color theme="1"/>
        <rFont val="Calibri"/>
        <family val="2"/>
        <scheme val="minor"/>
      </rPr>
      <t xml:space="preserve">Deadline for actions to be completed on behalf of the delegated or contracted entity </t>
    </r>
  </si>
  <si>
    <r>
      <t>o</t>
    </r>
    <r>
      <rPr>
        <sz val="7"/>
        <color theme="1"/>
        <rFont val="Times New Roman"/>
        <family val="1"/>
      </rPr>
      <t xml:space="preserve">  </t>
    </r>
    <r>
      <rPr>
        <sz val="9.5"/>
        <color theme="1"/>
        <rFont val="Calibri"/>
        <family val="2"/>
        <scheme val="minor"/>
      </rPr>
      <t>The staff position/titles and name(s) of those responsible to ensure identified actions are completed</t>
    </r>
  </si>
  <si>
    <r>
      <t>o</t>
    </r>
    <r>
      <rPr>
        <sz val="7"/>
        <color theme="1"/>
        <rFont val="Times New Roman"/>
        <family val="1"/>
      </rPr>
      <t xml:space="preserve">  </t>
    </r>
    <r>
      <rPr>
        <sz val="9.5"/>
        <color theme="1"/>
        <rFont val="Calibri"/>
        <family val="2"/>
        <scheme val="minor"/>
      </rPr>
      <t>The manner in which the information was relayed to the delegated or contracted entity (e.g.: email, documentation of live communication between the AE and entity such as meeting minutes, or letter)</t>
    </r>
  </si>
  <si>
    <t xml:space="preserve">1. (Yes) The SCO follows up on actions taken to address concerns identified through the monitoring process of delegated functions. </t>
  </si>
  <si>
    <r>
      <t xml:space="preserve">2. (No) The SCO did not follow up on actions taken to address concerns identified through the monitoring process of delegated functions </t>
    </r>
    <r>
      <rPr>
        <sz val="9.5"/>
        <color rgb="FF000000"/>
        <rFont val="Calibri"/>
        <family val="2"/>
        <scheme val="minor"/>
      </rPr>
      <t>and/or did not have the documentation to validate the follow up.</t>
    </r>
    <r>
      <rPr>
        <i/>
        <sz val="9.5"/>
        <color rgb="FF000000"/>
        <rFont val="Calibri"/>
        <family val="2"/>
        <scheme val="minor"/>
      </rPr>
      <t xml:space="preserve">  </t>
    </r>
    <r>
      <rPr>
        <sz val="9.5"/>
        <color theme="1"/>
        <rFont val="Calibri"/>
        <family val="2"/>
        <scheme val="minor"/>
      </rPr>
      <t xml:space="preserve"> </t>
    </r>
  </si>
  <si>
    <t>3. (N/A) The SCO does not delegate or purchase or did not identify concerns through monitoring activities of delegated functions.</t>
  </si>
  <si>
    <t>14a.</t>
  </si>
  <si>
    <t>The SCO follows up on concerns identified through the monitoring process</t>
  </si>
  <si>
    <r>
      <t>·</t>
    </r>
    <r>
      <rPr>
        <sz val="7"/>
        <color theme="1"/>
        <rFont val="Times New Roman"/>
        <family val="1"/>
      </rPr>
      <t xml:space="preserve">          </t>
    </r>
    <r>
      <rPr>
        <sz val="9.5"/>
        <color theme="1"/>
        <rFont val="Calibri"/>
        <family val="2"/>
        <scheme val="minor"/>
      </rPr>
      <t>The SCO completes actions on identified concerns that were identified through the monitoring process</t>
    </r>
  </si>
  <si>
    <r>
      <t>·</t>
    </r>
    <r>
      <rPr>
        <sz val="7"/>
        <color theme="1"/>
        <rFont val="Times New Roman"/>
        <family val="1"/>
      </rPr>
      <t xml:space="preserve">          </t>
    </r>
    <r>
      <rPr>
        <sz val="9.5"/>
        <color theme="1"/>
        <rFont val="Calibri"/>
        <family val="2"/>
        <scheme val="minor"/>
      </rPr>
      <t>The SCO submits documentation as appropriate</t>
    </r>
  </si>
  <si>
    <t>14b.</t>
  </si>
  <si>
    <r>
      <t>·</t>
    </r>
    <r>
      <rPr>
        <sz val="7"/>
        <color theme="1"/>
        <rFont val="Times New Roman"/>
        <family val="1"/>
      </rPr>
      <t xml:space="preserve">          </t>
    </r>
    <r>
      <rPr>
        <sz val="9.5"/>
        <color theme="1"/>
        <rFont val="Calibri"/>
        <family val="2"/>
        <scheme val="minor"/>
      </rPr>
      <t>The SCO submits documentation of “other” remediation actions taken to comply with the requirements.</t>
    </r>
  </si>
  <si>
    <r>
      <t>·</t>
    </r>
    <r>
      <rPr>
        <sz val="7"/>
        <color theme="1"/>
        <rFont val="Times New Roman"/>
        <family val="1"/>
      </rPr>
      <t xml:space="preserve">          </t>
    </r>
    <r>
      <rPr>
        <sz val="9.5"/>
        <color theme="1"/>
        <rFont val="Calibri"/>
        <family val="2"/>
        <scheme val="minor"/>
      </rPr>
      <t>The SCO enters the REMEDIATION ACTION taken in the comment field.</t>
    </r>
  </si>
  <si>
    <r>
      <t>·</t>
    </r>
    <r>
      <rPr>
        <sz val="7"/>
        <color theme="1"/>
        <rFont val="Times New Roman"/>
        <family val="1"/>
      </rPr>
      <t xml:space="preserve">   </t>
    </r>
    <r>
      <rPr>
        <sz val="9.5"/>
        <color theme="1"/>
        <rFont val="Calibri"/>
        <family val="2"/>
        <scheme val="minor"/>
      </rPr>
      <t>The reviewer determines if the SCO has a written policy, or is included in a larger policy, that supports the release of the incident information to the individual, or persons designated by the individual, upon request.</t>
    </r>
  </si>
  <si>
    <r>
      <t>·</t>
    </r>
    <r>
      <rPr>
        <sz val="7"/>
        <color theme="1"/>
        <rFont val="Times New Roman"/>
        <family val="1"/>
      </rPr>
      <t xml:space="preserve">   </t>
    </r>
    <r>
      <rPr>
        <sz val="9.5"/>
        <color theme="1"/>
        <rFont val="Calibri"/>
        <family val="2"/>
        <scheme val="minor"/>
      </rPr>
      <t>The incident information is the incident report or a summary of the incident, the findings and the actions taken.</t>
    </r>
  </si>
  <si>
    <r>
      <t>·</t>
    </r>
    <r>
      <rPr>
        <sz val="7"/>
        <color theme="1"/>
        <rFont val="Times New Roman"/>
        <family val="1"/>
      </rPr>
      <t xml:space="preserve">   </t>
    </r>
    <r>
      <rPr>
        <sz val="9.5"/>
        <color theme="1"/>
        <rFont val="Calibri"/>
        <family val="2"/>
        <scheme val="minor"/>
      </rPr>
      <t xml:space="preserve">The information must be redacted to exclude information about another individual and the reporter, unless the reporter is the individual who receives the information.   </t>
    </r>
  </si>
  <si>
    <r>
      <t>·</t>
    </r>
    <r>
      <rPr>
        <sz val="7"/>
        <color theme="1"/>
        <rFont val="Times New Roman"/>
        <family val="1"/>
      </rPr>
      <t xml:space="preserve">   </t>
    </r>
    <r>
      <rPr>
        <sz val="9.5"/>
        <color theme="1"/>
        <rFont val="Calibri"/>
        <family val="2"/>
        <scheme val="minor"/>
      </rPr>
      <t>An incident report does not include the investigation file.  In order to satisfy these requirements, the SCO policy must support the release of the following:</t>
    </r>
  </si>
  <si>
    <r>
      <t>o</t>
    </r>
    <r>
      <rPr>
        <sz val="7"/>
        <color theme="1"/>
        <rFont val="Times New Roman"/>
        <family val="1"/>
      </rPr>
      <t xml:space="preserve">   </t>
    </r>
    <r>
      <rPr>
        <sz val="9.5"/>
        <color theme="1"/>
        <rFont val="Calibri"/>
        <family val="2"/>
        <scheme val="minor"/>
      </rPr>
      <t>A summary of the incident, to include:</t>
    </r>
  </si>
  <si>
    <r>
      <t>o</t>
    </r>
    <r>
      <rPr>
        <sz val="7"/>
        <color theme="1"/>
        <rFont val="Times New Roman"/>
        <family val="1"/>
      </rPr>
      <t xml:space="preserve">   </t>
    </r>
    <r>
      <rPr>
        <sz val="9.5"/>
        <color theme="1"/>
        <rFont val="Calibri"/>
        <family val="2"/>
        <scheme val="minor"/>
      </rPr>
      <t>The findings, to include:</t>
    </r>
  </si>
  <si>
    <r>
      <t>o</t>
    </r>
    <r>
      <rPr>
        <sz val="7"/>
        <color theme="1"/>
        <rFont val="Times New Roman"/>
        <family val="1"/>
      </rPr>
      <t xml:space="preserve">   </t>
    </r>
    <r>
      <rPr>
        <sz val="9.5"/>
        <color theme="1"/>
        <rFont val="Calibri"/>
        <family val="2"/>
        <scheme val="minor"/>
      </rPr>
      <t>The actions taken, to include:</t>
    </r>
  </si>
  <si>
    <r>
      <t>·</t>
    </r>
    <r>
      <rPr>
        <sz val="7"/>
        <color theme="1"/>
        <rFont val="Times New Roman"/>
        <family val="1"/>
      </rPr>
      <t xml:space="preserve">   </t>
    </r>
    <r>
      <rPr>
        <sz val="9.5"/>
        <color theme="1"/>
        <rFont val="Calibri"/>
        <family val="2"/>
        <scheme val="minor"/>
      </rPr>
      <t>55 Pa. Code §6100.401</t>
    </r>
  </si>
  <si>
    <t>15a.</t>
  </si>
  <si>
    <r>
      <t>·</t>
    </r>
    <r>
      <rPr>
        <sz val="7"/>
        <color theme="1"/>
        <rFont val="Times New Roman"/>
        <family val="1"/>
      </rPr>
      <t xml:space="preserve">   </t>
    </r>
    <r>
      <rPr>
        <sz val="9.5"/>
        <color theme="1"/>
        <rFont val="Calibri"/>
        <family val="2"/>
        <scheme val="minor"/>
      </rPr>
      <t>The SCO develops/modifies and submits a policy that supports the release of incident report.</t>
    </r>
  </si>
  <si>
    <r>
      <t>·</t>
    </r>
    <r>
      <rPr>
        <sz val="7"/>
        <color theme="1"/>
        <rFont val="Times New Roman"/>
        <family val="1"/>
      </rPr>
      <t xml:space="preserve">   </t>
    </r>
    <r>
      <rPr>
        <sz val="9.5"/>
        <color theme="1"/>
        <rFont val="Calibri"/>
        <family val="2"/>
        <scheme val="minor"/>
      </rPr>
      <t>The SCO trains staff on the developed/modified policy and submits verification of training.</t>
    </r>
  </si>
  <si>
    <t>15b.</t>
  </si>
  <si>
    <r>
      <t>·</t>
    </r>
    <r>
      <rPr>
        <sz val="7"/>
        <color theme="1"/>
        <rFont val="Times New Roman"/>
        <family val="1"/>
      </rPr>
      <t xml:space="preserve">     </t>
    </r>
    <r>
      <rPr>
        <sz val="9.5"/>
        <color theme="1"/>
        <rFont val="Calibri"/>
        <family val="2"/>
        <scheme val="minor"/>
      </rPr>
      <t>The reviewer will determine if the SCO has a written policy to ensure a timely response to alerts and email notifications for restraint and medication error reports.  The policy at a minimum should contain processes that outline:</t>
    </r>
  </si>
  <si>
    <r>
      <t>o</t>
    </r>
    <r>
      <rPr>
        <sz val="7"/>
        <color theme="1"/>
        <rFont val="Times New Roman"/>
        <family val="1"/>
      </rPr>
      <t xml:space="preserve">    </t>
    </r>
    <r>
      <rPr>
        <sz val="9.5"/>
        <color theme="1"/>
        <rFont val="Calibri"/>
        <family val="2"/>
        <scheme val="minor"/>
      </rPr>
      <t>The ongoing review of Enterprise Incident Management (EIM) auto generated email notifications that indicate when a restraint or medication error report is in need of follow-up.  If it is determined that a critical incident (abuse, neglect, exploitation, and rights violations) is to be filed, the SCO must verify in EIM or follow up with the reporting entity to ensure the filing of a critical incident.</t>
    </r>
  </si>
  <si>
    <r>
      <t>·</t>
    </r>
    <r>
      <rPr>
        <sz val="7"/>
        <color theme="1"/>
        <rFont val="Times New Roman"/>
        <family val="1"/>
      </rPr>
      <t xml:space="preserve">   </t>
    </r>
    <r>
      <rPr>
        <sz val="9.5"/>
        <color theme="1"/>
        <rFont val="Calibri"/>
        <family val="2"/>
        <scheme val="minor"/>
      </rPr>
      <t>The SCO develops/modifies and submits a policy to monitor EIM restraint and medication error reports in order to ensure proper procedures are followed and detect abuse and neglect.</t>
    </r>
  </si>
  <si>
    <r>
      <t>·</t>
    </r>
    <r>
      <rPr>
        <sz val="7"/>
        <color theme="1"/>
        <rFont val="Times New Roman"/>
        <family val="1"/>
      </rPr>
      <t xml:space="preserve">   </t>
    </r>
    <r>
      <rPr>
        <sz val="9.5"/>
        <color rgb="FF000000"/>
        <rFont val="Calibri"/>
        <family val="2"/>
        <scheme val="minor"/>
      </rPr>
      <t>The reviewer will determine if the SCO monitored incident data to take action(s) to mitigate risk, prevent recurring incidents, and implement corrective action as appropriate.</t>
    </r>
  </si>
  <si>
    <r>
      <t>·</t>
    </r>
    <r>
      <rPr>
        <sz val="7"/>
        <color theme="1"/>
        <rFont val="Times New Roman"/>
        <family val="1"/>
      </rPr>
      <t xml:space="preserve">   </t>
    </r>
    <r>
      <rPr>
        <sz val="9.5"/>
        <color rgb="FF000000"/>
        <rFont val="Calibri"/>
        <family val="2"/>
        <scheme val="minor"/>
      </rPr>
      <t>Documentation of this monthly activity must include at a minimum:</t>
    </r>
  </si>
  <si>
    <r>
      <t>o</t>
    </r>
    <r>
      <rPr>
        <sz val="7"/>
        <color theme="1"/>
        <rFont val="Times New Roman"/>
        <family val="1"/>
      </rPr>
      <t xml:space="preserve">    </t>
    </r>
    <r>
      <rPr>
        <sz val="9.5"/>
        <color rgb="FF000000"/>
        <rFont val="Calibri"/>
        <family val="2"/>
        <scheme val="minor"/>
      </rPr>
      <t>Evaluation of the effectiveness of incident corrective actions for all incident categories.</t>
    </r>
  </si>
  <si>
    <r>
      <t>o</t>
    </r>
    <r>
      <rPr>
        <sz val="7"/>
        <color theme="1"/>
        <rFont val="Times New Roman"/>
        <family val="1"/>
      </rPr>
      <t xml:space="preserve">    </t>
    </r>
    <r>
      <rPr>
        <sz val="9.5"/>
        <color rgb="FF000000"/>
        <rFont val="Calibri"/>
        <family val="2"/>
        <scheme val="minor"/>
      </rPr>
      <t xml:space="preserve"> Documentation of:</t>
    </r>
  </si>
  <si>
    <r>
      <t>-</t>
    </r>
    <r>
      <rPr>
        <sz val="7"/>
        <color theme="1"/>
        <rFont val="Times New Roman"/>
        <family val="1"/>
      </rPr>
      <t xml:space="preserve">    </t>
    </r>
    <r>
      <rPr>
        <sz val="9.5"/>
        <color rgb="FF000000"/>
        <rFont val="Calibri"/>
        <family val="2"/>
        <scheme val="minor"/>
      </rPr>
      <t>The need to revise the ISP with the ISP team to include new and/or revised information, risk mitigation plans, or a change in services or supports.</t>
    </r>
  </si>
  <si>
    <r>
      <t>-</t>
    </r>
    <r>
      <rPr>
        <sz val="7"/>
        <color theme="1"/>
        <rFont val="Times New Roman"/>
        <family val="1"/>
      </rPr>
      <t xml:space="preserve">    </t>
    </r>
    <r>
      <rPr>
        <sz val="9.5"/>
        <color rgb="FF000000"/>
        <rFont val="Calibri"/>
        <family val="2"/>
        <scheme val="minor"/>
      </rPr>
      <t>The need to consult with a County ID Program/AE/BSASP Risk Manager for assistance related to monthly data monitoring.</t>
    </r>
  </si>
  <si>
    <r>
      <t>-</t>
    </r>
    <r>
      <rPr>
        <sz val="7"/>
        <color theme="1"/>
        <rFont val="Times New Roman"/>
        <family val="1"/>
      </rPr>
      <t xml:space="preserve">    </t>
    </r>
    <r>
      <rPr>
        <sz val="9.5"/>
        <color rgb="FF000000"/>
        <rFont val="Calibri"/>
        <family val="2"/>
        <scheme val="minor"/>
      </rPr>
      <t>The actions and outcomes of any activities that occurred related to the monthly data monitoring.</t>
    </r>
  </si>
  <si>
    <r>
      <t>o</t>
    </r>
    <r>
      <rPr>
        <sz val="7"/>
        <color theme="1"/>
        <rFont val="Times New Roman"/>
        <family val="1"/>
      </rPr>
      <t xml:space="preserve">    </t>
    </r>
    <r>
      <rPr>
        <sz val="9.5"/>
        <color rgb="FF000000"/>
        <rFont val="Calibri"/>
        <family val="2"/>
        <scheme val="minor"/>
      </rPr>
      <t>Review period is 7/1/2024-6/30/2025.</t>
    </r>
  </si>
  <si>
    <t>17a.</t>
  </si>
  <si>
    <r>
      <t>·</t>
    </r>
    <r>
      <rPr>
        <sz val="7"/>
        <color theme="1"/>
        <rFont val="Times New Roman"/>
        <family val="1"/>
      </rPr>
      <t xml:space="preserve">   </t>
    </r>
    <r>
      <rPr>
        <sz val="9.5"/>
        <color rgb="FF000000"/>
        <rFont val="Calibri"/>
        <family val="2"/>
        <scheme val="minor"/>
      </rPr>
      <t>The SCO completes individual incident data monitoring.</t>
    </r>
  </si>
  <si>
    <t>The SCO submits documentation as appropriate.</t>
  </si>
  <si>
    <t>17b.</t>
  </si>
  <si>
    <r>
      <t>·</t>
    </r>
    <r>
      <rPr>
        <sz val="7"/>
        <color theme="1"/>
        <rFont val="Times New Roman"/>
        <family val="1"/>
      </rPr>
      <t xml:space="preserve">   </t>
    </r>
    <r>
      <rPr>
        <sz val="9.5"/>
        <color theme="1"/>
        <rFont val="Calibri"/>
        <family val="2"/>
        <scheme val="minor"/>
      </rPr>
      <t>The SCO develops/modifies and submits a policy that ensures the SCO completes and documents individual incident data monitoring.</t>
    </r>
  </si>
  <si>
    <t>17c.</t>
  </si>
  <si>
    <r>
      <t>·</t>
    </r>
    <r>
      <rPr>
        <sz val="7"/>
        <color rgb="FF000000"/>
        <rFont val="Times New Roman"/>
        <family val="1"/>
      </rPr>
      <t xml:space="preserve">   </t>
    </r>
    <r>
      <rPr>
        <sz val="9.5"/>
        <color rgb="FF000000"/>
        <rFont val="Calibri"/>
        <family val="2"/>
        <scheme val="minor"/>
      </rPr>
      <t>The SCO trains staff on the existing policy and submits verification of training.</t>
    </r>
  </si>
  <si>
    <t>17d.</t>
  </si>
  <si>
    <r>
      <t>·</t>
    </r>
    <r>
      <rPr>
        <sz val="7"/>
        <color theme="1"/>
        <rFont val="Times New Roman"/>
        <family val="1"/>
      </rPr>
      <t xml:space="preserve">   </t>
    </r>
    <r>
      <rPr>
        <sz val="9.5"/>
        <color theme="1"/>
        <rFont val="Calibri"/>
        <family val="2"/>
        <scheme val="minor"/>
      </rPr>
      <t xml:space="preserve">The reviewer will determine if the SCO conducted a trend analysis by reviewing the most recent analysis of the incidents the SCO entered.   </t>
    </r>
  </si>
  <si>
    <r>
      <t>o</t>
    </r>
    <r>
      <rPr>
        <sz val="7"/>
        <color theme="1"/>
        <rFont val="Times New Roman"/>
        <family val="1"/>
      </rPr>
      <t xml:space="preserve">   </t>
    </r>
    <r>
      <rPr>
        <sz val="9.5"/>
        <color theme="1"/>
        <rFont val="Calibri"/>
        <family val="2"/>
        <scheme val="minor"/>
      </rPr>
      <t xml:space="preserve">The trend analysis will include the development, the methodology used, data source, implementation plan, and documentation of both individual and agency-wide risk mitigation activities based on the results of the analysis.  </t>
    </r>
  </si>
  <si>
    <r>
      <t>·</t>
    </r>
    <r>
      <rPr>
        <sz val="7"/>
        <color theme="1"/>
        <rFont val="Times New Roman"/>
        <family val="1"/>
      </rPr>
      <t xml:space="preserve">   </t>
    </r>
    <r>
      <rPr>
        <sz val="9.5"/>
        <color theme="1"/>
        <rFont val="Calibri"/>
        <family val="2"/>
        <scheme val="minor"/>
      </rPr>
      <t>The three-month analysis shall include, but is not limited to (as applicable):</t>
    </r>
  </si>
  <si>
    <r>
      <t>o</t>
    </r>
    <r>
      <rPr>
        <sz val="7"/>
        <color theme="1"/>
        <rFont val="Times New Roman"/>
        <family val="1"/>
      </rPr>
      <t xml:space="preserve">    </t>
    </r>
    <r>
      <rPr>
        <sz val="9.5"/>
        <color theme="1"/>
        <rFont val="Calibri"/>
        <family val="2"/>
        <scheme val="minor"/>
      </rPr>
      <t>Adherence to timeframes in accordance with policy as it relates to reporting, investigation, and finalization of incidents as stated in 55 Pa. Code §§6100.401-§6100.404.</t>
    </r>
  </si>
  <si>
    <r>
      <t>o</t>
    </r>
    <r>
      <rPr>
        <sz val="7"/>
        <color theme="1"/>
        <rFont val="Times New Roman"/>
        <family val="1"/>
      </rPr>
      <t xml:space="preserve">    </t>
    </r>
    <r>
      <rPr>
        <sz val="9.5"/>
        <color theme="1"/>
        <rFont val="Calibri"/>
        <family val="2"/>
        <scheme val="minor"/>
      </rPr>
      <t>Evaluation of effectiveness of corrective actions for all incident categories.</t>
    </r>
  </si>
  <si>
    <r>
      <t>o</t>
    </r>
    <r>
      <rPr>
        <sz val="7"/>
        <color theme="1"/>
        <rFont val="Times New Roman"/>
        <family val="1"/>
      </rPr>
      <t xml:space="preserve">    </t>
    </r>
    <r>
      <rPr>
        <sz val="9.5"/>
        <color theme="1"/>
        <rFont val="Calibri"/>
        <family val="2"/>
        <scheme val="minor"/>
      </rPr>
      <t>Evaluation of the effectiveness of education to the individual, staff, and others based on the circumstances of an incident.</t>
    </r>
  </si>
  <si>
    <r>
      <t>o</t>
    </r>
    <r>
      <rPr>
        <sz val="7"/>
        <color theme="1"/>
        <rFont val="Times New Roman"/>
        <family val="1"/>
      </rPr>
      <t xml:space="preserve">    </t>
    </r>
    <r>
      <rPr>
        <sz val="9.5"/>
        <color theme="1"/>
        <rFont val="Calibri"/>
        <family val="2"/>
        <scheme val="minor"/>
      </rPr>
      <t>A review and trend analysis of comments from the County ID Program/AE and ODP initial management review and disapproval reasons from the final management review.</t>
    </r>
  </si>
  <si>
    <r>
      <t>-</t>
    </r>
    <r>
      <rPr>
        <sz val="7"/>
        <color theme="1"/>
        <rFont val="Times New Roman"/>
        <family val="1"/>
      </rPr>
      <t xml:space="preserve">    </t>
    </r>
    <r>
      <rPr>
        <sz val="9.5"/>
        <color theme="1"/>
        <rFont val="Calibri"/>
        <family val="2"/>
        <scheme val="minor"/>
      </rPr>
      <t>I Any measures that have been implemented or will be implemented to reduce:  The number of incidents.</t>
    </r>
  </si>
  <si>
    <r>
      <t>-</t>
    </r>
    <r>
      <rPr>
        <sz val="7"/>
        <color theme="1"/>
        <rFont val="Times New Roman"/>
        <family val="1"/>
      </rPr>
      <t xml:space="preserve">    </t>
    </r>
    <r>
      <rPr>
        <sz val="9.5"/>
        <color theme="1"/>
        <rFont val="Calibri"/>
        <family val="2"/>
        <scheme val="minor"/>
      </rPr>
      <t>The severity of the risks associated with the incident.</t>
    </r>
  </si>
  <si>
    <r>
      <t>-</t>
    </r>
    <r>
      <rPr>
        <sz val="7"/>
        <color theme="1"/>
        <rFont val="Times New Roman"/>
        <family val="1"/>
      </rPr>
      <t xml:space="preserve">    </t>
    </r>
    <r>
      <rPr>
        <sz val="9.5"/>
        <color theme="1"/>
        <rFont val="Calibri"/>
        <family val="2"/>
        <scheme val="minor"/>
      </rPr>
      <t>The likelihood of an incident recurring.</t>
    </r>
  </si>
  <si>
    <r>
      <t>o</t>
    </r>
    <r>
      <rPr>
        <sz val="7"/>
        <color theme="1"/>
        <rFont val="Times New Roman"/>
        <family val="1"/>
      </rPr>
      <t xml:space="preserve">    </t>
    </r>
    <r>
      <rPr>
        <sz val="9.5"/>
        <color theme="1"/>
        <rFont val="Calibri"/>
        <family val="2"/>
        <scheme val="minor"/>
      </rPr>
      <t>Documentation of the actions and outcomes of any activities that occurred related to trend analysis.</t>
    </r>
  </si>
  <si>
    <r>
      <t>o</t>
    </r>
    <r>
      <rPr>
        <sz val="7"/>
        <color theme="1"/>
        <rFont val="Times New Roman"/>
        <family val="1"/>
      </rPr>
      <t xml:space="preserve">    </t>
    </r>
    <r>
      <rPr>
        <sz val="9.5"/>
        <color theme="1"/>
        <rFont val="Calibri"/>
        <family val="2"/>
        <scheme val="minor"/>
      </rPr>
      <t>Review Period is 7/1/2024-6/30/2025</t>
    </r>
  </si>
  <si>
    <t>18a.</t>
  </si>
  <si>
    <r>
      <t>·</t>
    </r>
    <r>
      <rPr>
        <sz val="7"/>
        <color theme="1"/>
        <rFont val="Times New Roman"/>
        <family val="1"/>
      </rPr>
      <t xml:space="preserve">   </t>
    </r>
    <r>
      <rPr>
        <sz val="9.5"/>
        <color rgb="FF000000"/>
        <rFont val="Calibri"/>
        <family val="2"/>
        <scheme val="minor"/>
      </rPr>
      <t>The SCO conducts and documents a trend analysis of all incident categories.</t>
    </r>
  </si>
  <si>
    <r>
      <t>·</t>
    </r>
    <r>
      <rPr>
        <sz val="7"/>
        <color theme="1"/>
        <rFont val="Times New Roman"/>
        <family val="1"/>
      </rPr>
      <t xml:space="preserve">   </t>
    </r>
    <r>
      <rPr>
        <sz val="9.5"/>
        <color rgb="FF000000"/>
        <rFont val="Calibri"/>
        <family val="2"/>
        <scheme val="minor"/>
      </rPr>
      <t>The SCO submits documentation as appropriate.</t>
    </r>
  </si>
  <si>
    <t>18b.</t>
  </si>
  <si>
    <r>
      <t>·</t>
    </r>
    <r>
      <rPr>
        <sz val="7"/>
        <color theme="1"/>
        <rFont val="Times New Roman"/>
        <family val="1"/>
      </rPr>
      <t xml:space="preserve">   </t>
    </r>
    <r>
      <rPr>
        <sz val="9.5"/>
        <color theme="1"/>
        <rFont val="Calibri"/>
        <family val="2"/>
        <scheme val="minor"/>
      </rPr>
      <t>The SCO develops/modifies and submits a policy that ensures the Provider conducts and documents a trend analysis of all incident categories at least every 3 months.</t>
    </r>
  </si>
  <si>
    <t>18c.</t>
  </si>
  <si>
    <t>18d.</t>
  </si>
  <si>
    <r>
      <t>·</t>
    </r>
    <r>
      <rPr>
        <sz val="7"/>
        <color theme="1"/>
        <rFont val="Times New Roman"/>
        <family val="1"/>
      </rPr>
      <t xml:space="preserve">   </t>
    </r>
    <r>
      <rPr>
        <sz val="9.5"/>
        <color rgb="FF000000"/>
        <rFont val="Calibri"/>
        <family val="2"/>
        <scheme val="minor"/>
      </rPr>
      <t>The SCO submits documentation ODP of “other” remediation actions taken to comply with the requirements.</t>
    </r>
  </si>
  <si>
    <r>
      <t>o</t>
    </r>
    <r>
      <rPr>
        <sz val="7"/>
        <color theme="1"/>
        <rFont val="Times New Roman"/>
        <family val="1"/>
      </rPr>
      <t xml:space="preserve"> </t>
    </r>
    <r>
      <rPr>
        <sz val="9.5"/>
        <color theme="1"/>
        <rFont val="Calibri"/>
        <family val="2"/>
        <scheme val="minor"/>
      </rPr>
      <t>Types of services</t>
    </r>
  </si>
  <si>
    <r>
      <t>·</t>
    </r>
    <r>
      <rPr>
        <sz val="7"/>
        <color theme="1"/>
        <rFont val="Times New Roman"/>
        <family val="1"/>
      </rPr>
      <t xml:space="preserve">   </t>
    </r>
    <r>
      <rPr>
        <sz val="9.5"/>
        <color theme="1"/>
        <rFont val="Calibri"/>
        <family val="2"/>
        <scheme val="minor"/>
      </rPr>
      <t>The reviewer determines if the SC included evidence that the individual was provided with information about getting support for community activities</t>
    </r>
    <r>
      <rPr>
        <sz val="11"/>
        <color theme="1"/>
        <rFont val="Calibri"/>
        <family val="2"/>
        <scheme val="minor"/>
      </rPr>
      <t xml:space="preserve"> </t>
    </r>
    <r>
      <rPr>
        <sz val="9.5"/>
        <color theme="1"/>
        <rFont val="Calibri"/>
        <family val="2"/>
        <scheme val="minor"/>
      </rPr>
      <t>of the individual’s choice based on a review of service notes, Individual Monitoring Tools, and the ISP.</t>
    </r>
  </si>
  <si>
    <r>
      <t>1.</t>
    </r>
    <r>
      <rPr>
        <sz val="7"/>
        <color theme="1"/>
        <rFont val="Times New Roman"/>
        <family val="1"/>
      </rPr>
      <t xml:space="preserve">   </t>
    </r>
    <r>
      <rPr>
        <sz val="9.5"/>
        <color theme="1"/>
        <rFont val="Calibri"/>
        <family val="2"/>
        <scheme val="minor"/>
      </rPr>
      <t>(Yes) The individual was provided with information about on-going opportunities and support necessary for community activities of the individual’s choice.</t>
    </r>
  </si>
  <si>
    <r>
      <t>2.</t>
    </r>
    <r>
      <rPr>
        <sz val="7"/>
        <color theme="1"/>
        <rFont val="Times New Roman"/>
        <family val="1"/>
      </rPr>
      <t xml:space="preserve">   </t>
    </r>
    <r>
      <rPr>
        <sz val="9.5"/>
        <color theme="1"/>
        <rFont val="Calibri"/>
        <family val="2"/>
        <scheme val="minor"/>
      </rPr>
      <t>(No) The individual was not provided with information about getting support for community activities of the individual’s choice.</t>
    </r>
  </si>
  <si>
    <r>
      <t>·</t>
    </r>
    <r>
      <rPr>
        <sz val="7"/>
        <color theme="1"/>
        <rFont val="Times New Roman"/>
        <family val="1"/>
      </rPr>
      <t xml:space="preserve">   </t>
    </r>
    <r>
      <rPr>
        <sz val="9.5"/>
        <color theme="1"/>
        <rFont val="Calibri"/>
        <family val="2"/>
        <scheme val="minor"/>
      </rPr>
      <t>55 Pa Code Chapters 6100.182, 6100.223, and 6100.261</t>
    </r>
  </si>
  <si>
    <r>
      <t>·</t>
    </r>
    <r>
      <rPr>
        <sz val="7"/>
        <color rgb="FF000000"/>
        <rFont val="Times New Roman"/>
        <family val="1"/>
      </rPr>
      <t xml:space="preserve">   </t>
    </r>
    <r>
      <rPr>
        <sz val="9.5"/>
        <color rgb="FF000000"/>
        <rFont val="Calibri"/>
        <family val="2"/>
        <scheme val="minor"/>
      </rPr>
      <t>The SCO ensures the individual is provided with information about on-going opportunities and support necessary to participate in community activities of the individual’s choice</t>
    </r>
    <r>
      <rPr>
        <sz val="11"/>
        <color theme="1"/>
        <rFont val="Calibri"/>
        <family val="2"/>
        <scheme val="minor"/>
      </rPr>
      <t xml:space="preserve"> </t>
    </r>
    <r>
      <rPr>
        <sz val="9.5"/>
        <color rgb="FF000000"/>
        <rFont val="Calibri"/>
        <family val="2"/>
        <scheme val="minor"/>
      </rPr>
      <t>and is documented in HCSIS.</t>
    </r>
  </si>
  <si>
    <r>
      <t>·</t>
    </r>
    <r>
      <rPr>
        <sz val="7"/>
        <color theme="1"/>
        <rFont val="Times New Roman"/>
        <family val="1"/>
      </rPr>
      <t xml:space="preserve">   </t>
    </r>
    <r>
      <rPr>
        <sz val="9.5"/>
        <color theme="1"/>
        <rFont val="Calibri"/>
        <family val="2"/>
        <scheme val="minor"/>
      </rPr>
      <t>Remediation can be completed by exception, meaning there is no way to remediate the non-compliance due to an individual’s death, moving out of state, inactive record status or transferring to another SCO.</t>
    </r>
  </si>
  <si>
    <r>
      <t>·</t>
    </r>
    <r>
      <rPr>
        <sz val="7"/>
        <color theme="1"/>
        <rFont val="Times New Roman"/>
        <family val="1"/>
      </rPr>
      <t xml:space="preserve">   </t>
    </r>
    <r>
      <rPr>
        <sz val="9.5"/>
        <color theme="1"/>
        <rFont val="Calibri"/>
        <family val="2"/>
        <scheme val="minor"/>
      </rPr>
      <t>The reviewer determines if the SC offered the family information about services and resources (i.e., trainings, community resources, support groups, etc.) based on a review of service notes, Individual Monitoring Tools, and the ISP.</t>
    </r>
  </si>
  <si>
    <r>
      <t>·</t>
    </r>
    <r>
      <rPr>
        <sz val="7"/>
        <color theme="1"/>
        <rFont val="Times New Roman"/>
        <family val="1"/>
      </rPr>
      <t xml:space="preserve">   </t>
    </r>
    <r>
      <rPr>
        <sz val="9.5"/>
        <color theme="1"/>
        <rFont val="Calibri"/>
        <family val="2"/>
        <scheme val="minor"/>
      </rPr>
      <t>Family is defined as both those related by birth and those chosen as family by the individual.</t>
    </r>
  </si>
  <si>
    <r>
      <t>1.</t>
    </r>
    <r>
      <rPr>
        <sz val="7"/>
        <color theme="1"/>
        <rFont val="Times New Roman"/>
        <family val="1"/>
      </rPr>
      <t xml:space="preserve">   </t>
    </r>
    <r>
      <rPr>
        <sz val="9.5"/>
        <color theme="1"/>
        <rFont val="Calibri"/>
        <family val="2"/>
        <scheme val="minor"/>
      </rPr>
      <t>(Yes) The SC offered information to the family.</t>
    </r>
  </si>
  <si>
    <r>
      <t>2.</t>
    </r>
    <r>
      <rPr>
        <sz val="7"/>
        <color theme="1"/>
        <rFont val="Times New Roman"/>
        <family val="1"/>
      </rPr>
      <t xml:space="preserve">   </t>
    </r>
    <r>
      <rPr>
        <sz val="9.5"/>
        <color theme="1"/>
        <rFont val="Calibri"/>
        <family val="2"/>
        <scheme val="minor"/>
      </rPr>
      <t>(No) The SC did not offer information to the family.</t>
    </r>
  </si>
  <si>
    <r>
      <t>3.</t>
    </r>
    <r>
      <rPr>
        <sz val="7"/>
        <color theme="1"/>
        <rFont val="Times New Roman"/>
        <family val="1"/>
      </rPr>
      <t xml:space="preserve">   </t>
    </r>
    <r>
      <rPr>
        <sz val="9.5"/>
        <color theme="1"/>
        <rFont val="Calibri"/>
        <family val="2"/>
        <scheme val="minor"/>
      </rPr>
      <t>(N/A) There was no family involvement.</t>
    </r>
  </si>
  <si>
    <r>
      <t>·</t>
    </r>
    <r>
      <rPr>
        <sz val="7"/>
        <color theme="1"/>
        <rFont val="Times New Roman"/>
        <family val="1"/>
      </rPr>
      <t xml:space="preserve">   </t>
    </r>
    <r>
      <rPr>
        <sz val="9.5"/>
        <color rgb="FF000000"/>
        <rFont val="Calibri"/>
        <family val="2"/>
        <scheme val="minor"/>
      </rPr>
      <t xml:space="preserve">Consolidated, P/FDS, CL, and Adult Autism Waivers </t>
    </r>
  </si>
  <si>
    <t xml:space="preserve">22a. </t>
  </si>
  <si>
    <r>
      <t>·</t>
    </r>
    <r>
      <rPr>
        <sz val="7"/>
        <color rgb="FF000000"/>
        <rFont val="Times New Roman"/>
        <family val="1"/>
      </rPr>
      <t xml:space="preserve">   </t>
    </r>
    <r>
      <rPr>
        <sz val="9.5"/>
        <color rgb="FF000000"/>
        <rFont val="Calibri"/>
        <family val="2"/>
        <scheme val="minor"/>
      </rPr>
      <t>The SCO ensures information</t>
    </r>
    <r>
      <rPr>
        <sz val="11"/>
        <color theme="1"/>
        <rFont val="Calibri"/>
        <family val="2"/>
        <scheme val="minor"/>
      </rPr>
      <t xml:space="preserve"> </t>
    </r>
    <r>
      <rPr>
        <sz val="9.5"/>
        <color rgb="FF000000"/>
        <rFont val="Calibri"/>
        <family val="2"/>
        <scheme val="minor"/>
      </rPr>
      <t>about services and resources is offered to the family and is documented in HCSIS.</t>
    </r>
  </si>
  <si>
    <t xml:space="preserve">22b. </t>
  </si>
  <si>
    <t xml:space="preserve">22c. </t>
  </si>
  <si>
    <r>
      <t>·</t>
    </r>
    <r>
      <rPr>
        <sz val="7"/>
        <color rgb="FF000000"/>
        <rFont val="Times New Roman"/>
        <family val="1"/>
      </rPr>
      <t xml:space="preserve">   </t>
    </r>
    <r>
      <rPr>
        <sz val="9.5"/>
        <color rgb="FF000000"/>
        <rFont val="Calibri"/>
        <family val="2"/>
        <scheme val="minor"/>
      </rPr>
      <t xml:space="preserve">The reviewer determines if the individual had identified change(s) in need based on a review of service notes, incident reports, PUNS, assessments including but not limited to the SIS assessment, Health Risk Screening Tool (HRST) and Periodic Risk Assessment (PRE), Individual Monitoring Tools and ISPs completed during the review period. </t>
    </r>
  </si>
  <si>
    <r>
      <t>1.</t>
    </r>
    <r>
      <rPr>
        <sz val="7"/>
        <color theme="1"/>
        <rFont val="Times New Roman"/>
        <family val="1"/>
      </rPr>
      <t xml:space="preserve">   </t>
    </r>
    <r>
      <rPr>
        <sz val="9.5"/>
        <color theme="1"/>
        <rFont val="Calibri"/>
        <family val="2"/>
        <scheme val="minor"/>
      </rPr>
      <t>(Yes) The individual had an identified change(s) in need.</t>
    </r>
  </si>
  <si>
    <t>*The individual’s ISP was updated when a change in need was identified.</t>
  </si>
  <si>
    <r>
      <t>·</t>
    </r>
    <r>
      <rPr>
        <sz val="7"/>
        <color rgb="FF000000"/>
        <rFont val="Times New Roman"/>
        <family val="1"/>
      </rPr>
      <t xml:space="preserve">   </t>
    </r>
    <r>
      <rPr>
        <sz val="9.5"/>
        <color rgb="FF000000"/>
        <rFont val="Calibri"/>
        <family val="2"/>
        <scheme val="minor"/>
      </rPr>
      <t xml:space="preserve">The reviewer determines if the ISP was updated when change(s) in need were identified based on a review of service notes, Individual Monitoring Tools, and the ISP.  </t>
    </r>
  </si>
  <si>
    <r>
      <t>·</t>
    </r>
    <r>
      <rPr>
        <sz val="7"/>
        <color rgb="FF000000"/>
        <rFont val="Times New Roman"/>
        <family val="1"/>
      </rPr>
      <t xml:space="preserve">   </t>
    </r>
    <r>
      <rPr>
        <sz val="9.5"/>
        <color rgb="FF000000"/>
        <rFont val="Calibri"/>
        <family val="2"/>
        <scheme val="minor"/>
      </rPr>
      <t xml:space="preserve">ID/A Waivers PATH: HCSIS &gt; Plan &gt; History &gt; Critical Revision. </t>
    </r>
  </si>
  <si>
    <r>
      <t>·</t>
    </r>
    <r>
      <rPr>
        <sz val="7"/>
        <color rgb="FF000000"/>
        <rFont val="Times New Roman"/>
        <family val="1"/>
      </rPr>
      <t xml:space="preserve">   </t>
    </r>
    <r>
      <rPr>
        <sz val="9.5"/>
        <color rgb="FF000000"/>
        <rFont val="Calibri"/>
        <family val="2"/>
        <scheme val="minor"/>
      </rPr>
      <t>The reviewer uses the ISP history screen to ensure a draft Critical Revision ISP was submitted for the change(s) being identified.</t>
    </r>
  </si>
  <si>
    <r>
      <t>·</t>
    </r>
    <r>
      <rPr>
        <sz val="7"/>
        <color theme="1"/>
        <rFont val="Times New Roman"/>
        <family val="1"/>
      </rPr>
      <t xml:space="preserve">   </t>
    </r>
    <r>
      <rPr>
        <sz val="9.5"/>
        <color theme="1"/>
        <rFont val="Calibri"/>
        <family val="2"/>
        <scheme val="minor"/>
      </rPr>
      <t>If the individual’s ISP was not updated when change(s) in need were identified, the reviewer determines if the SC documented justification of the reason(s) why the update was not made based on a review of the service notes, Individual Monitoring Tools, and the ISP.</t>
    </r>
  </si>
  <si>
    <r>
      <t>1.</t>
    </r>
    <r>
      <rPr>
        <sz val="7"/>
        <color theme="1"/>
        <rFont val="Times New Roman"/>
        <family val="1"/>
      </rPr>
      <t xml:space="preserve">   </t>
    </r>
    <r>
      <rPr>
        <sz val="9.5"/>
        <color theme="1"/>
        <rFont val="Calibri"/>
        <family val="2"/>
        <scheme val="minor"/>
      </rPr>
      <t>(Yes) The ISP was updated</t>
    </r>
    <r>
      <rPr>
        <sz val="11"/>
        <color theme="1"/>
        <rFont val="Calibri"/>
        <family val="2"/>
        <scheme val="minor"/>
      </rPr>
      <t xml:space="preserve"> </t>
    </r>
    <r>
      <rPr>
        <sz val="9.5"/>
        <color theme="1"/>
        <rFont val="Calibri"/>
        <family val="2"/>
        <scheme val="minor"/>
      </rPr>
      <t>when change(s) in need were identified or the SC documented justification if the ISP was not updated.</t>
    </r>
  </si>
  <si>
    <r>
      <t>2.</t>
    </r>
    <r>
      <rPr>
        <sz val="7"/>
        <color theme="1"/>
        <rFont val="Times New Roman"/>
        <family val="1"/>
      </rPr>
      <t xml:space="preserve">   </t>
    </r>
    <r>
      <rPr>
        <sz val="9.5"/>
        <color theme="1"/>
        <rFont val="Calibri"/>
        <family val="2"/>
        <scheme val="minor"/>
      </rPr>
      <t>(No) The ISP was not updated to reflect an ODP funded service change, and the SC did not document justification for the ISP not being updated when change(s) in need were identified.</t>
    </r>
  </si>
  <si>
    <r>
      <t>3.</t>
    </r>
    <r>
      <rPr>
        <sz val="7"/>
        <color theme="1"/>
        <rFont val="Times New Roman"/>
        <family val="1"/>
      </rPr>
      <t xml:space="preserve">    </t>
    </r>
    <r>
      <rPr>
        <sz val="9.5"/>
        <color theme="1"/>
        <rFont val="Calibri"/>
        <family val="2"/>
        <scheme val="minor"/>
      </rPr>
      <t>(N/A) There was no change(s) in need identified.</t>
    </r>
  </si>
  <si>
    <r>
      <t>·</t>
    </r>
    <r>
      <rPr>
        <sz val="7"/>
        <color theme="1"/>
        <rFont val="Times New Roman"/>
        <family val="1"/>
      </rPr>
      <t xml:space="preserve">   </t>
    </r>
    <r>
      <rPr>
        <sz val="9.5"/>
        <color rgb="FF000000"/>
        <rFont val="Calibri"/>
        <family val="2"/>
        <scheme val="minor"/>
      </rPr>
      <t xml:space="preserve">Bulletin 00-10-06, </t>
    </r>
    <r>
      <rPr>
        <i/>
        <sz val="9.5"/>
        <color rgb="FF000000"/>
        <rFont val="Calibri"/>
        <family val="2"/>
        <scheme val="minor"/>
      </rPr>
      <t xml:space="preserve">Supports Coordination Services </t>
    </r>
    <r>
      <rPr>
        <sz val="9.5"/>
        <color rgb="FF000000"/>
        <rFont val="Calibri"/>
        <family val="2"/>
        <scheme val="minor"/>
      </rPr>
      <t>(ID/A Waivers)</t>
    </r>
  </si>
  <si>
    <r>
      <t>·</t>
    </r>
    <r>
      <rPr>
        <sz val="7"/>
        <color theme="1"/>
        <rFont val="Times New Roman"/>
        <family val="1"/>
      </rPr>
      <t xml:space="preserve">   </t>
    </r>
    <r>
      <rPr>
        <sz val="9.5"/>
        <color rgb="FF000000"/>
        <rFont val="Calibri"/>
        <family val="2"/>
        <scheme val="minor"/>
      </rPr>
      <t xml:space="preserve">ISP Manual </t>
    </r>
    <r>
      <rPr>
        <sz val="9"/>
        <color theme="1"/>
        <rFont val="Calibri"/>
        <family val="2"/>
        <scheme val="minor"/>
      </rPr>
      <t>(ID/A waivers)</t>
    </r>
  </si>
  <si>
    <r>
      <t>·</t>
    </r>
    <r>
      <rPr>
        <sz val="7"/>
        <color theme="1"/>
        <rFont val="Times New Roman"/>
        <family val="1"/>
      </rPr>
      <t xml:space="preserve">   </t>
    </r>
    <r>
      <rPr>
        <sz val="9.5"/>
        <color rgb="FF000000"/>
        <rFont val="Calibri"/>
        <family val="2"/>
        <scheme val="minor"/>
      </rPr>
      <t xml:space="preserve">ODP Announcement 19-012, </t>
    </r>
    <r>
      <rPr>
        <sz val="9.5"/>
        <color theme="1"/>
        <rFont val="Calibri"/>
        <family val="2"/>
        <scheme val="minor"/>
      </rPr>
      <t>New Documentation Requirements for Individual Support Plans (ISPs) Within the Consolidated Waiver (ID/A Waivers)</t>
    </r>
  </si>
  <si>
    <r>
      <t>·</t>
    </r>
    <r>
      <rPr>
        <sz val="7"/>
        <color theme="1"/>
        <rFont val="Times New Roman"/>
        <family val="1"/>
      </rPr>
      <t xml:space="preserve">   </t>
    </r>
    <r>
      <rPr>
        <sz val="9.5"/>
        <color theme="1"/>
        <rFont val="Calibri"/>
        <family val="2"/>
        <scheme val="minor"/>
      </rPr>
      <t xml:space="preserve">The SCO must update the ISP to reflect the change in need. </t>
    </r>
  </si>
  <si>
    <r>
      <t>·</t>
    </r>
    <r>
      <rPr>
        <sz val="7"/>
        <color rgb="FF000000"/>
        <rFont val="Times New Roman"/>
        <family val="1"/>
      </rPr>
      <t xml:space="preserve">   </t>
    </r>
    <r>
      <rPr>
        <sz val="9.5"/>
        <color theme="1"/>
        <rFont val="Calibri"/>
        <family val="2"/>
        <scheme val="minor"/>
      </rPr>
      <t>The SCO calculates the number of days between the notification date to the SCO and the remediation action date.</t>
    </r>
  </si>
  <si>
    <r>
      <t>·</t>
    </r>
    <r>
      <rPr>
        <sz val="7"/>
        <color rgb="FF000000"/>
        <rFont val="Times New Roman"/>
        <family val="1"/>
      </rPr>
      <t xml:space="preserve">   </t>
    </r>
    <r>
      <rPr>
        <sz val="9.5"/>
        <color theme="1"/>
        <rFont val="Calibri"/>
        <family val="2"/>
        <scheme val="minor"/>
      </rPr>
      <t>The SCO enters the reason for the exception in the comment field.</t>
    </r>
  </si>
  <si>
    <r>
      <t>o</t>
    </r>
    <r>
      <rPr>
        <sz val="7"/>
        <color rgb="FF000000"/>
        <rFont val="Times New Roman"/>
        <family val="1"/>
      </rPr>
      <t xml:space="preserve">  </t>
    </r>
    <r>
      <rPr>
        <sz val="9.5"/>
        <color rgb="FF000000"/>
        <rFont val="Calibri"/>
        <family val="2"/>
        <scheme val="minor"/>
      </rPr>
      <t>Issues are defined as:</t>
    </r>
  </si>
  <si>
    <r>
      <t>-</t>
    </r>
    <r>
      <rPr>
        <sz val="7"/>
        <color rgb="FF000000"/>
        <rFont val="Times New Roman"/>
        <family val="1"/>
      </rPr>
      <t xml:space="preserve">    </t>
    </r>
    <r>
      <rPr>
        <sz val="9.5"/>
        <color rgb="FF000000"/>
        <rFont val="Calibri"/>
        <family val="2"/>
        <scheme val="minor"/>
      </rPr>
      <t>Any situation that warrants corrective action and timely response by an individual providing supports</t>
    </r>
  </si>
  <si>
    <r>
      <t>-</t>
    </r>
    <r>
      <rPr>
        <sz val="7"/>
        <color rgb="FF000000"/>
        <rFont val="Times New Roman"/>
        <family val="1"/>
      </rPr>
      <t xml:space="preserve">    </t>
    </r>
    <r>
      <rPr>
        <sz val="9.5"/>
        <color rgb="FF000000"/>
        <rFont val="Calibri"/>
        <family val="2"/>
        <scheme val="minor"/>
      </rPr>
      <t>Circumstances that negatively impact an individual’s quality of life</t>
    </r>
  </si>
  <si>
    <r>
      <t>-</t>
    </r>
    <r>
      <rPr>
        <sz val="7"/>
        <color rgb="FF000000"/>
        <rFont val="Times New Roman"/>
        <family val="1"/>
      </rPr>
      <t xml:space="preserve">    </t>
    </r>
    <r>
      <rPr>
        <sz val="9.5"/>
        <color rgb="FF000000"/>
        <rFont val="Calibri"/>
        <family val="2"/>
        <scheme val="minor"/>
      </rPr>
      <t>An individual is not receiving the appropriate quality, type, duration, and frequency of services as identified in the ISP.</t>
    </r>
  </si>
  <si>
    <r>
      <t>-</t>
    </r>
    <r>
      <rPr>
        <sz val="7"/>
        <color rgb="FF000000"/>
        <rFont val="Times New Roman"/>
        <family val="1"/>
      </rPr>
      <t xml:space="preserve">    </t>
    </r>
    <r>
      <rPr>
        <sz val="9.5"/>
        <color rgb="FF000000"/>
        <rFont val="Calibri"/>
        <family val="2"/>
        <scheme val="minor"/>
      </rPr>
      <t>An individual is dissatisfied with the manner in which the services or supports are delivered.</t>
    </r>
  </si>
  <si>
    <r>
      <t>1.</t>
    </r>
    <r>
      <rPr>
        <sz val="7"/>
        <color theme="1"/>
        <rFont val="Times New Roman"/>
        <family val="1"/>
      </rPr>
      <t xml:space="preserve">   </t>
    </r>
    <r>
      <rPr>
        <sz val="9.5"/>
        <color theme="1"/>
        <rFont val="Calibri"/>
        <family val="2"/>
        <scheme val="minor"/>
      </rPr>
      <t>(Yes) The SC followed up on identified issues, including notification of the Provider.</t>
    </r>
  </si>
  <si>
    <r>
      <t>2.</t>
    </r>
    <r>
      <rPr>
        <sz val="7"/>
        <color theme="1"/>
        <rFont val="Times New Roman"/>
        <family val="1"/>
      </rPr>
      <t xml:space="preserve">   </t>
    </r>
    <r>
      <rPr>
        <sz val="9.5"/>
        <color theme="1"/>
        <rFont val="Calibri"/>
        <family val="2"/>
        <scheme val="minor"/>
      </rPr>
      <t>(No) The SC did not follow up on identified issues or did not notify the Provider.</t>
    </r>
  </si>
  <si>
    <r>
      <t>3.</t>
    </r>
    <r>
      <rPr>
        <sz val="7"/>
        <color theme="1"/>
        <rFont val="Times New Roman"/>
        <family val="1"/>
      </rPr>
      <t xml:space="preserve">   </t>
    </r>
    <r>
      <rPr>
        <sz val="9.5"/>
        <color theme="1"/>
        <rFont val="Calibri"/>
        <family val="2"/>
        <scheme val="minor"/>
      </rPr>
      <t>(N/A) There were no issues.</t>
    </r>
  </si>
  <si>
    <t>SCO follows up on the issue(s).</t>
  </si>
  <si>
    <r>
      <t>·</t>
    </r>
    <r>
      <rPr>
        <sz val="7"/>
        <color theme="1"/>
        <rFont val="Times New Roman"/>
        <family val="1"/>
      </rPr>
      <t xml:space="preserve">   </t>
    </r>
    <r>
      <rPr>
        <sz val="9.5"/>
        <color theme="1"/>
        <rFont val="Calibri"/>
        <family val="2"/>
        <scheme val="minor"/>
      </rPr>
      <t>The SCO follows-up on the issue and documents the action in HCSIS.</t>
    </r>
  </si>
  <si>
    <r>
      <t>1.</t>
    </r>
    <r>
      <rPr>
        <sz val="7"/>
        <color theme="1"/>
        <rFont val="Times New Roman"/>
        <family val="1"/>
      </rPr>
      <t xml:space="preserve">   </t>
    </r>
    <r>
      <rPr>
        <sz val="9.5"/>
        <color theme="1"/>
        <rFont val="Calibri"/>
        <family val="2"/>
        <scheme val="minor"/>
      </rPr>
      <t>(Yes) The ISP included evidence of a risk assessment.</t>
    </r>
  </si>
  <si>
    <r>
      <t>2.</t>
    </r>
    <r>
      <rPr>
        <sz val="7"/>
        <color theme="1"/>
        <rFont val="Times New Roman"/>
        <family val="1"/>
      </rPr>
      <t xml:space="preserve">   </t>
    </r>
    <r>
      <rPr>
        <sz val="9.5"/>
        <color theme="1"/>
        <rFont val="Calibri"/>
        <family val="2"/>
        <scheme val="minor"/>
      </rPr>
      <t>(No) The ISP did not include evidence of a risk assessment.</t>
    </r>
  </si>
  <si>
    <r>
      <t>·</t>
    </r>
    <r>
      <rPr>
        <sz val="7"/>
        <color theme="1"/>
        <rFont val="Times New Roman"/>
        <family val="1"/>
      </rPr>
      <t xml:space="preserve">   </t>
    </r>
    <r>
      <rPr>
        <sz val="9.5"/>
        <color theme="1"/>
        <rFont val="Calibri"/>
        <family val="2"/>
        <scheme val="minor"/>
      </rPr>
      <t xml:space="preserve">The SCO documents a risk assessment in the ISP in HCSIS. </t>
    </r>
  </si>
  <si>
    <r>
      <t>·</t>
    </r>
    <r>
      <rPr>
        <sz val="7"/>
        <color theme="1"/>
        <rFont val="Times New Roman"/>
        <family val="1"/>
      </rPr>
      <t xml:space="preserve">   </t>
    </r>
    <r>
      <rPr>
        <sz val="9.5"/>
        <color theme="1"/>
        <rFont val="Calibri"/>
        <family val="2"/>
        <scheme val="minor"/>
      </rPr>
      <t xml:space="preserve">The reviewer determines if the SC incorporated risk mitigation strategies based on a review of the entire ISP. </t>
    </r>
  </si>
  <si>
    <r>
      <t>·</t>
    </r>
    <r>
      <rPr>
        <sz val="7"/>
        <color theme="1"/>
        <rFont val="Times New Roman"/>
        <family val="1"/>
      </rPr>
      <t xml:space="preserve">   </t>
    </r>
    <r>
      <rPr>
        <sz val="9.5"/>
        <color theme="1"/>
        <rFont val="Calibri"/>
        <family val="2"/>
        <scheme val="minor"/>
      </rPr>
      <t>Risks can be found in the following:</t>
    </r>
  </si>
  <si>
    <r>
      <t>o</t>
    </r>
    <r>
      <rPr>
        <sz val="7"/>
        <color theme="1"/>
        <rFont val="Times New Roman"/>
        <family val="1"/>
      </rPr>
      <t xml:space="preserve">   </t>
    </r>
    <r>
      <rPr>
        <sz val="9.5"/>
        <color theme="1"/>
        <rFont val="Calibri"/>
        <family val="2"/>
        <scheme val="minor"/>
      </rPr>
      <t>HRST (must be reviewed for all individuals in a residential setting)</t>
    </r>
  </si>
  <si>
    <r>
      <t>o</t>
    </r>
    <r>
      <rPr>
        <sz val="7"/>
        <color theme="1"/>
        <rFont val="Times New Roman"/>
        <family val="1"/>
      </rPr>
      <t xml:space="preserve">   </t>
    </r>
    <r>
      <rPr>
        <sz val="9.5"/>
        <color theme="1"/>
        <rFont val="Calibri"/>
        <family val="2"/>
        <scheme val="minor"/>
      </rPr>
      <t>Service notes</t>
    </r>
  </si>
  <si>
    <r>
      <t>o</t>
    </r>
    <r>
      <rPr>
        <sz val="7"/>
        <color theme="1"/>
        <rFont val="Times New Roman"/>
        <family val="1"/>
      </rPr>
      <t xml:space="preserve">   </t>
    </r>
    <r>
      <rPr>
        <sz val="9.5"/>
        <color theme="1"/>
        <rFont val="Calibri"/>
        <family val="2"/>
        <scheme val="minor"/>
      </rPr>
      <t>Individual Monitoring Tools</t>
    </r>
  </si>
  <si>
    <r>
      <t>o</t>
    </r>
    <r>
      <rPr>
        <sz val="7"/>
        <color theme="1"/>
        <rFont val="Times New Roman"/>
        <family val="1"/>
      </rPr>
      <t xml:space="preserve">   </t>
    </r>
    <r>
      <rPr>
        <sz val="9.5"/>
        <color theme="1"/>
        <rFont val="Calibri"/>
        <family val="2"/>
        <scheme val="minor"/>
      </rPr>
      <t>ISP</t>
    </r>
  </si>
  <si>
    <r>
      <t>o</t>
    </r>
    <r>
      <rPr>
        <sz val="7"/>
        <color theme="1"/>
        <rFont val="Times New Roman"/>
        <family val="1"/>
      </rPr>
      <t xml:space="preserve">   </t>
    </r>
    <r>
      <rPr>
        <sz val="9.5"/>
        <color theme="1"/>
        <rFont val="Calibri"/>
        <family val="2"/>
        <scheme val="minor"/>
      </rPr>
      <t>Incident Reports</t>
    </r>
  </si>
  <si>
    <r>
      <t>o</t>
    </r>
    <r>
      <rPr>
        <sz val="7"/>
        <color theme="1"/>
        <rFont val="Times New Roman"/>
        <family val="1"/>
      </rPr>
      <t xml:space="preserve">   </t>
    </r>
    <r>
      <rPr>
        <sz val="9.5"/>
        <color theme="1"/>
        <rFont val="Calibri"/>
        <family val="2"/>
        <scheme val="minor"/>
      </rPr>
      <t>SIS assessment (ID/A waivers)</t>
    </r>
  </si>
  <si>
    <r>
      <t>o</t>
    </r>
    <r>
      <rPr>
        <sz val="7"/>
        <color theme="1"/>
        <rFont val="Times New Roman"/>
        <family val="1"/>
      </rPr>
      <t xml:space="preserve">   </t>
    </r>
    <r>
      <rPr>
        <sz val="9.5"/>
        <color theme="1"/>
        <rFont val="Calibri"/>
        <family val="2"/>
        <scheme val="minor"/>
      </rPr>
      <t>PRE (AAW)</t>
    </r>
  </si>
  <si>
    <r>
      <t>o</t>
    </r>
    <r>
      <rPr>
        <sz val="7"/>
        <color theme="1"/>
        <rFont val="Times New Roman"/>
        <family val="1"/>
      </rPr>
      <t xml:space="preserve">   </t>
    </r>
    <r>
      <rPr>
        <sz val="9.5"/>
        <color theme="1"/>
        <rFont val="Calibri"/>
        <family val="2"/>
        <scheme val="minor"/>
      </rPr>
      <t>BSASP Assessment Protocol Bundle (AAW)</t>
    </r>
  </si>
  <si>
    <r>
      <t>o</t>
    </r>
    <r>
      <rPr>
        <sz val="7"/>
        <color theme="1"/>
        <rFont val="Times New Roman"/>
        <family val="1"/>
      </rPr>
      <t xml:space="preserve">   </t>
    </r>
    <r>
      <rPr>
        <sz val="9.5"/>
        <color theme="1"/>
        <rFont val="Calibri"/>
        <family val="2"/>
        <scheme val="minor"/>
      </rPr>
      <t>Any applicable planning assessments.</t>
    </r>
  </si>
  <si>
    <t>27a.</t>
  </si>
  <si>
    <r>
      <t>·</t>
    </r>
    <r>
      <rPr>
        <sz val="7"/>
        <color theme="1"/>
        <rFont val="Times New Roman"/>
        <family val="1"/>
      </rPr>
      <t xml:space="preserve">   </t>
    </r>
    <r>
      <rPr>
        <sz val="9.5"/>
        <color theme="1"/>
        <rFont val="Calibri"/>
        <family val="2"/>
        <scheme val="minor"/>
      </rPr>
      <t xml:space="preserve">The SCO documents risk mitigation strategies in the ISP. </t>
    </r>
  </si>
  <si>
    <t>73b.</t>
  </si>
  <si>
    <r>
      <t>·</t>
    </r>
    <r>
      <rPr>
        <sz val="7"/>
        <color theme="1"/>
        <rFont val="Times New Roman"/>
        <family val="1"/>
      </rPr>
      <t xml:space="preserve">   </t>
    </r>
    <r>
      <rPr>
        <sz val="9.5"/>
        <color theme="1"/>
        <rFont val="Calibri"/>
        <family val="2"/>
        <scheme val="minor"/>
      </rPr>
      <t xml:space="preserve">The reviewer determines if the SC developed a person- centered ISP that incorporates all formal and informal assessed needs and personal goals based on a review of service notes, the ISP, Individual Monitoring Tools, PUNS (ID/A), the SIS assessment (ID/A), the PRE (AAW), BSASP Assessment Protocol Bundle (AAW), HRST (if applicable), communication assessments and any applicable assessments. </t>
    </r>
  </si>
  <si>
    <r>
      <t>COMMENT NEEDED</t>
    </r>
    <r>
      <rPr>
        <sz val="9.5"/>
        <color theme="1"/>
        <rFont val="Calibri"/>
        <family val="2"/>
        <scheme val="minor"/>
      </rPr>
      <t xml:space="preserve"> </t>
    </r>
    <r>
      <rPr>
        <b/>
        <sz val="9.5"/>
        <color theme="1"/>
        <rFont val="Calibri"/>
        <family val="2"/>
        <scheme val="minor"/>
      </rPr>
      <t>– If “No,” identify the assessed needs and/or personal goals that have not been addressed in the ISP.</t>
    </r>
  </si>
  <si>
    <r>
      <t>1.</t>
    </r>
    <r>
      <rPr>
        <sz val="7"/>
        <color theme="1"/>
        <rFont val="Times New Roman"/>
        <family val="1"/>
      </rPr>
      <t xml:space="preserve">   </t>
    </r>
    <r>
      <rPr>
        <sz val="9.5"/>
        <color theme="1"/>
        <rFont val="Calibri"/>
        <family val="2"/>
        <scheme val="minor"/>
      </rPr>
      <t>(Yes) The ISP was person-centered and addressed all assessed needs and personal goals.</t>
    </r>
  </si>
  <si>
    <r>
      <t>2.</t>
    </r>
    <r>
      <rPr>
        <sz val="7"/>
        <color rgb="FF000000"/>
        <rFont val="Times New Roman"/>
        <family val="1"/>
      </rPr>
      <t xml:space="preserve">   </t>
    </r>
    <r>
      <rPr>
        <sz val="9.5"/>
        <color theme="1"/>
        <rFont val="Calibri"/>
        <family val="2"/>
        <scheme val="minor"/>
      </rPr>
      <t>(No) The ISP was not person-centered, and/or did not address all assessed needs and personal goals.</t>
    </r>
  </si>
  <si>
    <r>
      <t>·</t>
    </r>
    <r>
      <rPr>
        <sz val="7"/>
        <color theme="1"/>
        <rFont val="Times New Roman"/>
        <family val="1"/>
      </rPr>
      <t xml:space="preserve">   </t>
    </r>
    <r>
      <rPr>
        <sz val="9.5"/>
        <color theme="1"/>
        <rFont val="Calibri"/>
        <family val="2"/>
        <scheme val="minor"/>
      </rPr>
      <t xml:space="preserve">Bulletin 00-22-05, </t>
    </r>
    <r>
      <rPr>
        <i/>
        <sz val="9.5"/>
        <color theme="1"/>
        <rFont val="Calibri"/>
        <family val="2"/>
        <scheme val="minor"/>
      </rPr>
      <t>Individual Support Plans (ISPs)</t>
    </r>
    <r>
      <rPr>
        <sz val="9.5"/>
        <color theme="1"/>
        <rFont val="Calibri"/>
        <family val="2"/>
        <scheme val="minor"/>
      </rPr>
      <t xml:space="preserve"> (ID/A Waivers)</t>
    </r>
  </si>
  <si>
    <r>
      <t>·</t>
    </r>
    <r>
      <rPr>
        <sz val="7"/>
        <color theme="1"/>
        <rFont val="Times New Roman"/>
        <family val="1"/>
      </rPr>
      <t xml:space="preserve">   </t>
    </r>
    <r>
      <rPr>
        <sz val="9.5"/>
        <color theme="1"/>
        <rFont val="Calibri"/>
        <family val="2"/>
        <scheme val="minor"/>
      </rPr>
      <t>The SCO ensure the SC develops a person-centered ISP</t>
    </r>
    <r>
      <rPr>
        <sz val="11"/>
        <color theme="1"/>
        <rFont val="Calibri"/>
        <family val="2"/>
        <scheme val="minor"/>
      </rPr>
      <t xml:space="preserve"> </t>
    </r>
    <r>
      <rPr>
        <sz val="9.5"/>
        <color theme="1"/>
        <rFont val="Calibri"/>
        <family val="2"/>
        <scheme val="minor"/>
      </rPr>
      <t>to address all assessed needs and personal goals.</t>
    </r>
  </si>
  <si>
    <t>28c.</t>
  </si>
  <si>
    <r>
      <t>·</t>
    </r>
    <r>
      <rPr>
        <sz val="7"/>
        <color theme="1"/>
        <rFont val="Times New Roman"/>
        <family val="1"/>
      </rPr>
      <t xml:space="preserve">   </t>
    </r>
    <r>
      <rPr>
        <sz val="9.5"/>
        <color theme="1"/>
        <rFont val="Calibri"/>
        <family val="2"/>
        <scheme val="minor"/>
      </rPr>
      <t xml:space="preserve">For the AAW, the reviewer determines if the SC ensured that the goals are consistent in the ISP based on the review of the ISP.    </t>
    </r>
  </si>
  <si>
    <r>
      <t>·</t>
    </r>
    <r>
      <rPr>
        <sz val="7"/>
        <color theme="1"/>
        <rFont val="Times New Roman"/>
        <family val="1"/>
      </rPr>
      <t xml:space="preserve">   </t>
    </r>
    <r>
      <rPr>
        <sz val="9.5"/>
        <color theme="1"/>
        <rFont val="Calibri"/>
        <family val="2"/>
        <scheme val="minor"/>
      </rPr>
      <t>Outcomes/goals should reflect the personal goals of the individual.</t>
    </r>
  </si>
  <si>
    <r>
      <t>COMMENT NEEDED – If “No,” identify the outcomes/</t>
    </r>
    <r>
      <rPr>
        <sz val="11"/>
        <color theme="1"/>
        <rFont val="Calibri"/>
        <family val="2"/>
        <scheme val="minor"/>
      </rPr>
      <t xml:space="preserve"> </t>
    </r>
    <r>
      <rPr>
        <b/>
        <sz val="9.5"/>
        <color theme="1"/>
        <rFont val="Calibri"/>
        <family val="2"/>
        <scheme val="minor"/>
      </rPr>
      <t>goals that are not supported/consistent and what is missing.</t>
    </r>
  </si>
  <si>
    <r>
      <t>1.</t>
    </r>
    <r>
      <rPr>
        <sz val="7"/>
        <color theme="1"/>
        <rFont val="Times New Roman"/>
        <family val="1"/>
      </rPr>
      <t xml:space="preserve">   </t>
    </r>
    <r>
      <rPr>
        <sz val="9.5"/>
        <color theme="1"/>
        <rFont val="Calibri"/>
        <family val="2"/>
        <scheme val="minor"/>
      </rPr>
      <t>(Yes) The outcomes were supported by the information in the ISP (ID/A), or the goals were consistent with the information in the ISP (AAW).</t>
    </r>
  </si>
  <si>
    <r>
      <t>2.</t>
    </r>
    <r>
      <rPr>
        <sz val="7"/>
        <color theme="1"/>
        <rFont val="Times New Roman"/>
        <family val="1"/>
      </rPr>
      <t xml:space="preserve">   </t>
    </r>
    <r>
      <rPr>
        <sz val="9.5"/>
        <color theme="1"/>
        <rFont val="Calibri"/>
        <family val="2"/>
        <scheme val="minor"/>
      </rPr>
      <t>(No) The outcomes were not supported by the information in the ISP (ID/A) or if the goals were not consistent with the information in the ISP (AAW).</t>
    </r>
  </si>
  <si>
    <r>
      <t>·</t>
    </r>
    <r>
      <rPr>
        <sz val="7"/>
        <color rgb="FF000000"/>
        <rFont val="Times New Roman"/>
        <family val="1"/>
      </rPr>
      <t xml:space="preserve">   </t>
    </r>
    <r>
      <rPr>
        <sz val="9.5"/>
        <color rgb="FF000000"/>
        <rFont val="Calibri"/>
        <family val="2"/>
        <scheme val="minor"/>
      </rPr>
      <t>The SCO must ensure that the ISP is updated to support the outcomes/</t>
    </r>
    <r>
      <rPr>
        <sz val="11"/>
        <color theme="1"/>
        <rFont val="Calibri"/>
        <family val="2"/>
        <scheme val="minor"/>
      </rPr>
      <t xml:space="preserve"> </t>
    </r>
    <r>
      <rPr>
        <sz val="9.5"/>
        <color rgb="FF000000"/>
        <rFont val="Calibri"/>
        <family val="2"/>
        <scheme val="minor"/>
      </rPr>
      <t xml:space="preserve">goals.  </t>
    </r>
  </si>
  <si>
    <r>
      <t>·</t>
    </r>
    <r>
      <rPr>
        <sz val="7"/>
        <color theme="1"/>
        <rFont val="Times New Roman"/>
        <family val="1"/>
      </rPr>
      <t xml:space="preserve">   </t>
    </r>
    <r>
      <rPr>
        <sz val="9.5"/>
        <color theme="1"/>
        <rFont val="Calibri"/>
        <family val="2"/>
        <scheme val="minor"/>
      </rPr>
      <t>The reviewer determines if the SC conducted monitorings at the required frequency based on a review of the Individual Monitoring Tools.</t>
    </r>
  </si>
  <si>
    <r>
      <t>·</t>
    </r>
    <r>
      <rPr>
        <sz val="7"/>
        <color theme="1"/>
        <rFont val="Times New Roman"/>
        <family val="1"/>
      </rPr>
      <t xml:space="preserve">   </t>
    </r>
    <r>
      <rPr>
        <sz val="9.5"/>
        <color theme="1"/>
        <rFont val="Calibri"/>
        <family val="2"/>
        <scheme val="minor"/>
      </rPr>
      <t xml:space="preserve">PATH: HCSIS &gt; SC &gt; Indiv Monitoring. </t>
    </r>
  </si>
  <si>
    <r>
      <t>·</t>
    </r>
    <r>
      <rPr>
        <sz val="7"/>
        <color theme="1"/>
        <rFont val="Times New Roman"/>
        <family val="1"/>
      </rPr>
      <t xml:space="preserve">   </t>
    </r>
    <r>
      <rPr>
        <sz val="9.5"/>
        <color theme="1"/>
        <rFont val="Calibri"/>
        <family val="2"/>
        <scheme val="minor"/>
      </rPr>
      <t>For the ID/A waivers, ISP should be reviewed to determine if a non-statutory frequency has been established and approved. If the individual has an approved non-statutory frequency, identify them in the comments section by MCI#, name(s), or initials.</t>
    </r>
  </si>
  <si>
    <r>
      <t>1.</t>
    </r>
    <r>
      <rPr>
        <sz val="7"/>
        <color theme="1"/>
        <rFont val="Times New Roman"/>
        <family val="1"/>
      </rPr>
      <t xml:space="preserve">   </t>
    </r>
    <r>
      <rPr>
        <sz val="9.5"/>
        <color theme="1"/>
        <rFont val="Calibri"/>
        <family val="2"/>
        <scheme val="minor"/>
      </rPr>
      <t>(Yes) The SC conducted all monitorings at the required frequency.</t>
    </r>
  </si>
  <si>
    <r>
      <t>2.</t>
    </r>
    <r>
      <rPr>
        <sz val="7"/>
        <color theme="1"/>
        <rFont val="Times New Roman"/>
        <family val="1"/>
      </rPr>
      <t xml:space="preserve">   </t>
    </r>
    <r>
      <rPr>
        <sz val="9.5"/>
        <color theme="1"/>
        <rFont val="Calibri"/>
        <family val="2"/>
        <scheme val="minor"/>
      </rPr>
      <t>(No) The SC did not conduct all monitorings at the required frequency.</t>
    </r>
  </si>
  <si>
    <r>
      <t>3.</t>
    </r>
    <r>
      <rPr>
        <sz val="7"/>
        <color theme="1"/>
        <rFont val="Times New Roman"/>
        <family val="1"/>
      </rPr>
      <t xml:space="preserve">   </t>
    </r>
    <r>
      <rPr>
        <sz val="9.5"/>
        <color theme="1"/>
        <rFont val="Calibri"/>
        <family val="2"/>
        <scheme val="minor"/>
      </rPr>
      <t>(N/A) The individual was not due for a monitoring at the time of the review.</t>
    </r>
  </si>
  <si>
    <r>
      <t>·</t>
    </r>
    <r>
      <rPr>
        <sz val="7"/>
        <color theme="1"/>
        <rFont val="Times New Roman"/>
        <family val="1"/>
      </rPr>
      <t xml:space="preserve">   </t>
    </r>
    <r>
      <rPr>
        <sz val="9.5"/>
        <color theme="1"/>
        <rFont val="Calibri"/>
        <family val="2"/>
        <scheme val="minor"/>
      </rPr>
      <t>ODP Announcement 126-17, CMS Approves the Targeted Support Management State Plan Amendment (ID/A waivers)</t>
    </r>
  </si>
  <si>
    <r>
      <t>·</t>
    </r>
    <r>
      <rPr>
        <sz val="7"/>
        <color theme="1"/>
        <rFont val="Times New Roman"/>
        <family val="1"/>
      </rPr>
      <t xml:space="preserve">   </t>
    </r>
    <r>
      <rPr>
        <sz val="9.5"/>
        <color theme="1"/>
        <rFont val="Calibri"/>
        <family val="2"/>
        <scheme val="minor"/>
      </rPr>
      <t>The SCO ensures the SC completes a monitoring and documents the activity in HCSIS.</t>
    </r>
  </si>
  <si>
    <t>30d.</t>
  </si>
  <si>
    <r>
      <t>·</t>
    </r>
    <r>
      <rPr>
        <sz val="7"/>
        <color theme="1"/>
        <rFont val="Times New Roman"/>
        <family val="1"/>
      </rPr>
      <t xml:space="preserve">   </t>
    </r>
    <r>
      <rPr>
        <sz val="9.5"/>
        <color theme="1"/>
        <rFont val="Calibri"/>
        <family val="2"/>
        <scheme val="minor"/>
      </rPr>
      <t>The reviewer determines if the SC conducted monitorings at the required location based on a review of the Individual Monitoring Tools.</t>
    </r>
  </si>
  <si>
    <r>
      <t>·</t>
    </r>
    <r>
      <rPr>
        <sz val="7"/>
        <color theme="1"/>
        <rFont val="Times New Roman"/>
        <family val="1"/>
      </rPr>
      <t xml:space="preserve">   </t>
    </r>
    <r>
      <rPr>
        <sz val="9.5"/>
        <color theme="1"/>
        <rFont val="Calibri"/>
        <family val="2"/>
        <scheme val="minor"/>
      </rPr>
      <t xml:space="preserve">ID/A PATH: HCSIS &gt; SC &gt; Indiv Monitoring. </t>
    </r>
  </si>
  <si>
    <r>
      <t>·</t>
    </r>
    <r>
      <rPr>
        <sz val="7"/>
        <color theme="1"/>
        <rFont val="Times New Roman"/>
        <family val="1"/>
      </rPr>
      <t xml:space="preserve">   </t>
    </r>
    <r>
      <rPr>
        <sz val="9.5"/>
        <color theme="1"/>
        <rFont val="Calibri"/>
        <family val="2"/>
        <scheme val="minor"/>
      </rPr>
      <t>AAW PATH: HCSIS &gt; SC &gt; SC Monitoring</t>
    </r>
  </si>
  <si>
    <r>
      <t>o</t>
    </r>
    <r>
      <rPr>
        <sz val="7"/>
        <color theme="1"/>
        <rFont val="Times New Roman"/>
        <family val="1"/>
      </rPr>
      <t xml:space="preserve">   </t>
    </r>
    <r>
      <rPr>
        <sz val="9.5"/>
        <color theme="1"/>
        <rFont val="Calibri"/>
        <family val="2"/>
        <scheme val="minor"/>
      </rPr>
      <t>One (1) of the visits must take place at the waiver participant’s residence,</t>
    </r>
  </si>
  <si>
    <r>
      <t>o</t>
    </r>
    <r>
      <rPr>
        <sz val="7"/>
        <color theme="1"/>
        <rFont val="Times New Roman"/>
        <family val="1"/>
      </rPr>
      <t xml:space="preserve">   </t>
    </r>
    <r>
      <rPr>
        <sz val="9.5"/>
        <color theme="1"/>
        <rFont val="Calibri"/>
        <family val="2"/>
        <scheme val="minor"/>
      </rPr>
      <t>One (1) visit must take place at the waiver participant’s day service, including a nontraditional day program, and</t>
    </r>
  </si>
  <si>
    <r>
      <t>o</t>
    </r>
    <r>
      <rPr>
        <sz val="7"/>
        <color theme="1"/>
        <rFont val="Times New Roman"/>
        <family val="1"/>
      </rPr>
      <t xml:space="preserve">   </t>
    </r>
    <r>
      <rPr>
        <sz val="9.5"/>
        <color theme="1"/>
        <rFont val="Calibri"/>
        <family val="2"/>
        <scheme val="minor"/>
      </rPr>
      <t>One (1) visit may take place at any location where an authorized service is rendered, OR any location agreeable to the waiver participant.</t>
    </r>
  </si>
  <si>
    <r>
      <t>o</t>
    </r>
    <r>
      <rPr>
        <sz val="7"/>
        <color theme="1"/>
        <rFont val="Times New Roman"/>
        <family val="1"/>
      </rPr>
      <t xml:space="preserve">   </t>
    </r>
    <r>
      <rPr>
        <sz val="9.5"/>
        <color theme="1"/>
        <rFont val="Calibri"/>
        <family val="2"/>
        <scheme val="minor"/>
      </rPr>
      <t>Cons. &amp; CL Waivers- A remote face-to-face monitoring can take the place of three out of the six required face-to-face monitorings per year.</t>
    </r>
  </si>
  <si>
    <r>
      <t>o</t>
    </r>
    <r>
      <rPr>
        <sz val="7"/>
        <color theme="1"/>
        <rFont val="Times New Roman"/>
        <family val="1"/>
      </rPr>
      <t xml:space="preserve">   </t>
    </r>
    <r>
      <rPr>
        <sz val="9.5"/>
        <color theme="1"/>
        <rFont val="Calibri"/>
        <family val="2"/>
        <scheme val="minor"/>
      </rPr>
      <t>P/FDS- A remote face-to-face monitoring can take the place of one out of the four required face-to-face monitorings per year.</t>
    </r>
  </si>
  <si>
    <r>
      <t>o</t>
    </r>
    <r>
      <rPr>
        <sz val="7"/>
        <color theme="1"/>
        <rFont val="Times New Roman"/>
        <family val="1"/>
      </rPr>
      <t xml:space="preserve">   </t>
    </r>
    <r>
      <rPr>
        <sz val="9.5"/>
        <color theme="1"/>
        <rFont val="Calibri"/>
        <family val="2"/>
        <scheme val="minor"/>
      </rPr>
      <t xml:space="preserve">One (1) face-to-face in the individual’s home, </t>
    </r>
  </si>
  <si>
    <r>
      <t>o</t>
    </r>
    <r>
      <rPr>
        <sz val="7"/>
        <color theme="1"/>
        <rFont val="Times New Roman"/>
        <family val="1"/>
      </rPr>
      <t xml:space="preserve">   </t>
    </r>
    <r>
      <rPr>
        <sz val="9.5"/>
        <color theme="1"/>
        <rFont val="Calibri"/>
        <family val="2"/>
        <scheme val="minor"/>
      </rPr>
      <t>One (1) face-to-face in a location outside the home where the individual receives services,</t>
    </r>
    <r>
      <rPr>
        <sz val="11"/>
        <color theme="1"/>
        <rFont val="Calibri"/>
        <family val="2"/>
        <scheme val="minor"/>
      </rPr>
      <t xml:space="preserve"> </t>
    </r>
    <r>
      <rPr>
        <sz val="9.5"/>
        <color theme="1"/>
        <rFont val="Calibri"/>
        <family val="2"/>
        <scheme val="minor"/>
      </rPr>
      <t xml:space="preserve">and </t>
    </r>
  </si>
  <si>
    <r>
      <t>o</t>
    </r>
    <r>
      <rPr>
        <sz val="7"/>
        <color theme="1"/>
        <rFont val="Times New Roman"/>
        <family val="1"/>
      </rPr>
      <t xml:space="preserve">   </t>
    </r>
    <r>
      <rPr>
        <sz val="9.5"/>
        <color theme="1"/>
        <rFont val="Calibri"/>
        <family val="2"/>
        <scheme val="minor"/>
      </rPr>
      <t xml:space="preserve">Two (2) face-to face meetings at any location agreeable to the individual.  </t>
    </r>
  </si>
  <si>
    <r>
      <t>o</t>
    </r>
    <r>
      <rPr>
        <sz val="7"/>
        <color theme="1"/>
        <rFont val="Times New Roman"/>
        <family val="1"/>
      </rPr>
      <t xml:space="preserve">   </t>
    </r>
    <r>
      <rPr>
        <sz val="9.5"/>
        <color theme="1"/>
        <rFont val="Calibri"/>
        <family val="2"/>
        <scheme val="minor"/>
      </rPr>
      <t>A remote face-to-face monitoring can take the place of one out of the four required face-to-face monitorings per year (note: this does not apply to AAW individuals receiving Residential Habilitation).</t>
    </r>
  </si>
  <si>
    <r>
      <t>2.</t>
    </r>
    <r>
      <rPr>
        <sz val="7"/>
        <color theme="1"/>
        <rFont val="Times New Roman"/>
        <family val="1"/>
      </rPr>
      <t xml:space="preserve">   </t>
    </r>
    <r>
      <rPr>
        <sz val="9.5"/>
        <color theme="1"/>
        <rFont val="Calibri"/>
        <family val="2"/>
        <scheme val="minor"/>
      </rPr>
      <t>(No) The SC did not conduct all monitorings at the required location.</t>
    </r>
  </si>
  <si>
    <r>
      <t>3.</t>
    </r>
    <r>
      <rPr>
        <sz val="7"/>
        <color theme="1"/>
        <rFont val="Times New Roman"/>
        <family val="1"/>
      </rPr>
      <t xml:space="preserve">   </t>
    </r>
    <r>
      <rPr>
        <sz val="9.5"/>
        <color theme="1"/>
        <rFont val="Calibri"/>
        <family val="2"/>
        <scheme val="minor"/>
      </rPr>
      <t>(N/A) The individual was not due for a monitoring at the time of the review or the individual is TSM or Base.</t>
    </r>
  </si>
  <si>
    <r>
      <t>·</t>
    </r>
    <r>
      <rPr>
        <sz val="7"/>
        <color theme="1"/>
        <rFont val="Times New Roman"/>
        <family val="1"/>
      </rPr>
      <t xml:space="preserve">   </t>
    </r>
    <r>
      <rPr>
        <sz val="9.5"/>
        <color theme="1"/>
        <rFont val="Calibri"/>
        <family val="2"/>
        <scheme val="minor"/>
      </rPr>
      <t>ODP Announcement 126-17, CMS Approves the Targeted Support Management State Plan Amendment (ID/A Waivers)</t>
    </r>
  </si>
  <si>
    <t xml:space="preserve">31a. </t>
  </si>
  <si>
    <t>31d.</t>
  </si>
  <si>
    <r>
      <t>·</t>
    </r>
    <r>
      <rPr>
        <sz val="7"/>
        <color theme="1"/>
        <rFont val="Times New Roman"/>
        <family val="1"/>
      </rPr>
      <t xml:space="preserve">   </t>
    </r>
    <r>
      <rPr>
        <sz val="9.5"/>
        <color theme="1"/>
        <rFont val="Calibri"/>
        <family val="2"/>
        <scheme val="minor"/>
      </rPr>
      <t xml:space="preserve">The reviewer determines if the SC entered Individual Monitoring Tools during the review period that meet quality standards based on a review of the Individual Monitoring Tools. </t>
    </r>
  </si>
  <si>
    <r>
      <t>1.</t>
    </r>
    <r>
      <rPr>
        <sz val="7"/>
        <color theme="1"/>
        <rFont val="Times New Roman"/>
        <family val="1"/>
      </rPr>
      <t xml:space="preserve">   </t>
    </r>
    <r>
      <rPr>
        <sz val="9.5"/>
        <color theme="1"/>
        <rFont val="Calibri"/>
        <family val="2"/>
        <scheme val="minor"/>
      </rPr>
      <t>(Yes) The Individual Monitoring Tools met quality standards.</t>
    </r>
  </si>
  <si>
    <r>
      <t>2.</t>
    </r>
    <r>
      <rPr>
        <sz val="7"/>
        <color theme="1"/>
        <rFont val="Times New Roman"/>
        <family val="1"/>
      </rPr>
      <t xml:space="preserve">   </t>
    </r>
    <r>
      <rPr>
        <sz val="9.5"/>
        <color theme="1"/>
        <rFont val="Calibri"/>
        <family val="2"/>
        <scheme val="minor"/>
      </rPr>
      <t>(No) The Individual Monitoring Tools did not meet quality standards.</t>
    </r>
  </si>
  <si>
    <r>
      <t>·</t>
    </r>
    <r>
      <rPr>
        <sz val="7"/>
        <color theme="1"/>
        <rFont val="Times New Roman"/>
        <family val="1"/>
      </rPr>
      <t xml:space="preserve">   </t>
    </r>
    <r>
      <rPr>
        <sz val="9.5"/>
        <color theme="1"/>
        <rFont val="Calibri"/>
        <family val="2"/>
        <scheme val="minor"/>
      </rPr>
      <t>SC Orientation</t>
    </r>
  </si>
  <si>
    <r>
      <t>·</t>
    </r>
    <r>
      <rPr>
        <sz val="7"/>
        <color theme="1"/>
        <rFont val="Times New Roman"/>
        <family val="1"/>
      </rPr>
      <t xml:space="preserve">   </t>
    </r>
    <r>
      <rPr>
        <sz val="9.5"/>
        <color theme="1"/>
        <rFont val="Calibri"/>
        <family val="2"/>
        <scheme val="minor"/>
      </rPr>
      <t>ODP Trainings “</t>
    </r>
    <r>
      <rPr>
        <i/>
        <sz val="9.5"/>
        <color theme="1"/>
        <rFont val="Calibri"/>
        <family val="2"/>
        <scheme val="minor"/>
      </rPr>
      <t>Introduction to Individual Support Plan (ISP) Monitoring</t>
    </r>
    <r>
      <rPr>
        <sz val="9.5"/>
        <color theme="1"/>
        <rFont val="Calibri"/>
        <family val="2"/>
        <scheme val="minor"/>
      </rPr>
      <t xml:space="preserve">” &amp; </t>
    </r>
    <r>
      <rPr>
        <i/>
        <sz val="9.5"/>
        <color theme="1"/>
        <rFont val="Calibri"/>
        <family val="2"/>
        <scheme val="minor"/>
      </rPr>
      <t>“ISP Monitoring 2014”</t>
    </r>
    <r>
      <rPr>
        <sz val="9.5"/>
        <color theme="1"/>
        <rFont val="Calibri"/>
        <family val="2"/>
        <scheme val="minor"/>
      </rPr>
      <t>. (ID/A Waivers)</t>
    </r>
  </si>
  <si>
    <r>
      <t>·</t>
    </r>
    <r>
      <rPr>
        <sz val="7"/>
        <color theme="1"/>
        <rFont val="Times New Roman"/>
        <family val="1"/>
      </rPr>
      <t xml:space="preserve">   </t>
    </r>
    <r>
      <rPr>
        <sz val="9.5"/>
        <color theme="1"/>
        <rFont val="Calibri"/>
        <family val="2"/>
        <scheme val="minor"/>
      </rPr>
      <t>The SCO submits documentation that demonstrates the SCO staff completed training on the quality standards.</t>
    </r>
  </si>
  <si>
    <r>
      <t>·</t>
    </r>
    <r>
      <rPr>
        <sz val="7"/>
        <color theme="1"/>
        <rFont val="Times New Roman"/>
        <family val="1"/>
      </rPr>
      <t xml:space="preserve">   </t>
    </r>
    <r>
      <rPr>
        <sz val="9.5"/>
        <color theme="1"/>
        <rFont val="Calibri"/>
        <family val="2"/>
        <scheme val="minor"/>
      </rPr>
      <t xml:space="preserve">The reviewer determines if the individual’s approved services and supports were received in the type, scope, amount, duration, and frequency as defined in the ISP based on a review of the service notes, Individual Monitoring Tools, and service utilization identified in the Service Details section of the ISP. </t>
    </r>
  </si>
  <si>
    <r>
      <t>·</t>
    </r>
    <r>
      <rPr>
        <sz val="7"/>
        <color theme="1"/>
        <rFont val="Times New Roman"/>
        <family val="1"/>
      </rPr>
      <t xml:space="preserve">   </t>
    </r>
    <r>
      <rPr>
        <sz val="9.5"/>
        <color theme="1"/>
        <rFont val="Calibri"/>
        <family val="2"/>
        <scheme val="minor"/>
      </rPr>
      <t>The service frequency must include how often a service will be provided and can be flexible to meet the needs of the individual (i.e., 2 days/week, 4 hours/day, etc.).</t>
    </r>
  </si>
  <si>
    <r>
      <t>·</t>
    </r>
    <r>
      <rPr>
        <sz val="7"/>
        <color theme="1"/>
        <rFont val="Times New Roman"/>
        <family val="1"/>
      </rPr>
      <t xml:space="preserve">   </t>
    </r>
    <r>
      <rPr>
        <sz val="9.5"/>
        <color theme="1"/>
        <rFont val="Calibri"/>
        <family val="2"/>
        <scheme val="minor"/>
      </rPr>
      <t>If the individual’s approved services and supports were not received in the type, scope, amount, duration, and frequency as defined in the ISP, the reviewer determines if the SC documented evidence of actions taken to resolve lack of service delivery based on a review of the service notes, Individual Monitoring Tools, and the ISP.</t>
    </r>
  </si>
  <si>
    <r>
      <t>·</t>
    </r>
    <r>
      <rPr>
        <sz val="7"/>
        <color theme="1"/>
        <rFont val="Times New Roman"/>
        <family val="1"/>
      </rPr>
      <t xml:space="preserve">   </t>
    </r>
    <r>
      <rPr>
        <sz val="9.5"/>
        <color theme="1"/>
        <rFont val="Calibri"/>
        <family val="2"/>
        <scheme val="minor"/>
      </rPr>
      <t xml:space="preserve">Examples of acceptable justification can include (but not limited to): individual out of town, extended illness, hospitalization / rehabilitation, etc.  </t>
    </r>
  </si>
  <si>
    <r>
      <t>·</t>
    </r>
    <r>
      <rPr>
        <sz val="7"/>
        <color theme="1"/>
        <rFont val="Times New Roman"/>
        <family val="1"/>
      </rPr>
      <t xml:space="preserve">   </t>
    </r>
    <r>
      <rPr>
        <sz val="9"/>
        <color theme="1"/>
        <rFont val="Segoe UI"/>
        <family val="2"/>
      </rPr>
      <t>ISP PATH: Financial &gt; Individuals &gt; Expense &gt; Summary Search.</t>
    </r>
  </si>
  <si>
    <r>
      <t>1.</t>
    </r>
    <r>
      <rPr>
        <sz val="7"/>
        <color theme="1"/>
        <rFont val="Times New Roman"/>
        <family val="1"/>
      </rPr>
      <t xml:space="preserve">   </t>
    </r>
    <r>
      <rPr>
        <sz val="9.5"/>
        <color theme="1"/>
        <rFont val="Calibri"/>
        <family val="2"/>
        <scheme val="minor"/>
      </rPr>
      <t>(Yes) The individual received all approved services and supports as per the ISP, or the SC documented acceptable justification when the individual did not receive all approved services and supports as specified in the ISP.</t>
    </r>
  </si>
  <si>
    <r>
      <t>2.</t>
    </r>
    <r>
      <rPr>
        <sz val="7"/>
        <color theme="1"/>
        <rFont val="Times New Roman"/>
        <family val="1"/>
      </rPr>
      <t xml:space="preserve">   </t>
    </r>
    <r>
      <rPr>
        <sz val="9.5"/>
        <color theme="1"/>
        <rFont val="Calibri"/>
        <family val="2"/>
        <scheme val="minor"/>
      </rPr>
      <t>(No) The individual did not receive all approved services and supports as per the ISP and the SC did not document acceptable justification.</t>
    </r>
  </si>
  <si>
    <r>
      <t>·</t>
    </r>
    <r>
      <rPr>
        <sz val="7"/>
        <color theme="1"/>
        <rFont val="Times New Roman"/>
        <family val="1"/>
      </rPr>
      <t xml:space="preserve">   </t>
    </r>
    <r>
      <rPr>
        <sz val="9.5"/>
        <color theme="1"/>
        <rFont val="Calibri"/>
        <family val="2"/>
        <scheme val="minor"/>
      </rPr>
      <t>The SCO ensures that the</t>
    </r>
    <r>
      <rPr>
        <sz val="11"/>
        <color theme="1"/>
        <rFont val="Calibri"/>
        <family val="2"/>
        <scheme val="minor"/>
      </rPr>
      <t xml:space="preserve"> </t>
    </r>
    <r>
      <rPr>
        <sz val="9.5"/>
        <color theme="1"/>
        <rFont val="Calibri"/>
        <family val="2"/>
        <scheme val="minor"/>
      </rPr>
      <t>individual’s ISP is updated to accurately reflect the type, scope, amount, duration, and frequency of the individual’s approved services and supports.</t>
    </r>
  </si>
  <si>
    <t>33d.</t>
  </si>
  <si>
    <t>33e.</t>
  </si>
  <si>
    <r>
      <t xml:space="preserve">The SC provided due process rights information at the annual ISP </t>
    </r>
    <r>
      <rPr>
        <b/>
        <sz val="9.5"/>
        <color theme="1"/>
        <rFont val="Calibri"/>
        <family val="2"/>
        <scheme val="minor"/>
      </rPr>
      <t>meeting.</t>
    </r>
  </si>
  <si>
    <r>
      <t>·</t>
    </r>
    <r>
      <rPr>
        <sz val="7"/>
        <color theme="1"/>
        <rFont val="Times New Roman"/>
        <family val="1"/>
      </rPr>
      <t xml:space="preserve">   </t>
    </r>
    <r>
      <rPr>
        <sz val="9.5"/>
        <color theme="1"/>
        <rFont val="Calibri"/>
        <family val="2"/>
        <scheme val="minor"/>
      </rPr>
      <t>The reviewer determines if the SC provided the due process rights at the annual ISP meeting (or initial ISP meeting if newly enrolled) based on a review of the ISP Signature Form or service notes.</t>
    </r>
  </si>
  <si>
    <r>
      <t>·</t>
    </r>
    <r>
      <rPr>
        <sz val="7"/>
        <color theme="1"/>
        <rFont val="Times New Roman"/>
        <family val="1"/>
      </rPr>
      <t xml:space="preserve">   </t>
    </r>
    <r>
      <rPr>
        <sz val="9.5"/>
        <color theme="1"/>
        <rFont val="Calibri"/>
        <family val="2"/>
        <scheme val="minor"/>
      </rPr>
      <t>For the ID/A waivers, the ISP Signature Form includes questions/statements the SC must thoroughly explain to the individual/surrogate prior to the SC indicating the appropriate answer in the check box.</t>
    </r>
  </si>
  <si>
    <r>
      <t>o</t>
    </r>
    <r>
      <rPr>
        <sz val="7"/>
        <color theme="1"/>
        <rFont val="Times New Roman"/>
        <family val="1"/>
      </rPr>
      <t xml:space="preserve">   </t>
    </r>
    <r>
      <rPr>
        <sz val="9.5"/>
        <color theme="1"/>
        <rFont val="Calibri"/>
        <family val="2"/>
        <scheme val="minor"/>
      </rPr>
      <t xml:space="preserve">The individual was informed of their fair hearing and appeal rights and the department’s fair hearing and appeals process. </t>
    </r>
  </si>
  <si>
    <r>
      <t>o</t>
    </r>
    <r>
      <rPr>
        <sz val="7"/>
        <color theme="1"/>
        <rFont val="Times New Roman"/>
        <family val="1"/>
      </rPr>
      <t xml:space="preserve">   </t>
    </r>
    <r>
      <rPr>
        <sz val="9.5"/>
        <color theme="1"/>
        <rFont val="Calibri"/>
        <family val="2"/>
        <scheme val="minor"/>
      </rPr>
      <t xml:space="preserve">The individual was informed of their fair hearing and appeal rights and their right to appeal with their county program. </t>
    </r>
  </si>
  <si>
    <r>
      <t>·</t>
    </r>
    <r>
      <rPr>
        <sz val="7"/>
        <color theme="1"/>
        <rFont val="Times New Roman"/>
        <family val="1"/>
      </rPr>
      <t xml:space="preserve">   </t>
    </r>
    <r>
      <rPr>
        <sz val="9.5"/>
        <color theme="1"/>
        <rFont val="Calibri"/>
        <family val="2"/>
        <scheme val="minor"/>
      </rPr>
      <t>Prior to February of 2025, ID/A used the “4/18” version of the ISP Signature Form. An updated version was announced in late January of 2025. SCs should be reminded to utilize the correct version of the form.</t>
    </r>
  </si>
  <si>
    <r>
      <t>·</t>
    </r>
    <r>
      <rPr>
        <sz val="7"/>
        <color theme="1"/>
        <rFont val="Times New Roman"/>
        <family val="1"/>
      </rPr>
      <t xml:space="preserve">   </t>
    </r>
    <r>
      <rPr>
        <sz val="9.5"/>
        <color theme="1"/>
        <rFont val="Calibri"/>
        <family val="2"/>
        <scheme val="minor"/>
      </rPr>
      <t>For the AAW, the ISP Signature Form includes questions/statements the SC must thoroughly explain to the individual and/or representative prior to the individual and/or representative placing their initials in the initials box.</t>
    </r>
  </si>
  <si>
    <r>
      <t>1.</t>
    </r>
    <r>
      <rPr>
        <sz val="7"/>
        <color theme="1"/>
        <rFont val="Times New Roman"/>
        <family val="1"/>
      </rPr>
      <t xml:space="preserve">   </t>
    </r>
    <r>
      <rPr>
        <sz val="9.5"/>
        <color theme="1"/>
        <rFont val="Calibri"/>
        <family val="2"/>
        <scheme val="minor"/>
      </rPr>
      <t>(Yes) The SC provided due process rights at the ISP meeting, or the ISP Signature Form was checked “Yes” or initialed.</t>
    </r>
  </si>
  <si>
    <r>
      <t>2.</t>
    </r>
    <r>
      <rPr>
        <sz val="7"/>
        <color theme="1"/>
        <rFont val="Times New Roman"/>
        <family val="1"/>
      </rPr>
      <t xml:space="preserve">   </t>
    </r>
    <r>
      <rPr>
        <sz val="9.5"/>
        <color theme="1"/>
        <rFont val="Calibri"/>
        <family val="2"/>
        <scheme val="minor"/>
      </rPr>
      <t>(No) The SC did not provide due process rights at the ISP meeting, or the ISP Signature Form was not checked or initialed or “No” is checked.</t>
    </r>
  </si>
  <si>
    <r>
      <t>·</t>
    </r>
    <r>
      <rPr>
        <sz val="7"/>
        <color theme="1"/>
        <rFont val="Times New Roman"/>
        <family val="1"/>
      </rPr>
      <t xml:space="preserve">   </t>
    </r>
    <r>
      <rPr>
        <sz val="9.5"/>
        <color rgb="FF000000"/>
        <rFont val="Calibri"/>
        <family val="2"/>
        <scheme val="minor"/>
      </rPr>
      <t>55 Pa Code Chapter 6100.181</t>
    </r>
  </si>
  <si>
    <r>
      <t>·</t>
    </r>
    <r>
      <rPr>
        <sz val="7"/>
        <color theme="1"/>
        <rFont val="Times New Roman"/>
        <family val="1"/>
      </rPr>
      <t xml:space="preserve">   </t>
    </r>
    <r>
      <rPr>
        <sz val="9.5"/>
        <color rgb="FF000000"/>
        <rFont val="Calibri"/>
        <family val="2"/>
        <scheme val="minor"/>
      </rPr>
      <t>PA 1135 Approval Letter (Section 1135 of the Social Security Act)</t>
    </r>
  </si>
  <si>
    <r>
      <t>·</t>
    </r>
    <r>
      <rPr>
        <sz val="7"/>
        <color theme="1"/>
        <rFont val="Times New Roman"/>
        <family val="1"/>
      </rPr>
      <t xml:space="preserve">   </t>
    </r>
    <r>
      <rPr>
        <sz val="9.5"/>
        <color theme="1"/>
        <rFont val="Calibri"/>
        <family val="2"/>
        <scheme val="minor"/>
      </rPr>
      <t xml:space="preserve">Bulletin 00-08-05, </t>
    </r>
    <r>
      <rPr>
        <i/>
        <sz val="9.5"/>
        <color theme="1"/>
        <rFont val="Calibri"/>
        <family val="2"/>
        <scheme val="minor"/>
      </rPr>
      <t xml:space="preserve">Due Process and Fair Hearing Procedures for Individuals with Mental Retardation </t>
    </r>
    <r>
      <rPr>
        <sz val="9.5"/>
        <color theme="1"/>
        <rFont val="Calibri"/>
        <family val="2"/>
        <scheme val="minor"/>
      </rPr>
      <t>(ID/A Waivers)</t>
    </r>
  </si>
  <si>
    <r>
      <t>·</t>
    </r>
    <r>
      <rPr>
        <sz val="7"/>
        <color theme="1"/>
        <rFont val="Times New Roman"/>
        <family val="1"/>
      </rPr>
      <t xml:space="preserve">   </t>
    </r>
    <r>
      <rPr>
        <sz val="9.5"/>
        <color rgb="FF000000"/>
        <rFont val="Calibri"/>
        <family val="2"/>
        <scheme val="minor"/>
      </rPr>
      <t xml:space="preserve">ISP Manual </t>
    </r>
    <r>
      <rPr>
        <sz val="9.5"/>
        <color theme="1"/>
        <rFont val="Calibri"/>
        <family val="2"/>
        <scheme val="minor"/>
      </rPr>
      <t>Section 4 (ID/A Waivers)</t>
    </r>
  </si>
  <si>
    <r>
      <t>·</t>
    </r>
    <r>
      <rPr>
        <sz val="7"/>
        <color theme="1"/>
        <rFont val="Times New Roman"/>
        <family val="1"/>
      </rPr>
      <t xml:space="preserve">    </t>
    </r>
    <r>
      <rPr>
        <sz val="9.5"/>
        <color theme="1"/>
        <rFont val="Calibri"/>
        <family val="2"/>
        <scheme val="minor"/>
      </rPr>
      <t>ODP Announcement 25-012, Updates to the Individual Support Plan (ISP) Bulletin Attachments (ID/A Waivers)</t>
    </r>
  </si>
  <si>
    <r>
      <t>·</t>
    </r>
    <r>
      <rPr>
        <sz val="7"/>
        <color theme="1"/>
        <rFont val="Times New Roman"/>
        <family val="1"/>
      </rPr>
      <t xml:space="preserve">   </t>
    </r>
    <r>
      <rPr>
        <sz val="9.5"/>
        <color theme="1"/>
        <rFont val="Calibri"/>
        <family val="2"/>
        <scheme val="minor"/>
      </rPr>
      <t>ODP Announcement 25-029, Adult Autism Waiver (AAW) Updated Individual Support Plan (ISP) Signature Form (AAW)</t>
    </r>
  </si>
  <si>
    <r>
      <t>·</t>
    </r>
    <r>
      <rPr>
        <sz val="7"/>
        <color theme="1"/>
        <rFont val="Times New Roman"/>
        <family val="1"/>
      </rPr>
      <t xml:space="preserve">   </t>
    </r>
    <r>
      <rPr>
        <sz val="9.5"/>
        <color theme="1"/>
        <rFont val="Calibri"/>
        <family val="2"/>
        <scheme val="minor"/>
      </rPr>
      <t>The SCO ensures due process rights information is provided</t>
    </r>
    <r>
      <rPr>
        <sz val="10"/>
        <color theme="1"/>
        <rFont val="Calibri"/>
        <family val="2"/>
        <scheme val="minor"/>
      </rPr>
      <t xml:space="preserve"> </t>
    </r>
    <r>
      <rPr>
        <sz val="9.5"/>
        <color theme="1"/>
        <rFont val="Calibri"/>
        <family val="2"/>
        <scheme val="minor"/>
      </rPr>
      <t xml:space="preserve">and documented on an ISP Signature Form. </t>
    </r>
  </si>
  <si>
    <r>
      <t>·</t>
    </r>
    <r>
      <rPr>
        <sz val="7"/>
        <color theme="1"/>
        <rFont val="Times New Roman"/>
        <family val="1"/>
      </rPr>
      <t xml:space="preserve">   </t>
    </r>
    <r>
      <rPr>
        <sz val="9.5"/>
        <color theme="1"/>
        <rFont val="Calibri"/>
        <family val="2"/>
        <scheme val="minor"/>
      </rPr>
      <t>The reviewer determines if the SC offered choice of providers to the individual/family</t>
    </r>
    <r>
      <rPr>
        <sz val="11"/>
        <color theme="1"/>
        <rFont val="Calibri"/>
        <family val="2"/>
        <scheme val="minor"/>
      </rPr>
      <t xml:space="preserve"> </t>
    </r>
    <r>
      <rPr>
        <sz val="9.5"/>
        <color theme="1"/>
        <rFont val="Calibri"/>
        <family val="2"/>
        <scheme val="minor"/>
      </rPr>
      <t>at the annual ISP meeting</t>
    </r>
    <r>
      <rPr>
        <sz val="11"/>
        <color theme="1"/>
        <rFont val="Calibri"/>
        <family val="2"/>
        <scheme val="minor"/>
      </rPr>
      <t xml:space="preserve"> </t>
    </r>
    <r>
      <rPr>
        <sz val="9.5"/>
        <color theme="1"/>
        <rFont val="Calibri"/>
        <family val="2"/>
        <scheme val="minor"/>
      </rPr>
      <t>(or initial ISP meeting if newly enrolled) based on a review of the ISP Signature Form or service notes.</t>
    </r>
  </si>
  <si>
    <r>
      <t>1.</t>
    </r>
    <r>
      <rPr>
        <sz val="7"/>
        <color theme="1"/>
        <rFont val="Times New Roman"/>
        <family val="1"/>
      </rPr>
      <t xml:space="preserve">   </t>
    </r>
    <r>
      <rPr>
        <sz val="9.5"/>
        <color theme="1"/>
        <rFont val="Calibri"/>
        <family val="2"/>
        <scheme val="minor"/>
      </rPr>
      <t>(Yes) The SC offered choice of providers at the ISP meeting, or the ISP Signature Form was checked “Yes”</t>
    </r>
    <r>
      <rPr>
        <sz val="11"/>
        <color theme="1"/>
        <rFont val="Calibri"/>
        <family val="2"/>
        <scheme val="minor"/>
      </rPr>
      <t xml:space="preserve"> </t>
    </r>
    <r>
      <rPr>
        <sz val="9.5"/>
        <color theme="1"/>
        <rFont val="Calibri"/>
        <family val="2"/>
        <scheme val="minor"/>
      </rPr>
      <t>or initialed.</t>
    </r>
  </si>
  <si>
    <r>
      <t>2.</t>
    </r>
    <r>
      <rPr>
        <sz val="7"/>
        <color theme="1"/>
        <rFont val="Times New Roman"/>
        <family val="1"/>
      </rPr>
      <t xml:space="preserve">   </t>
    </r>
    <r>
      <rPr>
        <sz val="9.5"/>
        <color theme="1"/>
        <rFont val="Calibri"/>
        <family val="2"/>
        <scheme val="minor"/>
      </rPr>
      <t>(No) The SC did not offer choice of providers at the ISP meeting, or the ISP Signature Form was not checked or initialed or “No” is checked.</t>
    </r>
  </si>
  <si>
    <r>
      <t>·</t>
    </r>
    <r>
      <rPr>
        <sz val="7"/>
        <color theme="1"/>
        <rFont val="Times New Roman"/>
        <family val="1"/>
      </rPr>
      <t xml:space="preserve">   </t>
    </r>
    <r>
      <rPr>
        <sz val="9.5"/>
        <color rgb="FF000000"/>
        <rFont val="Calibri"/>
        <family val="2"/>
        <scheme val="minor"/>
      </rPr>
      <t>55 Pa Code Ch 6100.225 and 6100.182</t>
    </r>
  </si>
  <si>
    <r>
      <t>·</t>
    </r>
    <r>
      <rPr>
        <sz val="7"/>
        <color theme="1"/>
        <rFont val="Times New Roman"/>
        <family val="1"/>
      </rPr>
      <t xml:space="preserve">   </t>
    </r>
    <r>
      <rPr>
        <sz val="9.5"/>
        <color rgb="FF000000"/>
        <rFont val="Calibri"/>
        <family val="2"/>
        <scheme val="minor"/>
      </rPr>
      <t xml:space="preserve">ISP Manual </t>
    </r>
    <r>
      <rPr>
        <sz val="9.5"/>
        <color theme="1"/>
        <rFont val="Calibri"/>
        <family val="2"/>
        <scheme val="minor"/>
      </rPr>
      <t>(ID/A Waivers)</t>
    </r>
  </si>
  <si>
    <r>
      <t>·</t>
    </r>
    <r>
      <rPr>
        <sz val="7"/>
        <color theme="1"/>
        <rFont val="Times New Roman"/>
        <family val="1"/>
      </rPr>
      <t xml:space="preserve">   </t>
    </r>
    <r>
      <rPr>
        <sz val="9.5"/>
        <color theme="1"/>
        <rFont val="Calibri"/>
        <family val="2"/>
        <scheme val="minor"/>
      </rPr>
      <t>ODP Announcement 25-012, Updates to the Individual Support Plan (ISP) Bulletin Attachments (ID/A Waivers)</t>
    </r>
  </si>
  <si>
    <r>
      <t>·</t>
    </r>
    <r>
      <rPr>
        <sz val="7"/>
        <color rgb="FF000000"/>
        <rFont val="Times New Roman"/>
        <family val="1"/>
      </rPr>
      <t xml:space="preserve">   </t>
    </r>
    <r>
      <rPr>
        <sz val="9.5"/>
        <color rgb="FF000000"/>
        <rFont val="Calibri"/>
        <family val="2"/>
        <scheme val="minor"/>
      </rPr>
      <t>The SCO ensures choice of providers is provided and documented on an ISP Signature Form.</t>
    </r>
  </si>
  <si>
    <r>
      <t>·</t>
    </r>
    <r>
      <rPr>
        <sz val="7"/>
        <color theme="1"/>
        <rFont val="Times New Roman"/>
        <family val="1"/>
      </rPr>
      <t xml:space="preserve">   </t>
    </r>
    <r>
      <rPr>
        <sz val="9.5"/>
        <color theme="1"/>
        <rFont val="Calibri"/>
        <family val="2"/>
        <scheme val="minor"/>
      </rPr>
      <t>The reviewer determines if the SC offered individual choice at the annual ISP meeting</t>
    </r>
    <r>
      <rPr>
        <sz val="11"/>
        <color theme="1"/>
        <rFont val="Calibri"/>
        <family val="2"/>
        <scheme val="minor"/>
      </rPr>
      <t xml:space="preserve"> </t>
    </r>
    <r>
      <rPr>
        <sz val="9.5"/>
        <color theme="1"/>
        <rFont val="Calibri"/>
        <family val="2"/>
        <scheme val="minor"/>
      </rPr>
      <t xml:space="preserve">(or initial ISP meeting if newly enrolled) based on a review of the ISP Signature Form or service notes. </t>
    </r>
  </si>
  <si>
    <r>
      <t>1.</t>
    </r>
    <r>
      <rPr>
        <sz val="7"/>
        <color theme="1"/>
        <rFont val="Times New Roman"/>
        <family val="1"/>
      </rPr>
      <t xml:space="preserve">   </t>
    </r>
    <r>
      <rPr>
        <sz val="9.5"/>
        <color theme="1"/>
        <rFont val="Calibri"/>
        <family val="2"/>
        <scheme val="minor"/>
      </rPr>
      <t>(Yes) The SC offered choice of services at the ISP meeting, or the ISP Signature Form was checked “Yes”</t>
    </r>
    <r>
      <rPr>
        <sz val="11"/>
        <color theme="1"/>
        <rFont val="Calibri"/>
        <family val="2"/>
        <scheme val="minor"/>
      </rPr>
      <t xml:space="preserve"> </t>
    </r>
    <r>
      <rPr>
        <sz val="9.5"/>
        <color theme="1"/>
        <rFont val="Calibri"/>
        <family val="2"/>
        <scheme val="minor"/>
      </rPr>
      <t>or initialed.</t>
    </r>
  </si>
  <si>
    <r>
      <t>2.</t>
    </r>
    <r>
      <rPr>
        <sz val="7"/>
        <color theme="1"/>
        <rFont val="Times New Roman"/>
        <family val="1"/>
      </rPr>
      <t xml:space="preserve">   </t>
    </r>
    <r>
      <rPr>
        <sz val="9.5"/>
        <color theme="1"/>
        <rFont val="Calibri"/>
        <family val="2"/>
        <scheme val="minor"/>
      </rPr>
      <t>(No) The SC did not offer choice of services at the ISP meeting, or the ISP Signature Form is not checked or initialed or “No” was checked.</t>
    </r>
  </si>
  <si>
    <r>
      <t>·</t>
    </r>
    <r>
      <rPr>
        <sz val="7"/>
        <color theme="1"/>
        <rFont val="Times New Roman"/>
        <family val="1"/>
      </rPr>
      <t xml:space="preserve">   </t>
    </r>
    <r>
      <rPr>
        <sz val="9.5"/>
        <color rgb="FF000000"/>
        <rFont val="Calibri"/>
        <family val="2"/>
        <scheme val="minor"/>
      </rPr>
      <t>55 Pa Code Ch 6100.223</t>
    </r>
  </si>
  <si>
    <r>
      <t>·</t>
    </r>
    <r>
      <rPr>
        <sz val="7"/>
        <color rgb="FF000000"/>
        <rFont val="Times New Roman"/>
        <family val="1"/>
      </rPr>
      <t xml:space="preserve">   </t>
    </r>
    <r>
      <rPr>
        <sz val="9.5"/>
        <color rgb="FF000000"/>
        <rFont val="Calibri"/>
        <family val="2"/>
        <scheme val="minor"/>
      </rPr>
      <t xml:space="preserve">ISP Manual </t>
    </r>
    <r>
      <rPr>
        <sz val="9.5"/>
        <color theme="1"/>
        <rFont val="Calibri"/>
        <family val="2"/>
        <scheme val="minor"/>
      </rPr>
      <t>Section 4 (ID/A Waivers)</t>
    </r>
  </si>
  <si>
    <r>
      <t>·</t>
    </r>
    <r>
      <rPr>
        <sz val="7"/>
        <color rgb="FF000000"/>
        <rFont val="Times New Roman"/>
        <family val="1"/>
      </rPr>
      <t xml:space="preserve">   </t>
    </r>
    <r>
      <rPr>
        <sz val="9.5"/>
        <color rgb="FF000000"/>
        <rFont val="Calibri"/>
        <family val="2"/>
        <scheme val="minor"/>
      </rPr>
      <t>The SCO ensures choice of services is provided and documented on an ISP Signature Form.</t>
    </r>
  </si>
  <si>
    <r>
      <t>·</t>
    </r>
    <r>
      <rPr>
        <sz val="7"/>
        <color theme="1"/>
        <rFont val="Times New Roman"/>
        <family val="1"/>
      </rPr>
      <t xml:space="preserve">   </t>
    </r>
    <r>
      <rPr>
        <sz val="9.5"/>
        <color theme="1"/>
        <rFont val="Calibri"/>
        <family val="2"/>
        <scheme val="minor"/>
      </rPr>
      <t>The reviewer determines if the SC provided information about PDS options at the annual ISP meeting</t>
    </r>
    <r>
      <rPr>
        <sz val="11"/>
        <color theme="1"/>
        <rFont val="Calibri"/>
        <family val="2"/>
        <scheme val="minor"/>
      </rPr>
      <t xml:space="preserve"> </t>
    </r>
    <r>
      <rPr>
        <sz val="9.5"/>
        <color theme="1"/>
        <rFont val="Calibri"/>
        <family val="2"/>
        <scheme val="minor"/>
      </rPr>
      <t xml:space="preserve">(or initial ISP meeting if newly enrolled) based on a review of the ISP Signature Form or service notes. </t>
    </r>
  </si>
  <si>
    <r>
      <t>1.</t>
    </r>
    <r>
      <rPr>
        <sz val="7"/>
        <color theme="1"/>
        <rFont val="Times New Roman"/>
        <family val="1"/>
      </rPr>
      <t xml:space="preserve">   </t>
    </r>
    <r>
      <rPr>
        <sz val="9.5"/>
        <color theme="1"/>
        <rFont val="Calibri"/>
        <family val="2"/>
        <scheme val="minor"/>
      </rPr>
      <t>(Yes) The SC offered PDS options at the ISP meeting, or the ISP Signature Form was checked “Yes”</t>
    </r>
    <r>
      <rPr>
        <sz val="11"/>
        <color theme="1"/>
        <rFont val="Calibri"/>
        <family val="2"/>
        <scheme val="minor"/>
      </rPr>
      <t xml:space="preserve"> </t>
    </r>
    <r>
      <rPr>
        <sz val="9.5"/>
        <color theme="1"/>
        <rFont val="Calibri"/>
        <family val="2"/>
        <scheme val="minor"/>
      </rPr>
      <t>or initialed.</t>
    </r>
  </si>
  <si>
    <r>
      <t>2.</t>
    </r>
    <r>
      <rPr>
        <sz val="7"/>
        <color theme="1"/>
        <rFont val="Times New Roman"/>
        <family val="1"/>
      </rPr>
      <t xml:space="preserve">   </t>
    </r>
    <r>
      <rPr>
        <sz val="9.5"/>
        <color theme="1"/>
        <rFont val="Calibri"/>
        <family val="2"/>
        <scheme val="minor"/>
      </rPr>
      <t>(No) The SC did not offer PDS options at the ISP meeting, or the ISP Signature Form was not checked or initialed or “No” is checked.</t>
    </r>
  </si>
  <si>
    <r>
      <t>·</t>
    </r>
    <r>
      <rPr>
        <sz val="7"/>
        <color theme="1"/>
        <rFont val="Times New Roman"/>
        <family val="1"/>
      </rPr>
      <t xml:space="preserve">   </t>
    </r>
    <r>
      <rPr>
        <sz val="9.5"/>
        <color rgb="FF000000"/>
        <rFont val="Calibri"/>
        <family val="2"/>
        <scheme val="minor"/>
      </rPr>
      <t xml:space="preserve"> Adult Autism Waiver (AAW)</t>
    </r>
  </si>
  <si>
    <r>
      <t>·</t>
    </r>
    <r>
      <rPr>
        <sz val="7"/>
        <color rgb="FF000000"/>
        <rFont val="Times New Roman"/>
        <family val="1"/>
      </rPr>
      <t xml:space="preserve">   </t>
    </r>
    <r>
      <rPr>
        <sz val="9.5"/>
        <color rgb="FF000000"/>
        <rFont val="Calibri"/>
        <family val="2"/>
        <scheme val="minor"/>
      </rPr>
      <t>The SCO ensures PDS information has been shared and documented on an ISP Signature Form.</t>
    </r>
  </si>
  <si>
    <r>
      <t>·</t>
    </r>
    <r>
      <rPr>
        <sz val="7"/>
        <color theme="1"/>
        <rFont val="Times New Roman"/>
        <family val="1"/>
      </rPr>
      <t xml:space="preserve">   </t>
    </r>
    <r>
      <rPr>
        <sz val="9.5"/>
        <color theme="1"/>
        <rFont val="Calibri"/>
        <family val="2"/>
        <scheme val="minor"/>
      </rPr>
      <t>The reviewer determines if the individual attended the Annual Review Update ISP meeting</t>
    </r>
    <r>
      <rPr>
        <sz val="11"/>
        <color theme="1"/>
        <rFont val="Calibri"/>
        <family val="2"/>
        <scheme val="minor"/>
      </rPr>
      <t xml:space="preserve"> </t>
    </r>
    <r>
      <rPr>
        <sz val="9.5"/>
        <color theme="1"/>
        <rFont val="Calibri"/>
        <family val="2"/>
        <scheme val="minor"/>
      </rPr>
      <t>or ARP ISP meeting</t>
    </r>
    <r>
      <rPr>
        <b/>
        <sz val="9.5"/>
        <color theme="1"/>
        <rFont val="Calibri"/>
        <family val="2"/>
        <scheme val="minor"/>
      </rPr>
      <t xml:space="preserve"> </t>
    </r>
    <r>
      <rPr>
        <sz val="9.5"/>
        <color theme="1"/>
        <rFont val="Calibri"/>
        <family val="2"/>
        <scheme val="minor"/>
      </rPr>
      <t>(or initial ISP meeting if newly enrolled) based on a review of the ISP Signature Form or service notes.</t>
    </r>
  </si>
  <si>
    <r>
      <t>·</t>
    </r>
    <r>
      <rPr>
        <sz val="7"/>
        <color theme="1"/>
        <rFont val="Times New Roman"/>
        <family val="1"/>
      </rPr>
      <t xml:space="preserve">   </t>
    </r>
    <r>
      <rPr>
        <sz val="9.5"/>
        <color theme="1"/>
        <rFont val="Calibri"/>
        <family val="2"/>
        <scheme val="minor"/>
      </rPr>
      <t xml:space="preserve">If the individual is under 18 or has a surrogate/legal representative, they are not required to attend. </t>
    </r>
  </si>
  <si>
    <r>
      <t>·</t>
    </r>
    <r>
      <rPr>
        <sz val="7"/>
        <color theme="1"/>
        <rFont val="Times New Roman"/>
        <family val="1"/>
      </rPr>
      <t xml:space="preserve">   </t>
    </r>
    <r>
      <rPr>
        <sz val="9.5"/>
        <color theme="1"/>
        <rFont val="Calibri"/>
        <family val="2"/>
        <scheme val="minor"/>
      </rPr>
      <t>The reviewer determines if the SC reviewed the results of the ISP meeting with any individuals who did not attend based on the ISP Signature Form</t>
    </r>
    <r>
      <rPr>
        <sz val="11"/>
        <color theme="1"/>
        <rFont val="Calibri"/>
        <family val="2"/>
        <scheme val="minor"/>
      </rPr>
      <t xml:space="preserve"> </t>
    </r>
    <r>
      <rPr>
        <sz val="9.5"/>
        <color theme="1"/>
        <rFont val="Calibri"/>
        <family val="2"/>
        <scheme val="minor"/>
      </rPr>
      <t xml:space="preserve">or in a Service Note. </t>
    </r>
  </si>
  <si>
    <r>
      <t>1.</t>
    </r>
    <r>
      <rPr>
        <sz val="7"/>
        <color theme="1"/>
        <rFont val="Times New Roman"/>
        <family val="1"/>
      </rPr>
      <t xml:space="preserve">   </t>
    </r>
    <r>
      <rPr>
        <sz val="9.5"/>
        <color theme="1"/>
        <rFont val="Calibri"/>
        <family val="2"/>
        <scheme val="minor"/>
      </rPr>
      <t>(Yes) The individual attended the ISP meeting or if the individual did not attend and the SC reviewed the results of the ISP meeting with the individual.</t>
    </r>
  </si>
  <si>
    <r>
      <t>2.</t>
    </r>
    <r>
      <rPr>
        <sz val="7"/>
        <color theme="1"/>
        <rFont val="Times New Roman"/>
        <family val="1"/>
      </rPr>
      <t xml:space="preserve">   </t>
    </r>
    <r>
      <rPr>
        <sz val="9.5"/>
        <color theme="1"/>
        <rFont val="Calibri"/>
        <family val="2"/>
        <scheme val="minor"/>
      </rPr>
      <t>(No) The individual did not attend the ISP meeting and the SC did not review the results of the ISP meeting with the individual.</t>
    </r>
  </si>
  <si>
    <r>
      <t>3.</t>
    </r>
    <r>
      <rPr>
        <sz val="7"/>
        <color theme="1"/>
        <rFont val="Times New Roman"/>
        <family val="1"/>
      </rPr>
      <t xml:space="preserve">   </t>
    </r>
    <r>
      <rPr>
        <sz val="9.5"/>
        <color theme="1"/>
        <rFont val="Calibri"/>
        <family val="2"/>
        <scheme val="minor"/>
      </rPr>
      <t>(N/A) The individual is under 18 (ID/A waivers), the surrogate attended (ID/A waivers), or the legal representative attended (AAW &amp; ID/A waivers).</t>
    </r>
    <r>
      <rPr>
        <strike/>
        <sz val="9.5"/>
        <color theme="1"/>
        <rFont val="Calibri"/>
        <family val="2"/>
        <scheme val="minor"/>
      </rPr>
      <t xml:space="preserve"> </t>
    </r>
  </si>
  <si>
    <r>
      <t>·</t>
    </r>
    <r>
      <rPr>
        <sz val="7"/>
        <color theme="1"/>
        <rFont val="Times New Roman"/>
        <family val="1"/>
      </rPr>
      <t xml:space="preserve">   </t>
    </r>
    <r>
      <rPr>
        <sz val="9.5"/>
        <color theme="1"/>
        <rFont val="Calibri"/>
        <family val="2"/>
        <scheme val="minor"/>
      </rPr>
      <t>55 Pa Code Ch 6100.221</t>
    </r>
  </si>
  <si>
    <r>
      <t>·</t>
    </r>
    <r>
      <rPr>
        <sz val="7"/>
        <color theme="1"/>
        <rFont val="Times New Roman"/>
        <family val="1"/>
      </rPr>
      <t xml:space="preserve">   </t>
    </r>
    <r>
      <rPr>
        <sz val="9.5"/>
        <color theme="1"/>
        <rFont val="Calibri"/>
        <family val="2"/>
        <scheme val="minor"/>
      </rPr>
      <t>ODP Announcement, Updates to the Individual Support Plan (ISP) Bulletin Attachments (ID/A Waivers)</t>
    </r>
  </si>
  <si>
    <r>
      <t>·</t>
    </r>
    <r>
      <rPr>
        <sz val="7"/>
        <color rgb="FF000000"/>
        <rFont val="Times New Roman"/>
        <family val="1"/>
      </rPr>
      <t xml:space="preserve">   </t>
    </r>
    <r>
      <rPr>
        <sz val="9.5"/>
        <color rgb="FF000000"/>
        <rFont val="Calibri"/>
        <family val="2"/>
        <scheme val="minor"/>
      </rPr>
      <t>The SCO ensures the results of the ISP meeting has been reviewed</t>
    </r>
    <r>
      <rPr>
        <sz val="11"/>
        <color theme="1"/>
        <rFont val="Calibri"/>
        <family val="2"/>
        <scheme val="minor"/>
      </rPr>
      <t xml:space="preserve"> </t>
    </r>
    <r>
      <rPr>
        <sz val="9.5"/>
        <color rgb="FF000000"/>
        <rFont val="Calibri"/>
        <family val="2"/>
        <scheme val="minor"/>
      </rPr>
      <t>with the individual and documented on an ISP Signature Form.</t>
    </r>
  </si>
  <si>
    <r>
      <t>2.</t>
    </r>
    <r>
      <rPr>
        <sz val="7"/>
        <color theme="1"/>
        <rFont val="Times New Roman"/>
        <family val="1"/>
      </rPr>
      <t xml:space="preserve">   </t>
    </r>
    <r>
      <rPr>
        <sz val="9.5"/>
        <color theme="1"/>
        <rFont val="Calibri"/>
        <family val="2"/>
        <scheme val="minor"/>
      </rPr>
      <t xml:space="preserve">(No) The SC did not follow ODP’s PUNS policy based on the individual’s current need(s).  </t>
    </r>
  </si>
  <si>
    <r>
      <t>3.</t>
    </r>
    <r>
      <rPr>
        <sz val="7"/>
        <color theme="1"/>
        <rFont val="Times New Roman"/>
        <family val="1"/>
      </rPr>
      <t xml:space="preserve">   </t>
    </r>
    <r>
      <rPr>
        <sz val="9.5"/>
        <color theme="1"/>
        <rFont val="Calibri"/>
        <family val="2"/>
        <scheme val="minor"/>
      </rPr>
      <t>(N/A) The individual is enrolled in the AAW.</t>
    </r>
  </si>
  <si>
    <r>
      <t>·</t>
    </r>
    <r>
      <rPr>
        <sz val="7"/>
        <color theme="1"/>
        <rFont val="Times New Roman"/>
        <family val="1"/>
      </rPr>
      <t xml:space="preserve">   </t>
    </r>
    <r>
      <rPr>
        <sz val="9.5"/>
        <color theme="1"/>
        <rFont val="Calibri"/>
        <family val="2"/>
        <scheme val="minor"/>
      </rPr>
      <t>ODP Announcement 25-043, Updates to the Prioritization of Urgency of Need for Services (PUNS) Manual for Individuals with intellectual Disabilities and/or Autism</t>
    </r>
  </si>
  <si>
    <r>
      <t>o</t>
    </r>
    <r>
      <rPr>
        <sz val="7"/>
        <color theme="1"/>
        <rFont val="Times New Roman"/>
        <family val="1"/>
      </rPr>
      <t xml:space="preserve">  </t>
    </r>
    <r>
      <rPr>
        <sz val="9.5"/>
        <color theme="1"/>
        <rFont val="Calibri"/>
        <family val="2"/>
        <scheme val="minor"/>
      </rPr>
      <t>Quality Standards:</t>
    </r>
  </si>
  <si>
    <r>
      <t>-</t>
    </r>
    <r>
      <rPr>
        <sz val="7"/>
        <color theme="1"/>
        <rFont val="Times New Roman"/>
        <family val="1"/>
      </rPr>
      <t xml:space="preserve">         </t>
    </r>
    <r>
      <rPr>
        <sz val="9.5"/>
        <color theme="1"/>
        <rFont val="Calibri"/>
        <family val="2"/>
        <scheme val="minor"/>
      </rPr>
      <t>Person-centered</t>
    </r>
  </si>
  <si>
    <r>
      <t>-</t>
    </r>
    <r>
      <rPr>
        <sz val="7"/>
        <color theme="1"/>
        <rFont val="Times New Roman"/>
        <family val="1"/>
      </rPr>
      <t xml:space="preserve">         </t>
    </r>
    <r>
      <rPr>
        <sz val="9.5"/>
        <color theme="1"/>
        <rFont val="Calibri"/>
        <family val="2"/>
        <scheme val="minor"/>
      </rPr>
      <t>Clear and concise</t>
    </r>
  </si>
  <si>
    <r>
      <t>-</t>
    </r>
    <r>
      <rPr>
        <sz val="7"/>
        <color theme="1"/>
        <rFont val="Times New Roman"/>
        <family val="1"/>
      </rPr>
      <t xml:space="preserve">         </t>
    </r>
    <r>
      <rPr>
        <sz val="9.5"/>
        <color theme="1"/>
        <rFont val="Calibri"/>
        <family val="2"/>
        <scheme val="minor"/>
      </rPr>
      <t>Objective</t>
    </r>
  </si>
  <si>
    <r>
      <t>-</t>
    </r>
    <r>
      <rPr>
        <sz val="7"/>
        <color theme="1"/>
        <rFont val="Times New Roman"/>
        <family val="1"/>
      </rPr>
      <t xml:space="preserve">         </t>
    </r>
    <r>
      <rPr>
        <sz val="9.5"/>
        <color theme="1"/>
        <rFont val="Calibri"/>
        <family val="2"/>
        <scheme val="minor"/>
      </rPr>
      <t>Include Who, What, When and Where</t>
    </r>
  </si>
  <si>
    <r>
      <t>-</t>
    </r>
    <r>
      <rPr>
        <sz val="7"/>
        <color theme="1"/>
        <rFont val="Times New Roman"/>
        <family val="1"/>
      </rPr>
      <t xml:space="preserve">         </t>
    </r>
    <r>
      <rPr>
        <sz val="9.5"/>
        <color theme="1"/>
        <rFont val="Calibri"/>
        <family val="2"/>
        <scheme val="minor"/>
      </rPr>
      <t>Detailed</t>
    </r>
  </si>
  <si>
    <r>
      <t>-</t>
    </r>
    <r>
      <rPr>
        <sz val="7"/>
        <color theme="1"/>
        <rFont val="Times New Roman"/>
        <family val="1"/>
      </rPr>
      <t xml:space="preserve">         </t>
    </r>
    <r>
      <rPr>
        <sz val="9.5"/>
        <color theme="1"/>
        <rFont val="Calibri"/>
        <family val="2"/>
        <scheme val="minor"/>
      </rPr>
      <t>Describe actions taken and actions needed</t>
    </r>
  </si>
  <si>
    <r>
      <t>2.</t>
    </r>
    <r>
      <rPr>
        <sz val="7"/>
        <color theme="1"/>
        <rFont val="Times New Roman"/>
        <family val="1"/>
      </rPr>
      <t xml:space="preserve">   </t>
    </r>
    <r>
      <rPr>
        <sz val="9.5"/>
        <color theme="1"/>
        <rFont val="Calibri"/>
        <family val="2"/>
        <scheme val="minor"/>
      </rPr>
      <t>(No) The services did not meet quality standards.</t>
    </r>
  </si>
  <si>
    <r>
      <t>·</t>
    </r>
    <r>
      <rPr>
        <sz val="7"/>
        <color rgb="FF000000"/>
        <rFont val="Times New Roman"/>
        <family val="1"/>
      </rPr>
      <t xml:space="preserve">   </t>
    </r>
    <r>
      <rPr>
        <sz val="9.5"/>
        <color rgb="FF000000"/>
        <rFont val="Calibri"/>
        <family val="2"/>
        <scheme val="minor"/>
      </rPr>
      <t>ODP Trainings “</t>
    </r>
    <r>
      <rPr>
        <i/>
        <sz val="9.5"/>
        <color rgb="FF000000"/>
        <rFont val="Calibri"/>
        <family val="2"/>
        <scheme val="minor"/>
      </rPr>
      <t>Service Notes Basics 2013 – Part 1</t>
    </r>
    <r>
      <rPr>
        <sz val="9.5"/>
        <color rgb="FF000000"/>
        <rFont val="Calibri"/>
        <family val="2"/>
        <scheme val="minor"/>
      </rPr>
      <t xml:space="preserve">” &amp; </t>
    </r>
    <r>
      <rPr>
        <i/>
        <sz val="9.5"/>
        <color rgb="FF000000"/>
        <rFont val="Calibri"/>
        <family val="2"/>
        <scheme val="minor"/>
      </rPr>
      <t>“Service Notes – Part 2 (2014)”</t>
    </r>
    <r>
      <rPr>
        <sz val="9.5"/>
        <color rgb="FF000000"/>
        <rFont val="Calibri"/>
        <family val="2"/>
        <scheme val="minor"/>
      </rPr>
      <t>. (ID/A Waivers)</t>
    </r>
  </si>
  <si>
    <t>The SCO submits documentation that demonstrates the SCO staff completed training on the quality standards.</t>
  </si>
  <si>
    <t>If the individual has Limited English Proficiency, an interpreter was offered to the individual for their most recent Individual Support Plan meeting.</t>
  </si>
  <si>
    <r>
      <t>·</t>
    </r>
    <r>
      <rPr>
        <sz val="7"/>
        <color theme="1"/>
        <rFont val="Times New Roman"/>
        <family val="1"/>
      </rPr>
      <t xml:space="preserve">   </t>
    </r>
    <r>
      <rPr>
        <sz val="9.5"/>
        <color theme="1"/>
        <rFont val="Calibri"/>
        <family val="2"/>
        <scheme val="minor"/>
      </rPr>
      <t xml:space="preserve">Limited English Proficiency is defined as “a person who does not speak English as their primary language and who has a limited ability to read, write, speak or understand English”. Please note that signed language users, such as ASL users, may also be limited English proficient. </t>
    </r>
  </si>
  <si>
    <r>
      <t>·</t>
    </r>
    <r>
      <rPr>
        <sz val="7"/>
        <color rgb="FF000000"/>
        <rFont val="Times New Roman"/>
        <family val="1"/>
      </rPr>
      <t xml:space="preserve">   </t>
    </r>
    <r>
      <rPr>
        <sz val="9.5"/>
        <color rgb="FF000000"/>
        <rFont val="Calibri"/>
        <family val="2"/>
        <scheme val="minor"/>
      </rPr>
      <t xml:space="preserve">The reviewer determines if the individual has Limited English Proficiency based on a review of assessments, service notes, Individual Monitoring Tools, and the ISP. </t>
    </r>
  </si>
  <si>
    <r>
      <t>·</t>
    </r>
    <r>
      <rPr>
        <sz val="7"/>
        <color theme="1"/>
        <rFont val="Times New Roman"/>
        <family val="1"/>
      </rPr>
      <t xml:space="preserve">   </t>
    </r>
    <r>
      <rPr>
        <sz val="9.5"/>
        <color theme="1"/>
        <rFont val="Calibri"/>
        <family val="2"/>
        <scheme val="minor"/>
      </rPr>
      <t>If the individual has Limited English Proficiency, the reviewer determines if</t>
    </r>
    <r>
      <rPr>
        <sz val="11"/>
        <color theme="1"/>
        <rFont val="Calibri"/>
        <family val="2"/>
        <scheme val="minor"/>
      </rPr>
      <t xml:space="preserve"> </t>
    </r>
    <r>
      <rPr>
        <sz val="9.5"/>
        <color theme="1"/>
        <rFont val="Calibri"/>
        <family val="2"/>
        <scheme val="minor"/>
      </rPr>
      <t>an interpreter was offered to the individual for their most recent ISP meeting based on a review of service notes.</t>
    </r>
  </si>
  <si>
    <r>
      <t>·</t>
    </r>
    <r>
      <rPr>
        <sz val="7"/>
        <color theme="1"/>
        <rFont val="Times New Roman"/>
        <family val="1"/>
      </rPr>
      <t xml:space="preserve">   </t>
    </r>
    <r>
      <rPr>
        <sz val="9.5"/>
        <color theme="1"/>
        <rFont val="Calibri"/>
        <family val="2"/>
        <scheme val="minor"/>
      </rPr>
      <t>If an interpreter was offered to the individual, the reviewer should document how it was offered, such as in English in an email or a letter, in their native language in an email or a letter, over the phone with an interpreter, etc.</t>
    </r>
  </si>
  <si>
    <r>
      <t>1.</t>
    </r>
    <r>
      <rPr>
        <sz val="7"/>
        <color theme="1"/>
        <rFont val="Times New Roman"/>
        <family val="1"/>
      </rPr>
      <t xml:space="preserve">   </t>
    </r>
    <r>
      <rPr>
        <sz val="9.5"/>
        <color theme="1"/>
        <rFont val="Calibri"/>
        <family val="2"/>
        <scheme val="minor"/>
      </rPr>
      <t>(Yes) The individual has Limited English Proficiency and an interpreter was offered to the individual.</t>
    </r>
  </si>
  <si>
    <r>
      <t>2.</t>
    </r>
    <r>
      <rPr>
        <sz val="7"/>
        <color theme="1"/>
        <rFont val="Times New Roman"/>
        <family val="1"/>
      </rPr>
      <t xml:space="preserve">   </t>
    </r>
    <r>
      <rPr>
        <sz val="9.5"/>
        <color theme="1"/>
        <rFont val="Calibri"/>
        <family val="2"/>
        <scheme val="minor"/>
      </rPr>
      <t>(No) The individual has Limited English Proficiency and an interpreter was not offered to the individual.</t>
    </r>
  </si>
  <si>
    <r>
      <t>3.</t>
    </r>
    <r>
      <rPr>
        <sz val="7"/>
        <color theme="1"/>
        <rFont val="Times New Roman"/>
        <family val="1"/>
      </rPr>
      <t xml:space="preserve">   </t>
    </r>
    <r>
      <rPr>
        <sz val="9.5"/>
        <color theme="1"/>
        <rFont val="Calibri"/>
        <family val="2"/>
        <scheme val="minor"/>
      </rPr>
      <t>(N/A) The individual does not have Limited English Proficiency</t>
    </r>
    <r>
      <rPr>
        <sz val="10"/>
        <color theme="1"/>
        <rFont val="Calibri"/>
        <family val="2"/>
        <scheme val="minor"/>
      </rPr>
      <t>.</t>
    </r>
  </si>
  <si>
    <r>
      <t>·</t>
    </r>
    <r>
      <rPr>
        <sz val="7"/>
        <color theme="1"/>
        <rFont val="Times New Roman"/>
        <family val="1"/>
      </rPr>
      <t xml:space="preserve">   </t>
    </r>
    <r>
      <rPr>
        <sz val="9.5"/>
        <color rgb="FF000000"/>
        <rFont val="Calibri"/>
        <family val="2"/>
        <scheme val="minor"/>
      </rPr>
      <t>55 Pa Code Chapter 6100.50</t>
    </r>
  </si>
  <si>
    <r>
      <t>·</t>
    </r>
    <r>
      <rPr>
        <sz val="7"/>
        <color theme="1"/>
        <rFont val="Times New Roman"/>
        <family val="1"/>
      </rPr>
      <t xml:space="preserve">   </t>
    </r>
    <r>
      <rPr>
        <sz val="9.5"/>
        <color theme="1"/>
        <rFont val="Calibri"/>
        <family val="2"/>
        <scheme val="minor"/>
      </rPr>
      <t xml:space="preserve">Bulletin 00-04-13, </t>
    </r>
    <r>
      <rPr>
        <i/>
        <sz val="9.5"/>
        <color theme="1"/>
        <rFont val="Calibri"/>
        <family val="2"/>
        <scheme val="minor"/>
      </rPr>
      <t xml:space="preserve">Limited English Proficiency </t>
    </r>
    <r>
      <rPr>
        <sz val="9.5"/>
        <color theme="1"/>
        <rFont val="Calibri"/>
        <family val="2"/>
        <scheme val="minor"/>
      </rPr>
      <t>(ID/A waivers)</t>
    </r>
  </si>
  <si>
    <r>
      <t>·</t>
    </r>
    <r>
      <rPr>
        <sz val="7"/>
        <color theme="1"/>
        <rFont val="Times New Roman"/>
        <family val="1"/>
      </rPr>
      <t xml:space="preserve">   </t>
    </r>
    <r>
      <rPr>
        <sz val="9.5"/>
        <color theme="1"/>
        <rFont val="Calibri"/>
        <family val="2"/>
        <scheme val="minor"/>
      </rPr>
      <t xml:space="preserve">Bulletin 00-22-05, </t>
    </r>
    <r>
      <rPr>
        <i/>
        <sz val="9.5"/>
        <color theme="1"/>
        <rFont val="Calibri"/>
        <family val="2"/>
        <scheme val="minor"/>
      </rPr>
      <t xml:space="preserve">Individual Support Plans </t>
    </r>
    <r>
      <rPr>
        <sz val="9.5"/>
        <color theme="1"/>
        <rFont val="Calibri"/>
        <family val="2"/>
        <scheme val="minor"/>
      </rPr>
      <t>(ID/A waivers)</t>
    </r>
  </si>
  <si>
    <r>
      <t>·</t>
    </r>
    <r>
      <rPr>
        <sz val="7"/>
        <color theme="1"/>
        <rFont val="Times New Roman"/>
        <family val="1"/>
      </rPr>
      <t xml:space="preserve">   </t>
    </r>
    <r>
      <rPr>
        <sz val="9.5"/>
        <color theme="1"/>
        <rFont val="Calibri"/>
        <family val="2"/>
        <scheme val="minor"/>
      </rPr>
      <t>ODP Announcement 25-012, Updates to the Individual Support Plan (ISP) Bulletin Attachments (ID/A waivers)</t>
    </r>
  </si>
  <si>
    <t>SCO retrains staff on the process.</t>
  </si>
  <si>
    <r>
      <t>·</t>
    </r>
    <r>
      <rPr>
        <sz val="7"/>
        <color theme="1"/>
        <rFont val="Times New Roman"/>
        <family val="1"/>
      </rPr>
      <t xml:space="preserve">   </t>
    </r>
    <r>
      <rPr>
        <sz val="9.5"/>
        <color theme="1"/>
        <rFont val="Calibri"/>
        <family val="2"/>
        <scheme val="minor"/>
      </rPr>
      <t>The SCO staff are trained to offer accommodations to individuals who have Limited English Proficiency.</t>
    </r>
  </si>
  <si>
    <r>
      <t>·</t>
    </r>
    <r>
      <rPr>
        <sz val="7"/>
        <color theme="1"/>
        <rFont val="Times New Roman"/>
        <family val="1"/>
      </rPr>
      <t xml:space="preserve">     </t>
    </r>
    <r>
      <rPr>
        <sz val="9.5"/>
        <color theme="1"/>
        <rFont val="Calibri"/>
        <family val="2"/>
        <scheme val="minor"/>
      </rPr>
      <t>The SCO chooses the appropriate time frame from the drop down.</t>
    </r>
  </si>
  <si>
    <r>
      <t>·</t>
    </r>
    <r>
      <rPr>
        <sz val="7"/>
        <color theme="1"/>
        <rFont val="Times New Roman"/>
        <family val="1"/>
      </rPr>
      <t xml:space="preserve">   </t>
    </r>
    <r>
      <rPr>
        <sz val="9.5"/>
        <color rgb="FF000000"/>
        <rFont val="Calibri"/>
        <family val="2"/>
        <scheme val="minor"/>
      </rPr>
      <t xml:space="preserve">The reviewer determines </t>
    </r>
    <r>
      <rPr>
        <sz val="9.5"/>
        <color theme="1"/>
        <rFont val="Calibri"/>
        <family val="2"/>
        <scheme val="minor"/>
      </rPr>
      <t xml:space="preserve">if the ISP includes information related to the following: </t>
    </r>
  </si>
  <si>
    <r>
      <t>o</t>
    </r>
    <r>
      <rPr>
        <sz val="7"/>
        <color theme="1"/>
        <rFont val="Times New Roman"/>
        <family val="1"/>
      </rPr>
      <t xml:space="preserve">   </t>
    </r>
    <r>
      <rPr>
        <sz val="9.5"/>
        <color theme="1"/>
        <rFont val="Calibri"/>
        <family val="2"/>
        <scheme val="minor"/>
      </rPr>
      <t>How the individual understands others (receptive communication).</t>
    </r>
  </si>
  <si>
    <r>
      <t>o</t>
    </r>
    <r>
      <rPr>
        <sz val="7"/>
        <color theme="1"/>
        <rFont val="Times New Roman"/>
        <family val="1"/>
      </rPr>
      <t xml:space="preserve">   </t>
    </r>
    <r>
      <rPr>
        <sz val="9.5"/>
        <color theme="1"/>
        <rFont val="Calibri"/>
        <family val="2"/>
        <scheme val="minor"/>
      </rPr>
      <t>How the individual expresses or communicates with others.</t>
    </r>
  </si>
  <si>
    <r>
      <t>·</t>
    </r>
    <r>
      <rPr>
        <sz val="7"/>
        <color theme="1"/>
        <rFont val="Times New Roman"/>
        <family val="1"/>
      </rPr>
      <t xml:space="preserve">   </t>
    </r>
    <r>
      <rPr>
        <sz val="9.5"/>
        <color rgb="FF000000"/>
        <rFont val="Calibri"/>
        <family val="2"/>
        <scheme val="minor"/>
      </rPr>
      <t>The SCO updates the ISP to include information about communication supports and services the individual may need to assure effective communication.</t>
    </r>
  </si>
  <si>
    <r>
      <t>·</t>
    </r>
    <r>
      <rPr>
        <sz val="7"/>
        <color theme="1"/>
        <rFont val="Times New Roman"/>
        <family val="1"/>
      </rPr>
      <t xml:space="preserve">   </t>
    </r>
    <r>
      <rPr>
        <sz val="9.5"/>
        <color rgb="FF000000"/>
        <rFont val="Calibri"/>
        <family val="2"/>
        <scheme val="minor"/>
      </rPr>
      <t>The reviewer determines if the individual has “verbal” listed as their “mode of communication” under the “communication” section of the ISP.</t>
    </r>
  </si>
  <si>
    <r>
      <t>·</t>
    </r>
    <r>
      <rPr>
        <sz val="7"/>
        <color theme="1"/>
        <rFont val="Times New Roman"/>
        <family val="1"/>
      </rPr>
      <t xml:space="preserve">   </t>
    </r>
    <r>
      <rPr>
        <sz val="9.5"/>
        <color rgb="FF000000"/>
        <rFont val="Calibri"/>
        <family val="2"/>
        <scheme val="minor"/>
      </rPr>
      <t>If the individual has something other than “verbal” listed, the reviewer determines if the ISP includes a communication assessment. This may be identified within the “Other Non-Medical Evaluation” section of the ISP.</t>
    </r>
  </si>
  <si>
    <r>
      <t>·</t>
    </r>
    <r>
      <rPr>
        <sz val="7"/>
        <color theme="1"/>
        <rFont val="Times New Roman"/>
        <family val="1"/>
      </rPr>
      <t xml:space="preserve">   </t>
    </r>
    <r>
      <rPr>
        <sz val="9.5"/>
        <color rgb="FF000000"/>
        <rFont val="Calibri"/>
        <family val="2"/>
        <scheme val="minor"/>
      </rPr>
      <t>A communication assessment may include but is not limited to any communication assessment or AAC evaluation by a Speech and Language Pathologist, a communication assessment or evaluation through Temple, etc.</t>
    </r>
  </si>
  <si>
    <r>
      <t>3.</t>
    </r>
    <r>
      <rPr>
        <sz val="7"/>
        <color theme="1"/>
        <rFont val="Times New Roman"/>
        <family val="1"/>
      </rPr>
      <t xml:space="preserve"> </t>
    </r>
    <r>
      <rPr>
        <sz val="9.5"/>
        <color rgb="FF000000"/>
        <rFont val="Calibri"/>
        <family val="2"/>
        <scheme val="minor"/>
      </rPr>
      <t>(N/A) The individual has “verbal” listed as their primary mode of communication.</t>
    </r>
  </si>
  <si>
    <r>
      <t>·</t>
    </r>
    <r>
      <rPr>
        <sz val="7"/>
        <color theme="1"/>
        <rFont val="Times New Roman"/>
        <family val="1"/>
      </rPr>
      <t xml:space="preserve">   </t>
    </r>
    <r>
      <rPr>
        <sz val="9.5"/>
        <color theme="1"/>
        <rFont val="Calibri"/>
        <family val="2"/>
        <scheme val="minor"/>
      </rPr>
      <t>The reviewer determines if the individual has expressed interest in or has a goal related to employment</t>
    </r>
    <r>
      <rPr>
        <sz val="11"/>
        <color theme="1"/>
        <rFont val="Calibri"/>
        <family val="2"/>
        <scheme val="minor"/>
      </rPr>
      <t xml:space="preserve"> </t>
    </r>
    <r>
      <rPr>
        <sz val="9.5"/>
        <color theme="1"/>
        <rFont val="Calibri"/>
        <family val="2"/>
        <scheme val="minor"/>
      </rPr>
      <t>based on a review of service notes, Individual Monitoring Tools, and the entire ISP.</t>
    </r>
  </si>
  <si>
    <r>
      <t>•</t>
    </r>
    <r>
      <rPr>
        <sz val="7"/>
        <color rgb="FF000000"/>
        <rFont val="Times New Roman"/>
        <family val="1"/>
      </rPr>
      <t xml:space="preserve">  </t>
    </r>
    <r>
      <rPr>
        <sz val="9.5"/>
        <color rgb="FF000000"/>
        <rFont val="Calibri"/>
        <family val="2"/>
      </rPr>
      <t xml:space="preserve">If the individual has expressed interest in or has a goal related to employment, the reviewer determines if the SC documented active and ongoing opportunities, appropriate employment options, and services that support an individual to pursue or retain competitive integrated employment in the ISP.   </t>
    </r>
  </si>
  <si>
    <r>
      <t>1.</t>
    </r>
    <r>
      <rPr>
        <sz val="7"/>
        <color theme="1"/>
        <rFont val="Times New Roman"/>
        <family val="1"/>
      </rPr>
      <t xml:space="preserve">   </t>
    </r>
    <r>
      <rPr>
        <sz val="9.5"/>
        <color theme="1"/>
        <rFont val="Calibri"/>
        <family val="2"/>
        <scheme val="minor"/>
      </rPr>
      <t xml:space="preserve">(Yes) The individual expressed an interest in employment or has an employment goal and the SC documented the information described above.  </t>
    </r>
  </si>
  <si>
    <r>
      <t>·</t>
    </r>
    <r>
      <rPr>
        <sz val="7"/>
        <color rgb="FF000000"/>
        <rFont val="Times New Roman"/>
        <family val="1"/>
      </rPr>
      <t xml:space="preserve">   </t>
    </r>
    <r>
      <rPr>
        <sz val="9.5"/>
        <color theme="1"/>
        <rFont val="Calibri"/>
        <family val="2"/>
        <scheme val="minor"/>
      </rPr>
      <t xml:space="preserve">Bulletin 00-20-05, </t>
    </r>
    <r>
      <rPr>
        <i/>
        <sz val="9.5"/>
        <color theme="1"/>
        <rFont val="Calibri"/>
        <family val="2"/>
        <scheme val="minor"/>
      </rPr>
      <t>Individual Support Plans (ISPs)/</t>
    </r>
    <r>
      <rPr>
        <sz val="9.5"/>
        <color theme="1"/>
        <rFont val="Calibri"/>
        <family val="2"/>
        <scheme val="minor"/>
      </rPr>
      <t>Attachment #1 ISP Manual (ID/A Waivers)</t>
    </r>
  </si>
  <si>
    <r>
      <t>·</t>
    </r>
    <r>
      <rPr>
        <sz val="7"/>
        <color theme="1"/>
        <rFont val="Times New Roman"/>
        <family val="1"/>
      </rPr>
      <t xml:space="preserve">   </t>
    </r>
    <r>
      <rPr>
        <sz val="9.5"/>
        <color theme="1"/>
        <rFont val="Calibri"/>
        <family val="2"/>
        <scheme val="minor"/>
      </rPr>
      <t>ODP – BSASP Pathways to Employment Tool (AAW)</t>
    </r>
  </si>
  <si>
    <r>
      <t>·</t>
    </r>
    <r>
      <rPr>
        <sz val="7"/>
        <color theme="1"/>
        <rFont val="Times New Roman"/>
        <family val="1"/>
      </rPr>
      <t xml:space="preserve">   </t>
    </r>
    <r>
      <rPr>
        <sz val="9.5"/>
        <color theme="1"/>
        <rFont val="Calibri"/>
        <family val="2"/>
        <scheme val="minor"/>
      </rPr>
      <t>The SCO updates the ISP to include information on how the individual’s interest or goal of employment will be pursued.</t>
    </r>
  </si>
  <si>
    <t xml:space="preserve">**At the annual ISP meeting, the SC provided education and information to the individual about employment services (i.e., competitive, integrated employment, OVR services, or benefits counseling. </t>
  </si>
  <si>
    <r>
      <t>·</t>
    </r>
    <r>
      <rPr>
        <sz val="7"/>
        <color theme="1"/>
        <rFont val="Times New Roman"/>
        <family val="1"/>
      </rPr>
      <t xml:space="preserve">   </t>
    </r>
    <r>
      <rPr>
        <sz val="9.5"/>
        <color theme="1"/>
        <rFont val="Calibri"/>
        <family val="2"/>
        <scheme val="minor"/>
      </rPr>
      <t>The reviewer determines if the SC offered individual information about employment services</t>
    </r>
    <r>
      <rPr>
        <sz val="11"/>
        <color theme="1"/>
        <rFont val="Calibri"/>
        <family val="2"/>
        <scheme val="minor"/>
      </rPr>
      <t xml:space="preserve"> </t>
    </r>
    <r>
      <rPr>
        <sz val="9.5"/>
        <color theme="1"/>
        <rFont val="Calibri"/>
        <family val="2"/>
        <scheme val="minor"/>
      </rPr>
      <t>at the annual ISP meeting (or initial ISP meeting if newly enrolled)</t>
    </r>
    <r>
      <rPr>
        <sz val="11"/>
        <color theme="1"/>
        <rFont val="Calibri"/>
        <family val="2"/>
        <scheme val="minor"/>
      </rPr>
      <t xml:space="preserve"> </t>
    </r>
    <r>
      <rPr>
        <sz val="9.5"/>
        <color theme="1"/>
        <rFont val="Calibri"/>
        <family val="2"/>
        <scheme val="minor"/>
      </rPr>
      <t xml:space="preserve">based on a review of the ISP Signature Form or service notes. </t>
    </r>
  </si>
  <si>
    <r>
      <t>1.</t>
    </r>
    <r>
      <rPr>
        <sz val="7"/>
        <color theme="1"/>
        <rFont val="Times New Roman"/>
        <family val="1"/>
      </rPr>
      <t xml:space="preserve">   </t>
    </r>
    <r>
      <rPr>
        <sz val="9.5"/>
        <color theme="1"/>
        <rFont val="Calibri"/>
        <family val="2"/>
        <scheme val="minor"/>
      </rPr>
      <t>(Yes) The SC provided education and information about employment services at the ISP meeting, or the ISP Signature Form is checked “Yes”</t>
    </r>
    <r>
      <rPr>
        <sz val="11"/>
        <color theme="1"/>
        <rFont val="Calibri"/>
        <family val="2"/>
        <scheme val="minor"/>
      </rPr>
      <t xml:space="preserve"> </t>
    </r>
    <r>
      <rPr>
        <sz val="9.5"/>
        <color theme="1"/>
        <rFont val="Calibri"/>
        <family val="2"/>
        <scheme val="minor"/>
      </rPr>
      <t>or initialed.</t>
    </r>
  </si>
  <si>
    <r>
      <t>2.</t>
    </r>
    <r>
      <rPr>
        <sz val="7"/>
        <color theme="1"/>
        <rFont val="Times New Roman"/>
        <family val="1"/>
      </rPr>
      <t xml:space="preserve">    </t>
    </r>
    <r>
      <rPr>
        <sz val="9.5"/>
        <color theme="1"/>
        <rFont val="Calibri"/>
        <family val="2"/>
        <scheme val="minor"/>
      </rPr>
      <t>(No) The SC did not provide education and information about employment services at the ISP meeting, or the ISP Signature</t>
    </r>
    <r>
      <rPr>
        <sz val="11"/>
        <color theme="1"/>
        <rFont val="Calibri"/>
        <family val="2"/>
        <scheme val="minor"/>
      </rPr>
      <t xml:space="preserve"> </t>
    </r>
    <r>
      <rPr>
        <sz val="9.5"/>
        <color theme="1"/>
        <rFont val="Calibri"/>
        <family val="2"/>
        <scheme val="minor"/>
      </rPr>
      <t>Form is not checked or initialed or “No” is checked.</t>
    </r>
  </si>
  <si>
    <r>
      <t>3.</t>
    </r>
    <r>
      <rPr>
        <sz val="7"/>
        <color theme="1"/>
        <rFont val="Times New Roman"/>
        <family val="1"/>
      </rPr>
      <t xml:space="preserve">    </t>
    </r>
    <r>
      <rPr>
        <sz val="9.5"/>
        <color theme="1"/>
        <rFont val="Calibri"/>
        <family val="2"/>
        <scheme val="minor"/>
      </rPr>
      <t>(N/A) The individual is under 14 years of age.</t>
    </r>
  </si>
  <si>
    <r>
      <t>·</t>
    </r>
    <r>
      <rPr>
        <sz val="7"/>
        <color rgb="FF000000"/>
        <rFont val="Times New Roman"/>
        <family val="1"/>
      </rPr>
      <t xml:space="preserve">   </t>
    </r>
    <r>
      <rPr>
        <sz val="9.5"/>
        <color rgb="FF000000"/>
        <rFont val="Calibri"/>
        <family val="2"/>
        <scheme val="minor"/>
      </rPr>
      <t>55 Pa Code Ch 6100.223 and 6100.262</t>
    </r>
  </si>
  <si>
    <r>
      <t>·</t>
    </r>
    <r>
      <rPr>
        <sz val="7"/>
        <color rgb="FF000000"/>
        <rFont val="Times New Roman"/>
        <family val="1"/>
      </rPr>
      <t xml:space="preserve">   </t>
    </r>
    <r>
      <rPr>
        <sz val="9.5"/>
        <color rgb="FF000000"/>
        <rFont val="Calibri"/>
        <family val="2"/>
        <scheme val="minor"/>
      </rPr>
      <t>PA 1135 Approval Letter (Section 1135 of the Social Security Act)</t>
    </r>
  </si>
  <si>
    <r>
      <t>·</t>
    </r>
    <r>
      <rPr>
        <sz val="7"/>
        <color theme="1"/>
        <rFont val="Times New Roman"/>
        <family val="1"/>
      </rPr>
      <t xml:space="preserve">   </t>
    </r>
    <r>
      <rPr>
        <sz val="9.5"/>
        <color theme="1"/>
        <rFont val="Calibri"/>
        <family val="2"/>
        <scheme val="minor"/>
      </rPr>
      <t>Executive Order 2016-03</t>
    </r>
  </si>
  <si>
    <r>
      <t>·</t>
    </r>
    <r>
      <rPr>
        <sz val="7"/>
        <color theme="1"/>
        <rFont val="Times New Roman"/>
        <family val="1"/>
      </rPr>
      <t xml:space="preserve">   </t>
    </r>
    <r>
      <rPr>
        <sz val="9.5"/>
        <color theme="1"/>
        <rFont val="Calibri"/>
        <family val="2"/>
        <scheme val="minor"/>
      </rPr>
      <t>ODP – BAS Pathways to Employment Tool (AAW)</t>
    </r>
  </si>
  <si>
    <r>
      <t>·</t>
    </r>
    <r>
      <rPr>
        <sz val="7"/>
        <color rgb="FF000000"/>
        <rFont val="Times New Roman"/>
        <family val="1"/>
      </rPr>
      <t xml:space="preserve">   </t>
    </r>
    <r>
      <rPr>
        <sz val="9.5"/>
        <color rgb="FF000000"/>
        <rFont val="Calibri"/>
        <family val="2"/>
        <scheme val="minor"/>
      </rPr>
      <t>The SCO ensures employment education and information has been shared and documented on an ISP Signature Form.</t>
    </r>
  </si>
  <si>
    <r>
      <t>·</t>
    </r>
    <r>
      <rPr>
        <sz val="7"/>
        <color theme="1"/>
        <rFont val="Times New Roman"/>
        <family val="1"/>
      </rPr>
      <t xml:space="preserve">   </t>
    </r>
    <r>
      <rPr>
        <b/>
        <sz val="9.5"/>
        <color theme="1"/>
        <rFont val="Calibri"/>
        <family val="2"/>
        <scheme val="minor"/>
      </rPr>
      <t xml:space="preserve">This question is only applicable to individuals in an ID/A waiver(s) who meet all the following criteria: </t>
    </r>
  </si>
  <si>
    <r>
      <t>1.</t>
    </r>
    <r>
      <rPr>
        <sz val="7"/>
        <color theme="1"/>
        <rFont val="Times New Roman"/>
        <family val="1"/>
      </rPr>
      <t xml:space="preserve">   </t>
    </r>
    <r>
      <rPr>
        <sz val="9.5"/>
        <color theme="1"/>
        <rFont val="Calibri"/>
        <family val="2"/>
        <scheme val="minor"/>
      </rPr>
      <t>(Yes) There is evidence of OVR correspondence in the individual’s file that meets the standards set forth in Bulletin 00-19-01, OVR Referral Policy for ODP Employment-Related Services.</t>
    </r>
  </si>
  <si>
    <r>
      <t>·</t>
    </r>
    <r>
      <rPr>
        <sz val="7"/>
        <color theme="1"/>
        <rFont val="Times New Roman"/>
        <family val="1"/>
      </rPr>
      <t xml:space="preserve">   </t>
    </r>
    <r>
      <rPr>
        <sz val="9.5"/>
        <color theme="1"/>
        <rFont val="Calibri"/>
        <family val="2"/>
        <scheme val="minor"/>
      </rPr>
      <t xml:space="preserve">Bulletin 00-19-01, </t>
    </r>
    <r>
      <rPr>
        <i/>
        <sz val="9.5"/>
        <color theme="1"/>
        <rFont val="Calibri"/>
        <family val="2"/>
        <scheme val="minor"/>
      </rPr>
      <t>OVR Referral Policy for ODP Employment-Related Services</t>
    </r>
    <r>
      <rPr>
        <sz val="9.5"/>
        <color theme="1"/>
        <rFont val="Calibri"/>
        <family val="2"/>
        <scheme val="minor"/>
      </rPr>
      <t> </t>
    </r>
  </si>
  <si>
    <r>
      <t>·</t>
    </r>
    <r>
      <rPr>
        <sz val="7"/>
        <color rgb="FF000000"/>
        <rFont val="Times New Roman"/>
        <family val="1"/>
      </rPr>
      <t xml:space="preserve">   </t>
    </r>
    <r>
      <rPr>
        <sz val="9.5"/>
        <color rgb="FF000000"/>
        <rFont val="Calibri"/>
        <family val="2"/>
        <scheme val="minor"/>
      </rPr>
      <t xml:space="preserve">The SCO ensures that the individual is referred to OVR. </t>
    </r>
  </si>
  <si>
    <r>
      <t>·</t>
    </r>
    <r>
      <rPr>
        <sz val="7"/>
        <color rgb="FF000000"/>
        <rFont val="Times New Roman"/>
        <family val="1"/>
      </rPr>
      <t xml:space="preserve">   </t>
    </r>
    <r>
      <rPr>
        <sz val="9.5"/>
        <color rgb="FF000000"/>
        <rFont val="Calibri"/>
        <family val="2"/>
        <scheme val="minor"/>
      </rPr>
      <t>The SCO submits documentation as appropriate.</t>
    </r>
  </si>
  <si>
    <r>
      <t>1.</t>
    </r>
    <r>
      <rPr>
        <sz val="7"/>
        <color theme="1"/>
        <rFont val="Times New Roman"/>
        <family val="1"/>
      </rPr>
      <t xml:space="preserve">   </t>
    </r>
    <r>
      <rPr>
        <sz val="9.5"/>
        <color theme="1"/>
        <rFont val="Calibri"/>
        <family val="2"/>
        <scheme val="minor"/>
      </rPr>
      <t>(Yes) The individual’s ISP indicated he or she has an employment goal in the Employment/Volunteer section of the individual’s ISP.</t>
    </r>
  </si>
  <si>
    <r>
      <t>·</t>
    </r>
    <r>
      <rPr>
        <sz val="7"/>
        <color rgb="FF000000"/>
        <rFont val="Times New Roman"/>
        <family val="1"/>
      </rPr>
      <t xml:space="preserve">   </t>
    </r>
    <r>
      <rPr>
        <sz val="9.5"/>
        <color theme="1"/>
        <rFont val="Calibri"/>
        <family val="2"/>
        <scheme val="minor"/>
      </rPr>
      <t xml:space="preserve">Bulletin, 00-22-05, </t>
    </r>
    <r>
      <rPr>
        <i/>
        <sz val="9.5"/>
        <color theme="1"/>
        <rFont val="Calibri"/>
        <family val="2"/>
        <scheme val="minor"/>
      </rPr>
      <t>Individual Support Plans (ISPs)/</t>
    </r>
    <r>
      <rPr>
        <sz val="9.5"/>
        <color theme="1"/>
        <rFont val="Calibri"/>
        <family val="2"/>
        <scheme val="minor"/>
      </rPr>
      <t>Attachment #1 ISP Manual (ID/A Waivers)</t>
    </r>
  </si>
  <si>
    <r>
      <t>·</t>
    </r>
    <r>
      <rPr>
        <sz val="7"/>
        <color rgb="FF000000"/>
        <rFont val="Times New Roman"/>
        <family val="1"/>
      </rPr>
      <t xml:space="preserve">   </t>
    </r>
    <r>
      <rPr>
        <sz val="9.5"/>
        <color rgb="FF000000"/>
        <rFont val="Calibri"/>
        <family val="2"/>
        <scheme val="minor"/>
      </rPr>
      <t>The SCO ensures</t>
    </r>
    <r>
      <rPr>
        <sz val="11"/>
        <color theme="1"/>
        <rFont val="Calibri"/>
        <family val="2"/>
        <scheme val="minor"/>
      </rPr>
      <t xml:space="preserve"> </t>
    </r>
    <r>
      <rPr>
        <sz val="9.5"/>
        <color rgb="FF000000"/>
        <rFont val="Calibri"/>
        <family val="2"/>
        <scheme val="minor"/>
      </rPr>
      <t>the Employment/Volunteer section of the individual’s ISP is updated with an employment goal.</t>
    </r>
  </si>
  <si>
    <r>
      <t>·</t>
    </r>
    <r>
      <rPr>
        <sz val="7"/>
        <color theme="1"/>
        <rFont val="Times New Roman"/>
        <family val="1"/>
      </rPr>
      <t xml:space="preserve">   </t>
    </r>
    <r>
      <rPr>
        <sz val="9.5"/>
        <color theme="1"/>
        <rFont val="Calibri"/>
        <family val="2"/>
        <scheme val="minor"/>
      </rPr>
      <t>ISP PATH: HCSIS &gt; Plan &gt; Medical &gt; Medical Contacts.</t>
    </r>
  </si>
  <si>
    <t>48a.</t>
  </si>
  <si>
    <t>48b.</t>
  </si>
  <si>
    <t>48c.</t>
  </si>
  <si>
    <r>
      <t>·</t>
    </r>
    <r>
      <rPr>
        <sz val="7"/>
        <color theme="1"/>
        <rFont val="Times New Roman"/>
        <family val="1"/>
      </rPr>
      <t xml:space="preserve">   </t>
    </r>
    <r>
      <rPr>
        <sz val="9.5"/>
        <color rgb="FF000000"/>
        <rFont val="Calibri"/>
        <family val="2"/>
        <scheme val="minor"/>
      </rPr>
      <t xml:space="preserve">The reviewer determines if the individual’s identified physical and mental health care needs are being addressed based on a review of the ISP, service notes, Incident Reports, PRE (AAW), HRST (if applicable), and Individual Monitoring Tools. </t>
    </r>
  </si>
  <si>
    <r>
      <t>·</t>
    </r>
    <r>
      <rPr>
        <sz val="7"/>
        <color theme="1"/>
        <rFont val="Times New Roman"/>
        <family val="1"/>
      </rPr>
      <t xml:space="preserve">   </t>
    </r>
    <r>
      <rPr>
        <sz val="9.5"/>
        <color rgb="FF000000"/>
        <rFont val="Calibri"/>
        <family val="2"/>
        <scheme val="minor"/>
      </rPr>
      <t xml:space="preserve">The reviewer will put the information (ISP, service notes, Individual Monitoring Tools) into context by first considering this question:  </t>
    </r>
    <r>
      <rPr>
        <b/>
        <i/>
        <sz val="9.5"/>
        <color rgb="FF000000"/>
        <rFont val="Calibri"/>
        <family val="2"/>
        <scheme val="minor"/>
      </rPr>
      <t>does the documentation identify and address acute and chronic health conditions and wellness health promotion?</t>
    </r>
  </si>
  <si>
    <r>
      <t>1.</t>
    </r>
    <r>
      <rPr>
        <sz val="7"/>
        <color rgb="FF000000"/>
        <rFont val="Times New Roman"/>
        <family val="1"/>
      </rPr>
      <t xml:space="preserve">      </t>
    </r>
    <r>
      <rPr>
        <sz val="9.5"/>
        <color rgb="FF000000"/>
        <rFont val="Calibri"/>
        <family val="2"/>
        <scheme val="minor"/>
      </rPr>
      <t>This includes:</t>
    </r>
  </si>
  <si>
    <r>
      <t>§</t>
    </r>
    <r>
      <rPr>
        <sz val="7"/>
        <color rgb="FF000000"/>
        <rFont val="Times New Roman"/>
        <family val="1"/>
      </rPr>
      <t xml:space="preserve">  </t>
    </r>
    <r>
      <rPr>
        <sz val="9.5"/>
        <color rgb="FF000000"/>
        <rFont val="Calibri"/>
        <family val="2"/>
        <scheme val="minor"/>
      </rPr>
      <t>Behavioral</t>
    </r>
  </si>
  <si>
    <r>
      <t>§</t>
    </r>
    <r>
      <rPr>
        <sz val="7"/>
        <color rgb="FF000000"/>
        <rFont val="Times New Roman"/>
        <family val="1"/>
      </rPr>
      <t xml:space="preserve">  </t>
    </r>
    <r>
      <rPr>
        <sz val="9.5"/>
        <color rgb="FF000000"/>
        <rFont val="Calibri"/>
        <family val="2"/>
        <scheme val="minor"/>
      </rPr>
      <t>Dental/Vision</t>
    </r>
  </si>
  <si>
    <r>
      <t>§</t>
    </r>
    <r>
      <rPr>
        <sz val="7"/>
        <color rgb="FF000000"/>
        <rFont val="Times New Roman"/>
        <family val="1"/>
      </rPr>
      <t xml:space="preserve">  </t>
    </r>
    <r>
      <rPr>
        <sz val="9.5"/>
        <color rgb="FF000000"/>
        <rFont val="Calibri"/>
        <family val="2"/>
        <scheme val="minor"/>
      </rPr>
      <t>Emotional/Mental</t>
    </r>
  </si>
  <si>
    <r>
      <t>§</t>
    </r>
    <r>
      <rPr>
        <sz val="7"/>
        <color rgb="FF000000"/>
        <rFont val="Times New Roman"/>
        <family val="1"/>
      </rPr>
      <t xml:space="preserve">  </t>
    </r>
    <r>
      <rPr>
        <sz val="9.5"/>
        <color rgb="FF000000"/>
        <rFont val="Calibri"/>
        <family val="2"/>
        <scheme val="minor"/>
      </rPr>
      <t>Physical</t>
    </r>
  </si>
  <si>
    <r>
      <t>§</t>
    </r>
    <r>
      <rPr>
        <sz val="7"/>
        <color rgb="FF000000"/>
        <rFont val="Times New Roman"/>
        <family val="1"/>
      </rPr>
      <t xml:space="preserve">  </t>
    </r>
    <r>
      <rPr>
        <sz val="9.5"/>
        <color rgb="FF000000"/>
        <rFont val="Calibri"/>
        <family val="2"/>
        <scheme val="minor"/>
      </rPr>
      <t xml:space="preserve">Psychological </t>
    </r>
  </si>
  <si>
    <r>
      <t>2.</t>
    </r>
    <r>
      <rPr>
        <sz val="7"/>
        <color rgb="FF000000"/>
        <rFont val="Times New Roman"/>
        <family val="1"/>
      </rPr>
      <t xml:space="preserve">      </t>
    </r>
    <r>
      <rPr>
        <sz val="9.5"/>
        <color rgb="FF000000"/>
        <rFont val="Calibri"/>
        <family val="2"/>
        <scheme val="minor"/>
      </rPr>
      <t>Before determining a final response, review and incorporate the information from these two additional Individual Monitoring Tool questions:</t>
    </r>
  </si>
  <si>
    <r>
      <t>§</t>
    </r>
    <r>
      <rPr>
        <sz val="7"/>
        <color rgb="FF000000"/>
        <rFont val="Times New Roman"/>
        <family val="1"/>
      </rPr>
      <t xml:space="preserve">  </t>
    </r>
    <r>
      <rPr>
        <i/>
        <sz val="9.5"/>
        <color rgb="FF000000"/>
        <rFont val="Calibri"/>
        <family val="2"/>
        <scheme val="minor"/>
      </rPr>
      <t xml:space="preserve">Have there been changes observed in the individual's overall health functioning and health status since the last monitoring? </t>
    </r>
  </si>
  <si>
    <r>
      <t>·</t>
    </r>
    <r>
      <rPr>
        <sz val="7"/>
        <color rgb="FF000000"/>
        <rFont val="Times New Roman"/>
        <family val="1"/>
      </rPr>
      <t xml:space="preserve">        </t>
    </r>
    <r>
      <rPr>
        <sz val="9.5"/>
        <color rgb="FF000000"/>
        <rFont val="Calibri"/>
        <family val="2"/>
        <scheme val="minor"/>
      </rPr>
      <t>(A YES response needs follow-up of some type)</t>
    </r>
  </si>
  <si>
    <r>
      <t>§</t>
    </r>
    <r>
      <rPr>
        <sz val="7"/>
        <color rgb="FF000000"/>
        <rFont val="Times New Roman"/>
        <family val="1"/>
      </rPr>
      <t xml:space="preserve">  </t>
    </r>
    <r>
      <rPr>
        <i/>
        <sz val="9.5"/>
        <color rgb="FF000000"/>
        <rFont val="Calibri"/>
        <family val="2"/>
        <scheme val="minor"/>
      </rPr>
      <t>Necessary appointments were scheduled and kept.</t>
    </r>
  </si>
  <si>
    <r>
      <t>·</t>
    </r>
    <r>
      <rPr>
        <sz val="7"/>
        <color rgb="FF000000"/>
        <rFont val="Times New Roman"/>
        <family val="1"/>
      </rPr>
      <t xml:space="preserve">        </t>
    </r>
    <r>
      <rPr>
        <sz val="9.5"/>
        <color rgb="FF000000"/>
        <rFont val="Calibri"/>
        <family val="2"/>
        <scheme val="minor"/>
      </rPr>
      <t>Multiple SNs may need to be reviewed to determine this.</t>
    </r>
  </si>
  <si>
    <t>SCO ensures SCO staff complete Supports Coordinator Monitoring of Residential Services 2025 training.</t>
  </si>
  <si>
    <r>
      <t>·</t>
    </r>
    <r>
      <rPr>
        <sz val="7"/>
        <color theme="1"/>
        <rFont val="Times New Roman"/>
        <family val="1"/>
      </rPr>
      <t xml:space="preserve">   </t>
    </r>
    <r>
      <rPr>
        <sz val="9.5"/>
        <color theme="1"/>
        <rFont val="Calibri"/>
        <family val="2"/>
        <scheme val="minor"/>
      </rPr>
      <t>The SCO submits documentation that demonstrates the SCO staff completed training.</t>
    </r>
  </si>
  <si>
    <t>49d.</t>
  </si>
  <si>
    <r>
      <t>·</t>
    </r>
    <r>
      <rPr>
        <sz val="7"/>
        <color theme="1"/>
        <rFont val="Times New Roman"/>
        <family val="1"/>
      </rPr>
      <t xml:space="preserve">   </t>
    </r>
    <r>
      <rPr>
        <sz val="9.5"/>
        <color theme="1"/>
        <rFont val="Calibri"/>
        <family val="2"/>
        <scheme val="minor"/>
      </rPr>
      <t xml:space="preserve">Imminent Risk is the likelihood that something adverse (serious injury or harm) is going to happen and soon. This type of risk requires immediate action before documentation of the risk. Imminent risk usually means there is a need to enlist the immediate support of others. </t>
    </r>
  </si>
  <si>
    <t xml:space="preserve">These can include: </t>
  </si>
  <si>
    <r>
      <t>o</t>
    </r>
    <r>
      <rPr>
        <sz val="7"/>
        <color theme="1"/>
        <rFont val="Times New Roman"/>
        <family val="1"/>
      </rPr>
      <t xml:space="preserve">   </t>
    </r>
    <r>
      <rPr>
        <sz val="9.5"/>
        <color theme="1"/>
        <rFont val="Calibri"/>
        <family val="2"/>
        <scheme val="minor"/>
      </rPr>
      <t xml:space="preserve">Appropriate law enforcement authorities </t>
    </r>
  </si>
  <si>
    <r>
      <t>o</t>
    </r>
    <r>
      <rPr>
        <sz val="7"/>
        <color theme="1"/>
        <rFont val="Times New Roman"/>
        <family val="1"/>
      </rPr>
      <t xml:space="preserve">   </t>
    </r>
    <r>
      <rPr>
        <sz val="9.5"/>
        <color theme="1"/>
        <rFont val="Calibri"/>
        <family val="2"/>
        <scheme val="minor"/>
      </rPr>
      <t xml:space="preserve">Emergency medical care providers </t>
    </r>
  </si>
  <si>
    <r>
      <t>o</t>
    </r>
    <r>
      <rPr>
        <sz val="7"/>
        <color theme="1"/>
        <rFont val="Times New Roman"/>
        <family val="1"/>
      </rPr>
      <t xml:space="preserve">   </t>
    </r>
    <r>
      <rPr>
        <sz val="9.5"/>
        <color theme="1"/>
        <rFont val="Calibri"/>
        <family val="2"/>
        <scheme val="minor"/>
      </rPr>
      <t xml:space="preserve">APS/OAPSA (using parameters provided by APS and OAPSA) </t>
    </r>
  </si>
  <si>
    <r>
      <t>·</t>
    </r>
    <r>
      <rPr>
        <sz val="7"/>
        <color theme="1"/>
        <rFont val="Times New Roman"/>
        <family val="1"/>
      </rPr>
      <t xml:space="preserve">   </t>
    </r>
    <r>
      <rPr>
        <sz val="9.5"/>
        <color theme="1"/>
        <rFont val="Calibri"/>
        <family val="2"/>
        <scheme val="minor"/>
      </rPr>
      <t xml:space="preserve">The reviewer determines if the SCO notified the AE and RPM (ID/A waivers) or the AAW Regional Office (AAW) of the imminent risk based on a review of service notes, Individual Monitoring Tools, and incident reports. </t>
    </r>
  </si>
  <si>
    <r>
      <t>·</t>
    </r>
    <r>
      <rPr>
        <sz val="7"/>
        <color theme="1"/>
        <rFont val="Times New Roman"/>
        <family val="1"/>
      </rPr>
      <t xml:space="preserve">   </t>
    </r>
    <r>
      <rPr>
        <sz val="9.5"/>
        <color theme="1"/>
        <rFont val="Calibri"/>
        <family val="2"/>
        <scheme val="minor"/>
      </rPr>
      <t>If the imminent risk to the health and welfare of the individual is determined a reportable incident according to the policy established in ODP Bulletin #00-21-02, the appropriate program offices should be contacted.</t>
    </r>
  </si>
  <si>
    <r>
      <t>·</t>
    </r>
    <r>
      <rPr>
        <sz val="7"/>
        <color theme="1"/>
        <rFont val="Times New Roman"/>
        <family val="1"/>
      </rPr>
      <t xml:space="preserve">   </t>
    </r>
    <r>
      <rPr>
        <sz val="9.5"/>
        <color theme="1"/>
        <rFont val="Calibri"/>
        <family val="2"/>
        <scheme val="minor"/>
      </rPr>
      <t xml:space="preserve">Bulletin 00-10-06, </t>
    </r>
    <r>
      <rPr>
        <i/>
        <sz val="9.5"/>
        <color theme="1"/>
        <rFont val="Calibri"/>
        <family val="2"/>
        <scheme val="minor"/>
      </rPr>
      <t xml:space="preserve">Supports Coordination Services </t>
    </r>
    <r>
      <rPr>
        <sz val="9.5"/>
        <color theme="1"/>
        <rFont val="Calibri"/>
        <family val="2"/>
        <scheme val="minor"/>
      </rPr>
      <t>(ID/A waivers)</t>
    </r>
  </si>
  <si>
    <r>
      <t xml:space="preserve"> </t>
    </r>
    <r>
      <rPr>
        <b/>
        <sz val="9.5"/>
        <color theme="1"/>
        <rFont val="Calibri"/>
        <family val="2"/>
        <scheme val="minor"/>
      </rPr>
      <t>There is evidence that the individual participates in preferred wellness activities documented in the ISP.</t>
    </r>
  </si>
  <si>
    <r>
      <t>·</t>
    </r>
    <r>
      <rPr>
        <sz val="7"/>
        <color theme="1"/>
        <rFont val="Times New Roman"/>
        <family val="1"/>
      </rPr>
      <t xml:space="preserve">   </t>
    </r>
    <r>
      <rPr>
        <sz val="9.5"/>
        <color theme="1"/>
        <rFont val="Calibri"/>
        <family val="2"/>
        <scheme val="minor"/>
      </rPr>
      <t xml:space="preserve">The reviewer determines if the individual participates in preferred wellness activities based on a review of service notes, and Individual Monitoring Tools and documented in the ISP. </t>
    </r>
  </si>
  <si>
    <r>
      <t>1.</t>
    </r>
    <r>
      <rPr>
        <sz val="7"/>
        <color theme="1"/>
        <rFont val="Times New Roman"/>
        <family val="1"/>
      </rPr>
      <t xml:space="preserve"> </t>
    </r>
    <r>
      <rPr>
        <sz val="9.5"/>
        <color theme="1"/>
        <rFont val="Calibri"/>
        <family val="2"/>
        <scheme val="minor"/>
      </rPr>
      <t>(Yes) There is evidence that the individual participates in preferred wellness activities.</t>
    </r>
  </si>
  <si>
    <r>
      <t>2.</t>
    </r>
    <r>
      <rPr>
        <sz val="7"/>
        <color theme="1"/>
        <rFont val="Times New Roman"/>
        <family val="1"/>
      </rPr>
      <t xml:space="preserve"> </t>
    </r>
    <r>
      <rPr>
        <sz val="9.5"/>
        <color theme="1"/>
        <rFont val="Calibri"/>
        <family val="2"/>
        <scheme val="minor"/>
      </rPr>
      <t>(No) There is no evidence that the individual participates in preferred wellness activities.</t>
    </r>
  </si>
  <si>
    <r>
      <t>3.</t>
    </r>
    <r>
      <rPr>
        <sz val="7"/>
        <color theme="1"/>
        <rFont val="Times New Roman"/>
        <family val="1"/>
      </rPr>
      <t xml:space="preserve"> </t>
    </r>
    <r>
      <rPr>
        <sz val="9.5"/>
        <color theme="1"/>
        <rFont val="Calibri"/>
        <family val="2"/>
        <scheme val="minor"/>
      </rPr>
      <t>(N/A) The individual’s lack of preference for wellness activities has been documented.</t>
    </r>
  </si>
  <si>
    <t>51a.</t>
  </si>
  <si>
    <r>
      <t>·</t>
    </r>
    <r>
      <rPr>
        <sz val="7"/>
        <color theme="1"/>
        <rFont val="Times New Roman"/>
        <family val="1"/>
      </rPr>
      <t xml:space="preserve">   </t>
    </r>
    <r>
      <rPr>
        <sz val="9.5"/>
        <color theme="1"/>
        <rFont val="Calibri"/>
        <family val="2"/>
        <scheme val="minor"/>
      </rPr>
      <t>The SCO submits documentation of updates made to the individual’s record where participation in preferred wellness activities has been identified.</t>
    </r>
  </si>
  <si>
    <t>51b.</t>
  </si>
  <si>
    <t>51c.</t>
  </si>
  <si>
    <r>
      <t xml:space="preserve">**If the individual has complex needs, </t>
    </r>
    <r>
      <rPr>
        <b/>
        <sz val="9.5"/>
        <color theme="1"/>
        <rFont val="Calibri"/>
        <family val="2"/>
        <scheme val="minor"/>
      </rPr>
      <t xml:space="preserve">the SC ensured there are </t>
    </r>
    <r>
      <rPr>
        <b/>
        <sz val="9.5"/>
        <color rgb="FF000000"/>
        <rFont val="Calibri"/>
        <family val="2"/>
        <scheme val="minor"/>
      </rPr>
      <t>strategies</t>
    </r>
    <r>
      <rPr>
        <b/>
        <sz val="9.5"/>
        <color theme="1"/>
        <rFont val="Calibri"/>
        <family val="2"/>
        <scheme val="minor"/>
      </rPr>
      <t xml:space="preserve"> for supports in place to address those needs. </t>
    </r>
  </si>
  <si>
    <r>
      <t>·</t>
    </r>
    <r>
      <rPr>
        <sz val="7"/>
        <color theme="1"/>
        <rFont val="Times New Roman"/>
        <family val="1"/>
      </rPr>
      <t xml:space="preserve">   </t>
    </r>
    <r>
      <rPr>
        <sz val="9.5"/>
        <color theme="1"/>
        <rFont val="Calibri"/>
        <family val="2"/>
        <scheme val="minor"/>
      </rPr>
      <t>The reviewer determines if the individual has complex needs based on a review of service notes, Individual Monitoring Tools, SIS, and ISP.</t>
    </r>
  </si>
  <si>
    <r>
      <t>·</t>
    </r>
    <r>
      <rPr>
        <sz val="7"/>
        <color theme="1"/>
        <rFont val="Times New Roman"/>
        <family val="1"/>
      </rPr>
      <t xml:space="preserve">        </t>
    </r>
    <r>
      <rPr>
        <sz val="9.5"/>
        <color theme="1"/>
        <rFont val="Calibri"/>
        <family val="2"/>
        <scheme val="minor"/>
      </rPr>
      <t>Examples:</t>
    </r>
  </si>
  <si>
    <r>
      <t>o</t>
    </r>
    <r>
      <rPr>
        <sz val="7"/>
        <color theme="1"/>
        <rFont val="Times New Roman"/>
        <family val="1"/>
      </rPr>
      <t xml:space="preserve">   </t>
    </r>
    <r>
      <rPr>
        <sz val="9.5"/>
        <color theme="1"/>
        <rFont val="Calibri"/>
        <family val="2"/>
        <scheme val="minor"/>
      </rPr>
      <t>Medical complexity</t>
    </r>
  </si>
  <si>
    <r>
      <t>o</t>
    </r>
    <r>
      <rPr>
        <sz val="7"/>
        <color theme="1"/>
        <rFont val="Times New Roman"/>
        <family val="1"/>
      </rPr>
      <t xml:space="preserve">   </t>
    </r>
    <r>
      <rPr>
        <sz val="9.5"/>
        <color theme="1"/>
        <rFont val="Calibri"/>
        <family val="2"/>
        <scheme val="minor"/>
      </rPr>
      <t>Socioeconomic factors</t>
    </r>
  </si>
  <si>
    <r>
      <t>o</t>
    </r>
    <r>
      <rPr>
        <sz val="7"/>
        <color theme="1"/>
        <rFont val="Times New Roman"/>
        <family val="1"/>
      </rPr>
      <t xml:space="preserve">   </t>
    </r>
    <r>
      <rPr>
        <sz val="9.5"/>
        <color theme="1"/>
        <rFont val="Calibri"/>
        <family val="2"/>
        <scheme val="minor"/>
      </rPr>
      <t>Mental illness</t>
    </r>
  </si>
  <si>
    <r>
      <t>o</t>
    </r>
    <r>
      <rPr>
        <sz val="7"/>
        <color theme="1"/>
        <rFont val="Times New Roman"/>
        <family val="1"/>
      </rPr>
      <t xml:space="preserve">   </t>
    </r>
    <r>
      <rPr>
        <sz val="9.5"/>
        <color theme="1"/>
        <rFont val="Calibri"/>
        <family val="2"/>
        <scheme val="minor"/>
      </rPr>
      <t>Behaviors and traits</t>
    </r>
  </si>
  <si>
    <r>
      <t>·</t>
    </r>
    <r>
      <rPr>
        <sz val="7"/>
        <color theme="1"/>
        <rFont val="Times New Roman"/>
        <family val="1"/>
      </rPr>
      <t xml:space="preserve">        </t>
    </r>
    <r>
      <rPr>
        <sz val="9.5"/>
        <color theme="1"/>
        <rFont val="Calibri"/>
        <family val="2"/>
        <scheme val="minor"/>
      </rPr>
      <t>Law Enforcement contact and accused of or being charged with a crime</t>
    </r>
  </si>
  <si>
    <r>
      <t>·</t>
    </r>
    <r>
      <rPr>
        <sz val="7"/>
        <color theme="1"/>
        <rFont val="Times New Roman"/>
        <family val="1"/>
      </rPr>
      <t xml:space="preserve">        </t>
    </r>
    <r>
      <rPr>
        <sz val="9.5"/>
        <color theme="1"/>
        <rFont val="Calibri"/>
        <family val="2"/>
        <scheme val="minor"/>
      </rPr>
      <t>Risk of Harm to Self/Others</t>
    </r>
  </si>
  <si>
    <r>
      <t>·</t>
    </r>
    <r>
      <rPr>
        <sz val="7"/>
        <color theme="1"/>
        <rFont val="Times New Roman"/>
        <family val="1"/>
      </rPr>
      <t xml:space="preserve">        </t>
    </r>
    <r>
      <rPr>
        <sz val="9.5"/>
        <color theme="1"/>
        <rFont val="Calibri"/>
        <family val="2"/>
        <scheme val="minor"/>
      </rPr>
      <t>Unstable Living Environment</t>
    </r>
  </si>
  <si>
    <r>
      <t>·</t>
    </r>
    <r>
      <rPr>
        <sz val="7"/>
        <color theme="1"/>
        <rFont val="Times New Roman"/>
        <family val="1"/>
      </rPr>
      <t xml:space="preserve">        </t>
    </r>
    <r>
      <rPr>
        <sz val="9.5"/>
        <color theme="1"/>
        <rFont val="Calibri"/>
        <family val="2"/>
        <scheme val="minor"/>
      </rPr>
      <t>Dysfunctional or absence of Natural Supports</t>
    </r>
  </si>
  <si>
    <r>
      <t>·</t>
    </r>
    <r>
      <rPr>
        <sz val="7"/>
        <color theme="1"/>
        <rFont val="Times New Roman"/>
        <family val="1"/>
      </rPr>
      <t xml:space="preserve">        </t>
    </r>
    <r>
      <rPr>
        <sz val="9.5"/>
        <color theme="1"/>
        <rFont val="Calibri"/>
        <family val="2"/>
        <scheme val="minor"/>
      </rPr>
      <t>Substance Use</t>
    </r>
  </si>
  <si>
    <r>
      <t>·</t>
    </r>
    <r>
      <rPr>
        <sz val="7"/>
        <color theme="1"/>
        <rFont val="Times New Roman"/>
        <family val="1"/>
      </rPr>
      <t xml:space="preserve">        </t>
    </r>
    <r>
      <rPr>
        <sz val="9.5"/>
        <color theme="1"/>
        <rFont val="Calibri"/>
        <family val="2"/>
        <scheme val="minor"/>
      </rPr>
      <t>Chronic Medical Conditions</t>
    </r>
  </si>
  <si>
    <r>
      <t>·</t>
    </r>
    <r>
      <rPr>
        <sz val="7"/>
        <color theme="1"/>
        <rFont val="Times New Roman"/>
        <family val="1"/>
      </rPr>
      <t xml:space="preserve">        </t>
    </r>
    <r>
      <rPr>
        <sz val="9.5"/>
        <color theme="1"/>
        <rFont val="Calibri"/>
        <family val="2"/>
        <scheme val="minor"/>
      </rPr>
      <t>Stressful Life Events</t>
    </r>
  </si>
  <si>
    <r>
      <t>·</t>
    </r>
    <r>
      <rPr>
        <sz val="7"/>
        <color theme="1"/>
        <rFont val="Times New Roman"/>
        <family val="1"/>
      </rPr>
      <t xml:space="preserve">        </t>
    </r>
    <r>
      <rPr>
        <sz val="9.5"/>
        <color theme="1"/>
        <rFont val="Calibri"/>
        <family val="2"/>
        <scheme val="minor"/>
      </rPr>
      <t>Co-occurring Mental Health Diagnosis</t>
    </r>
  </si>
  <si>
    <r>
      <t>·</t>
    </r>
    <r>
      <rPr>
        <sz val="7"/>
        <color theme="1"/>
        <rFont val="Times New Roman"/>
        <family val="1"/>
      </rPr>
      <t xml:space="preserve">   </t>
    </r>
    <r>
      <rPr>
        <sz val="9.5"/>
        <color theme="1"/>
        <rFont val="Calibri"/>
        <family val="2"/>
        <scheme val="minor"/>
      </rPr>
      <t xml:space="preserve">Bulletin00-22-05, </t>
    </r>
    <r>
      <rPr>
        <i/>
        <sz val="9.5"/>
        <color theme="1"/>
        <rFont val="Calibri"/>
        <family val="2"/>
        <scheme val="minor"/>
      </rPr>
      <t>Individual Support Plans (ISPs)</t>
    </r>
    <r>
      <rPr>
        <sz val="9.5"/>
        <color theme="1"/>
        <rFont val="Calibri"/>
        <family val="2"/>
        <scheme val="minor"/>
      </rPr>
      <t>/Attachment #1 ISP Manual (ID/A Waivers)</t>
    </r>
  </si>
  <si>
    <t>52a.</t>
  </si>
  <si>
    <r>
      <t>·</t>
    </r>
    <r>
      <rPr>
        <sz val="7"/>
        <color theme="1"/>
        <rFont val="Times New Roman"/>
        <family val="1"/>
      </rPr>
      <t xml:space="preserve">   </t>
    </r>
    <r>
      <rPr>
        <sz val="9.5"/>
        <color theme="1"/>
        <rFont val="Calibri"/>
        <family val="2"/>
        <scheme val="minor"/>
      </rPr>
      <t>The SCO ensures that a plan is in place to address complex needs.</t>
    </r>
  </si>
  <si>
    <t>52b.</t>
  </si>
  <si>
    <t>52c.</t>
  </si>
  <si>
    <r>
      <t>·</t>
    </r>
    <r>
      <rPr>
        <sz val="7"/>
        <color theme="1"/>
        <rFont val="Times New Roman"/>
        <family val="1"/>
      </rPr>
      <t xml:space="preserve">   </t>
    </r>
    <r>
      <rPr>
        <sz val="9.5"/>
        <color rgb="FF000000"/>
        <rFont val="Calibri"/>
        <family val="2"/>
        <scheme val="minor"/>
      </rPr>
      <t xml:space="preserve">The reviewer determines if there were reportable incidents based on a review of service notes, Individual Monitoring Tools, Pulselight (available to ODP staff only), and other available documentation.  The reviewer will determine if each reportable incident was documented in EIM.  </t>
    </r>
  </si>
  <si>
    <r>
      <t>·</t>
    </r>
    <r>
      <rPr>
        <sz val="7"/>
        <color theme="1"/>
        <rFont val="Times New Roman"/>
        <family val="1"/>
      </rPr>
      <t xml:space="preserve">   </t>
    </r>
    <r>
      <rPr>
        <sz val="9.5"/>
        <color rgb="FF000000"/>
        <rFont val="Calibri"/>
        <family val="2"/>
        <scheme val="minor"/>
      </rPr>
      <t xml:space="preserve">The reviewer will need to determine if the SCO recognized and/or was made aware of the need to document the incident(s) in EIM by an examination of all available documentation.  The record must reflect the steps taken in order to ensure the incident report is entered in a timely manner by the entity responsible for reporting the incident in EIM. </t>
    </r>
  </si>
  <si>
    <r>
      <t>·</t>
    </r>
    <r>
      <rPr>
        <sz val="7"/>
        <color theme="1"/>
        <rFont val="Times New Roman"/>
        <family val="1"/>
      </rPr>
      <t xml:space="preserve">   </t>
    </r>
    <r>
      <rPr>
        <sz val="9.5"/>
        <color rgb="FF000000"/>
        <rFont val="Calibri"/>
        <family val="2"/>
        <scheme val="minor"/>
      </rPr>
      <t xml:space="preserve">If the SCO notified a Provider of the need to enter an incident and the Provider failed to do so, the SCO is required to elevate this issue to the County ID Program/AE/BSASP Regional Office.  </t>
    </r>
  </si>
  <si>
    <r>
      <t>·</t>
    </r>
    <r>
      <rPr>
        <sz val="7"/>
        <color theme="1"/>
        <rFont val="Times New Roman"/>
        <family val="1"/>
      </rPr>
      <t xml:space="preserve">   </t>
    </r>
    <r>
      <rPr>
        <sz val="9.5"/>
        <color rgb="FF000000"/>
        <rFont val="Calibri"/>
        <family val="2"/>
        <scheme val="minor"/>
      </rPr>
      <t>55 Pa. Code §6100.401</t>
    </r>
  </si>
  <si>
    <t>53a.</t>
  </si>
  <si>
    <t>53b.</t>
  </si>
  <si>
    <t>53c.</t>
  </si>
  <si>
    <t>53d.</t>
  </si>
  <si>
    <r>
      <t>·</t>
    </r>
    <r>
      <rPr>
        <sz val="7"/>
        <color theme="1"/>
        <rFont val="Times New Roman"/>
        <family val="1"/>
      </rPr>
      <t xml:space="preserve">   </t>
    </r>
    <r>
      <rPr>
        <sz val="9.5"/>
        <color rgb="FF000000"/>
        <rFont val="Calibri"/>
        <family val="2"/>
        <scheme val="minor"/>
      </rPr>
      <t>The reviewer determines if the SCO offered and provided education to individuals about the circumstances of incidents that the SCO reported.</t>
    </r>
  </si>
  <si>
    <r>
      <t>·</t>
    </r>
    <r>
      <rPr>
        <sz val="7"/>
        <color theme="1"/>
        <rFont val="Times New Roman"/>
        <family val="1"/>
      </rPr>
      <t xml:space="preserve">   </t>
    </r>
    <r>
      <rPr>
        <sz val="9.5"/>
        <color rgb="FF000000"/>
        <rFont val="Calibri"/>
        <family val="2"/>
        <scheme val="minor"/>
      </rPr>
      <t>Given the individualized nature of incidents, the reviewer will need to read the incident report to determine if the SCO educated the individual based on the circumstances of the incident (see the Verification of Incident Classification Screen in the Final Section of the incident report).  Has the individual been notified of the findings and actions taken as a result of the incident as well as the investigation determination, if applicable?  Review of SC Comments in incident reports, SC Service notes and Individual Monitoring Tools in order to determine what appropriate education may be based on the circumstances of the situation.  The reviewer will need to consider the communication abilities of the individual, the nature of the incident and other factors to determine if the SCO completed this activity appropriately.</t>
    </r>
  </si>
  <si>
    <r>
      <t>·</t>
    </r>
    <r>
      <rPr>
        <sz val="7"/>
        <color theme="1"/>
        <rFont val="Times New Roman"/>
        <family val="1"/>
      </rPr>
      <t xml:space="preserve">   </t>
    </r>
    <r>
      <rPr>
        <sz val="9.5"/>
        <color rgb="FF000000"/>
        <rFont val="Calibri"/>
        <family val="2"/>
        <scheme val="minor"/>
      </rPr>
      <t xml:space="preserve">Education must include:  </t>
    </r>
  </si>
  <si>
    <r>
      <t>·</t>
    </r>
    <r>
      <rPr>
        <sz val="7"/>
        <color theme="1"/>
        <rFont val="Times New Roman"/>
        <family val="1"/>
      </rPr>
      <t xml:space="preserve">   </t>
    </r>
    <r>
      <rPr>
        <sz val="9.5"/>
        <color rgb="FF000000"/>
        <rFont val="Calibri"/>
        <family val="2"/>
        <scheme val="minor"/>
      </rPr>
      <t>Evidence includes but is not limited to: documentation in service notes, the ISP, EIM/or sign-in sheets, transcripts, or certificates of completion from any training or educational opportunities.</t>
    </r>
  </si>
  <si>
    <r>
      <t>·</t>
    </r>
    <r>
      <rPr>
        <sz val="7"/>
        <color theme="1"/>
        <rFont val="Times New Roman"/>
        <family val="1"/>
      </rPr>
      <t xml:space="preserve">   </t>
    </r>
    <r>
      <rPr>
        <sz val="9.5"/>
        <color rgb="FF000000"/>
        <rFont val="Calibri"/>
        <family val="2"/>
        <scheme val="minor"/>
      </rPr>
      <t>The SCO must offer education and individuals have the right to refuse the offer.  Documentation of educational opportunities should reflect that they were presented in a manner in which the individual can understand.  Refusals and attempts to educate should be documented in the record.</t>
    </r>
  </si>
  <si>
    <t xml:space="preserve"> 2. (No) There is no evidence that the individual was offered and/or educated about the circumstances of all incidents reported in the EIM system by the SCO.</t>
  </si>
  <si>
    <t>3. (N/A) The individual did not have incidents for which the SCO is required to file in EIM during the review period.</t>
  </si>
  <si>
    <t xml:space="preserve">54a. </t>
  </si>
  <si>
    <t>The SCO educates the individual(s) on the circumstance of the incident(s).</t>
  </si>
  <si>
    <r>
      <t>·</t>
    </r>
    <r>
      <rPr>
        <sz val="7"/>
        <color theme="1"/>
        <rFont val="Times New Roman"/>
        <family val="1"/>
      </rPr>
      <t xml:space="preserve">   </t>
    </r>
    <r>
      <rPr>
        <sz val="9.5"/>
        <color rgb="FF000000"/>
        <rFont val="Calibri"/>
        <family val="2"/>
        <scheme val="minor"/>
      </rPr>
      <t>The SCO offers and provides education to the individual(s) about the circumstances of incidents that the SCO reported</t>
    </r>
  </si>
  <si>
    <r>
      <t>·</t>
    </r>
    <r>
      <rPr>
        <sz val="7"/>
        <color theme="1"/>
        <rFont val="Times New Roman"/>
        <family val="1"/>
      </rPr>
      <t xml:space="preserve">   </t>
    </r>
    <r>
      <rPr>
        <sz val="9.5"/>
        <color rgb="FF000000"/>
        <rFont val="Calibri"/>
        <family val="2"/>
        <scheme val="minor"/>
      </rPr>
      <t>The SCO chooses the appropriate time frame from the drop down.</t>
    </r>
  </si>
  <si>
    <t>54b.</t>
  </si>
  <si>
    <t>54c.</t>
  </si>
  <si>
    <r>
      <t>o</t>
    </r>
    <r>
      <rPr>
        <sz val="7"/>
        <color theme="1"/>
        <rFont val="Times New Roman"/>
        <family val="1"/>
      </rPr>
      <t xml:space="preserve">   </t>
    </r>
    <r>
      <rPr>
        <sz val="9.5"/>
        <color theme="1"/>
        <rFont val="Calibri"/>
        <family val="2"/>
        <scheme val="minor"/>
      </rPr>
      <t xml:space="preserve">Contacting individuals (via the individual’s preferred communication method or in person depending on the nature of the incident) to assess their current status and offer assistance to help meet their needs. </t>
    </r>
  </si>
  <si>
    <r>
      <t>o</t>
    </r>
    <r>
      <rPr>
        <sz val="7"/>
        <color theme="1"/>
        <rFont val="Times New Roman"/>
        <family val="1"/>
      </rPr>
      <t xml:space="preserve">    </t>
    </r>
    <r>
      <rPr>
        <sz val="9.5"/>
        <color theme="1"/>
        <rFont val="Calibri"/>
        <family val="2"/>
        <scheme val="minor"/>
      </rPr>
      <t>Communicating with the entity that entered the incident to ensure health, safety, and rights are protected.</t>
    </r>
  </si>
  <si>
    <r>
      <t>o</t>
    </r>
    <r>
      <rPr>
        <sz val="7"/>
        <color theme="1"/>
        <rFont val="Times New Roman"/>
        <family val="1"/>
      </rPr>
      <t xml:space="preserve">    </t>
    </r>
    <r>
      <rPr>
        <sz val="9.5"/>
        <color theme="1"/>
        <rFont val="Calibri"/>
        <family val="2"/>
        <scheme val="minor"/>
      </rPr>
      <t>Requesting and obtaining additional information (not present in the initial incident report) needed to adequately explain an event in order to assess the actions taken to protect health, safety, and rights.</t>
    </r>
  </si>
  <si>
    <r>
      <t>o</t>
    </r>
    <r>
      <rPr>
        <sz val="7"/>
        <color theme="1"/>
        <rFont val="Times New Roman"/>
        <family val="1"/>
      </rPr>
      <t xml:space="preserve">    </t>
    </r>
    <r>
      <rPr>
        <sz val="9.5"/>
        <color theme="1"/>
        <rFont val="Calibri"/>
        <family val="2"/>
        <scheme val="minor"/>
      </rPr>
      <t>Requesting and obtaining additional information needed to address questions and concerns from the initial County ID Programs/AEs/BSASP Regional Office and/or regional management review, if noted during the SCO's review of the initial incident.</t>
    </r>
  </si>
  <si>
    <r>
      <t>o</t>
    </r>
    <r>
      <rPr>
        <sz val="7"/>
        <color theme="1"/>
        <rFont val="Times New Roman"/>
        <family val="1"/>
      </rPr>
      <t xml:space="preserve">    </t>
    </r>
    <r>
      <rPr>
        <sz val="9.5"/>
        <color theme="1"/>
        <rFont val="Calibri"/>
        <family val="2"/>
        <scheme val="minor"/>
      </rPr>
      <t>Providing recommendations and timely actions to County ID Programs/AEs/BSASP Regional Office or their delegates, in order to improve a situation and increase protections for an individual, when the review of actions taken to protect health, safety, and rights reveals inappropriate or potentially ineffective risk mitigation strategies.</t>
    </r>
  </si>
  <si>
    <t>55a.</t>
  </si>
  <si>
    <t>55b.</t>
  </si>
  <si>
    <t>55c.</t>
  </si>
  <si>
    <r>
      <t>o</t>
    </r>
    <r>
      <rPr>
        <sz val="7"/>
        <color theme="1"/>
        <rFont val="Times New Roman"/>
        <family val="1"/>
      </rPr>
      <t xml:space="preserve">   </t>
    </r>
    <r>
      <rPr>
        <sz val="9.5"/>
        <color theme="1"/>
        <rFont val="Calibri"/>
        <family val="2"/>
        <scheme val="minor"/>
      </rPr>
      <t>Contacting individuals (via the individual’s preferred communication method or in person depending on the nature of the incident) to assess their current status and offer assistance to meet their needs.</t>
    </r>
  </si>
  <si>
    <r>
      <t>o</t>
    </r>
    <r>
      <rPr>
        <sz val="7"/>
        <color theme="1"/>
        <rFont val="Times New Roman"/>
        <family val="1"/>
      </rPr>
      <t xml:space="preserve">   </t>
    </r>
    <r>
      <rPr>
        <sz val="9.5"/>
        <color theme="1"/>
        <rFont val="Calibri"/>
        <family val="2"/>
        <scheme val="minor"/>
      </rPr>
      <t>Requesting and obtaining additional information needed to address questions and concerns from the initial County ID Programs/AEs/BSASP Regional Office and/or regional management reviews, if noted during the SCO's review of the initial incident.</t>
    </r>
  </si>
  <si>
    <r>
      <t>o</t>
    </r>
    <r>
      <rPr>
        <sz val="7"/>
        <color theme="1"/>
        <rFont val="Times New Roman"/>
        <family val="1"/>
      </rPr>
      <t xml:space="preserve">   </t>
    </r>
    <r>
      <rPr>
        <sz val="9.5"/>
        <color theme="1"/>
        <rFont val="Calibri"/>
        <family val="2"/>
        <scheme val="minor"/>
      </rPr>
      <t>An assessment of preventative and additional corrective actions for appropriateness and/or effectiveness to mitigate risk.</t>
    </r>
  </si>
  <si>
    <r>
      <t>o</t>
    </r>
    <r>
      <rPr>
        <sz val="7"/>
        <color theme="1"/>
        <rFont val="Times New Roman"/>
        <family val="1"/>
      </rPr>
      <t xml:space="preserve">   </t>
    </r>
    <r>
      <rPr>
        <sz val="9.5"/>
        <color theme="1"/>
        <rFont val="Calibri"/>
        <family val="2"/>
        <scheme val="minor"/>
      </rPr>
      <t>Contacting County ID Programs/AEs/BSASP Regional Office or their delegates if questions and concerns from the initial County ID Program/AE/BSASP Regional Office and/or regional management review are not addressed in the Final Section of the incident report.</t>
    </r>
  </si>
  <si>
    <r>
      <t>o</t>
    </r>
    <r>
      <rPr>
        <sz val="7"/>
        <color theme="1"/>
        <rFont val="Times New Roman"/>
        <family val="1"/>
      </rPr>
      <t xml:space="preserve">   </t>
    </r>
    <r>
      <rPr>
        <sz val="9.5"/>
        <color theme="1"/>
        <rFont val="Calibri"/>
        <family val="2"/>
        <scheme val="minor"/>
      </rPr>
      <t>Providing recommendations to County ID Programs/AEs/BSASP Regional Office or and where necessary, their delegates, in order to improve a situation and increase protections for the individual, when the review reveals inappropriate or potentially ineffective risk mitigation strategies.</t>
    </r>
  </si>
  <si>
    <r>
      <t>o</t>
    </r>
    <r>
      <rPr>
        <sz val="7"/>
        <color theme="1"/>
        <rFont val="Times New Roman"/>
        <family val="1"/>
      </rPr>
      <t xml:space="preserve">   </t>
    </r>
    <r>
      <rPr>
        <sz val="9.5"/>
        <color theme="1"/>
        <rFont val="Calibri"/>
        <family val="2"/>
        <scheme val="minor"/>
      </rPr>
      <t>Complete changes to an ISP based upon the incident, if applicable.</t>
    </r>
  </si>
  <si>
    <t>56a.</t>
  </si>
  <si>
    <t>56b.</t>
  </si>
  <si>
    <t>56c.</t>
  </si>
  <si>
    <r>
      <t xml:space="preserve">Question 3 and 4 is </t>
    </r>
    <r>
      <rPr>
        <b/>
        <sz val="12"/>
        <rFont val="Arial"/>
        <family val="2"/>
      </rPr>
      <t>not</t>
    </r>
    <r>
      <rPr>
        <sz val="12"/>
        <rFont val="Arial"/>
        <family val="2"/>
      </rPr>
      <t xml:space="preserve"> scored and have no remediation actions.</t>
    </r>
  </si>
  <si>
    <t>Q46 is only applicable to specific individuals</t>
  </si>
  <si>
    <t>Q47 is only applicable to specific individuals</t>
  </si>
  <si>
    <r>
      <rPr>
        <b/>
        <sz val="11"/>
        <color theme="1"/>
        <rFont val="Calibri"/>
        <family val="2"/>
        <scheme val="minor"/>
      </rPr>
      <t>Date Days 1-30 of the Supports Coordinator (SC) Orientation and First Year Training Plan was completed</t>
    </r>
    <r>
      <rPr>
        <b/>
        <sz val="10"/>
        <color theme="1"/>
        <rFont val="Calibri"/>
        <family val="2"/>
        <scheme val="minor"/>
      </rPr>
      <t xml:space="preserve">
</t>
    </r>
    <r>
      <rPr>
        <sz val="8"/>
        <rFont val="Calibri"/>
        <family val="2"/>
        <scheme val="minor"/>
      </rPr>
      <t>(Leave blank if unable to verify completion)</t>
    </r>
    <r>
      <rPr>
        <sz val="8"/>
        <color rgb="FFFF0000"/>
        <rFont val="Calibri"/>
        <family val="2"/>
        <scheme val="minor"/>
      </rPr>
      <t xml:space="preserve">
*Red highlight indicates date was more than a year prior to hire date, therefore does not count as being completed as required</t>
    </r>
  </si>
  <si>
    <r>
      <rPr>
        <b/>
        <sz val="11"/>
        <color theme="1"/>
        <rFont val="Calibri"/>
        <family val="2"/>
        <scheme val="minor"/>
      </rPr>
      <t>Date of first billable face to face independent service note</t>
    </r>
    <r>
      <rPr>
        <b/>
        <sz val="10"/>
        <color theme="1"/>
        <rFont val="Calibri"/>
        <family val="2"/>
        <scheme val="minor"/>
      </rPr>
      <t xml:space="preserve">
</t>
    </r>
    <r>
      <rPr>
        <sz val="8"/>
        <color rgb="FFFF0000"/>
        <rFont val="Calibri"/>
        <family val="2"/>
        <scheme val="minor"/>
      </rPr>
      <t>*Red highlight indicates billing occurred prior to Days 1-30 of orientation completion or when Days 1-30 of orientation could not be verified as completed</t>
    </r>
  </si>
  <si>
    <t>Did new SC complete Days 1-30 of the Supports Coordinator (SC) Orientation and First Year Training Plan as required?</t>
  </si>
  <si>
    <t>Were Days 1-30 of orientation completed prior to working alone with the individual?</t>
  </si>
  <si>
    <t>Were Days 1-30 of orientation completed within 30 days of hire?</t>
  </si>
  <si>
    <t>Were Days 1-30 of orientation completed within 30 days of starting to provide a service?</t>
  </si>
  <si>
    <r>
      <t xml:space="preserve">Answer to Question
</t>
    </r>
    <r>
      <rPr>
        <sz val="8"/>
        <color theme="1"/>
        <rFont val="Calibri"/>
        <family val="2"/>
        <scheme val="minor"/>
      </rPr>
      <t>(Days 1-30 of orientation is completed as required prior to working alone with individual and was: within 30 days of hire or within 30 days after starting to provide a service)</t>
    </r>
  </si>
  <si>
    <t>This tab is a copy of the QA&amp;I Cycle 3 Year 2 tool and includes General Instructions, Tool Completion Instructions, Questions, Guidance and Source Documents.
The SCO tool must be reviewed prior to completing the spreadsheet.</t>
  </si>
  <si>
    <t xml:space="preserve">The review period is the 12 months preceding the start date of the review. The first day the review begins establishes the 12 month time frame for the review period. When determining the start date of the review period, always use the first day of the twelfth preceding month. For example, if the first day the review is August 15, 2026, the review period would be August 1, 2025-July 31, 2026 (this will also be the time frame for answering questions unless otherwise noted in guidance).
</t>
  </si>
  <si>
    <t>Quality Assessment &amp; Improvement (QA&amp;I) Cycle 3, Year 2 (C3Y2) Questions Tool for SCOs</t>
  </si>
  <si>
    <r>
      <t>1.</t>
    </r>
    <r>
      <rPr>
        <i/>
        <sz val="7"/>
        <color theme="1"/>
        <rFont val="Times New Roman"/>
        <family val="1"/>
      </rPr>
      <t xml:space="preserve">     </t>
    </r>
    <r>
      <rPr>
        <i/>
        <sz val="11"/>
        <color theme="1"/>
        <rFont val="Calibri"/>
        <family val="2"/>
        <scheme val="minor"/>
      </rPr>
      <t>Prior to responding to a question, the guidance and source documents must be reviewed to understand the requirements and expectations of the topical area(s).</t>
    </r>
  </si>
  <si>
    <r>
      <t>2.</t>
    </r>
    <r>
      <rPr>
        <i/>
        <sz val="7"/>
        <color theme="1"/>
        <rFont val="Times New Roman"/>
        <family val="1"/>
      </rPr>
      <t xml:space="preserve">     </t>
    </r>
    <r>
      <rPr>
        <i/>
        <sz val="11"/>
        <color theme="1"/>
        <rFont val="Calibri"/>
        <family val="2"/>
        <scheme val="minor"/>
      </rPr>
      <t>The review period for the entity is the 12 months preceding the date of the review unless otherwise specified in the guidance. When counting back 12 months, always start at the 1st day of the month. The first day an entity begins their review establishes the 12-month time frame for the review period. For example, the entity begins their review on August 15, 2026, questions would be answered based on a start date of August 1, 2025, to July 31, 2026.</t>
    </r>
  </si>
  <si>
    <r>
      <t>3.</t>
    </r>
    <r>
      <rPr>
        <i/>
        <sz val="7"/>
        <color theme="1"/>
        <rFont val="Times New Roman"/>
        <family val="1"/>
      </rPr>
      <t xml:space="preserve">     </t>
    </r>
    <r>
      <rPr>
        <i/>
        <sz val="11"/>
        <color theme="1"/>
        <rFont val="Calibri"/>
        <family val="2"/>
        <scheme val="minor"/>
      </rPr>
      <t>When applicable, shared source documents are listed first followed by those that are specific to the Intellectual Disability/Autism (ID/A) waivers or the Adult Autism Waiver (AAW).</t>
    </r>
  </si>
  <si>
    <r>
      <t>4.</t>
    </r>
    <r>
      <rPr>
        <i/>
        <sz val="7"/>
        <color theme="1"/>
        <rFont val="Times New Roman"/>
        <family val="1"/>
      </rPr>
      <t xml:space="preserve">     </t>
    </r>
    <r>
      <rPr>
        <i/>
        <sz val="11"/>
        <color theme="1"/>
        <rFont val="Calibri"/>
        <family val="2"/>
        <scheme val="minor"/>
      </rPr>
      <t>Questions associated to the Centers for Medicare and Medicaid Services (CMS) Performance Measures are marked with an asterisk (*). Questions associated to ODP’s Information Sharing and Advisory Committee (ISAC) recommendations are marked with two asterisks (**).</t>
    </r>
  </si>
  <si>
    <r>
      <t>5.</t>
    </r>
    <r>
      <rPr>
        <i/>
        <sz val="7"/>
        <color theme="1"/>
        <rFont val="Times New Roman"/>
        <family val="1"/>
      </rPr>
      <t xml:space="preserve">     </t>
    </r>
    <r>
      <rPr>
        <i/>
        <sz val="11"/>
        <color theme="1"/>
        <rFont val="Calibri"/>
        <family val="2"/>
        <scheme val="minor"/>
      </rPr>
      <t>Use the QA&amp;I review spreadsheet to capture responses for all applicable questions. For each question, the response option and any required remediation (full and record review only reviews) must be entered into QuestionPro after the review spreadsheet has been completed in its entirety.</t>
    </r>
  </si>
  <si>
    <r>
      <t>6.</t>
    </r>
    <r>
      <rPr>
        <i/>
        <sz val="7"/>
        <color theme="1"/>
        <rFont val="Times New Roman"/>
        <family val="1"/>
      </rPr>
      <t xml:space="preserve">     </t>
    </r>
    <r>
      <rPr>
        <i/>
        <sz val="11"/>
        <color theme="1"/>
        <rFont val="Calibri"/>
        <family val="2"/>
        <scheme val="minor"/>
      </rPr>
      <t>Comments will be mandatory for all instances when the requirement is not met ("No" response) or as directed in the guidance. When a question requires specific information to be documented, “COMMENT NEEDED” is stated in the guidance.</t>
    </r>
  </si>
  <si>
    <r>
      <t>7.</t>
    </r>
    <r>
      <rPr>
        <i/>
        <sz val="7"/>
        <color theme="1"/>
        <rFont val="Times New Roman"/>
        <family val="1"/>
      </rPr>
      <t xml:space="preserve">     </t>
    </r>
    <r>
      <rPr>
        <i/>
        <sz val="11"/>
        <color theme="1"/>
        <rFont val="Calibri"/>
        <family val="2"/>
        <scheme val="minor"/>
      </rPr>
      <t>When the requirement is not met for a QA&amp;I question, ODP expects that remediation will occur within 30 days of discovery unless there are concerns for health and safety where remediation must occur immediately. For full and record review only reviews, all documentation to validate remediation activities must be submitted to the appropriate QA&amp;I Lead.</t>
    </r>
  </si>
  <si>
    <r>
      <t>8.</t>
    </r>
    <r>
      <rPr>
        <i/>
        <sz val="7"/>
        <color theme="1"/>
        <rFont val="Times New Roman"/>
        <family val="1"/>
      </rPr>
      <t xml:space="preserve">     </t>
    </r>
    <r>
      <rPr>
        <i/>
        <sz val="11"/>
        <color theme="1"/>
        <rFont val="Calibri"/>
        <family val="2"/>
        <scheme val="minor"/>
      </rPr>
      <t>For self-assessments, the entity MUST retain all related documentation, including policy &amp; procedure documentation, training curriculum, records, and other training documentation as well as documentation associated with service/supports delivery.</t>
    </r>
  </si>
  <si>
    <r>
      <t>9.</t>
    </r>
    <r>
      <rPr>
        <i/>
        <sz val="7"/>
        <color theme="1"/>
        <rFont val="Times New Roman"/>
        <family val="1"/>
      </rPr>
      <t xml:space="preserve">     </t>
    </r>
    <r>
      <rPr>
        <i/>
        <sz val="11"/>
        <color theme="1"/>
        <rFont val="Calibri"/>
        <family val="2"/>
        <scheme val="minor"/>
      </rPr>
      <t>For full and record review only reviews, the entity must retain and provide all requested documentation, including policy &amp; procedure documentation, training curriculum, records, and other training documentation as well as documentation associated with service/supports</t>
    </r>
  </si>
  <si>
    <t>delivery. If this documentation is received more than 24 business hours after the conference, the documentation is considered remediation, not discovery.</t>
  </si>
  <si>
    <r>
      <t>10.</t>
    </r>
    <r>
      <rPr>
        <i/>
        <sz val="7"/>
        <color theme="1"/>
        <rFont val="Times New Roman"/>
        <family val="1"/>
      </rPr>
      <t xml:space="preserve">  </t>
    </r>
    <r>
      <rPr>
        <i/>
        <sz val="11"/>
        <color theme="1"/>
        <rFont val="Calibri"/>
        <family val="2"/>
        <scheme val="minor"/>
      </rPr>
      <t>Questions labeled as exploratory are intended to encourage discussion while identifying “promising practices” that will in the future be supported by specific criteria. ODP incorporates these questions to ensure entities have opportunities to begin moving practices in these directions.</t>
    </r>
  </si>
  <si>
    <t>This question has been removed
for Cycle 3.</t>
  </si>
  <si>
    <r>
      <t>·</t>
    </r>
    <r>
      <rPr>
        <sz val="7"/>
        <color theme="1"/>
        <rFont val="Times New Roman"/>
        <family val="1"/>
      </rPr>
      <t xml:space="preserve">   </t>
    </r>
    <r>
      <rPr>
        <sz val="9.5"/>
        <color theme="1"/>
        <rFont val="Calibri"/>
        <family val="2"/>
        <scheme val="minor"/>
      </rPr>
      <t>This question has been removed, please select “N/A” 
response.</t>
    </r>
  </si>
  <si>
    <r>
      <t>1.</t>
    </r>
    <r>
      <rPr>
        <sz val="7"/>
        <color theme="1"/>
        <rFont val="Times New Roman"/>
        <family val="1"/>
      </rPr>
      <t xml:space="preserve">   </t>
    </r>
    <r>
      <rPr>
        <sz val="9.5"/>
        <color theme="1"/>
        <rFont val="Calibri"/>
        <family val="2"/>
        <scheme val="minor"/>
      </rPr>
      <t xml:space="preserve">(N/A) </t>
    </r>
  </si>
  <si>
    <r>
      <t>·</t>
    </r>
    <r>
      <rPr>
        <sz val="7"/>
        <color theme="1"/>
        <rFont val="Times New Roman"/>
        <family val="1"/>
      </rPr>
      <t xml:space="preserve">   </t>
    </r>
    <r>
      <rPr>
        <sz val="9.5"/>
        <color theme="1"/>
        <rFont val="Calibri"/>
        <family val="2"/>
        <scheme val="minor"/>
      </rPr>
      <t>ODP Announcement 25-084, Updated Chapter 6100 Training Frequently Asked Questions (FAQ) and Provider Developed Training Matrix Now Available</t>
    </r>
  </si>
  <si>
    <r>
      <t>·</t>
    </r>
    <r>
      <rPr>
        <sz val="7"/>
        <color theme="1"/>
        <rFont val="Times New Roman"/>
        <family val="1"/>
      </rPr>
      <t xml:space="preserve">   </t>
    </r>
    <r>
      <rPr>
        <sz val="9.5"/>
        <color theme="1"/>
        <rFont val="Calibri"/>
        <family val="2"/>
        <scheme val="minor"/>
      </rPr>
      <t>ODP Announcement 26-034. Reminder of 6100 Annual Training Requirements</t>
    </r>
  </si>
  <si>
    <r>
      <t>·</t>
    </r>
    <r>
      <rPr>
        <sz val="7"/>
        <color theme="1"/>
        <rFont val="Times New Roman"/>
        <family val="1"/>
      </rPr>
      <t xml:space="preserve">   </t>
    </r>
    <r>
      <rPr>
        <sz val="9.5"/>
        <color theme="1"/>
        <rFont val="Calibri"/>
        <family val="2"/>
        <scheme val="minor"/>
      </rPr>
      <t>ODP Announcement 26-027, Updated MyTranscript Report Now Available and Instructions for Re-taking MyODP Courses</t>
    </r>
  </si>
  <si>
    <r>
      <t>·</t>
    </r>
    <r>
      <rPr>
        <sz val="7"/>
        <color theme="1"/>
        <rFont val="Times New Roman"/>
        <family val="1"/>
      </rPr>
      <t xml:space="preserve">   </t>
    </r>
    <r>
      <rPr>
        <sz val="9.5"/>
        <color theme="1"/>
        <rFont val="Calibri"/>
        <family val="2"/>
        <scheme val="minor"/>
      </rPr>
      <t>The reviewer determines if the identified staff completed all required annual training core courses based on SCO training records including but not limited to: MyTranscript Report(s), a description of the course, sign-in sheets, transcripts, or certificates of completion from the training.</t>
    </r>
  </si>
  <si>
    <r>
      <t>·</t>
    </r>
    <r>
      <rPr>
        <sz val="7"/>
        <color theme="1"/>
        <rFont val="Times New Roman"/>
        <family val="1"/>
      </rPr>
      <t xml:space="preserve">   </t>
    </r>
    <r>
      <rPr>
        <sz val="9.5"/>
        <color theme="1"/>
        <rFont val="Calibri"/>
        <family val="2"/>
        <scheme val="minor"/>
      </rPr>
      <t>The reviewer determines the date the new SC selected for reviews completed the SC Orientation as required based on review of the SC Orientation certificate or MyTranscript Report(s).</t>
    </r>
  </si>
  <si>
    <r>
      <t>·</t>
    </r>
    <r>
      <rPr>
        <sz val="7"/>
        <color theme="1"/>
        <rFont val="Times New Roman"/>
        <family val="1"/>
      </rPr>
      <t xml:space="preserve">   </t>
    </r>
    <r>
      <rPr>
        <sz val="9.5"/>
        <color theme="1"/>
        <rFont val="Calibri"/>
        <family val="2"/>
        <scheme val="minor"/>
      </rPr>
      <t>The reviewer determines if the staff completed the required 24 hours of annual training in the training year based on SCO training records including, but not limited to: MyTranscript Report(s), a description of the course, sign-in sheets, transcripts, or certificates of completion from the training.</t>
    </r>
  </si>
  <si>
    <r>
      <rPr>
        <sz val="9.5"/>
        <color theme="1"/>
        <rFont val="Symbol"/>
        <family val="1"/>
        <charset val="2"/>
      </rPr>
      <t>·</t>
    </r>
    <r>
      <rPr>
        <sz val="9.5"/>
        <color theme="1"/>
        <rFont val="Calibri"/>
        <family val="2"/>
        <scheme val="minor"/>
      </rPr>
      <t>   55 Pa Code Chapter 6100.143</t>
    </r>
  </si>
  <si>
    <r>
      <rPr>
        <sz val="9.5"/>
        <color theme="1"/>
        <rFont val="Symbol"/>
        <family val="1"/>
        <charset val="2"/>
      </rPr>
      <t>·</t>
    </r>
    <r>
      <rPr>
        <sz val="9.5"/>
        <color theme="1"/>
        <rFont val="Calibri"/>
        <family val="2"/>
        <scheme val="minor"/>
      </rPr>
      <t>   Consolidated, P/FDS and CL Waivers</t>
    </r>
  </si>
  <si>
    <r>
      <rPr>
        <sz val="9.5"/>
        <color theme="1"/>
        <rFont val="Symbol"/>
        <family val="1"/>
        <charset val="2"/>
      </rPr>
      <t>·</t>
    </r>
    <r>
      <rPr>
        <sz val="9.5"/>
        <color theme="1"/>
        <rFont val="Calibri"/>
        <family val="2"/>
        <scheme val="minor"/>
      </rPr>
      <t>   ODP Announcement 25-084, Updated Chapter 6100 Training Frequently Asked Questions (FAQ) and Provider Developed Training Matrix Now Available</t>
    </r>
  </si>
  <si>
    <r>
      <rPr>
        <sz val="9.5"/>
        <color theme="1"/>
        <rFont val="Symbol"/>
        <family val="1"/>
        <charset val="2"/>
      </rPr>
      <t>·</t>
    </r>
    <r>
      <rPr>
        <sz val="9.5"/>
        <color theme="1"/>
        <rFont val="Calibri"/>
        <family val="2"/>
        <scheme val="minor"/>
      </rPr>
      <t>   ODP Announcement 26-034. Reminder of 6100 Annual Training Requirements</t>
    </r>
  </si>
  <si>
    <r>
      <rPr>
        <sz val="9.5"/>
        <color theme="1"/>
        <rFont val="Symbol"/>
        <family val="1"/>
        <charset val="2"/>
      </rPr>
      <t>·</t>
    </r>
    <r>
      <rPr>
        <sz val="9.5"/>
        <color theme="1"/>
        <rFont val="Calibri"/>
        <family val="2"/>
        <scheme val="minor"/>
      </rPr>
      <t>   ODP Announcement 26-027, Updated MyTranscript Report Now Available and Instructions for Re-taking MyODP Courses</t>
    </r>
  </si>
  <si>
    <r>
      <t>·</t>
    </r>
    <r>
      <rPr>
        <sz val="7"/>
        <color theme="1"/>
        <rFont val="Times New Roman"/>
        <family val="1"/>
      </rPr>
      <t xml:space="preserve">   </t>
    </r>
    <r>
      <rPr>
        <sz val="9.5"/>
        <color theme="1"/>
        <rFont val="Calibri"/>
        <family val="2"/>
        <scheme val="minor"/>
      </rPr>
      <t>All entities that complete investigations are required to conduct the standardized CIPR process which involves using the most current tool as outlined in the ODP CIPR Manual (Review Period is 7/1/2025-6/30/2026).</t>
    </r>
  </si>
  <si>
    <r>
      <t>·</t>
    </r>
    <r>
      <rPr>
        <sz val="7"/>
        <color theme="1"/>
        <rFont val="Times New Roman"/>
        <family val="1"/>
      </rPr>
      <t xml:space="preserve">   </t>
    </r>
    <r>
      <rPr>
        <sz val="9.5"/>
        <color theme="1"/>
        <rFont val="Calibri"/>
        <family val="2"/>
        <scheme val="minor"/>
      </rPr>
      <t xml:space="preserve">Bulletin 00-25-05, </t>
    </r>
    <r>
      <rPr>
        <i/>
        <sz val="9.5"/>
        <color theme="1"/>
        <rFont val="Calibri"/>
        <family val="2"/>
        <scheme val="minor"/>
      </rPr>
      <t>Communication</t>
    </r>
  </si>
  <si>
    <r>
      <t>o</t>
    </r>
    <r>
      <rPr>
        <sz val="7"/>
        <color theme="1"/>
        <rFont val="Times New Roman"/>
        <family val="1"/>
      </rPr>
      <t xml:space="preserve">   </t>
    </r>
    <r>
      <rPr>
        <sz val="9.5"/>
        <color theme="1"/>
        <rFont val="Calibri"/>
        <family val="2"/>
        <scheme val="minor"/>
      </rPr>
      <t xml:space="preserve">Strategies and supports for communication. </t>
    </r>
  </si>
  <si>
    <r>
      <t>o</t>
    </r>
    <r>
      <rPr>
        <sz val="7"/>
        <color theme="1"/>
        <rFont val="Times New Roman"/>
        <family val="1"/>
      </rPr>
      <t xml:space="preserve">   </t>
    </r>
    <r>
      <rPr>
        <sz val="9.5"/>
        <color theme="1"/>
        <rFont val="Calibri"/>
        <family val="2"/>
        <scheme val="minor"/>
      </rPr>
      <t xml:space="preserve">Barriers to communication, and how the team is addressing them. </t>
    </r>
  </si>
  <si>
    <r>
      <t>1.</t>
    </r>
    <r>
      <rPr>
        <sz val="7"/>
        <color theme="1"/>
        <rFont val="Times New Roman"/>
        <family val="1"/>
      </rPr>
      <t xml:space="preserve">   </t>
    </r>
    <r>
      <rPr>
        <sz val="9.5"/>
        <color theme="1"/>
        <rFont val="Calibri"/>
        <family val="2"/>
        <scheme val="minor"/>
      </rPr>
      <t xml:space="preserve">(Yes) The ISP includes information about how the individual communicates and communication supports and services to assure effective communication. </t>
    </r>
  </si>
  <si>
    <r>
      <t>2.</t>
    </r>
    <r>
      <rPr>
        <sz val="7"/>
        <color theme="1"/>
        <rFont val="Times New Roman"/>
        <family val="1"/>
      </rPr>
      <t xml:space="preserve">   </t>
    </r>
    <r>
      <rPr>
        <sz val="9.5"/>
        <color theme="1"/>
        <rFont val="Calibri"/>
        <family val="2"/>
        <scheme val="minor"/>
      </rPr>
      <t>(No) The ISP does not include information about how the individual communicates and/or the communication supports and services needed to assure effective communication.</t>
    </r>
  </si>
  <si>
    <t>42d.</t>
  </si>
  <si>
    <t>SCO modifies a policy.</t>
  </si>
  <si>
    <r>
      <rPr>
        <sz val="8"/>
        <color theme="1"/>
        <rFont val="Symbol"/>
        <family val="1"/>
        <charset val="2"/>
      </rPr>
      <t>·</t>
    </r>
    <r>
      <rPr>
        <sz val="9.5"/>
        <color theme="1"/>
        <rFont val="Calibri"/>
        <family val="2"/>
        <scheme val="minor"/>
      </rPr>
      <t>   The SCO modifies and submits a policy that ensures that ISPs include how the individual communicates.</t>
    </r>
  </si>
  <si>
    <r>
      <t xml:space="preserve">If YES, when:
</t>
    </r>
    <r>
      <rPr>
        <sz val="8"/>
        <color rgb="FF000000"/>
        <rFont val="Symbol"/>
        <family val="1"/>
        <charset val="2"/>
      </rPr>
      <t>·</t>
    </r>
    <r>
      <rPr>
        <sz val="8"/>
        <color rgb="FF000000"/>
        <rFont val="Calibri"/>
        <family val="2"/>
        <scheme val="minor"/>
      </rPr>
      <t xml:space="preserve">   </t>
    </r>
    <r>
      <rPr>
        <sz val="9.5"/>
        <color rgb="FF000000"/>
        <rFont val="Calibri"/>
        <family val="2"/>
        <scheme val="minor"/>
      </rPr>
      <t>The SCO chooses the appropriate time frame from the drop down.</t>
    </r>
  </si>
  <si>
    <r>
      <t>·</t>
    </r>
    <r>
      <rPr>
        <sz val="8"/>
        <color theme="1"/>
        <rFont val="Calibri"/>
        <family val="2"/>
        <scheme val="minor"/>
      </rPr>
      <t xml:space="preserve">   </t>
    </r>
    <r>
      <rPr>
        <sz val="9.5"/>
        <color theme="1"/>
        <rFont val="Calibri"/>
        <family val="2"/>
        <scheme val="minor"/>
      </rPr>
      <t>The SCO calculates the number of days between the notification date to the SCO and the remediation action date.</t>
    </r>
  </si>
  <si>
    <t>COMMENT NEEDED - If Yes is selected, provide the date the communication assessment occurred.</t>
  </si>
  <si>
    <r>
      <t>1.</t>
    </r>
    <r>
      <rPr>
        <sz val="7"/>
        <color theme="1"/>
        <rFont val="Times New Roman"/>
        <family val="1"/>
      </rPr>
      <t xml:space="preserve"> </t>
    </r>
    <r>
      <rPr>
        <sz val="9.5"/>
        <color rgb="FF000000"/>
        <rFont val="Calibri"/>
        <family val="2"/>
        <scheme val="minor"/>
      </rPr>
      <t>(Yes) The individual had a communication assessment completed and was documented in the ISP.</t>
    </r>
  </si>
  <si>
    <r>
      <t>2.</t>
    </r>
    <r>
      <rPr>
        <sz val="7"/>
        <color theme="1"/>
        <rFont val="Times New Roman"/>
        <family val="1"/>
      </rPr>
      <t xml:space="preserve"> </t>
    </r>
    <r>
      <rPr>
        <sz val="9.5"/>
        <color rgb="FF000000"/>
        <rFont val="Calibri"/>
        <family val="2"/>
        <scheme val="minor"/>
      </rPr>
      <t>(No) A communication assessment was not completed or the information is not documented in the ISP.</t>
    </r>
  </si>
  <si>
    <r>
      <t>·</t>
    </r>
    <r>
      <rPr>
        <sz val="7"/>
        <color theme="1"/>
        <rFont val="Times New Roman"/>
        <family val="1"/>
      </rPr>
      <t xml:space="preserve">   </t>
    </r>
    <r>
      <rPr>
        <sz val="9.5"/>
        <color rgb="FF000000"/>
        <rFont val="Calibri"/>
        <family val="2"/>
        <scheme val="minor"/>
      </rPr>
      <t xml:space="preserve">Bulletin 00-25-05, </t>
    </r>
    <r>
      <rPr>
        <i/>
        <sz val="9.5"/>
        <color rgb="FF000000"/>
        <rFont val="Calibri"/>
        <family val="2"/>
        <scheme val="minor"/>
      </rPr>
      <t>Communication</t>
    </r>
  </si>
  <si>
    <r>
      <t>The ISP includes all identified medical contacts seen during the review period.</t>
    </r>
    <r>
      <rPr>
        <b/>
        <i/>
        <sz val="11"/>
        <color theme="1"/>
        <rFont val="Calibri"/>
        <family val="2"/>
        <scheme val="minor"/>
      </rPr>
      <t xml:space="preserve"> </t>
    </r>
  </si>
  <si>
    <r>
      <t>·</t>
    </r>
    <r>
      <rPr>
        <sz val="7"/>
        <color theme="1"/>
        <rFont val="Times New Roman"/>
        <family val="1"/>
      </rPr>
      <t xml:space="preserve">   </t>
    </r>
    <r>
      <rPr>
        <sz val="9.5"/>
        <color theme="1"/>
        <rFont val="Calibri"/>
        <family val="2"/>
        <scheme val="minor"/>
      </rPr>
      <t xml:space="preserve">The reviewer determines all identified medical contacts such as doctors, dentists, psychiatrists, therapists/counselors, allied health professionals, specialists, etc. seen in the review period based on a review of service notes and Individual Monitoring Tools. </t>
    </r>
  </si>
  <si>
    <r>
      <t>·</t>
    </r>
    <r>
      <rPr>
        <sz val="7"/>
        <color theme="1"/>
        <rFont val="Times New Roman"/>
        <family val="1"/>
      </rPr>
      <t xml:space="preserve">   </t>
    </r>
    <r>
      <rPr>
        <sz val="9.5"/>
        <color theme="1"/>
        <rFont val="Calibri"/>
        <family val="2"/>
        <scheme val="minor"/>
      </rPr>
      <t>The reviewer determines if the ISP was updated with all identified medical contacts.</t>
    </r>
  </si>
  <si>
    <r>
      <t>1.</t>
    </r>
    <r>
      <rPr>
        <sz val="7"/>
        <color theme="1"/>
        <rFont val="Times New Roman"/>
        <family val="1"/>
      </rPr>
      <t xml:space="preserve"> </t>
    </r>
    <r>
      <rPr>
        <sz val="9.5"/>
        <color theme="1"/>
        <rFont val="Calibri"/>
        <family val="2"/>
        <scheme val="minor"/>
      </rPr>
      <t>(Yes) The SC updated the ISP with all identified medical contacts seen during the review period.</t>
    </r>
  </si>
  <si>
    <r>
      <t>2.</t>
    </r>
    <r>
      <rPr>
        <sz val="7"/>
        <color theme="1"/>
        <rFont val="Times New Roman"/>
        <family val="1"/>
      </rPr>
      <t xml:space="preserve"> </t>
    </r>
    <r>
      <rPr>
        <sz val="9.5"/>
        <color theme="1"/>
        <rFont val="Calibri"/>
        <family val="2"/>
        <scheme val="minor"/>
      </rPr>
      <t>(No) The SC did not update the ISP with all identified medical contacts seen during the review period.</t>
    </r>
  </si>
  <si>
    <r>
      <t>·</t>
    </r>
    <r>
      <rPr>
        <sz val="7"/>
        <color theme="1"/>
        <rFont val="Times New Roman"/>
        <family val="1"/>
      </rPr>
      <t xml:space="preserve">   </t>
    </r>
    <r>
      <rPr>
        <sz val="9.5"/>
        <color theme="1"/>
        <rFont val="Calibri"/>
        <family val="2"/>
        <scheme val="minor"/>
      </rPr>
      <t xml:space="preserve">The SCO must update the ISP to reflect all identified medical contacts seen during the review period. </t>
    </r>
  </si>
  <si>
    <r>
      <t>1.</t>
    </r>
    <r>
      <rPr>
        <sz val="7"/>
        <color theme="1"/>
        <rFont val="Times New Roman"/>
        <family val="1"/>
      </rPr>
      <t xml:space="preserve">    </t>
    </r>
    <r>
      <rPr>
        <sz val="9.5"/>
        <color theme="1"/>
        <rFont val="Calibri"/>
        <family val="2"/>
        <scheme val="minor"/>
      </rPr>
      <t>(Yes) There are strategies for supports in place to address identified complex needs</t>
    </r>
    <r>
      <rPr>
        <sz val="9.5"/>
        <color rgb="FF000000"/>
        <rFont val="Calibri"/>
        <family val="2"/>
        <scheme val="minor"/>
      </rPr>
      <t>.</t>
    </r>
  </si>
  <si>
    <r>
      <t>1.</t>
    </r>
    <r>
      <rPr>
        <sz val="7"/>
        <color theme="1"/>
        <rFont val="Times New Roman"/>
        <family val="1"/>
      </rPr>
      <t xml:space="preserve"> </t>
    </r>
    <r>
      <rPr>
        <sz val="9.5"/>
        <color theme="1"/>
        <rFont val="Calibri"/>
        <family val="2"/>
        <scheme val="minor"/>
      </rPr>
      <t>(Yes) All new SCs reviewed completed the SC Orientation as required prior to working alone with individuals, and within 30 calendar days of hire or within 30 calendar days after starting to provide a service to an individual.</t>
    </r>
  </si>
  <si>
    <r>
      <t>2.</t>
    </r>
    <r>
      <rPr>
        <sz val="7"/>
        <color theme="1"/>
        <rFont val="Times New Roman"/>
        <family val="1"/>
      </rPr>
      <t xml:space="preserve"> </t>
    </r>
    <r>
      <rPr>
        <sz val="9.5"/>
        <color theme="1"/>
        <rFont val="Calibri"/>
        <family val="2"/>
        <scheme val="minor"/>
      </rPr>
      <t>(No) One or more new SCs reviewed did not complete the SC Orientation as required prior to working alone with individuals, and within 30 calendar days of hire or within 30 calendar days after starting to provide a service to an individual.</t>
    </r>
  </si>
  <si>
    <t>This question has been removed for Cycle 3.</t>
  </si>
  <si>
    <t>b-SCO modifies a policy.</t>
  </si>
  <si>
    <t>If Yes is selected, provide the date the communication assessment occurred.</t>
  </si>
  <si>
    <t xml:space="preserve">The ISP includes all identified medical contacts seen during the review period. </t>
  </si>
  <si>
    <t>SAC3Y2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</si>
</sst>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m/d/yy;@"/>
    <numFmt numFmtId="166" formatCode="mm/dd/yy;@"/>
    <numFmt numFmtId="167" formatCode="m/d/yyyy;@"/>
  </numFmts>
  <fonts count="107">
    <font>
      <sz val="11"/>
      <color theme="1"/>
      <name val="Calibri"/>
      <family val="2"/>
      <scheme val="minor"/>
    </font>
    <font>
      <b/>
      <sz val="11"/>
      <name val="Arial Narrow"/>
      <family val="2"/>
    </font>
    <font>
      <i/>
      <sz val="11"/>
      <name val="Arial Narrow"/>
      <family val="2"/>
    </font>
    <font>
      <sz val="11"/>
      <color theme="1"/>
      <name val="Arial Narrow"/>
      <family val="2"/>
    </font>
    <font>
      <b/>
      <sz val="11"/>
      <color theme="1"/>
      <name val="Arial Narrow"/>
      <family val="2"/>
    </font>
    <font>
      <i/>
      <sz val="11"/>
      <color theme="1"/>
      <name val="Arial Narrow"/>
      <family val="2"/>
    </font>
    <font>
      <sz val="9"/>
      <color theme="1"/>
      <name val="Arial Narrow"/>
      <family val="2"/>
    </font>
    <font>
      <sz val="11"/>
      <name val="Arial Narrow"/>
      <family val="2"/>
    </font>
    <font>
      <sz val="9"/>
      <name val="Arial Narrow"/>
      <family val="2"/>
    </font>
    <font>
      <sz val="11"/>
      <color theme="1"/>
      <name val="Calibri"/>
      <family val="2"/>
      <scheme val="minor"/>
    </font>
    <font>
      <sz val="11"/>
      <color rgb="FF9C0006"/>
      <name val="Calibri"/>
      <family val="2"/>
      <scheme val="minor"/>
    </font>
    <font>
      <b/>
      <sz val="13.2"/>
      <color rgb="FF404040"/>
      <name val="Courier New"/>
      <family val="3"/>
    </font>
    <font>
      <b/>
      <sz val="10"/>
      <color rgb="FF333333"/>
      <name val="Verdana"/>
      <family val="2"/>
    </font>
    <font>
      <sz val="10"/>
      <color theme="1"/>
      <name val="Calibri"/>
      <family val="2"/>
    </font>
    <font>
      <b/>
      <sz val="10"/>
      <name val="Arial"/>
      <family val="2"/>
    </font>
    <font>
      <b/>
      <sz val="10"/>
      <color indexed="60"/>
      <name val="Arial"/>
      <family val="2"/>
    </font>
    <font>
      <sz val="10"/>
      <name val="Arial"/>
      <family val="2"/>
    </font>
    <font>
      <sz val="10"/>
      <color theme="1"/>
      <name val="Arial"/>
      <family val="2"/>
    </font>
    <font>
      <sz val="9"/>
      <name val="Arial"/>
      <family val="2"/>
    </font>
    <font>
      <sz val="9"/>
      <color theme="1"/>
      <name val="Arial"/>
      <family val="2"/>
    </font>
    <font>
      <sz val="11"/>
      <color theme="1"/>
      <name val="Arial"/>
      <family val="2"/>
    </font>
    <font>
      <b/>
      <sz val="11"/>
      <color theme="1"/>
      <name val="Calibri"/>
      <family val="2"/>
      <scheme val="minor"/>
    </font>
    <font>
      <sz val="8"/>
      <color theme="1"/>
      <name val="Calibri"/>
      <family val="2"/>
      <scheme val="minor"/>
    </font>
    <font>
      <b/>
      <sz val="9"/>
      <name val="Arial"/>
      <family val="2"/>
    </font>
    <font>
      <b/>
      <sz val="10"/>
      <color theme="1"/>
      <name val="Arial"/>
      <family val="2"/>
    </font>
    <font>
      <sz val="10"/>
      <color theme="1"/>
      <name val="Arial Narrow"/>
      <family val="2"/>
    </font>
    <font>
      <sz val="8"/>
      <name val="Calibri"/>
      <family val="2"/>
      <scheme val="minor"/>
    </font>
    <font>
      <sz val="12"/>
      <color theme="1"/>
      <name val="Calibri"/>
      <family val="2"/>
      <scheme val="minor"/>
    </font>
    <font>
      <u/>
      <sz val="11"/>
      <color theme="1"/>
      <name val="Calibri"/>
      <family val="2"/>
      <scheme val="minor"/>
    </font>
    <font>
      <b/>
      <u/>
      <sz val="11"/>
      <color theme="1"/>
      <name val="Calibri"/>
      <family val="2"/>
      <scheme val="minor"/>
    </font>
    <font>
      <b/>
      <sz val="9"/>
      <color theme="1"/>
      <name val="Calibri"/>
      <family val="2"/>
      <scheme val="minor"/>
    </font>
    <font>
      <sz val="9"/>
      <color theme="1"/>
      <name val="Calibri"/>
      <family val="2"/>
      <scheme val="minor"/>
    </font>
    <font>
      <b/>
      <sz val="8"/>
      <name val="Calibri"/>
      <family val="2"/>
      <scheme val="minor"/>
    </font>
    <font>
      <b/>
      <sz val="8"/>
      <color theme="1"/>
      <name val="Calibri"/>
      <family val="2"/>
      <scheme val="minor"/>
    </font>
    <font>
      <sz val="10"/>
      <color theme="1"/>
      <name val="Calibri"/>
      <family val="2"/>
      <scheme val="minor"/>
    </font>
    <font>
      <b/>
      <sz val="12"/>
      <color theme="1"/>
      <name val="Calibri"/>
      <family val="2"/>
      <scheme val="minor"/>
    </font>
    <font>
      <sz val="7"/>
      <color theme="1"/>
      <name val="Calibri"/>
      <family val="2"/>
      <scheme val="minor"/>
    </font>
    <font>
      <sz val="7"/>
      <name val="Calibri"/>
      <family val="2"/>
      <scheme val="minor"/>
    </font>
    <font>
      <sz val="14"/>
      <color theme="1"/>
      <name val="Calibri"/>
      <family val="2"/>
      <scheme val="minor"/>
    </font>
    <font>
      <sz val="9.5"/>
      <color theme="1"/>
      <name val="Calibri"/>
      <family val="2"/>
      <scheme val="minor"/>
    </font>
    <font>
      <b/>
      <sz val="10"/>
      <color theme="1"/>
      <name val="Calibri"/>
      <family val="2"/>
      <scheme val="minor"/>
    </font>
    <font>
      <sz val="9"/>
      <color rgb="FFFF0000"/>
      <name val="Arial"/>
      <family val="2"/>
    </font>
    <font>
      <sz val="10"/>
      <name val="Arial Narrow"/>
      <family val="2"/>
    </font>
    <font>
      <b/>
      <sz val="7"/>
      <color theme="1"/>
      <name val="Calibri"/>
      <family val="2"/>
      <scheme val="minor"/>
    </font>
    <font>
      <sz val="8"/>
      <color rgb="FFFF0000"/>
      <name val="Calibri"/>
      <family val="2"/>
      <scheme val="minor"/>
    </font>
    <font>
      <sz val="9.5"/>
      <color theme="1"/>
      <name val="Arial"/>
      <family val="2"/>
    </font>
    <font>
      <u/>
      <sz val="12"/>
      <color theme="1"/>
      <name val="Calibri"/>
      <family val="2"/>
      <scheme val="minor"/>
    </font>
    <font>
      <sz val="11.5"/>
      <color theme="1"/>
      <name val="Calibri"/>
      <family val="2"/>
      <scheme val="minor"/>
    </font>
    <font>
      <b/>
      <u/>
      <sz val="11.5"/>
      <name val="Calibri"/>
      <family val="2"/>
      <scheme val="minor"/>
    </font>
    <font>
      <b/>
      <sz val="11.5"/>
      <name val="Calibri"/>
      <family val="2"/>
      <scheme val="minor"/>
    </font>
    <font>
      <sz val="12"/>
      <color theme="1"/>
      <name val="Arial"/>
      <family val="2"/>
    </font>
    <font>
      <b/>
      <sz val="12"/>
      <color theme="1"/>
      <name val="Arial"/>
      <family val="2"/>
    </font>
    <font>
      <b/>
      <u/>
      <sz val="14"/>
      <color theme="1"/>
      <name val="Arial"/>
      <family val="2"/>
    </font>
    <font>
      <b/>
      <u/>
      <sz val="12"/>
      <color theme="1"/>
      <name val="Arial"/>
      <family val="2"/>
    </font>
    <font>
      <sz val="12"/>
      <name val="Arial"/>
      <family val="2"/>
    </font>
    <font>
      <b/>
      <sz val="12"/>
      <name val="Arial"/>
      <family val="2"/>
    </font>
    <font>
      <i/>
      <sz val="12"/>
      <color theme="1"/>
      <name val="Arial"/>
      <family val="2"/>
    </font>
    <font>
      <b/>
      <i/>
      <sz val="12"/>
      <color indexed="8"/>
      <name val="Arial"/>
      <family val="2"/>
    </font>
    <font>
      <sz val="12"/>
      <color indexed="8"/>
      <name val="Arial"/>
      <family val="2"/>
    </font>
    <font>
      <b/>
      <sz val="12"/>
      <color rgb="FF000000"/>
      <name val="Arial"/>
      <family val="2"/>
    </font>
    <font>
      <b/>
      <sz val="12"/>
      <color indexed="8"/>
      <name val="Arial"/>
      <family val="2"/>
    </font>
    <font>
      <sz val="12"/>
      <color rgb="FFFF0000"/>
      <name val="Arial"/>
      <family val="2"/>
    </font>
    <font>
      <b/>
      <sz val="11.5"/>
      <color theme="1"/>
      <name val="Calibri"/>
      <family val="2"/>
      <scheme val="minor"/>
    </font>
    <font>
      <sz val="11"/>
      <color theme="6" tint="-0.249977111117893"/>
      <name val="Arial Narrow"/>
      <family val="2"/>
    </font>
    <font>
      <b/>
      <i/>
      <sz val="12"/>
      <color theme="1"/>
      <name val="Arial"/>
      <family val="2"/>
    </font>
    <font>
      <sz val="12"/>
      <color theme="1"/>
      <name val="Wingdings"/>
      <charset val="2"/>
    </font>
    <font>
      <sz val="16"/>
      <color rgb="FF2F5496"/>
      <name val="Calibri Light"/>
      <family val="2"/>
    </font>
    <font>
      <sz val="12"/>
      <color rgb="FF1F3763"/>
      <name val="Calibri Light"/>
      <family val="2"/>
    </font>
    <font>
      <sz val="13"/>
      <color rgb="FF2F5496"/>
      <name val="Calibri Light"/>
      <family val="2"/>
    </font>
    <font>
      <i/>
      <sz val="11"/>
      <color theme="1"/>
      <name val="Calibri"/>
      <family val="2"/>
      <scheme val="minor"/>
    </font>
    <font>
      <i/>
      <sz val="7"/>
      <color theme="1"/>
      <name val="Times New Roman"/>
      <family val="1"/>
    </font>
    <font>
      <b/>
      <sz val="13"/>
      <color rgb="FF2F5496"/>
      <name val="Calibri Light"/>
      <family val="2"/>
    </font>
    <font>
      <sz val="9.5"/>
      <color rgb="FFFFFFFF"/>
      <name val="Calibri"/>
      <family val="2"/>
      <scheme val="minor"/>
    </font>
    <font>
      <b/>
      <sz val="9.5"/>
      <color theme="1"/>
      <name val="Calibri"/>
      <family val="2"/>
      <scheme val="minor"/>
    </font>
    <font>
      <sz val="8"/>
      <color theme="1"/>
      <name val="Symbol"/>
      <family val="1"/>
      <charset val="2"/>
    </font>
    <font>
      <sz val="7"/>
      <color theme="1"/>
      <name val="Times New Roman"/>
      <family val="1"/>
    </font>
    <font>
      <i/>
      <sz val="9.5"/>
      <color theme="1"/>
      <name val="Calibri"/>
      <family val="2"/>
      <scheme val="minor"/>
    </font>
    <font>
      <sz val="8"/>
      <color theme="1"/>
      <name val="Courier New"/>
      <family val="3"/>
    </font>
    <font>
      <sz val="9.5"/>
      <color theme="1"/>
      <name val="Symbol"/>
      <family val="1"/>
      <charset val="2"/>
    </font>
    <font>
      <sz val="9.5"/>
      <color rgb="FF000000"/>
      <name val="Symbol"/>
      <family val="1"/>
      <charset val="2"/>
    </font>
    <font>
      <sz val="7"/>
      <color rgb="FF000000"/>
      <name val="Times New Roman"/>
      <family val="1"/>
    </font>
    <font>
      <sz val="9.5"/>
      <color rgb="FF000000"/>
      <name val="Calibri"/>
      <family val="2"/>
      <scheme val="minor"/>
    </font>
    <font>
      <sz val="9"/>
      <color theme="1"/>
      <name val="Courier New"/>
      <family val="3"/>
    </font>
    <font>
      <b/>
      <sz val="9.5"/>
      <color rgb="FF000000"/>
      <name val="Calibri"/>
      <family val="2"/>
      <scheme val="minor"/>
    </font>
    <font>
      <sz val="9"/>
      <color rgb="FF000000"/>
      <name val="Calibri"/>
      <family val="2"/>
      <scheme val="minor"/>
    </font>
    <font>
      <sz val="8"/>
      <color rgb="FF333333"/>
      <name val="Symbol"/>
      <family val="1"/>
      <charset val="2"/>
    </font>
    <font>
      <sz val="7"/>
      <color rgb="FF333333"/>
      <name val="Times New Roman"/>
      <family val="1"/>
    </font>
    <font>
      <sz val="9.5"/>
      <color rgb="FF333333"/>
      <name val="Calibri"/>
      <family val="2"/>
    </font>
    <font>
      <sz val="8"/>
      <color rgb="FF000000"/>
      <name val="Symbol"/>
      <family val="1"/>
      <charset val="2"/>
    </font>
    <font>
      <sz val="9.5"/>
      <color rgb="FF000000"/>
      <name val="Calibri"/>
      <family val="2"/>
    </font>
    <font>
      <i/>
      <sz val="9.5"/>
      <color rgb="FF000000"/>
      <name val="Calibri"/>
      <family val="2"/>
    </font>
    <font>
      <sz val="9.5"/>
      <color rgb="FF333333"/>
      <name val="Calibri"/>
      <family val="2"/>
      <scheme val="minor"/>
    </font>
    <font>
      <sz val="9.5"/>
      <color theme="1"/>
      <name val="Courier New"/>
      <family val="3"/>
    </font>
    <font>
      <sz val="9.5"/>
      <color rgb="FFFF0000"/>
      <name val="Calibri"/>
      <family val="2"/>
      <scheme val="minor"/>
    </font>
    <font>
      <i/>
      <sz val="9.5"/>
      <color rgb="FF000000"/>
      <name val="Calibri"/>
      <family val="2"/>
      <scheme val="minor"/>
    </font>
    <font>
      <sz val="11"/>
      <color rgb="FF000000"/>
      <name val="Calibri"/>
      <family val="2"/>
      <scheme val="minor"/>
    </font>
    <font>
      <sz val="8"/>
      <color rgb="FF000000"/>
      <name val="Courier New"/>
      <family val="3"/>
    </font>
    <font>
      <strike/>
      <sz val="9.5"/>
      <color theme="1"/>
      <name val="Calibri"/>
      <family val="2"/>
      <scheme val="minor"/>
    </font>
    <font>
      <sz val="9.5"/>
      <color rgb="FF333333"/>
      <name val="Symbol"/>
      <family val="1"/>
      <charset val="2"/>
    </font>
    <font>
      <b/>
      <i/>
      <sz val="9.5"/>
      <color rgb="FF000000"/>
      <name val="Calibri"/>
      <family val="2"/>
      <scheme val="minor"/>
    </font>
    <font>
      <sz val="8"/>
      <color rgb="FF000000"/>
      <name val="Wingdings"/>
      <charset val="2"/>
    </font>
    <font>
      <b/>
      <i/>
      <sz val="11"/>
      <color theme="1"/>
      <name val="Calibri"/>
      <family val="2"/>
      <scheme val="minor"/>
    </font>
    <font>
      <u/>
      <sz val="11"/>
      <color theme="10"/>
      <name val="Calibri"/>
      <family val="2"/>
      <scheme val="minor"/>
    </font>
    <font>
      <b/>
      <sz val="9"/>
      <color rgb="FF000000"/>
      <name val="Calibri"/>
      <family val="2"/>
      <scheme val="minor"/>
    </font>
    <font>
      <sz val="9"/>
      <color theme="1"/>
      <name val="Segoe UI"/>
      <family val="2"/>
    </font>
    <font>
      <sz val="9.5"/>
      <color theme="1"/>
      <name val="Calibri"/>
      <family val="1"/>
      <charset val="2"/>
      <scheme val="minor"/>
    </font>
    <font>
      <sz val="8"/>
      <color rgb="FF000000"/>
      <name val="Calibri"/>
      <family val="2"/>
      <scheme val="minor"/>
    </font>
  </fonts>
  <fills count="22">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rgb="FFFFC000"/>
        <bgColor indexed="64"/>
      </patternFill>
    </fill>
    <fill>
      <patternFill patternType="solid">
        <fgColor theme="0"/>
        <bgColor indexed="64"/>
      </patternFill>
    </fill>
    <fill>
      <patternFill patternType="solid">
        <fgColor rgb="FFFFC7CE"/>
      </patternFill>
    </fill>
    <fill>
      <patternFill patternType="solid">
        <fgColor theme="1"/>
        <bgColor indexed="64"/>
      </patternFill>
    </fill>
    <fill>
      <patternFill patternType="solid">
        <fgColor rgb="FFFFFF99"/>
        <bgColor indexed="64"/>
      </patternFill>
    </fill>
    <fill>
      <patternFill patternType="solid">
        <fgColor theme="3" tint="0.79998168889431442"/>
        <bgColor indexed="64"/>
      </patternFill>
    </fill>
    <fill>
      <patternFill patternType="solid">
        <fgColor theme="5" tint="0.59999389629810485"/>
        <bgColor indexed="64"/>
      </patternFill>
    </fill>
    <fill>
      <patternFill patternType="solid">
        <fgColor theme="4" tint="-0.249977111117893"/>
        <bgColor indexed="64"/>
      </patternFill>
    </fill>
    <fill>
      <patternFill patternType="solid">
        <fgColor rgb="FFFFFF00"/>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theme="7" tint="0.79998168889431442"/>
        <bgColor indexed="64"/>
      </patternFill>
    </fill>
    <fill>
      <patternFill patternType="solid">
        <fgColor theme="0" tint="-0.249977111117893"/>
        <bgColor indexed="64"/>
      </patternFill>
    </fill>
    <fill>
      <patternFill patternType="solid">
        <fgColor theme="0" tint="-0.14996795556505021"/>
        <bgColor indexed="64"/>
      </patternFill>
    </fill>
    <fill>
      <patternFill patternType="solid">
        <fgColor rgb="FF92D050"/>
        <bgColor indexed="64"/>
      </patternFill>
    </fill>
    <fill>
      <patternFill patternType="solid">
        <fgColor rgb="FF002060"/>
        <bgColor indexed="64"/>
      </patternFill>
    </fill>
    <fill>
      <patternFill patternType="solid">
        <fgColor rgb="FFFFFFFF"/>
        <bgColor indexed="64"/>
      </patternFill>
    </fill>
  </fills>
  <borders count="88">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top style="medium">
        <color indexed="64"/>
      </top>
      <bottom style="thin">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style="thin">
        <color indexed="64"/>
      </right>
      <top/>
      <bottom style="medium">
        <color indexed="64"/>
      </bottom>
      <diagonal/>
    </border>
    <border>
      <left/>
      <right/>
      <top style="medium">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diagonal/>
    </border>
    <border>
      <left/>
      <right style="thin">
        <color indexed="64"/>
      </right>
      <top/>
      <bottom/>
      <diagonal/>
    </border>
    <border>
      <left style="thin">
        <color indexed="64"/>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thin">
        <color indexed="64"/>
      </top>
      <bottom/>
      <diagonal/>
    </border>
    <border>
      <left style="thin">
        <color indexed="64"/>
      </left>
      <right style="thin">
        <color indexed="64"/>
      </right>
      <top/>
      <bottom/>
      <diagonal/>
    </border>
    <border>
      <left style="thin">
        <color indexed="64"/>
      </left>
      <right/>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medium">
        <color indexed="64"/>
      </left>
      <right style="thin">
        <color indexed="64"/>
      </right>
      <top/>
      <bottom style="thin">
        <color indexed="64"/>
      </bottom>
      <diagonal/>
    </border>
    <border>
      <left/>
      <right style="thin">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medium">
        <color indexed="64"/>
      </top>
      <bottom style="thin">
        <color indexed="64"/>
      </bottom>
      <diagonal/>
    </border>
    <border>
      <left/>
      <right/>
      <top/>
      <bottom style="thick">
        <color indexed="64"/>
      </bottom>
      <diagonal/>
    </border>
    <border>
      <left style="thick">
        <color indexed="64"/>
      </left>
      <right style="thin">
        <color indexed="64"/>
      </right>
      <top style="thick">
        <color indexed="64"/>
      </top>
      <bottom/>
      <diagonal/>
    </border>
    <border>
      <left style="thin">
        <color indexed="64"/>
      </left>
      <right style="thin">
        <color indexed="64"/>
      </right>
      <top style="thick">
        <color indexed="64"/>
      </top>
      <bottom/>
      <diagonal/>
    </border>
    <border>
      <left style="thin">
        <color indexed="64"/>
      </left>
      <right style="medium">
        <color indexed="64"/>
      </right>
      <top style="thick">
        <color indexed="64"/>
      </top>
      <bottom/>
      <diagonal/>
    </border>
    <border>
      <left style="thin">
        <color indexed="64"/>
      </left>
      <right style="thick">
        <color indexed="64"/>
      </right>
      <top style="medium">
        <color indexed="64"/>
      </top>
      <bottom/>
      <diagonal/>
    </border>
    <border>
      <left style="thick">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ck">
        <color indexed="64"/>
      </right>
      <top/>
      <bottom style="thin">
        <color indexed="64"/>
      </bottom>
      <diagonal/>
    </border>
    <border>
      <left style="thin">
        <color indexed="64"/>
      </left>
      <right style="thick">
        <color indexed="64"/>
      </right>
      <top style="thin">
        <color indexed="64"/>
      </top>
      <bottom style="thin">
        <color indexed="64"/>
      </bottom>
      <diagonal/>
    </border>
    <border>
      <left/>
      <right style="thin">
        <color indexed="64"/>
      </right>
      <top/>
      <bottom style="thin">
        <color indexed="64"/>
      </bottom>
      <diagonal/>
    </border>
    <border>
      <left style="thick">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ck">
        <color indexed="64"/>
      </right>
      <top/>
      <bottom/>
      <diagonal/>
    </border>
    <border>
      <left style="thick">
        <color indexed="64"/>
      </left>
      <right style="thin">
        <color indexed="64"/>
      </right>
      <top style="thick">
        <color indexed="64"/>
      </top>
      <bottom style="medium">
        <color indexed="64"/>
      </bottom>
      <diagonal/>
    </border>
    <border>
      <left style="thin">
        <color indexed="64"/>
      </left>
      <right style="thin">
        <color indexed="64"/>
      </right>
      <top style="thick">
        <color indexed="64"/>
      </top>
      <bottom style="medium">
        <color indexed="64"/>
      </bottom>
      <diagonal/>
    </border>
    <border>
      <left style="thin">
        <color indexed="64"/>
      </left>
      <right style="thick">
        <color indexed="64"/>
      </right>
      <top style="thick">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diagonal/>
    </border>
    <border>
      <left style="medium">
        <color indexed="64"/>
      </left>
      <right style="thin">
        <color indexed="64"/>
      </right>
      <top style="thin">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thick">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ck">
        <color indexed="64"/>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style="medium">
        <color indexed="64"/>
      </right>
      <top style="medium">
        <color indexed="64"/>
      </top>
      <bottom style="dashed">
        <color indexed="64"/>
      </bottom>
      <diagonal/>
    </border>
    <border>
      <left style="medium">
        <color indexed="64"/>
      </left>
      <right style="medium">
        <color indexed="64"/>
      </right>
      <top style="dashed">
        <color indexed="64"/>
      </top>
      <bottom/>
      <diagonal/>
    </border>
  </borders>
  <cellStyleXfs count="5">
    <xf numFmtId="0" fontId="0" fillId="0" borderId="0"/>
    <xf numFmtId="0" fontId="9" fillId="0" borderId="0"/>
    <xf numFmtId="0" fontId="10" fillId="6" borderId="0" applyNumberFormat="0" applyBorder="0" applyAlignment="0" applyProtection="0"/>
    <xf numFmtId="0" fontId="102" fillId="0" borderId="0" applyNumberFormat="0" applyFill="0" applyBorder="0" applyAlignment="0" applyProtection="0"/>
    <xf numFmtId="9" fontId="9" fillId="0" borderId="0" applyFont="0" applyFill="0" applyBorder="0" applyAlignment="0" applyProtection="0"/>
  </cellStyleXfs>
  <cellXfs count="865">
    <xf numFmtId="0" fontId="0" fillId="0" borderId="0" xfId="0"/>
    <xf numFmtId="14" fontId="34" fillId="0" borderId="2" xfId="0" applyNumberFormat="1" applyFont="1" applyBorder="1" applyAlignment="1" applyProtection="1">
      <alignment horizontal="center" vertical="center"/>
      <protection locked="0"/>
    </xf>
    <xf numFmtId="0" fontId="16" fillId="4" borderId="2" xfId="0" applyFont="1" applyFill="1" applyBorder="1" applyAlignment="1" applyProtection="1">
      <alignment horizontal="center" vertical="center"/>
      <protection locked="0"/>
    </xf>
    <xf numFmtId="1" fontId="16" fillId="0" borderId="49" xfId="0" applyNumberFormat="1" applyFont="1" applyBorder="1" applyAlignment="1" applyProtection="1">
      <alignment horizontal="center" vertical="center"/>
      <protection locked="0"/>
    </xf>
    <xf numFmtId="1" fontId="17" fillId="0" borderId="49" xfId="0" applyNumberFormat="1" applyFont="1" applyBorder="1" applyAlignment="1" applyProtection="1">
      <alignment horizontal="center" vertical="center"/>
      <protection locked="0"/>
    </xf>
    <xf numFmtId="1" fontId="17" fillId="9" borderId="49" xfId="0" applyNumberFormat="1" applyFont="1" applyFill="1" applyBorder="1" applyAlignment="1" applyProtection="1">
      <alignment horizontal="center" vertical="center"/>
      <protection locked="0"/>
    </xf>
    <xf numFmtId="0" fontId="0" fillId="0" borderId="0" xfId="0" applyProtection="1">
      <protection locked="0"/>
    </xf>
    <xf numFmtId="49" fontId="6" fillId="0" borderId="0" xfId="0" applyNumberFormat="1" applyFont="1" applyAlignment="1" applyProtection="1">
      <alignment horizontal="center" wrapText="1"/>
      <protection locked="0"/>
    </xf>
    <xf numFmtId="0" fontId="0" fillId="0" borderId="0" xfId="0" applyProtection="1">
      <protection locked="0" hidden="1"/>
    </xf>
    <xf numFmtId="0" fontId="0" fillId="0" borderId="0" xfId="0" applyAlignment="1" applyProtection="1">
      <alignment horizontal="center"/>
      <protection locked="0" hidden="1"/>
    </xf>
    <xf numFmtId="0" fontId="0" fillId="12" borderId="0" xfId="0" applyFill="1" applyAlignment="1" applyProtection="1">
      <alignment horizontal="center" vertical="center"/>
      <protection locked="0" hidden="1"/>
    </xf>
    <xf numFmtId="14" fontId="34" fillId="0" borderId="2" xfId="0" applyNumberFormat="1" applyFont="1" applyBorder="1" applyAlignment="1" applyProtection="1">
      <alignment horizontal="center" vertical="center"/>
      <protection locked="0" hidden="1"/>
    </xf>
    <xf numFmtId="14" fontId="34" fillId="14" borderId="2" xfId="0" applyNumberFormat="1" applyFont="1" applyFill="1" applyBorder="1" applyAlignment="1" applyProtection="1">
      <alignment horizontal="center" vertical="center"/>
      <protection locked="0" hidden="1"/>
    </xf>
    <xf numFmtId="14" fontId="34" fillId="15" borderId="2" xfId="0" applyNumberFormat="1" applyFont="1" applyFill="1" applyBorder="1" applyAlignment="1" applyProtection="1">
      <alignment horizontal="center" vertical="center"/>
      <protection locked="0" hidden="1"/>
    </xf>
    <xf numFmtId="14" fontId="0" fillId="0" borderId="0" xfId="0" applyNumberFormat="1" applyProtection="1">
      <protection locked="0" hidden="1"/>
    </xf>
    <xf numFmtId="14" fontId="0" fillId="0" borderId="0" xfId="0" applyNumberFormat="1" applyAlignment="1" applyProtection="1">
      <alignment horizontal="right"/>
      <protection locked="0" hidden="1"/>
    </xf>
    <xf numFmtId="14" fontId="0" fillId="0" borderId="3" xfId="0" applyNumberFormat="1" applyBorder="1" applyAlignment="1" applyProtection="1">
      <alignment horizontal="center"/>
      <protection hidden="1"/>
    </xf>
    <xf numFmtId="14" fontId="34" fillId="0" borderId="3" xfId="0" applyNumberFormat="1" applyFont="1" applyBorder="1" applyAlignment="1" applyProtection="1">
      <alignment horizontal="center" vertical="center"/>
      <protection hidden="1"/>
    </xf>
    <xf numFmtId="0" fontId="0" fillId="0" borderId="66" xfId="0" applyBorder="1" applyAlignment="1" applyProtection="1">
      <alignment horizontal="center"/>
      <protection hidden="1"/>
    </xf>
    <xf numFmtId="164" fontId="0" fillId="0" borderId="0" xfId="0" applyNumberFormat="1" applyAlignment="1" applyProtection="1">
      <alignment horizontal="center"/>
      <protection hidden="1"/>
    </xf>
    <xf numFmtId="1" fontId="0" fillId="0" borderId="0" xfId="0" applyNumberFormat="1" applyAlignment="1" applyProtection="1">
      <alignment horizontal="center"/>
      <protection hidden="1"/>
    </xf>
    <xf numFmtId="0" fontId="0" fillId="0" borderId="0" xfId="0" applyProtection="1">
      <protection hidden="1"/>
    </xf>
    <xf numFmtId="0" fontId="0" fillId="0" borderId="16" xfId="0" applyBorder="1" applyProtection="1">
      <protection locked="0"/>
    </xf>
    <xf numFmtId="0" fontId="21" fillId="0" borderId="0" xfId="0" applyFont="1" applyAlignment="1" applyProtection="1">
      <alignment horizontal="center"/>
      <protection hidden="1"/>
    </xf>
    <xf numFmtId="0" fontId="38" fillId="0" borderId="0" xfId="0" applyFont="1" applyProtection="1">
      <protection hidden="1"/>
    </xf>
    <xf numFmtId="10" fontId="0" fillId="0" borderId="0" xfId="0" applyNumberFormat="1" applyProtection="1">
      <protection hidden="1"/>
    </xf>
    <xf numFmtId="166" fontId="27" fillId="0" borderId="0" xfId="0" applyNumberFormat="1" applyFont="1" applyAlignment="1" applyProtection="1">
      <alignment horizontal="right" vertical="center"/>
      <protection hidden="1"/>
    </xf>
    <xf numFmtId="10" fontId="0" fillId="0" borderId="0" xfId="0" applyNumberFormat="1" applyAlignment="1" applyProtection="1">
      <alignment horizontal="center"/>
      <protection hidden="1"/>
    </xf>
    <xf numFmtId="165" fontId="29" fillId="0" borderId="0" xfId="0" applyNumberFormat="1" applyFont="1" applyAlignment="1" applyProtection="1">
      <alignment horizontal="center" vertical="center" wrapText="1"/>
      <protection hidden="1"/>
    </xf>
    <xf numFmtId="0" fontId="21" fillId="0" borderId="13" xfId="0" applyFont="1" applyBorder="1" applyAlignment="1" applyProtection="1">
      <alignment horizontal="center" vertical="center" wrapText="1"/>
      <protection hidden="1"/>
    </xf>
    <xf numFmtId="1" fontId="30" fillId="0" borderId="0" xfId="0" applyNumberFormat="1" applyFont="1" applyAlignment="1" applyProtection="1">
      <alignment horizontal="center" vertical="center" wrapText="1"/>
      <protection hidden="1"/>
    </xf>
    <xf numFmtId="10" fontId="30" fillId="0" borderId="0" xfId="0" applyNumberFormat="1" applyFont="1" applyAlignment="1" applyProtection="1">
      <alignment horizontal="center" vertical="center" wrapText="1"/>
      <protection hidden="1"/>
    </xf>
    <xf numFmtId="0" fontId="30" fillId="0" borderId="0" xfId="0" applyFont="1" applyAlignment="1" applyProtection="1">
      <alignment horizontal="center" vertical="center" wrapText="1"/>
      <protection hidden="1"/>
    </xf>
    <xf numFmtId="1" fontId="21" fillId="0" borderId="0" xfId="0" applyNumberFormat="1" applyFont="1" applyAlignment="1" applyProtection="1">
      <alignment horizontal="center" vertical="center" wrapText="1"/>
      <protection hidden="1"/>
    </xf>
    <xf numFmtId="0" fontId="21" fillId="0" borderId="0" xfId="0" applyFont="1" applyAlignment="1" applyProtection="1">
      <alignment horizontal="center" vertical="center" wrapText="1"/>
      <protection hidden="1"/>
    </xf>
    <xf numFmtId="14" fontId="30" fillId="0" borderId="0" xfId="0" applyNumberFormat="1" applyFont="1" applyAlignment="1" applyProtection="1">
      <alignment horizontal="center" vertical="center" wrapText="1"/>
      <protection hidden="1"/>
    </xf>
    <xf numFmtId="0" fontId="33" fillId="14" borderId="32" xfId="0" applyFont="1" applyFill="1" applyBorder="1" applyAlignment="1" applyProtection="1">
      <alignment horizontal="center" vertical="center" wrapText="1"/>
      <protection hidden="1"/>
    </xf>
    <xf numFmtId="0" fontId="33" fillId="14" borderId="53" xfId="0" applyFont="1" applyFill="1" applyBorder="1" applyAlignment="1" applyProtection="1">
      <alignment horizontal="center" vertical="center" wrapText="1"/>
      <protection hidden="1"/>
    </xf>
    <xf numFmtId="0" fontId="33" fillId="15" borderId="5" xfId="0" applyFont="1" applyFill="1" applyBorder="1" applyAlignment="1" applyProtection="1">
      <alignment horizontal="center" vertical="center" wrapText="1"/>
      <protection hidden="1"/>
    </xf>
    <xf numFmtId="0" fontId="22" fillId="15" borderId="5" xfId="0" applyFont="1" applyFill="1" applyBorder="1" applyAlignment="1" applyProtection="1">
      <alignment horizontal="center" vertical="center" wrapText="1"/>
      <protection hidden="1"/>
    </xf>
    <xf numFmtId="0" fontId="33" fillId="14" borderId="5" xfId="0" applyFont="1" applyFill="1" applyBorder="1" applyAlignment="1" applyProtection="1">
      <alignment horizontal="center" vertical="center" wrapText="1"/>
      <protection hidden="1"/>
    </xf>
    <xf numFmtId="0" fontId="32" fillId="14" borderId="5" xfId="0" applyFont="1" applyFill="1" applyBorder="1" applyAlignment="1" applyProtection="1">
      <alignment horizontal="center" vertical="center" wrapText="1"/>
      <protection hidden="1"/>
    </xf>
    <xf numFmtId="0" fontId="32" fillId="15" borderId="58" xfId="0" applyFont="1" applyFill="1" applyBorder="1" applyAlignment="1" applyProtection="1">
      <alignment horizontal="center" vertical="center" wrapText="1"/>
      <protection hidden="1"/>
    </xf>
    <xf numFmtId="0" fontId="0" fillId="0" borderId="0" xfId="0" applyAlignment="1" applyProtection="1">
      <alignment horizontal="center" vertical="center"/>
      <protection hidden="1"/>
    </xf>
    <xf numFmtId="1" fontId="34" fillId="0" borderId="2" xfId="0" applyNumberFormat="1" applyFont="1" applyBorder="1" applyAlignment="1" applyProtection="1">
      <alignment horizontal="center" vertical="center"/>
      <protection hidden="1"/>
    </xf>
    <xf numFmtId="14" fontId="34" fillId="0" borderId="0" xfId="0" applyNumberFormat="1" applyFont="1" applyAlignment="1" applyProtection="1">
      <alignment horizontal="center" vertical="center"/>
      <protection hidden="1"/>
    </xf>
    <xf numFmtId="14" fontId="0" fillId="0" borderId="0" xfId="0" applyNumberFormat="1" applyProtection="1">
      <protection hidden="1"/>
    </xf>
    <xf numFmtId="164" fontId="35" fillId="0" borderId="0" xfId="0" applyNumberFormat="1" applyFont="1" applyAlignment="1" applyProtection="1">
      <alignment horizontal="center" vertical="center"/>
      <protection hidden="1"/>
    </xf>
    <xf numFmtId="0" fontId="0" fillId="0" borderId="0" xfId="0" applyAlignment="1" applyProtection="1">
      <alignment wrapText="1"/>
      <protection hidden="1"/>
    </xf>
    <xf numFmtId="0" fontId="21" fillId="0" borderId="0" xfId="0" applyFont="1" applyAlignment="1" applyProtection="1">
      <alignment horizontal="right"/>
      <protection hidden="1"/>
    </xf>
    <xf numFmtId="0" fontId="36" fillId="0" borderId="0" xfId="0" applyFont="1" applyAlignment="1" applyProtection="1">
      <alignment horizontal="center" wrapText="1"/>
      <protection hidden="1"/>
    </xf>
    <xf numFmtId="0" fontId="0" fillId="0" borderId="0" xfId="0" applyAlignment="1" applyProtection="1">
      <alignment horizontal="left"/>
      <protection hidden="1"/>
    </xf>
    <xf numFmtId="0" fontId="32" fillId="12" borderId="48" xfId="0" applyFont="1" applyFill="1" applyBorder="1" applyAlignment="1" applyProtection="1">
      <alignment horizontal="center" vertical="center" wrapText="1"/>
      <protection hidden="1"/>
    </xf>
    <xf numFmtId="0" fontId="32" fillId="12" borderId="68" xfId="0" applyFont="1" applyFill="1" applyBorder="1" applyAlignment="1" applyProtection="1">
      <alignment horizontal="center" vertical="center" wrapText="1"/>
      <protection hidden="1"/>
    </xf>
    <xf numFmtId="14" fontId="34" fillId="14" borderId="50" xfId="0" applyNumberFormat="1" applyFont="1" applyFill="1" applyBorder="1" applyAlignment="1" applyProtection="1">
      <alignment horizontal="center" vertical="center"/>
      <protection locked="0" hidden="1"/>
    </xf>
    <xf numFmtId="14" fontId="34" fillId="0" borderId="55" xfId="0" applyNumberFormat="1" applyFont="1" applyBorder="1" applyAlignment="1" applyProtection="1">
      <alignment horizontal="center" vertical="center"/>
      <protection locked="0"/>
    </xf>
    <xf numFmtId="0" fontId="0" fillId="13" borderId="2" xfId="0" applyFill="1" applyBorder="1" applyProtection="1">
      <protection locked="0"/>
    </xf>
    <xf numFmtId="0" fontId="0" fillId="13" borderId="0" xfId="0" applyFill="1" applyProtection="1">
      <protection locked="0"/>
    </xf>
    <xf numFmtId="0" fontId="0" fillId="13" borderId="2" xfId="0" applyFill="1" applyBorder="1" applyAlignment="1" applyProtection="1">
      <alignment horizontal="center"/>
      <protection locked="0"/>
    </xf>
    <xf numFmtId="0" fontId="0" fillId="13" borderId="0" xfId="0" applyFill="1" applyAlignment="1" applyProtection="1">
      <alignment horizontal="center"/>
      <protection locked="0"/>
    </xf>
    <xf numFmtId="14" fontId="34" fillId="0" borderId="64" xfId="0" applyNumberFormat="1" applyFont="1" applyBorder="1" applyAlignment="1" applyProtection="1">
      <alignment horizontal="center"/>
      <protection hidden="1"/>
    </xf>
    <xf numFmtId="1" fontId="17" fillId="8" borderId="5" xfId="0" applyNumberFormat="1" applyFont="1" applyFill="1" applyBorder="1" applyAlignment="1" applyProtection="1">
      <alignment horizontal="center" vertical="center"/>
      <protection hidden="1"/>
    </xf>
    <xf numFmtId="0" fontId="17" fillId="0" borderId="46" xfId="0" applyFont="1" applyBorder="1" applyAlignment="1" applyProtection="1">
      <alignment horizontal="center" vertical="center"/>
      <protection locked="0"/>
    </xf>
    <xf numFmtId="1" fontId="17" fillId="5" borderId="49" xfId="0" applyNumberFormat="1" applyFont="1" applyFill="1" applyBorder="1" applyAlignment="1" applyProtection="1">
      <alignment horizontal="center" vertical="center"/>
      <protection locked="0"/>
    </xf>
    <xf numFmtId="0" fontId="17" fillId="5" borderId="49" xfId="0" applyFont="1" applyFill="1" applyBorder="1" applyAlignment="1" applyProtection="1">
      <alignment horizontal="center" vertical="center"/>
      <protection locked="0"/>
    </xf>
    <xf numFmtId="0" fontId="17" fillId="0" borderId="58" xfId="0" applyFont="1" applyBorder="1" applyAlignment="1" applyProtection="1">
      <alignment horizontal="center" vertical="center"/>
      <protection locked="0"/>
    </xf>
    <xf numFmtId="1" fontId="16" fillId="9" borderId="49" xfId="0" applyNumberFormat="1" applyFont="1" applyFill="1" applyBorder="1" applyAlignment="1" applyProtection="1">
      <alignment horizontal="center" vertical="center"/>
      <protection locked="0"/>
    </xf>
    <xf numFmtId="1" fontId="16" fillId="0" borderId="46" xfId="0" applyNumberFormat="1" applyFont="1" applyBorder="1" applyAlignment="1" applyProtection="1">
      <alignment horizontal="center" vertical="center"/>
      <protection locked="0"/>
    </xf>
    <xf numFmtId="164" fontId="17" fillId="2" borderId="46" xfId="0" applyNumberFormat="1" applyFont="1" applyFill="1" applyBorder="1" applyAlignment="1" applyProtection="1">
      <alignment horizontal="center" vertical="center"/>
      <protection hidden="1"/>
    </xf>
    <xf numFmtId="0" fontId="18" fillId="7" borderId="48" xfId="0" applyFont="1" applyFill="1" applyBorder="1" applyAlignment="1" applyProtection="1">
      <alignment horizontal="center" vertical="center"/>
      <protection locked="0"/>
    </xf>
    <xf numFmtId="1" fontId="17" fillId="8" borderId="53" xfId="0" applyNumberFormat="1" applyFont="1" applyFill="1" applyBorder="1" applyAlignment="1" applyProtection="1">
      <alignment horizontal="center" vertical="center"/>
      <protection hidden="1"/>
    </xf>
    <xf numFmtId="1" fontId="17" fillId="8" borderId="68" xfId="0" applyNumberFormat="1" applyFont="1" applyFill="1" applyBorder="1" applyAlignment="1" applyProtection="1">
      <alignment horizontal="center" vertical="center"/>
      <protection hidden="1"/>
    </xf>
    <xf numFmtId="0" fontId="16" fillId="0" borderId="3" xfId="0" applyFont="1" applyBorder="1" applyAlignment="1" applyProtection="1">
      <alignment horizontal="center" vertical="center" wrapText="1"/>
      <protection hidden="1"/>
    </xf>
    <xf numFmtId="0" fontId="17" fillId="0" borderId="3" xfId="0" applyFont="1" applyBorder="1" applyAlignment="1" applyProtection="1">
      <alignment horizontal="left" vertical="center" wrapText="1"/>
      <protection hidden="1"/>
    </xf>
    <xf numFmtId="1" fontId="17" fillId="0" borderId="3" xfId="0" applyNumberFormat="1" applyFont="1" applyBorder="1" applyAlignment="1" applyProtection="1">
      <alignment horizontal="center" vertical="center"/>
      <protection hidden="1"/>
    </xf>
    <xf numFmtId="1" fontId="19" fillId="0" borderId="46" xfId="0" applyNumberFormat="1" applyFont="1" applyBorder="1" applyAlignment="1" applyProtection="1">
      <alignment horizontal="center" vertical="center"/>
      <protection hidden="1"/>
    </xf>
    <xf numFmtId="0" fontId="17" fillId="0" borderId="44" xfId="0" applyFont="1" applyBorder="1" applyAlignment="1" applyProtection="1">
      <alignment horizontal="center" vertical="center" wrapText="1"/>
      <protection hidden="1"/>
    </xf>
    <xf numFmtId="0" fontId="17" fillId="0" borderId="41" xfId="0" applyFont="1" applyBorder="1" applyAlignment="1" applyProtection="1">
      <alignment horizontal="center" vertical="center" wrapText="1"/>
      <protection hidden="1"/>
    </xf>
    <xf numFmtId="0" fontId="17" fillId="7" borderId="16" xfId="0" applyFont="1" applyFill="1" applyBorder="1" applyAlignment="1" applyProtection="1">
      <alignment horizontal="center" vertical="center" wrapText="1"/>
      <protection hidden="1"/>
    </xf>
    <xf numFmtId="0" fontId="17" fillId="7" borderId="50" xfId="0" applyFont="1" applyFill="1" applyBorder="1" applyAlignment="1" applyProtection="1">
      <alignment horizontal="center" vertical="center" wrapText="1"/>
      <protection hidden="1"/>
    </xf>
    <xf numFmtId="0" fontId="17" fillId="0" borderId="37" xfId="0" applyFont="1" applyBorder="1" applyAlignment="1" applyProtection="1">
      <alignment horizontal="center" vertical="center" wrapText="1"/>
      <protection hidden="1"/>
    </xf>
    <xf numFmtId="0" fontId="17" fillId="0" borderId="0" xfId="0" applyFont="1" applyAlignment="1" applyProtection="1">
      <alignment horizontal="center" vertical="center" wrapText="1"/>
      <protection hidden="1"/>
    </xf>
    <xf numFmtId="0" fontId="0" fillId="7" borderId="16" xfId="0" applyFill="1" applyBorder="1" applyProtection="1">
      <protection hidden="1"/>
    </xf>
    <xf numFmtId="0" fontId="0" fillId="7" borderId="50" xfId="0" applyFill="1" applyBorder="1" applyProtection="1">
      <protection hidden="1"/>
    </xf>
    <xf numFmtId="0" fontId="17" fillId="0" borderId="46" xfId="0" applyFont="1" applyBorder="1" applyAlignment="1" applyProtection="1">
      <alignment horizontal="center" vertical="center" wrapText="1"/>
      <protection hidden="1"/>
    </xf>
    <xf numFmtId="0" fontId="17" fillId="0" borderId="1" xfId="0" applyFont="1" applyBorder="1" applyAlignment="1" applyProtection="1">
      <alignment horizontal="center" vertical="center" wrapText="1"/>
      <protection hidden="1"/>
    </xf>
    <xf numFmtId="0" fontId="17" fillId="7" borderId="23" xfId="0" applyFont="1" applyFill="1" applyBorder="1" applyAlignment="1" applyProtection="1">
      <alignment horizontal="center" vertical="center" wrapText="1"/>
      <protection hidden="1"/>
    </xf>
    <xf numFmtId="0" fontId="17" fillId="7" borderId="52" xfId="0" applyFont="1" applyFill="1" applyBorder="1" applyAlignment="1" applyProtection="1">
      <alignment horizontal="center" vertical="center" wrapText="1"/>
      <protection hidden="1"/>
    </xf>
    <xf numFmtId="1" fontId="17" fillId="8" borderId="4" xfId="0" applyNumberFormat="1" applyFont="1" applyFill="1" applyBorder="1" applyAlignment="1" applyProtection="1">
      <alignment horizontal="center" vertical="center"/>
      <protection hidden="1"/>
    </xf>
    <xf numFmtId="1" fontId="17" fillId="7" borderId="36" xfId="0" applyNumberFormat="1" applyFont="1" applyFill="1" applyBorder="1" applyAlignment="1" applyProtection="1">
      <alignment horizontal="center" vertical="center"/>
      <protection hidden="1"/>
    </xf>
    <xf numFmtId="1" fontId="17" fillId="7" borderId="42" xfId="0" applyNumberFormat="1" applyFont="1" applyFill="1" applyBorder="1" applyAlignment="1" applyProtection="1">
      <alignment horizontal="center" vertical="center"/>
      <protection hidden="1"/>
    </xf>
    <xf numFmtId="1" fontId="17" fillId="7" borderId="8" xfId="0" applyNumberFormat="1" applyFont="1" applyFill="1" applyBorder="1" applyAlignment="1" applyProtection="1">
      <alignment horizontal="center" vertical="center"/>
      <protection hidden="1"/>
    </xf>
    <xf numFmtId="0" fontId="16" fillId="0" borderId="5" xfId="0" applyFont="1" applyBorder="1" applyAlignment="1" applyProtection="1">
      <alignment horizontal="center" vertical="center" wrapText="1"/>
      <protection hidden="1"/>
    </xf>
    <xf numFmtId="0" fontId="17" fillId="0" borderId="5" xfId="0" applyFont="1" applyBorder="1" applyAlignment="1" applyProtection="1">
      <alignment horizontal="left" vertical="center" wrapText="1"/>
      <protection hidden="1"/>
    </xf>
    <xf numFmtId="164" fontId="17" fillId="2" borderId="3" xfId="0" applyNumberFormat="1" applyFont="1" applyFill="1" applyBorder="1" applyAlignment="1" applyProtection="1">
      <alignment horizontal="center" vertical="center"/>
      <protection hidden="1"/>
    </xf>
    <xf numFmtId="0" fontId="17" fillId="9" borderId="2" xfId="0" applyFont="1" applyFill="1" applyBorder="1" applyAlignment="1" applyProtection="1">
      <alignment horizontal="left" vertical="center" wrapText="1"/>
      <protection hidden="1"/>
    </xf>
    <xf numFmtId="1" fontId="17" fillId="8" borderId="2" xfId="0" applyNumberFormat="1" applyFont="1" applyFill="1" applyBorder="1" applyAlignment="1" applyProtection="1">
      <alignment horizontal="center" vertical="center"/>
      <protection hidden="1"/>
    </xf>
    <xf numFmtId="0" fontId="17" fillId="9" borderId="2" xfId="0" applyFont="1" applyFill="1" applyBorder="1" applyAlignment="1" applyProtection="1">
      <alignment horizontal="right" vertical="center" wrapText="1"/>
      <protection hidden="1"/>
    </xf>
    <xf numFmtId="0" fontId="17" fillId="0" borderId="43" xfId="0" applyFont="1" applyBorder="1" applyAlignment="1" applyProtection="1">
      <alignment horizontal="center" vertical="center" wrapText="1"/>
      <protection hidden="1"/>
    </xf>
    <xf numFmtId="0" fontId="17" fillId="0" borderId="18" xfId="0" applyFont="1" applyBorder="1" applyAlignment="1" applyProtection="1">
      <alignment horizontal="center" vertical="center" wrapText="1"/>
      <protection hidden="1"/>
    </xf>
    <xf numFmtId="0" fontId="0" fillId="7" borderId="23" xfId="0" applyFill="1" applyBorder="1" applyProtection="1">
      <protection hidden="1"/>
    </xf>
    <xf numFmtId="0" fontId="0" fillId="7" borderId="52" xfId="0" applyFill="1" applyBorder="1" applyProtection="1">
      <protection hidden="1"/>
    </xf>
    <xf numFmtId="0" fontId="16" fillId="0" borderId="8" xfId="0" applyFont="1" applyBorder="1" applyAlignment="1" applyProtection="1">
      <alignment horizontal="center" vertical="center"/>
      <protection hidden="1"/>
    </xf>
    <xf numFmtId="0" fontId="17" fillId="0" borderId="8" xfId="0" applyFont="1" applyBorder="1" applyAlignment="1" applyProtection="1">
      <alignment horizontal="center" vertical="center" wrapText="1"/>
      <protection hidden="1"/>
    </xf>
    <xf numFmtId="0" fontId="17" fillId="0" borderId="8" xfId="0" applyFont="1" applyBorder="1" applyAlignment="1" applyProtection="1">
      <alignment horizontal="left" vertical="center" wrapText="1"/>
      <protection hidden="1"/>
    </xf>
    <xf numFmtId="0" fontId="4" fillId="0" borderId="0" xfId="0" applyFont="1" applyAlignment="1" applyProtection="1">
      <alignment horizontal="right"/>
      <protection hidden="1"/>
    </xf>
    <xf numFmtId="0" fontId="2" fillId="0" borderId="0" xfId="0" applyFont="1" applyAlignment="1" applyProtection="1">
      <alignment horizontal="left"/>
      <protection hidden="1"/>
    </xf>
    <xf numFmtId="0" fontId="3" fillId="0" borderId="0" xfId="0" applyFont="1" applyAlignment="1" applyProtection="1">
      <alignment horizontal="center"/>
      <protection hidden="1"/>
    </xf>
    <xf numFmtId="0" fontId="3" fillId="0" borderId="0" xfId="0" applyFont="1" applyProtection="1">
      <protection hidden="1"/>
    </xf>
    <xf numFmtId="0" fontId="3" fillId="0" borderId="32" xfId="0" applyFont="1" applyBorder="1" applyProtection="1">
      <protection hidden="1"/>
    </xf>
    <xf numFmtId="9" fontId="3" fillId="0" borderId="5" xfId="0" applyNumberFormat="1" applyFont="1" applyBorder="1" applyAlignment="1" applyProtection="1">
      <alignment horizontal="center"/>
      <protection hidden="1"/>
    </xf>
    <xf numFmtId="9" fontId="3" fillId="0" borderId="33" xfId="0" applyNumberFormat="1" applyFont="1" applyBorder="1" applyAlignment="1" applyProtection="1">
      <alignment horizontal="center"/>
      <protection hidden="1"/>
    </xf>
    <xf numFmtId="0" fontId="3" fillId="0" borderId="32" xfId="0" applyFont="1" applyBorder="1" applyAlignment="1" applyProtection="1">
      <alignment horizontal="center"/>
      <protection hidden="1"/>
    </xf>
    <xf numFmtId="0" fontId="3" fillId="0" borderId="54" xfId="0" applyFont="1" applyBorder="1" applyAlignment="1" applyProtection="1">
      <alignment horizontal="center"/>
      <protection hidden="1"/>
    </xf>
    <xf numFmtId="1" fontId="3" fillId="0" borderId="2" xfId="0" applyNumberFormat="1" applyFont="1" applyBorder="1" applyAlignment="1" applyProtection="1">
      <alignment horizontal="center"/>
      <protection hidden="1"/>
    </xf>
    <xf numFmtId="0" fontId="3" fillId="0" borderId="55" xfId="0" applyFont="1" applyBorder="1" applyAlignment="1" applyProtection="1">
      <alignment horizontal="center"/>
      <protection hidden="1"/>
    </xf>
    <xf numFmtId="49" fontId="3" fillId="0" borderId="54" xfId="0" applyNumberFormat="1" applyFont="1" applyBorder="1" applyAlignment="1" applyProtection="1">
      <alignment horizontal="center"/>
      <protection hidden="1"/>
    </xf>
    <xf numFmtId="1" fontId="3" fillId="0" borderId="55" xfId="0" applyNumberFormat="1" applyFont="1" applyBorder="1" applyAlignment="1" applyProtection="1">
      <alignment horizontal="center"/>
      <protection hidden="1"/>
    </xf>
    <xf numFmtId="1" fontId="3" fillId="0" borderId="0" xfId="0" applyNumberFormat="1" applyFont="1" applyAlignment="1" applyProtection="1">
      <alignment horizontal="center"/>
      <protection hidden="1"/>
    </xf>
    <xf numFmtId="1" fontId="3" fillId="0" borderId="2" xfId="0" applyNumberFormat="1" applyFont="1" applyBorder="1" applyAlignment="1" applyProtection="1">
      <alignment horizontal="center" vertical="center"/>
      <protection hidden="1"/>
    </xf>
    <xf numFmtId="49" fontId="3" fillId="0" borderId="49" xfId="0" applyNumberFormat="1" applyFont="1" applyBorder="1" applyAlignment="1" applyProtection="1">
      <alignment horizontal="center"/>
      <protection hidden="1"/>
    </xf>
    <xf numFmtId="1" fontId="3" fillId="0" borderId="78" xfId="0" applyNumberFormat="1" applyFont="1" applyBorder="1" applyAlignment="1" applyProtection="1">
      <alignment horizontal="center"/>
      <protection hidden="1"/>
    </xf>
    <xf numFmtId="0" fontId="3" fillId="0" borderId="78" xfId="0" applyFont="1" applyBorder="1" applyAlignment="1" applyProtection="1">
      <alignment horizontal="center"/>
      <protection hidden="1"/>
    </xf>
    <xf numFmtId="49" fontId="25" fillId="0" borderId="54" xfId="0" applyNumberFormat="1" applyFont="1" applyBorder="1" applyAlignment="1" applyProtection="1">
      <alignment horizontal="center"/>
      <protection hidden="1"/>
    </xf>
    <xf numFmtId="49" fontId="25" fillId="0" borderId="49" xfId="0" applyNumberFormat="1" applyFont="1" applyBorder="1" applyAlignment="1" applyProtection="1">
      <alignment horizontal="center"/>
      <protection hidden="1"/>
    </xf>
    <xf numFmtId="1" fontId="3" fillId="0" borderId="78" xfId="0" applyNumberFormat="1" applyFont="1" applyBorder="1" applyAlignment="1" applyProtection="1">
      <alignment horizontal="center" vertical="center"/>
      <protection hidden="1"/>
    </xf>
    <xf numFmtId="1" fontId="3" fillId="0" borderId="6" xfId="0" applyNumberFormat="1" applyFont="1" applyBorder="1" applyAlignment="1" applyProtection="1">
      <alignment horizontal="center"/>
      <protection hidden="1"/>
    </xf>
    <xf numFmtId="1" fontId="3" fillId="0" borderId="57" xfId="0" applyNumberFormat="1" applyFont="1" applyBorder="1" applyAlignment="1" applyProtection="1">
      <alignment horizontal="center"/>
      <protection hidden="1"/>
    </xf>
    <xf numFmtId="49" fontId="3" fillId="0" borderId="56" xfId="0" applyNumberFormat="1" applyFont="1" applyBorder="1" applyAlignment="1" applyProtection="1">
      <alignment horizontal="center"/>
      <protection hidden="1"/>
    </xf>
    <xf numFmtId="49" fontId="3" fillId="0" borderId="77" xfId="0" applyNumberFormat="1" applyFont="1" applyBorder="1" applyAlignment="1" applyProtection="1">
      <alignment horizontal="center"/>
      <protection hidden="1"/>
    </xf>
    <xf numFmtId="49" fontId="3" fillId="0" borderId="51" xfId="0" applyNumberFormat="1" applyFont="1" applyBorder="1" applyAlignment="1" applyProtection="1">
      <alignment horizontal="center"/>
      <protection hidden="1"/>
    </xf>
    <xf numFmtId="49" fontId="3" fillId="0" borderId="21" xfId="0" applyNumberFormat="1" applyFont="1" applyBorder="1" applyAlignment="1" applyProtection="1">
      <alignment horizontal="center"/>
      <protection hidden="1"/>
    </xf>
    <xf numFmtId="1" fontId="3" fillId="0" borderId="21" xfId="0" applyNumberFormat="1" applyFont="1" applyBorder="1" applyAlignment="1" applyProtection="1">
      <alignment horizontal="center"/>
      <protection hidden="1"/>
    </xf>
    <xf numFmtId="49" fontId="3" fillId="0" borderId="0" xfId="0" applyNumberFormat="1" applyFont="1" applyAlignment="1" applyProtection="1">
      <alignment horizontal="center"/>
      <protection hidden="1"/>
    </xf>
    <xf numFmtId="9" fontId="3" fillId="0" borderId="0" xfId="0" applyNumberFormat="1" applyFont="1" applyAlignment="1" applyProtection="1">
      <alignment horizontal="center"/>
      <protection hidden="1"/>
    </xf>
    <xf numFmtId="0" fontId="4" fillId="2" borderId="9" xfId="0" applyFont="1" applyFill="1" applyBorder="1" applyProtection="1">
      <protection hidden="1"/>
    </xf>
    <xf numFmtId="164" fontId="4" fillId="2" borderId="24" xfId="0" applyNumberFormat="1" applyFont="1" applyFill="1" applyBorder="1" applyAlignment="1" applyProtection="1">
      <alignment horizontal="center"/>
      <protection hidden="1"/>
    </xf>
    <xf numFmtId="10" fontId="4" fillId="0" borderId="0" xfId="0" applyNumberFormat="1" applyFont="1" applyAlignment="1" applyProtection="1">
      <alignment horizontal="center"/>
      <protection hidden="1"/>
    </xf>
    <xf numFmtId="0" fontId="4" fillId="2" borderId="19" xfId="0" applyFont="1" applyFill="1" applyBorder="1" applyProtection="1">
      <protection hidden="1"/>
    </xf>
    <xf numFmtId="0" fontId="0" fillId="2" borderId="9" xfId="0" applyFill="1" applyBorder="1" applyProtection="1">
      <protection hidden="1"/>
    </xf>
    <xf numFmtId="10" fontId="4" fillId="2" borderId="24" xfId="0" applyNumberFormat="1" applyFont="1" applyFill="1" applyBorder="1" applyAlignment="1" applyProtection="1">
      <alignment horizontal="center"/>
      <protection hidden="1"/>
    </xf>
    <xf numFmtId="0" fontId="7" fillId="0" borderId="17" xfId="2" applyFont="1" applyFill="1" applyBorder="1" applyAlignment="1" applyProtection="1">
      <alignment horizontal="center"/>
      <protection hidden="1"/>
    </xf>
    <xf numFmtId="164" fontId="7" fillId="0" borderId="17" xfId="2" applyNumberFormat="1" applyFont="1" applyFill="1" applyBorder="1" applyAlignment="1" applyProtection="1">
      <alignment horizontal="center"/>
      <protection hidden="1"/>
    </xf>
    <xf numFmtId="9" fontId="3" fillId="0" borderId="12" xfId="0" applyNumberFormat="1" applyFont="1" applyBorder="1" applyAlignment="1" applyProtection="1">
      <alignment horizontal="center"/>
      <protection hidden="1"/>
    </xf>
    <xf numFmtId="0" fontId="3" fillId="0" borderId="26" xfId="0" applyFont="1" applyBorder="1" applyAlignment="1" applyProtection="1">
      <alignment horizontal="center"/>
      <protection hidden="1"/>
    </xf>
    <xf numFmtId="10" fontId="3" fillId="0" borderId="1" xfId="0" applyNumberFormat="1" applyFont="1" applyBorder="1" applyAlignment="1" applyProtection="1">
      <alignment horizontal="center"/>
      <protection hidden="1"/>
    </xf>
    <xf numFmtId="0" fontId="7" fillId="0" borderId="0" xfId="0" applyFont="1" applyProtection="1">
      <protection hidden="1"/>
    </xf>
    <xf numFmtId="0" fontId="7" fillId="0" borderId="16" xfId="2" applyFont="1" applyFill="1" applyBorder="1" applyAlignment="1" applyProtection="1">
      <alignment horizontal="center"/>
      <protection hidden="1"/>
    </xf>
    <xf numFmtId="10" fontId="7" fillId="0" borderId="27" xfId="0" applyNumberFormat="1" applyFont="1" applyBorder="1" applyAlignment="1" applyProtection="1">
      <alignment horizontal="center"/>
      <protection hidden="1"/>
    </xf>
    <xf numFmtId="0" fontId="7" fillId="0" borderId="1" xfId="2" applyFont="1" applyFill="1" applyBorder="1" applyAlignment="1" applyProtection="1">
      <alignment horizontal="center"/>
      <protection hidden="1"/>
    </xf>
    <xf numFmtId="164" fontId="7" fillId="0" borderId="1" xfId="2" applyNumberFormat="1" applyFont="1" applyFill="1" applyBorder="1" applyAlignment="1" applyProtection="1">
      <alignment horizontal="center"/>
      <protection hidden="1"/>
    </xf>
    <xf numFmtId="164" fontId="3" fillId="0" borderId="27" xfId="0" applyNumberFormat="1" applyFont="1" applyBorder="1" applyAlignment="1" applyProtection="1">
      <alignment horizontal="center"/>
      <protection hidden="1"/>
    </xf>
    <xf numFmtId="164" fontId="7" fillId="0" borderId="15" xfId="2" applyNumberFormat="1" applyFont="1" applyFill="1" applyBorder="1" applyAlignment="1" applyProtection="1">
      <alignment horizontal="center"/>
      <protection hidden="1"/>
    </xf>
    <xf numFmtId="0" fontId="0" fillId="12" borderId="0" xfId="0" applyFill="1" applyAlignment="1" applyProtection="1">
      <alignment horizontal="center" vertical="center"/>
      <protection hidden="1"/>
    </xf>
    <xf numFmtId="0" fontId="21" fillId="0" borderId="73" xfId="0" applyFont="1" applyBorder="1" applyAlignment="1" applyProtection="1">
      <alignment horizontal="center" vertical="center" wrapText="1"/>
      <protection hidden="1"/>
    </xf>
    <xf numFmtId="0" fontId="1" fillId="0" borderId="0" xfId="0" applyFont="1" applyAlignment="1" applyProtection="1">
      <alignment horizontal="right" vertical="center"/>
      <protection hidden="1"/>
    </xf>
    <xf numFmtId="1" fontId="4" fillId="0" borderId="0" xfId="0" applyNumberFormat="1" applyFont="1" applyAlignment="1" applyProtection="1">
      <alignment horizontal="right" vertical="center"/>
      <protection hidden="1"/>
    </xf>
    <xf numFmtId="1" fontId="6" fillId="0" borderId="0" xfId="0" applyNumberFormat="1" applyFont="1" applyAlignment="1" applyProtection="1">
      <alignment horizontal="center" vertical="center"/>
      <protection hidden="1"/>
    </xf>
    <xf numFmtId="1" fontId="6" fillId="0" borderId="1" xfId="0" applyNumberFormat="1" applyFont="1" applyBorder="1" applyAlignment="1" applyProtection="1">
      <alignment horizontal="center" vertical="center"/>
      <protection hidden="1"/>
    </xf>
    <xf numFmtId="0" fontId="0" fillId="0" borderId="18" xfId="0" applyBorder="1" applyProtection="1">
      <protection hidden="1"/>
    </xf>
    <xf numFmtId="0" fontId="14" fillId="2" borderId="28" xfId="0" applyFont="1" applyFill="1" applyBorder="1" applyAlignment="1" applyProtection="1">
      <alignment horizontal="center" vertical="center" wrapText="1"/>
      <protection hidden="1"/>
    </xf>
    <xf numFmtId="0" fontId="14" fillId="2" borderId="8" xfId="0" applyFont="1" applyFill="1" applyBorder="1" applyAlignment="1" applyProtection="1">
      <alignment horizontal="center" vertical="center" wrapText="1"/>
      <protection hidden="1"/>
    </xf>
    <xf numFmtId="1" fontId="14" fillId="2" borderId="8" xfId="0" applyNumberFormat="1" applyFont="1" applyFill="1" applyBorder="1" applyAlignment="1" applyProtection="1">
      <alignment horizontal="center" vertical="center"/>
      <protection hidden="1"/>
    </xf>
    <xf numFmtId="1" fontId="14" fillId="2" borderId="8" xfId="0" applyNumberFormat="1" applyFont="1" applyFill="1" applyBorder="1" applyAlignment="1" applyProtection="1">
      <alignment horizontal="center" vertical="center" wrapText="1"/>
      <protection hidden="1"/>
    </xf>
    <xf numFmtId="0" fontId="23" fillId="2" borderId="8" xfId="0" applyFont="1" applyFill="1" applyBorder="1" applyAlignment="1" applyProtection="1">
      <alignment horizontal="center" vertical="center" wrapText="1"/>
      <protection hidden="1"/>
    </xf>
    <xf numFmtId="0" fontId="23" fillId="2" borderId="34" xfId="0" applyFont="1" applyFill="1" applyBorder="1" applyAlignment="1" applyProtection="1">
      <alignment horizontal="center" vertical="center" wrapText="1"/>
      <protection hidden="1"/>
    </xf>
    <xf numFmtId="0" fontId="13" fillId="0" borderId="76" xfId="0" applyFont="1" applyBorder="1" applyAlignment="1" applyProtection="1">
      <alignment horizontal="center" vertical="center"/>
      <protection hidden="1"/>
    </xf>
    <xf numFmtId="0" fontId="13" fillId="0" borderId="21" xfId="0" applyFont="1" applyBorder="1" applyAlignment="1" applyProtection="1">
      <alignment horizontal="center" vertical="center"/>
      <protection hidden="1"/>
    </xf>
    <xf numFmtId="1" fontId="18" fillId="0" borderId="21" xfId="0" applyNumberFormat="1" applyFont="1" applyBorder="1" applyAlignment="1" applyProtection="1">
      <alignment horizontal="center" vertical="center"/>
      <protection hidden="1"/>
    </xf>
    <xf numFmtId="0" fontId="0" fillId="7" borderId="18" xfId="0" applyFill="1" applyBorder="1" applyProtection="1">
      <protection hidden="1"/>
    </xf>
    <xf numFmtId="0" fontId="0" fillId="7" borderId="0" xfId="0" applyFill="1" applyProtection="1">
      <protection hidden="1"/>
    </xf>
    <xf numFmtId="0" fontId="0" fillId="0" borderId="0" xfId="0" applyAlignment="1" applyProtection="1">
      <alignment vertical="center"/>
      <protection hidden="1"/>
    </xf>
    <xf numFmtId="1" fontId="17" fillId="5" borderId="37" xfId="0" applyNumberFormat="1" applyFont="1" applyFill="1" applyBorder="1" applyAlignment="1" applyProtection="1">
      <alignment horizontal="center" vertical="center"/>
      <protection hidden="1"/>
    </xf>
    <xf numFmtId="1" fontId="17" fillId="5" borderId="0" xfId="0" applyNumberFormat="1" applyFont="1" applyFill="1" applyAlignment="1" applyProtection="1">
      <alignment horizontal="center" vertical="center"/>
      <protection hidden="1"/>
    </xf>
    <xf numFmtId="1" fontId="19" fillId="5" borderId="0" xfId="0" applyNumberFormat="1" applyFont="1" applyFill="1" applyAlignment="1" applyProtection="1">
      <alignment horizontal="center" vertical="center"/>
      <protection hidden="1"/>
    </xf>
    <xf numFmtId="0" fontId="18" fillId="7" borderId="21" xfId="0" applyFont="1" applyFill="1" applyBorder="1" applyAlignment="1" applyProtection="1">
      <alignment horizontal="center" vertical="center"/>
      <protection hidden="1"/>
    </xf>
    <xf numFmtId="0" fontId="18" fillId="7" borderId="10" xfId="0" applyFont="1" applyFill="1" applyBorder="1" applyAlignment="1" applyProtection="1">
      <alignment horizontal="center" vertical="center"/>
      <protection hidden="1"/>
    </xf>
    <xf numFmtId="0" fontId="8" fillId="7" borderId="10" xfId="0" applyFont="1" applyFill="1" applyBorder="1" applyAlignment="1" applyProtection="1">
      <alignment horizontal="center" vertical="center"/>
      <protection hidden="1"/>
    </xf>
    <xf numFmtId="0" fontId="18" fillId="7" borderId="0" xfId="0" applyFont="1" applyFill="1" applyAlignment="1" applyProtection="1">
      <alignment horizontal="center" vertical="center"/>
      <protection hidden="1"/>
    </xf>
    <xf numFmtId="0" fontId="18" fillId="7" borderId="12" xfId="0" applyFont="1" applyFill="1" applyBorder="1" applyAlignment="1" applyProtection="1">
      <alignment horizontal="center" vertical="center"/>
      <protection hidden="1"/>
    </xf>
    <xf numFmtId="0" fontId="8" fillId="7" borderId="12" xfId="0" applyFont="1" applyFill="1" applyBorder="1" applyAlignment="1" applyProtection="1">
      <alignment horizontal="center" vertical="center"/>
      <protection hidden="1"/>
    </xf>
    <xf numFmtId="0" fontId="17" fillId="5" borderId="37" xfId="0" applyFont="1" applyFill="1" applyBorder="1" applyAlignment="1" applyProtection="1">
      <alignment horizontal="center" vertical="center"/>
      <protection hidden="1"/>
    </xf>
    <xf numFmtId="0" fontId="17" fillId="5" borderId="0" xfId="0" applyFont="1" applyFill="1" applyAlignment="1" applyProtection="1">
      <alignment horizontal="center" vertical="center"/>
      <protection hidden="1"/>
    </xf>
    <xf numFmtId="0" fontId="19" fillId="5" borderId="0" xfId="0" applyFont="1" applyFill="1" applyAlignment="1" applyProtection="1">
      <alignment horizontal="center" vertical="center"/>
      <protection hidden="1"/>
    </xf>
    <xf numFmtId="0" fontId="13" fillId="0" borderId="37" xfId="0" applyFont="1" applyBorder="1" applyAlignment="1" applyProtection="1">
      <alignment horizontal="center" vertical="center"/>
      <protection hidden="1"/>
    </xf>
    <xf numFmtId="0" fontId="13" fillId="0" borderId="0" xfId="0" applyFont="1" applyAlignment="1" applyProtection="1">
      <alignment horizontal="center" vertical="center"/>
      <protection hidden="1"/>
    </xf>
    <xf numFmtId="1" fontId="19" fillId="0" borderId="0" xfId="0" applyNumberFormat="1" applyFont="1" applyAlignment="1" applyProtection="1">
      <alignment horizontal="center" vertical="center"/>
      <protection hidden="1"/>
    </xf>
    <xf numFmtId="0" fontId="18" fillId="7" borderId="17" xfId="0" applyFont="1" applyFill="1" applyBorder="1" applyAlignment="1" applyProtection="1">
      <alignment horizontal="center" vertical="center"/>
      <protection hidden="1"/>
    </xf>
    <xf numFmtId="0" fontId="18" fillId="7" borderId="25" xfId="0" applyFont="1" applyFill="1" applyBorder="1" applyAlignment="1" applyProtection="1">
      <alignment horizontal="center" vertical="center"/>
      <protection hidden="1"/>
    </xf>
    <xf numFmtId="0" fontId="8" fillId="7" borderId="25" xfId="0" applyFont="1" applyFill="1" applyBorder="1" applyAlignment="1" applyProtection="1">
      <alignment horizontal="center" vertical="center"/>
      <protection hidden="1"/>
    </xf>
    <xf numFmtId="1" fontId="16" fillId="0" borderId="37" xfId="0" applyNumberFormat="1" applyFont="1" applyBorder="1" applyAlignment="1" applyProtection="1">
      <alignment horizontal="center" vertical="center"/>
      <protection hidden="1"/>
    </xf>
    <xf numFmtId="1" fontId="16" fillId="0" borderId="0" xfId="0" applyNumberFormat="1" applyFont="1" applyAlignment="1" applyProtection="1">
      <alignment horizontal="center" vertical="center"/>
      <protection hidden="1"/>
    </xf>
    <xf numFmtId="1" fontId="18" fillId="0" borderId="0" xfId="0" applyNumberFormat="1" applyFont="1" applyAlignment="1" applyProtection="1">
      <alignment horizontal="center" vertical="center"/>
      <protection hidden="1"/>
    </xf>
    <xf numFmtId="1" fontId="17" fillId="0" borderId="37" xfId="0" applyNumberFormat="1" applyFont="1" applyBorder="1" applyAlignment="1" applyProtection="1">
      <alignment horizontal="center" vertical="center"/>
      <protection hidden="1"/>
    </xf>
    <xf numFmtId="1" fontId="17" fillId="0" borderId="0" xfId="0" applyNumberFormat="1" applyFont="1" applyAlignment="1" applyProtection="1">
      <alignment horizontal="center" vertical="center"/>
      <protection hidden="1"/>
    </xf>
    <xf numFmtId="0" fontId="17" fillId="0" borderId="5" xfId="0" quotePrefix="1" applyFont="1" applyBorder="1" applyAlignment="1" applyProtection="1">
      <alignment horizontal="left" vertical="center" wrapText="1"/>
      <protection hidden="1"/>
    </xf>
    <xf numFmtId="0" fontId="17" fillId="2" borderId="2" xfId="0" applyFont="1" applyFill="1" applyBorder="1" applyAlignment="1" applyProtection="1">
      <alignment horizontal="center" vertical="center" wrapText="1"/>
      <protection hidden="1"/>
    </xf>
    <xf numFmtId="164" fontId="17" fillId="2" borderId="49" xfId="0" applyNumberFormat="1" applyFont="1" applyFill="1" applyBorder="1" applyAlignment="1" applyProtection="1">
      <alignment horizontal="center" vertical="center" wrapText="1"/>
      <protection hidden="1"/>
    </xf>
    <xf numFmtId="0" fontId="20" fillId="7" borderId="0" xfId="0" applyFont="1" applyFill="1" applyProtection="1">
      <protection hidden="1"/>
    </xf>
    <xf numFmtId="0" fontId="17" fillId="0" borderId="2" xfId="0" applyFont="1" applyBorder="1" applyAlignment="1" applyProtection="1">
      <alignment horizontal="right" vertical="center"/>
      <protection hidden="1"/>
    </xf>
    <xf numFmtId="1" fontId="17" fillId="0" borderId="44" xfId="0" applyNumberFormat="1" applyFont="1" applyBorder="1" applyAlignment="1" applyProtection="1">
      <alignment horizontal="center" vertical="center"/>
      <protection hidden="1"/>
    </xf>
    <xf numFmtId="1" fontId="17" fillId="0" borderId="41" xfId="0" applyNumberFormat="1" applyFont="1" applyBorder="1" applyAlignment="1" applyProtection="1">
      <alignment horizontal="center" vertical="center"/>
      <protection hidden="1"/>
    </xf>
    <xf numFmtId="1" fontId="19" fillId="0" borderId="41" xfId="0" applyNumberFormat="1" applyFont="1" applyBorder="1" applyAlignment="1" applyProtection="1">
      <alignment horizontal="center" vertical="center"/>
      <protection hidden="1"/>
    </xf>
    <xf numFmtId="0" fontId="17" fillId="0" borderId="2" xfId="0" applyFont="1" applyBorder="1" applyAlignment="1" applyProtection="1">
      <alignment horizontal="left" vertical="center" wrapText="1"/>
      <protection hidden="1"/>
    </xf>
    <xf numFmtId="0" fontId="17" fillId="15" borderId="42" xfId="0" quotePrefix="1" applyFont="1" applyFill="1" applyBorder="1" applyAlignment="1" applyProtection="1">
      <alignment horizontal="left" vertical="center" wrapText="1"/>
      <protection hidden="1"/>
    </xf>
    <xf numFmtId="164" fontId="19" fillId="0" borderId="0" xfId="0" applyNumberFormat="1" applyFont="1" applyAlignment="1" applyProtection="1">
      <alignment horizontal="center" vertical="center" wrapText="1"/>
      <protection hidden="1"/>
    </xf>
    <xf numFmtId="0" fontId="17" fillId="15" borderId="2" xfId="0" applyFont="1" applyFill="1" applyBorder="1" applyAlignment="1" applyProtection="1">
      <alignment horizontal="right" vertical="center"/>
      <protection hidden="1"/>
    </xf>
    <xf numFmtId="0" fontId="17" fillId="15" borderId="35" xfId="0" quotePrefix="1" applyFont="1" applyFill="1" applyBorder="1" applyAlignment="1" applyProtection="1">
      <alignment horizontal="left" vertical="center" wrapText="1"/>
      <protection hidden="1"/>
    </xf>
    <xf numFmtId="0" fontId="20" fillId="7" borderId="0" xfId="0" applyFont="1" applyFill="1" applyAlignment="1" applyProtection="1">
      <alignment horizontal="center" wrapText="1"/>
      <protection hidden="1"/>
    </xf>
    <xf numFmtId="1" fontId="17" fillId="2" borderId="2" xfId="0" applyNumberFormat="1" applyFont="1" applyFill="1" applyBorder="1" applyAlignment="1" applyProtection="1">
      <alignment horizontal="center" vertical="center"/>
      <protection hidden="1"/>
    </xf>
    <xf numFmtId="164" fontId="19" fillId="2" borderId="49" xfId="0" applyNumberFormat="1" applyFont="1" applyFill="1" applyBorder="1" applyAlignment="1" applyProtection="1">
      <alignment horizontal="center" vertical="center" wrapText="1"/>
      <protection hidden="1"/>
    </xf>
    <xf numFmtId="0" fontId="17" fillId="0" borderId="3" xfId="0" applyFont="1" applyBorder="1" applyAlignment="1" applyProtection="1">
      <alignment vertical="center" wrapText="1"/>
      <protection hidden="1"/>
    </xf>
    <xf numFmtId="0" fontId="17" fillId="0" borderId="46" xfId="0" applyFont="1" applyBorder="1" applyAlignment="1" applyProtection="1">
      <alignment horizontal="center" vertical="center"/>
      <protection hidden="1"/>
    </xf>
    <xf numFmtId="0" fontId="17" fillId="0" borderId="37" xfId="0" applyFont="1" applyBorder="1" applyAlignment="1" applyProtection="1">
      <alignment horizontal="center" vertical="center"/>
      <protection hidden="1"/>
    </xf>
    <xf numFmtId="0" fontId="17" fillId="0" borderId="0" xfId="0" applyFont="1" applyAlignment="1" applyProtection="1">
      <alignment horizontal="center" vertical="center"/>
      <protection hidden="1"/>
    </xf>
    <xf numFmtId="0" fontId="18" fillId="0" borderId="0" xfId="0" applyFont="1" applyAlignment="1" applyProtection="1">
      <alignment horizontal="center" vertical="center"/>
      <protection hidden="1"/>
    </xf>
    <xf numFmtId="0" fontId="20" fillId="0" borderId="0" xfId="0" applyFont="1" applyAlignment="1" applyProtection="1">
      <alignment vertical="center"/>
      <protection hidden="1"/>
    </xf>
    <xf numFmtId="0" fontId="20" fillId="0" borderId="0" xfId="0" applyFont="1" applyProtection="1">
      <protection hidden="1"/>
    </xf>
    <xf numFmtId="0" fontId="17" fillId="9" borderId="2" xfId="0" applyFont="1" applyFill="1" applyBorder="1" applyAlignment="1" applyProtection="1">
      <alignment vertical="center" wrapText="1"/>
      <protection hidden="1"/>
    </xf>
    <xf numFmtId="0" fontId="17" fillId="0" borderId="5" xfId="0" applyFont="1" applyBorder="1" applyAlignment="1" applyProtection="1">
      <alignment vertical="center" wrapText="1"/>
      <protection hidden="1"/>
    </xf>
    <xf numFmtId="0" fontId="17" fillId="0" borderId="1" xfId="0" applyFont="1" applyBorder="1" applyAlignment="1" applyProtection="1">
      <alignment horizontal="center" vertical="center"/>
      <protection hidden="1"/>
    </xf>
    <xf numFmtId="1" fontId="19" fillId="0" borderId="1" xfId="0" applyNumberFormat="1" applyFont="1" applyBorder="1" applyAlignment="1" applyProtection="1">
      <alignment horizontal="center" vertical="center"/>
      <protection hidden="1"/>
    </xf>
    <xf numFmtId="0" fontId="17" fillId="0" borderId="2" xfId="0" applyFont="1" applyBorder="1" applyAlignment="1" applyProtection="1">
      <alignment vertical="center" wrapText="1"/>
      <protection hidden="1"/>
    </xf>
    <xf numFmtId="0" fontId="17" fillId="0" borderId="49" xfId="0" applyFont="1" applyBorder="1" applyAlignment="1" applyProtection="1">
      <alignment horizontal="center" vertical="center"/>
      <protection hidden="1"/>
    </xf>
    <xf numFmtId="0" fontId="17" fillId="0" borderId="16" xfId="0" applyFont="1" applyBorder="1" applyAlignment="1" applyProtection="1">
      <alignment horizontal="center" vertical="center"/>
      <protection hidden="1"/>
    </xf>
    <xf numFmtId="1" fontId="19" fillId="0" borderId="16" xfId="0" applyNumberFormat="1" applyFont="1" applyBorder="1" applyAlignment="1" applyProtection="1">
      <alignment horizontal="center" vertical="center"/>
      <protection hidden="1"/>
    </xf>
    <xf numFmtId="0" fontId="18" fillId="7" borderId="16" xfId="0" applyFont="1" applyFill="1" applyBorder="1" applyAlignment="1" applyProtection="1">
      <alignment horizontal="center" vertical="center"/>
      <protection hidden="1"/>
    </xf>
    <xf numFmtId="0" fontId="23" fillId="7" borderId="1" xfId="0" applyFont="1" applyFill="1" applyBorder="1" applyAlignment="1" applyProtection="1">
      <alignment horizontal="center" vertical="center"/>
      <protection hidden="1"/>
    </xf>
    <xf numFmtId="0" fontId="18" fillId="7" borderId="26" xfId="0" applyFont="1" applyFill="1" applyBorder="1" applyAlignment="1" applyProtection="1">
      <alignment horizontal="center" vertical="center"/>
      <protection hidden="1"/>
    </xf>
    <xf numFmtId="0" fontId="8" fillId="7" borderId="26" xfId="0" applyFont="1" applyFill="1" applyBorder="1" applyAlignment="1" applyProtection="1">
      <alignment horizontal="center" vertical="center"/>
      <protection hidden="1"/>
    </xf>
    <xf numFmtId="0" fontId="17" fillId="9" borderId="3" xfId="0" applyFont="1" applyFill="1" applyBorder="1" applyAlignment="1" applyProtection="1">
      <alignment horizontal="left" vertical="center" wrapText="1"/>
      <protection hidden="1"/>
    </xf>
    <xf numFmtId="0" fontId="23" fillId="7" borderId="17" xfId="0" applyFont="1" applyFill="1" applyBorder="1" applyAlignment="1" applyProtection="1">
      <alignment horizontal="center" vertical="center"/>
      <protection hidden="1"/>
    </xf>
    <xf numFmtId="0" fontId="17" fillId="0" borderId="32" xfId="0" applyFont="1" applyBorder="1" applyAlignment="1" applyProtection="1">
      <alignment horizontal="center" vertical="center" wrapText="1"/>
      <protection hidden="1"/>
    </xf>
    <xf numFmtId="0" fontId="18" fillId="0" borderId="5" xfId="0" applyFont="1" applyBorder="1" applyAlignment="1" applyProtection="1">
      <alignment horizontal="center" vertical="center" wrapText="1"/>
      <protection hidden="1"/>
    </xf>
    <xf numFmtId="0" fontId="19" fillId="0" borderId="8" xfId="0" applyFont="1" applyBorder="1" applyAlignment="1" applyProtection="1">
      <alignment horizontal="center" vertical="center" wrapText="1"/>
      <protection hidden="1"/>
    </xf>
    <xf numFmtId="0" fontId="13" fillId="0" borderId="46" xfId="0" applyFont="1" applyBorder="1" applyAlignment="1" applyProtection="1">
      <alignment horizontal="center" vertical="center"/>
      <protection hidden="1"/>
    </xf>
    <xf numFmtId="0" fontId="13" fillId="0" borderId="1" xfId="0" applyFont="1" applyBorder="1" applyAlignment="1" applyProtection="1">
      <alignment horizontal="center" vertical="center"/>
      <protection hidden="1"/>
    </xf>
    <xf numFmtId="0" fontId="23" fillId="0" borderId="58" xfId="0" applyFont="1" applyBorder="1" applyAlignment="1" applyProtection="1">
      <alignment horizontal="center" vertical="center" wrapText="1"/>
      <protection hidden="1"/>
    </xf>
    <xf numFmtId="0" fontId="8" fillId="7" borderId="17" xfId="0" applyFont="1" applyFill="1" applyBorder="1" applyAlignment="1" applyProtection="1">
      <alignment horizontal="center" vertical="center"/>
      <protection hidden="1"/>
    </xf>
    <xf numFmtId="0" fontId="17" fillId="0" borderId="21" xfId="0" applyFont="1" applyBorder="1" applyAlignment="1" applyProtection="1">
      <alignment horizontal="center" vertical="center" wrapText="1"/>
      <protection hidden="1"/>
    </xf>
    <xf numFmtId="0" fontId="8" fillId="0" borderId="0" xfId="0" applyFont="1" applyAlignment="1" applyProtection="1">
      <alignment horizontal="center" vertical="center"/>
      <protection hidden="1"/>
    </xf>
    <xf numFmtId="0" fontId="6" fillId="0" borderId="0" xfId="0" applyFont="1" applyAlignment="1" applyProtection="1">
      <alignment horizontal="left" vertical="center" wrapText="1"/>
      <protection hidden="1"/>
    </xf>
    <xf numFmtId="0" fontId="17" fillId="0" borderId="49" xfId="0" applyFont="1" applyBorder="1" applyAlignment="1" applyProtection="1">
      <alignment horizontal="center" vertical="center"/>
      <protection locked="0"/>
    </xf>
    <xf numFmtId="0" fontId="17" fillId="0" borderId="16" xfId="0" applyFont="1" applyBorder="1" applyAlignment="1" applyProtection="1">
      <alignment horizontal="center" vertical="center"/>
      <protection locked="0"/>
    </xf>
    <xf numFmtId="1" fontId="19" fillId="0" borderId="16" xfId="0" applyNumberFormat="1" applyFont="1" applyBorder="1" applyAlignment="1" applyProtection="1">
      <alignment horizontal="center" vertical="center"/>
      <protection locked="0"/>
    </xf>
    <xf numFmtId="0" fontId="17" fillId="0" borderId="44" xfId="0" applyFont="1" applyBorder="1" applyAlignment="1" applyProtection="1">
      <alignment horizontal="center" vertical="center"/>
      <protection locked="0"/>
    </xf>
    <xf numFmtId="0" fontId="17" fillId="0" borderId="41" xfId="0" applyFont="1" applyBorder="1" applyAlignment="1" applyProtection="1">
      <alignment horizontal="center" vertical="center"/>
      <protection locked="0"/>
    </xf>
    <xf numFmtId="1" fontId="19" fillId="0" borderId="41" xfId="0" applyNumberFormat="1" applyFont="1" applyBorder="1" applyAlignment="1" applyProtection="1">
      <alignment horizontal="center" vertical="center"/>
      <protection locked="0"/>
    </xf>
    <xf numFmtId="0" fontId="17" fillId="0" borderId="37" xfId="0" applyFont="1" applyBorder="1" applyAlignment="1" applyProtection="1">
      <alignment horizontal="center" vertical="center"/>
      <protection locked="0"/>
    </xf>
    <xf numFmtId="0" fontId="17" fillId="0" borderId="0" xfId="0" applyFont="1" applyAlignment="1" applyProtection="1">
      <alignment horizontal="center" vertical="center"/>
      <protection locked="0"/>
    </xf>
    <xf numFmtId="1" fontId="18" fillId="0" borderId="0" xfId="0" applyNumberFormat="1" applyFont="1" applyAlignment="1" applyProtection="1">
      <alignment horizontal="center" vertical="center"/>
      <protection locked="0"/>
    </xf>
    <xf numFmtId="1" fontId="19" fillId="0" borderId="0" xfId="0" applyNumberFormat="1" applyFont="1" applyAlignment="1" applyProtection="1">
      <alignment horizontal="center" vertical="center"/>
      <protection locked="0"/>
    </xf>
    <xf numFmtId="0" fontId="13" fillId="0" borderId="5" xfId="0" applyFont="1" applyBorder="1" applyAlignment="1" applyProtection="1">
      <alignment horizontal="center" vertical="center"/>
      <protection locked="0" hidden="1"/>
    </xf>
    <xf numFmtId="0" fontId="13" fillId="9" borderId="2" xfId="0" applyFont="1" applyFill="1" applyBorder="1" applyAlignment="1" applyProtection="1">
      <alignment horizontal="center" vertical="center"/>
      <protection locked="0" hidden="1"/>
    </xf>
    <xf numFmtId="0" fontId="13" fillId="9" borderId="2" xfId="0" applyFont="1" applyFill="1" applyBorder="1" applyAlignment="1" applyProtection="1">
      <alignment horizontal="center" vertical="center" wrapText="1"/>
      <protection locked="0" hidden="1"/>
    </xf>
    <xf numFmtId="0" fontId="13" fillId="9" borderId="4" xfId="0" applyFont="1" applyFill="1" applyBorder="1" applyAlignment="1" applyProtection="1">
      <alignment horizontal="center" vertical="center"/>
      <protection locked="0" hidden="1"/>
    </xf>
    <xf numFmtId="0" fontId="13" fillId="2" borderId="5" xfId="0" applyFont="1" applyFill="1" applyBorder="1" applyAlignment="1" applyProtection="1">
      <alignment horizontal="center" vertical="center"/>
      <protection locked="0" hidden="1"/>
    </xf>
    <xf numFmtId="0" fontId="8" fillId="7" borderId="0" xfId="0" applyFont="1" applyFill="1" applyAlignment="1" applyProtection="1">
      <alignment horizontal="center" vertical="center"/>
      <protection hidden="1"/>
    </xf>
    <xf numFmtId="0" fontId="18" fillId="7" borderId="58" xfId="0" applyFont="1" applyFill="1" applyBorder="1" applyAlignment="1" applyProtection="1">
      <alignment horizontal="center" vertical="center"/>
      <protection hidden="1"/>
    </xf>
    <xf numFmtId="0" fontId="18" fillId="7" borderId="37" xfId="0" applyFont="1" applyFill="1" applyBorder="1" applyAlignment="1" applyProtection="1">
      <alignment horizontal="center" vertical="center"/>
      <protection hidden="1"/>
    </xf>
    <xf numFmtId="0" fontId="20" fillId="7" borderId="37" xfId="0" applyFont="1" applyFill="1" applyBorder="1" applyProtection="1">
      <protection hidden="1"/>
    </xf>
    <xf numFmtId="49" fontId="0" fillId="0" borderId="0" xfId="0" applyNumberFormat="1" applyProtection="1">
      <protection hidden="1"/>
    </xf>
    <xf numFmtId="0" fontId="0" fillId="0" borderId="0" xfId="0" applyAlignment="1" applyProtection="1">
      <alignment horizontal="right"/>
      <protection hidden="1"/>
    </xf>
    <xf numFmtId="0" fontId="28" fillId="0" borderId="0" xfId="0" applyFont="1" applyProtection="1">
      <protection hidden="1"/>
    </xf>
    <xf numFmtId="49" fontId="0" fillId="0" borderId="0" xfId="0" applyNumberFormat="1" applyAlignment="1" applyProtection="1">
      <alignment horizontal="center"/>
      <protection hidden="1"/>
    </xf>
    <xf numFmtId="0" fontId="0" fillId="0" borderId="0" xfId="0" applyAlignment="1" applyProtection="1">
      <alignment horizontal="center"/>
      <protection hidden="1"/>
    </xf>
    <xf numFmtId="0" fontId="17" fillId="9" borderId="46" xfId="0" applyFont="1" applyFill="1" applyBorder="1" applyAlignment="1" applyProtection="1">
      <alignment horizontal="left" vertical="center" wrapText="1"/>
      <protection hidden="1"/>
    </xf>
    <xf numFmtId="0" fontId="17" fillId="9" borderId="68" xfId="0" applyFont="1" applyFill="1" applyBorder="1" applyAlignment="1" applyProtection="1">
      <alignment horizontal="left" vertical="center" wrapText="1"/>
      <protection hidden="1"/>
    </xf>
    <xf numFmtId="0" fontId="3" fillId="0" borderId="26" xfId="0" applyFont="1" applyBorder="1" applyAlignment="1" applyProtection="1">
      <alignment horizontal="center" vertical="center"/>
      <protection hidden="1"/>
    </xf>
    <xf numFmtId="10" fontId="3" fillId="0" borderId="1" xfId="0" applyNumberFormat="1" applyFont="1" applyBorder="1" applyAlignment="1" applyProtection="1">
      <alignment horizontal="center" vertical="center"/>
      <protection hidden="1"/>
    </xf>
    <xf numFmtId="1" fontId="17" fillId="7" borderId="7" xfId="0" applyNumberFormat="1" applyFont="1" applyFill="1" applyBorder="1" applyAlignment="1" applyProtection="1">
      <alignment horizontal="center" vertical="center"/>
      <protection hidden="1"/>
    </xf>
    <xf numFmtId="164" fontId="7" fillId="0" borderId="79" xfId="2" applyNumberFormat="1" applyFont="1" applyFill="1" applyBorder="1" applyAlignment="1" applyProtection="1">
      <alignment horizontal="center"/>
      <protection hidden="1"/>
    </xf>
    <xf numFmtId="0" fontId="18" fillId="0" borderId="12" xfId="0" applyFont="1" applyBorder="1" applyAlignment="1" applyProtection="1">
      <alignment horizontal="center" vertical="center"/>
      <protection hidden="1"/>
    </xf>
    <xf numFmtId="0" fontId="18" fillId="0" borderId="12" xfId="0" applyFont="1" applyBorder="1" applyAlignment="1" applyProtection="1">
      <alignment horizontal="left" vertical="top"/>
      <protection locked="0"/>
    </xf>
    <xf numFmtId="1" fontId="17" fillId="12" borderId="3" xfId="0" applyNumberFormat="1" applyFont="1" applyFill="1" applyBorder="1" applyAlignment="1" applyProtection="1">
      <alignment horizontal="center" vertical="center" wrapText="1"/>
      <protection hidden="1"/>
    </xf>
    <xf numFmtId="0" fontId="0" fillId="0" borderId="0" xfId="0" applyAlignment="1" applyProtection="1">
      <alignment horizontal="center" wrapText="1"/>
      <protection hidden="1"/>
    </xf>
    <xf numFmtId="0" fontId="17" fillId="9" borderId="4" xfId="0" applyFont="1" applyFill="1" applyBorder="1" applyAlignment="1" applyProtection="1">
      <alignment horizontal="right" vertical="center" wrapText="1"/>
      <protection hidden="1"/>
    </xf>
    <xf numFmtId="1" fontId="17" fillId="9" borderId="4" xfId="0" applyNumberFormat="1" applyFont="1" applyFill="1" applyBorder="1" applyAlignment="1" applyProtection="1">
      <alignment horizontal="center" vertical="center"/>
      <protection locked="0"/>
    </xf>
    <xf numFmtId="0" fontId="4" fillId="2" borderId="80" xfId="0" applyFont="1" applyFill="1" applyBorder="1" applyProtection="1">
      <protection hidden="1"/>
    </xf>
    <xf numFmtId="0" fontId="4" fillId="2" borderId="35" xfId="0" applyFont="1" applyFill="1" applyBorder="1" applyProtection="1">
      <protection hidden="1"/>
    </xf>
    <xf numFmtId="0" fontId="0" fillId="2" borderId="30" xfId="0" applyFill="1" applyBorder="1" applyProtection="1">
      <protection hidden="1"/>
    </xf>
    <xf numFmtId="0" fontId="3" fillId="0" borderId="32" xfId="0" applyFont="1" applyBorder="1" applyAlignment="1" applyProtection="1">
      <alignment horizontal="left"/>
      <protection hidden="1"/>
    </xf>
    <xf numFmtId="0" fontId="3" fillId="0" borderId="5" xfId="0" applyFont="1" applyBorder="1" applyAlignment="1" applyProtection="1">
      <alignment horizontal="center"/>
      <protection hidden="1"/>
    </xf>
    <xf numFmtId="0" fontId="4" fillId="0" borderId="33" xfId="0" applyFont="1" applyBorder="1" applyProtection="1">
      <protection hidden="1"/>
    </xf>
    <xf numFmtId="10" fontId="3" fillId="0" borderId="13" xfId="0" applyNumberFormat="1" applyFont="1" applyBorder="1" applyAlignment="1" applyProtection="1">
      <alignment horizontal="center"/>
      <protection hidden="1"/>
    </xf>
    <xf numFmtId="10" fontId="3" fillId="0" borderId="15" xfId="0" applyNumberFormat="1" applyFont="1" applyBorder="1" applyAlignment="1" applyProtection="1">
      <alignment horizontal="center"/>
      <protection hidden="1"/>
    </xf>
    <xf numFmtId="0" fontId="3" fillId="0" borderId="58" xfId="0" applyFont="1" applyBorder="1" applyAlignment="1" applyProtection="1">
      <alignment horizontal="center"/>
      <protection hidden="1"/>
    </xf>
    <xf numFmtId="1" fontId="3" fillId="0" borderId="49" xfId="0" applyNumberFormat="1" applyFont="1" applyBorder="1" applyAlignment="1" applyProtection="1">
      <alignment horizontal="center"/>
      <protection hidden="1"/>
    </xf>
    <xf numFmtId="10" fontId="3" fillId="0" borderId="49" xfId="0" applyNumberFormat="1" applyFont="1" applyBorder="1" applyAlignment="1" applyProtection="1">
      <alignment horizontal="center"/>
      <protection hidden="1"/>
    </xf>
    <xf numFmtId="1" fontId="3" fillId="0" borderId="44" xfId="0" applyNumberFormat="1" applyFont="1" applyBorder="1" applyAlignment="1" applyProtection="1">
      <alignment horizontal="center"/>
      <protection hidden="1"/>
    </xf>
    <xf numFmtId="10" fontId="3" fillId="0" borderId="44" xfId="0" applyNumberFormat="1" applyFont="1" applyBorder="1" applyAlignment="1" applyProtection="1">
      <alignment horizontal="center"/>
      <protection hidden="1"/>
    </xf>
    <xf numFmtId="0" fontId="3" fillId="0" borderId="12" xfId="0" applyFont="1" applyBorder="1" applyAlignment="1" applyProtection="1">
      <alignment horizontal="center"/>
      <protection hidden="1"/>
    </xf>
    <xf numFmtId="1" fontId="3" fillId="0" borderId="12" xfId="0" applyNumberFormat="1" applyFont="1" applyBorder="1" applyAlignment="1" applyProtection="1">
      <alignment horizontal="center"/>
      <protection hidden="1"/>
    </xf>
    <xf numFmtId="14" fontId="34" fillId="0" borderId="36" xfId="0" applyNumberFormat="1" applyFont="1" applyBorder="1" applyAlignment="1" applyProtection="1">
      <alignment horizontal="center" vertical="center"/>
      <protection hidden="1"/>
    </xf>
    <xf numFmtId="14" fontId="34" fillId="0" borderId="4" xfId="0" applyNumberFormat="1" applyFont="1" applyBorder="1" applyAlignment="1" applyProtection="1">
      <alignment horizontal="center" vertical="center"/>
      <protection locked="0" hidden="1"/>
    </xf>
    <xf numFmtId="0" fontId="21" fillId="14" borderId="72" xfId="0" applyFont="1" applyFill="1" applyBorder="1" applyAlignment="1" applyProtection="1">
      <alignment horizontal="center" vertical="center" wrapText="1"/>
      <protection hidden="1"/>
    </xf>
    <xf numFmtId="0" fontId="21" fillId="14" borderId="73" xfId="0" applyFont="1" applyFill="1" applyBorder="1" applyAlignment="1" applyProtection="1">
      <alignment horizontal="center" vertical="center" wrapText="1"/>
      <protection hidden="1"/>
    </xf>
    <xf numFmtId="0" fontId="40" fillId="13" borderId="73" xfId="0" applyFont="1" applyFill="1" applyBorder="1" applyAlignment="1" applyProtection="1">
      <alignment horizontal="center" vertical="center" wrapText="1"/>
      <protection hidden="1"/>
    </xf>
    <xf numFmtId="0" fontId="40" fillId="13" borderId="81" xfId="0" applyFont="1" applyFill="1" applyBorder="1" applyAlignment="1" applyProtection="1">
      <alignment horizontal="center" vertical="center" wrapText="1"/>
      <protection hidden="1"/>
    </xf>
    <xf numFmtId="0" fontId="18" fillId="7" borderId="1" xfId="0" applyFont="1" applyFill="1" applyBorder="1" applyAlignment="1" applyProtection="1">
      <alignment horizontal="center" vertical="center"/>
      <protection hidden="1"/>
    </xf>
    <xf numFmtId="0" fontId="17" fillId="7" borderId="2" xfId="0" applyFont="1" applyFill="1" applyBorder="1" applyAlignment="1" applyProtection="1">
      <alignment horizontal="center" vertical="center"/>
      <protection locked="0" hidden="1"/>
    </xf>
    <xf numFmtId="0" fontId="17" fillId="7" borderId="49" xfId="0" applyFont="1" applyFill="1" applyBorder="1" applyAlignment="1" applyProtection="1">
      <alignment horizontal="center" vertical="center"/>
      <protection locked="0" hidden="1"/>
    </xf>
    <xf numFmtId="49" fontId="18" fillId="0" borderId="0" xfId="0" applyNumberFormat="1" applyFont="1" applyAlignment="1" applyProtection="1">
      <alignment horizontal="center" vertical="top" wrapText="1"/>
      <protection hidden="1"/>
    </xf>
    <xf numFmtId="0" fontId="17" fillId="0" borderId="5" xfId="0" applyFont="1" applyBorder="1" applyAlignment="1" applyProtection="1">
      <alignment horizontal="center" vertical="center" wrapText="1"/>
      <protection hidden="1"/>
    </xf>
    <xf numFmtId="0" fontId="17" fillId="0" borderId="3" xfId="0" applyFont="1" applyBorder="1" applyAlignment="1" applyProtection="1">
      <alignment horizontal="center" vertical="center" wrapText="1"/>
      <protection hidden="1"/>
    </xf>
    <xf numFmtId="0" fontId="16" fillId="0" borderId="3" xfId="0" applyFont="1" applyBorder="1" applyAlignment="1" applyProtection="1">
      <alignment horizontal="center" vertical="center"/>
      <protection hidden="1"/>
    </xf>
    <xf numFmtId="0" fontId="16" fillId="0" borderId="5" xfId="0" applyFont="1" applyBorder="1" applyAlignment="1" applyProtection="1">
      <alignment horizontal="center" vertical="center"/>
      <protection hidden="1"/>
    </xf>
    <xf numFmtId="0" fontId="17" fillId="7" borderId="41" xfId="0" applyFont="1" applyFill="1" applyBorder="1" applyAlignment="1" applyProtection="1">
      <alignment horizontal="center" vertical="center" wrapText="1"/>
      <protection hidden="1"/>
    </xf>
    <xf numFmtId="0" fontId="17" fillId="7" borderId="45" xfId="0" applyFont="1" applyFill="1" applyBorder="1" applyAlignment="1" applyProtection="1">
      <alignment horizontal="center" vertical="center" wrapText="1"/>
      <protection hidden="1"/>
    </xf>
    <xf numFmtId="1" fontId="19" fillId="0" borderId="3" xfId="0" applyNumberFormat="1" applyFont="1" applyBorder="1" applyAlignment="1" applyProtection="1">
      <alignment horizontal="center" vertical="center"/>
      <protection hidden="1"/>
    </xf>
    <xf numFmtId="1" fontId="17" fillId="8" borderId="3" xfId="0" applyNumberFormat="1" applyFont="1" applyFill="1" applyBorder="1" applyAlignment="1" applyProtection="1">
      <alignment horizontal="center" vertical="center"/>
      <protection hidden="1"/>
    </xf>
    <xf numFmtId="14" fontId="0" fillId="0" borderId="0" xfId="0" applyNumberFormat="1" applyAlignment="1" applyProtection="1">
      <alignment horizontal="center"/>
      <protection hidden="1"/>
    </xf>
    <xf numFmtId="0" fontId="17" fillId="0" borderId="34" xfId="0" applyFont="1" applyBorder="1" applyAlignment="1" applyProtection="1">
      <alignment horizontal="center" vertical="center"/>
      <protection locked="0"/>
    </xf>
    <xf numFmtId="1" fontId="35" fillId="0" borderId="0" xfId="0" applyNumberFormat="1" applyFont="1" applyAlignment="1" applyProtection="1">
      <alignment horizontal="center" vertical="center" wrapText="1"/>
      <protection hidden="1"/>
    </xf>
    <xf numFmtId="0" fontId="21" fillId="0" borderId="0" xfId="0" applyFont="1" applyProtection="1">
      <protection hidden="1"/>
    </xf>
    <xf numFmtId="164" fontId="0" fillId="0" borderId="0" xfId="0" applyNumberFormat="1" applyProtection="1">
      <protection hidden="1"/>
    </xf>
    <xf numFmtId="164" fontId="3" fillId="0" borderId="0" xfId="0" applyNumberFormat="1" applyFont="1" applyAlignment="1" applyProtection="1">
      <alignment horizontal="center"/>
      <protection hidden="1"/>
    </xf>
    <xf numFmtId="0" fontId="3" fillId="0" borderId="0" xfId="0" applyFont="1" applyAlignment="1" applyProtection="1">
      <alignment horizontal="left"/>
      <protection hidden="1"/>
    </xf>
    <xf numFmtId="164" fontId="11" fillId="0" borderId="0" xfId="0" applyNumberFormat="1" applyFont="1" applyAlignment="1" applyProtection="1">
      <alignment horizontal="center"/>
      <protection hidden="1"/>
    </xf>
    <xf numFmtId="0" fontId="7" fillId="0" borderId="23" xfId="2" applyFont="1" applyFill="1" applyBorder="1" applyAlignment="1" applyProtection="1">
      <alignment horizontal="center"/>
      <protection hidden="1"/>
    </xf>
    <xf numFmtId="10" fontId="3" fillId="0" borderId="79" xfId="0" applyNumberFormat="1" applyFont="1" applyBorder="1" applyAlignment="1" applyProtection="1">
      <alignment horizontal="center"/>
      <protection hidden="1"/>
    </xf>
    <xf numFmtId="0" fontId="7" fillId="0" borderId="0" xfId="2" applyFont="1" applyFill="1" applyBorder="1" applyAlignment="1" applyProtection="1">
      <alignment horizontal="center"/>
      <protection hidden="1"/>
    </xf>
    <xf numFmtId="10" fontId="7" fillId="0" borderId="0" xfId="0" applyNumberFormat="1" applyFont="1" applyAlignment="1" applyProtection="1">
      <alignment horizontal="center"/>
      <protection hidden="1"/>
    </xf>
    <xf numFmtId="10" fontId="3" fillId="0" borderId="0" xfId="0" applyNumberFormat="1" applyFont="1" applyAlignment="1" applyProtection="1">
      <alignment horizontal="center"/>
      <protection hidden="1"/>
    </xf>
    <xf numFmtId="0" fontId="12" fillId="0" borderId="0" xfId="0" applyFont="1" applyProtection="1">
      <protection hidden="1"/>
    </xf>
    <xf numFmtId="0" fontId="7" fillId="0" borderId="0" xfId="0" applyFont="1" applyAlignment="1" applyProtection="1">
      <alignment horizontal="center"/>
      <protection hidden="1"/>
    </xf>
    <xf numFmtId="10" fontId="7" fillId="0" borderId="0" xfId="2" applyNumberFormat="1" applyFont="1" applyFill="1" applyBorder="1" applyAlignment="1" applyProtection="1">
      <alignment horizontal="center"/>
      <protection hidden="1"/>
    </xf>
    <xf numFmtId="2" fontId="34" fillId="0" borderId="2" xfId="0" applyNumberFormat="1" applyFont="1" applyBorder="1" applyAlignment="1" applyProtection="1">
      <alignment horizontal="center" vertical="center"/>
      <protection hidden="1"/>
    </xf>
    <xf numFmtId="2" fontId="34" fillId="5" borderId="67" xfId="0" applyNumberFormat="1" applyFont="1" applyFill="1" applyBorder="1" applyAlignment="1" applyProtection="1">
      <alignment horizontal="center" vertical="center"/>
      <protection hidden="1"/>
    </xf>
    <xf numFmtId="2" fontId="34" fillId="0" borderId="4" xfId="0" applyNumberFormat="1" applyFont="1" applyBorder="1" applyAlignment="1" applyProtection="1">
      <alignment horizontal="center" vertical="center"/>
      <protection hidden="1"/>
    </xf>
    <xf numFmtId="0" fontId="0" fillId="13" borderId="2" xfId="0" applyFill="1" applyBorder="1" applyProtection="1">
      <protection locked="0" hidden="1"/>
    </xf>
    <xf numFmtId="0" fontId="0" fillId="13" borderId="2" xfId="0" applyFill="1" applyBorder="1" applyAlignment="1" applyProtection="1">
      <alignment horizontal="center"/>
      <protection locked="0" hidden="1"/>
    </xf>
    <xf numFmtId="0" fontId="0" fillId="5" borderId="0" xfId="0" applyFill="1" applyProtection="1">
      <protection locked="0" hidden="1"/>
    </xf>
    <xf numFmtId="165" fontId="3" fillId="0" borderId="1" xfId="0" applyNumberFormat="1" applyFont="1" applyBorder="1" applyAlignment="1" applyProtection="1">
      <alignment horizontal="left"/>
      <protection locked="0"/>
    </xf>
    <xf numFmtId="164" fontId="34" fillId="0" borderId="2" xfId="0" applyNumberFormat="1" applyFont="1" applyBorder="1" applyAlignment="1" applyProtection="1">
      <alignment horizontal="center" vertical="center"/>
      <protection hidden="1"/>
    </xf>
    <xf numFmtId="164" fontId="34" fillId="0" borderId="4" xfId="0" applyNumberFormat="1" applyFont="1" applyBorder="1" applyAlignment="1" applyProtection="1">
      <alignment horizontal="center" vertical="center"/>
      <protection hidden="1"/>
    </xf>
    <xf numFmtId="1" fontId="27" fillId="0" borderId="2" xfId="0" applyNumberFormat="1" applyFont="1" applyBorder="1" applyAlignment="1" applyProtection="1">
      <alignment horizontal="center"/>
      <protection hidden="1"/>
    </xf>
    <xf numFmtId="0" fontId="3" fillId="0" borderId="0" xfId="0" applyFont="1" applyAlignment="1" applyProtection="1">
      <alignment horizontal="right" vertical="center"/>
      <protection hidden="1"/>
    </xf>
    <xf numFmtId="0" fontId="14" fillId="2" borderId="17" xfId="0" applyFont="1" applyFill="1" applyBorder="1" applyAlignment="1" applyProtection="1">
      <alignment horizontal="center" vertical="center" wrapText="1"/>
      <protection hidden="1"/>
    </xf>
    <xf numFmtId="0" fontId="14" fillId="2" borderId="17" xfId="0" applyFont="1" applyFill="1" applyBorder="1" applyAlignment="1" applyProtection="1">
      <alignment horizontal="left" vertical="center" wrapText="1"/>
      <protection hidden="1"/>
    </xf>
    <xf numFmtId="1" fontId="14" fillId="2" borderId="17" xfId="0" applyNumberFormat="1" applyFont="1" applyFill="1" applyBorder="1" applyAlignment="1" applyProtection="1">
      <alignment horizontal="center" vertical="center"/>
      <protection hidden="1"/>
    </xf>
    <xf numFmtId="1" fontId="14" fillId="2" borderId="17" xfId="0" applyNumberFormat="1" applyFont="1" applyFill="1" applyBorder="1" applyAlignment="1" applyProtection="1">
      <alignment horizontal="center" vertical="center" wrapText="1"/>
      <protection hidden="1"/>
    </xf>
    <xf numFmtId="0" fontId="14" fillId="2" borderId="41" xfId="0" applyFont="1" applyFill="1" applyBorder="1" applyAlignment="1" applyProtection="1">
      <alignment horizontal="center" vertical="center" wrapText="1"/>
      <protection hidden="1"/>
    </xf>
    <xf numFmtId="0" fontId="14" fillId="2" borderId="41" xfId="0" applyFont="1" applyFill="1" applyBorder="1" applyAlignment="1" applyProtection="1">
      <alignment horizontal="left" vertical="center" wrapText="1"/>
      <protection hidden="1"/>
    </xf>
    <xf numFmtId="1" fontId="14" fillId="2" borderId="41" xfId="0" applyNumberFormat="1" applyFont="1" applyFill="1" applyBorder="1" applyAlignment="1" applyProtection="1">
      <alignment horizontal="center" vertical="center"/>
      <protection hidden="1"/>
    </xf>
    <xf numFmtId="1" fontId="14" fillId="2" borderId="41" xfId="0" applyNumberFormat="1" applyFont="1" applyFill="1" applyBorder="1" applyAlignment="1" applyProtection="1">
      <alignment horizontal="center" vertical="center" wrapText="1"/>
      <protection hidden="1"/>
    </xf>
    <xf numFmtId="0" fontId="14" fillId="2" borderId="41" xfId="0" applyFont="1" applyFill="1" applyBorder="1" applyAlignment="1" applyProtection="1">
      <alignment horizontal="right" vertical="center" wrapText="1"/>
      <protection hidden="1"/>
    </xf>
    <xf numFmtId="0" fontId="14" fillId="2" borderId="45" xfId="0" applyFont="1" applyFill="1" applyBorder="1" applyAlignment="1" applyProtection="1">
      <alignment horizontal="right" vertical="center" wrapText="1"/>
      <protection hidden="1"/>
    </xf>
    <xf numFmtId="2" fontId="34" fillId="14" borderId="2" xfId="0" applyNumberFormat="1" applyFont="1" applyFill="1" applyBorder="1" applyAlignment="1" applyProtection="1">
      <alignment horizontal="center" vertical="center"/>
      <protection locked="0" hidden="1"/>
    </xf>
    <xf numFmtId="2" fontId="34" fillId="15" borderId="2" xfId="0" applyNumberFormat="1" applyFont="1" applyFill="1" applyBorder="1" applyAlignment="1" applyProtection="1">
      <alignment horizontal="center" vertical="center"/>
      <protection locked="0" hidden="1"/>
    </xf>
    <xf numFmtId="0" fontId="50" fillId="0" borderId="39" xfId="0" applyFont="1" applyBorder="1" applyAlignment="1">
      <alignment wrapText="1"/>
    </xf>
    <xf numFmtId="0" fontId="52" fillId="0" borderId="38" xfId="0" applyFont="1" applyBorder="1" applyAlignment="1">
      <alignment horizontal="center" vertical="top"/>
    </xf>
    <xf numFmtId="0" fontId="50" fillId="0" borderId="0" xfId="0" applyFont="1" applyProtection="1">
      <protection locked="0"/>
    </xf>
    <xf numFmtId="0" fontId="50" fillId="0" borderId="39" xfId="0" applyFont="1" applyBorder="1"/>
    <xf numFmtId="0" fontId="54" fillId="0" borderId="39" xfId="0" applyFont="1" applyBorder="1"/>
    <xf numFmtId="0" fontId="53" fillId="0" borderId="39" xfId="0" applyFont="1" applyBorder="1" applyAlignment="1">
      <alignment vertical="top"/>
    </xf>
    <xf numFmtId="0" fontId="50" fillId="0" borderId="39" xfId="0" applyFont="1" applyBorder="1" applyAlignment="1">
      <alignment vertical="top" wrapText="1"/>
    </xf>
    <xf numFmtId="0" fontId="50" fillId="0" borderId="39" xfId="0" applyFont="1" applyBorder="1" applyAlignment="1">
      <alignment vertical="top"/>
    </xf>
    <xf numFmtId="0" fontId="50" fillId="0" borderId="39" xfId="0" applyFont="1" applyBorder="1" applyAlignment="1">
      <alignment horizontal="left" vertical="top" indent="2"/>
    </xf>
    <xf numFmtId="0" fontId="50" fillId="0" borderId="39" xfId="0" applyFont="1" applyBorder="1" applyAlignment="1">
      <alignment horizontal="left" vertical="top" wrapText="1" indent="2"/>
    </xf>
    <xf numFmtId="0" fontId="56" fillId="0" borderId="39" xfId="0" applyFont="1" applyBorder="1" applyAlignment="1">
      <alignment horizontal="left" vertical="top" indent="2"/>
    </xf>
    <xf numFmtId="0" fontId="50" fillId="0" borderId="0" xfId="0" applyFont="1" applyAlignment="1" applyProtection="1">
      <alignment wrapText="1"/>
      <protection locked="0"/>
    </xf>
    <xf numFmtId="0" fontId="54" fillId="0" borderId="39" xfId="0" applyFont="1" applyBorder="1" applyAlignment="1">
      <alignment vertical="top"/>
    </xf>
    <xf numFmtId="0" fontId="51" fillId="17" borderId="39" xfId="0" applyFont="1" applyFill="1" applyBorder="1" applyAlignment="1">
      <alignment vertical="top" wrapText="1"/>
    </xf>
    <xf numFmtId="0" fontId="50" fillId="4" borderId="39" xfId="0" applyFont="1" applyFill="1" applyBorder="1" applyAlignment="1">
      <alignment vertical="top" wrapText="1"/>
    </xf>
    <xf numFmtId="0" fontId="54" fillId="9" borderId="39" xfId="0" applyFont="1" applyFill="1" applyBorder="1" applyAlignment="1">
      <alignment vertical="top" wrapText="1"/>
    </xf>
    <xf numFmtId="0" fontId="50" fillId="10" borderId="39" xfId="0" applyFont="1" applyFill="1" applyBorder="1" applyAlignment="1">
      <alignment vertical="top" wrapText="1"/>
    </xf>
    <xf numFmtId="0" fontId="57" fillId="0" borderId="39" xfId="0" applyFont="1" applyBorder="1" applyAlignment="1">
      <alignment vertical="top" wrapText="1"/>
    </xf>
    <xf numFmtId="0" fontId="54" fillId="0" borderId="39" xfId="0" applyFont="1" applyBorder="1" applyAlignment="1">
      <alignment vertical="top" wrapText="1"/>
    </xf>
    <xf numFmtId="0" fontId="51" fillId="0" borderId="39" xfId="0" applyFont="1" applyBorder="1" applyAlignment="1">
      <alignment vertical="top" wrapText="1"/>
    </xf>
    <xf numFmtId="0" fontId="58" fillId="0" borderId="39" xfId="0" applyFont="1" applyBorder="1"/>
    <xf numFmtId="0" fontId="58" fillId="0" borderId="39" xfId="0" applyFont="1" applyBorder="1" applyAlignment="1">
      <alignment vertical="top"/>
    </xf>
    <xf numFmtId="0" fontId="58" fillId="0" borderId="39" xfId="0" applyFont="1" applyBorder="1" applyAlignment="1">
      <alignment vertical="top" wrapText="1"/>
    </xf>
    <xf numFmtId="0" fontId="60" fillId="0" borderId="39" xfId="0" applyFont="1" applyBorder="1" applyAlignment="1">
      <alignment vertical="top"/>
    </xf>
    <xf numFmtId="0" fontId="58" fillId="0" borderId="39" xfId="0" applyFont="1" applyBorder="1" applyAlignment="1">
      <alignment wrapText="1"/>
    </xf>
    <xf numFmtId="0" fontId="51" fillId="0" borderId="39" xfId="0" applyFont="1" applyBorder="1" applyAlignment="1">
      <alignment vertical="top"/>
    </xf>
    <xf numFmtId="0" fontId="53" fillId="0" borderId="39" xfId="0" applyFont="1" applyBorder="1" applyAlignment="1">
      <alignment vertical="top" wrapText="1"/>
    </xf>
    <xf numFmtId="0" fontId="51" fillId="0" borderId="0" xfId="0" applyFont="1" applyProtection="1">
      <protection locked="0"/>
    </xf>
    <xf numFmtId="0" fontId="50" fillId="5" borderId="39" xfId="0" applyFont="1" applyFill="1" applyBorder="1" applyAlignment="1">
      <alignment vertical="top" wrapText="1"/>
    </xf>
    <xf numFmtId="0" fontId="50" fillId="0" borderId="40" xfId="0" applyFont="1" applyBorder="1" applyAlignment="1">
      <alignment vertical="top" wrapText="1"/>
    </xf>
    <xf numFmtId="0" fontId="50" fillId="0" borderId="0" xfId="0" applyFont="1"/>
    <xf numFmtId="14" fontId="50" fillId="0" borderId="0" xfId="0" applyNumberFormat="1" applyFont="1" applyAlignment="1">
      <alignment vertical="top" wrapText="1"/>
    </xf>
    <xf numFmtId="0" fontId="58" fillId="0" borderId="39" xfId="0" applyFont="1" applyBorder="1" applyAlignment="1">
      <alignment horizontal="left" vertical="top" wrapText="1" indent="5"/>
    </xf>
    <xf numFmtId="0" fontId="46" fillId="5" borderId="0" xfId="0" applyFont="1" applyFill="1" applyAlignment="1" applyProtection="1">
      <alignment horizontal="center" vertical="center" wrapText="1"/>
      <protection locked="0" hidden="1"/>
    </xf>
    <xf numFmtId="0" fontId="54" fillId="9" borderId="39" xfId="0" applyFont="1" applyFill="1" applyBorder="1" applyAlignment="1">
      <alignment horizontal="left" vertical="top" wrapText="1" indent="2"/>
    </xf>
    <xf numFmtId="0" fontId="56" fillId="10" borderId="39" xfId="0" applyFont="1" applyFill="1" applyBorder="1" applyAlignment="1">
      <alignment horizontal="left" vertical="top" wrapText="1" indent="2"/>
    </xf>
    <xf numFmtId="0" fontId="21" fillId="13" borderId="73" xfId="0" applyFont="1" applyFill="1" applyBorder="1" applyAlignment="1" applyProtection="1">
      <alignment horizontal="center" vertical="center" wrapText="1"/>
      <protection hidden="1"/>
    </xf>
    <xf numFmtId="0" fontId="50" fillId="19" borderId="39" xfId="0" applyFont="1" applyFill="1" applyBorder="1" applyAlignment="1">
      <alignment vertical="top" wrapText="1"/>
    </xf>
    <xf numFmtId="0" fontId="72" fillId="20" borderId="82" xfId="0" applyFont="1" applyFill="1" applyBorder="1" applyAlignment="1">
      <alignment horizontal="center" vertical="center" wrapText="1"/>
    </xf>
    <xf numFmtId="0" fontId="72" fillId="20" borderId="24" xfId="0" applyFont="1" applyFill="1" applyBorder="1" applyAlignment="1">
      <alignment horizontal="center" vertical="center" wrapText="1"/>
    </xf>
    <xf numFmtId="0" fontId="39" fillId="0" borderId="40" xfId="0" applyFont="1" applyBorder="1" applyAlignment="1">
      <alignment horizontal="center" vertical="center" wrapText="1"/>
    </xf>
    <xf numFmtId="0" fontId="0" fillId="0" borderId="13" xfId="0" applyBorder="1" applyAlignment="1">
      <alignment vertical="top" wrapText="1"/>
    </xf>
    <xf numFmtId="0" fontId="0" fillId="0" borderId="15" xfId="0" applyBorder="1" applyAlignment="1">
      <alignment vertical="top" wrapText="1"/>
    </xf>
    <xf numFmtId="0" fontId="0" fillId="0" borderId="39" xfId="0" applyBorder="1" applyAlignment="1">
      <alignment vertical="top" wrapText="1"/>
    </xf>
    <xf numFmtId="0" fontId="0" fillId="0" borderId="40" xfId="0" applyBorder="1" applyAlignment="1">
      <alignment vertical="top" wrapText="1"/>
    </xf>
    <xf numFmtId="0" fontId="73" fillId="0" borderId="13" xfId="0" applyFont="1" applyBorder="1" applyAlignment="1">
      <alignment vertical="center" wrapText="1"/>
    </xf>
    <xf numFmtId="0" fontId="39" fillId="0" borderId="13" xfId="0" applyFont="1" applyBorder="1" applyAlignment="1">
      <alignment vertical="center" wrapText="1"/>
    </xf>
    <xf numFmtId="0" fontId="81" fillId="21" borderId="13" xfId="0" applyFont="1" applyFill="1" applyBorder="1" applyAlignment="1">
      <alignment vertical="center" wrapText="1"/>
    </xf>
    <xf numFmtId="0" fontId="39" fillId="21" borderId="13" xfId="0" applyFont="1" applyFill="1" applyBorder="1" applyAlignment="1">
      <alignment vertical="center" wrapText="1"/>
    </xf>
    <xf numFmtId="0" fontId="39" fillId="21" borderId="15" xfId="0" applyFont="1" applyFill="1" applyBorder="1" applyAlignment="1">
      <alignment vertical="center" wrapText="1"/>
    </xf>
    <xf numFmtId="0" fontId="81" fillId="0" borderId="13" xfId="0" applyFont="1" applyBorder="1" applyAlignment="1">
      <alignment vertical="center" wrapText="1"/>
    </xf>
    <xf numFmtId="0" fontId="31" fillId="0" borderId="15" xfId="0" applyFont="1" applyBorder="1" applyAlignment="1">
      <alignment vertical="center" wrapText="1"/>
    </xf>
    <xf numFmtId="0" fontId="0" fillId="21" borderId="15" xfId="0" applyFill="1" applyBorder="1" applyAlignment="1">
      <alignment vertical="top" wrapText="1"/>
    </xf>
    <xf numFmtId="0" fontId="39" fillId="0" borderId="15" xfId="0" applyFont="1" applyBorder="1" applyAlignment="1">
      <alignment vertical="center" wrapText="1"/>
    </xf>
    <xf numFmtId="0" fontId="73" fillId="0" borderId="15" xfId="0" applyFont="1" applyBorder="1" applyAlignment="1">
      <alignment vertical="center" wrapText="1"/>
    </xf>
    <xf numFmtId="0" fontId="0" fillId="0" borderId="13" xfId="0" applyBorder="1" applyAlignment="1">
      <alignment vertical="center" wrapText="1"/>
    </xf>
    <xf numFmtId="0" fontId="83" fillId="0" borderId="13" xfId="0" applyFont="1" applyBorder="1" applyAlignment="1">
      <alignment vertical="center" wrapText="1"/>
    </xf>
    <xf numFmtId="0" fontId="83" fillId="21" borderId="13" xfId="0" applyFont="1" applyFill="1" applyBorder="1" applyAlignment="1">
      <alignment vertical="center" wrapText="1"/>
    </xf>
    <xf numFmtId="0" fontId="81" fillId="0" borderId="15" xfId="0" applyFont="1" applyBorder="1" applyAlignment="1">
      <alignment vertical="center" wrapText="1"/>
    </xf>
    <xf numFmtId="0" fontId="0" fillId="21" borderId="13" xfId="0" applyFill="1" applyBorder="1" applyAlignment="1">
      <alignment vertical="top" wrapText="1"/>
    </xf>
    <xf numFmtId="0" fontId="40" fillId="0" borderId="13" xfId="0" applyFont="1" applyBorder="1" applyAlignment="1">
      <alignment vertical="center" wrapText="1"/>
    </xf>
    <xf numFmtId="0" fontId="83" fillId="0" borderId="15" xfId="0" applyFont="1" applyBorder="1" applyAlignment="1">
      <alignment vertical="center" wrapText="1"/>
    </xf>
    <xf numFmtId="0" fontId="76" fillId="0" borderId="13" xfId="0" applyFont="1" applyBorder="1" applyAlignment="1">
      <alignment vertical="center" wrapText="1"/>
    </xf>
    <xf numFmtId="0" fontId="89" fillId="0" borderId="13" xfId="0" applyFont="1" applyBorder="1" applyAlignment="1">
      <alignment vertical="center" wrapText="1"/>
    </xf>
    <xf numFmtId="0" fontId="91" fillId="0" borderId="13" xfId="0" applyFont="1" applyBorder="1" applyAlignment="1">
      <alignment vertical="center" wrapText="1"/>
    </xf>
    <xf numFmtId="0" fontId="73" fillId="21" borderId="13" xfId="0" applyFont="1" applyFill="1" applyBorder="1" applyAlignment="1">
      <alignment vertical="center" wrapText="1"/>
    </xf>
    <xf numFmtId="0" fontId="83" fillId="21" borderId="15" xfId="0" applyFont="1" applyFill="1" applyBorder="1" applyAlignment="1">
      <alignment vertical="center" wrapText="1"/>
    </xf>
    <xf numFmtId="0" fontId="0" fillId="0" borderId="0" xfId="0" applyAlignment="1">
      <alignment wrapText="1"/>
    </xf>
    <xf numFmtId="165" fontId="3" fillId="0" borderId="0" xfId="0" applyNumberFormat="1" applyFont="1" applyAlignment="1" applyProtection="1">
      <alignment horizontal="center"/>
      <protection locked="0"/>
    </xf>
    <xf numFmtId="1" fontId="4" fillId="0" borderId="18" xfId="0" applyNumberFormat="1" applyFont="1" applyBorder="1" applyAlignment="1" applyProtection="1">
      <alignment horizontal="right" vertical="center"/>
      <protection hidden="1"/>
    </xf>
    <xf numFmtId="165" fontId="3" fillId="0" borderId="18" xfId="0" applyNumberFormat="1" applyFont="1" applyBorder="1" applyAlignment="1" applyProtection="1">
      <alignment horizontal="center"/>
      <protection locked="0"/>
    </xf>
    <xf numFmtId="0" fontId="50" fillId="0" borderId="39" xfId="0" applyFont="1" applyBorder="1" applyAlignment="1">
      <alignment horizontal="left" vertical="top" wrapText="1" indent="3"/>
    </xf>
    <xf numFmtId="0" fontId="34" fillId="0" borderId="4" xfId="0" applyFont="1" applyBorder="1" applyAlignment="1" applyProtection="1">
      <alignment horizontal="left" vertical="center"/>
      <protection locked="0" hidden="1"/>
    </xf>
    <xf numFmtId="0" fontId="34" fillId="0" borderId="32" xfId="0" applyFont="1" applyBorder="1" applyAlignment="1" applyProtection="1">
      <alignment horizontal="left" vertical="center"/>
      <protection locked="0"/>
    </xf>
    <xf numFmtId="0" fontId="34" fillId="0" borderId="5" xfId="0" applyFont="1" applyBorder="1" applyAlignment="1" applyProtection="1">
      <alignment horizontal="left" vertical="center"/>
      <protection locked="0"/>
    </xf>
    <xf numFmtId="0" fontId="34" fillId="0" borderId="54" xfId="0" applyFont="1" applyBorder="1" applyAlignment="1" applyProtection="1">
      <alignment horizontal="left" vertical="center"/>
      <protection locked="0"/>
    </xf>
    <xf numFmtId="0" fontId="34" fillId="0" borderId="2" xfId="0" applyFont="1" applyBorder="1" applyAlignment="1" applyProtection="1">
      <alignment horizontal="left" vertical="center"/>
      <protection locked="0"/>
    </xf>
    <xf numFmtId="0" fontId="34" fillId="0" borderId="2" xfId="0" applyFont="1" applyBorder="1" applyAlignment="1" applyProtection="1">
      <alignment horizontal="left" vertical="center"/>
      <protection locked="0" hidden="1"/>
    </xf>
    <xf numFmtId="0" fontId="34" fillId="0" borderId="77" xfId="0" applyFont="1" applyBorder="1" applyAlignment="1" applyProtection="1">
      <alignment horizontal="left" vertical="center"/>
      <protection locked="0"/>
    </xf>
    <xf numFmtId="0" fontId="15" fillId="0" borderId="4" xfId="0" applyFont="1" applyBorder="1" applyAlignment="1" applyProtection="1">
      <alignment horizontal="center" vertical="center" textRotation="90" wrapText="1"/>
      <protection locked="0" hidden="1"/>
    </xf>
    <xf numFmtId="0" fontId="15" fillId="3" borderId="35" xfId="0" applyFont="1" applyFill="1" applyBorder="1" applyAlignment="1" applyProtection="1">
      <alignment horizontal="center" vertical="center" wrapText="1"/>
      <protection locked="0" hidden="1"/>
    </xf>
    <xf numFmtId="0" fontId="15" fillId="3" borderId="2" xfId="0" applyFont="1" applyFill="1" applyBorder="1" applyAlignment="1" applyProtection="1">
      <alignment horizontal="center" vertical="center" wrapText="1"/>
      <protection locked="0" hidden="1"/>
    </xf>
    <xf numFmtId="14" fontId="0" fillId="0" borderId="2" xfId="0" applyNumberFormat="1" applyBorder="1" applyAlignment="1" applyProtection="1">
      <alignment horizontal="center"/>
      <protection hidden="1"/>
    </xf>
    <xf numFmtId="0" fontId="27" fillId="0" borderId="0" xfId="0" applyFont="1" applyAlignment="1" applyProtection="1">
      <alignment horizontal="left" vertical="center"/>
      <protection hidden="1"/>
    </xf>
    <xf numFmtId="0" fontId="32" fillId="12" borderId="35" xfId="0" applyFont="1" applyFill="1" applyBorder="1" applyAlignment="1" applyProtection="1">
      <alignment horizontal="center" vertical="center" wrapText="1"/>
      <protection hidden="1"/>
    </xf>
    <xf numFmtId="0" fontId="32" fillId="12" borderId="3" xfId="0" applyFont="1" applyFill="1" applyBorder="1" applyAlignment="1" applyProtection="1">
      <alignment horizontal="center" vertical="center" wrapText="1"/>
      <protection hidden="1"/>
    </xf>
    <xf numFmtId="0" fontId="34" fillId="0" borderId="64" xfId="0" applyFont="1" applyBorder="1" applyAlignment="1" applyProtection="1">
      <alignment horizontal="left" vertical="center"/>
      <protection locked="0"/>
    </xf>
    <xf numFmtId="0" fontId="34" fillId="0" borderId="3" xfId="0" applyFont="1" applyBorder="1" applyAlignment="1" applyProtection="1">
      <alignment horizontal="left" vertical="center"/>
      <protection locked="0"/>
    </xf>
    <xf numFmtId="0" fontId="34" fillId="0" borderId="3" xfId="0" applyFont="1" applyBorder="1" applyAlignment="1" applyProtection="1">
      <alignment horizontal="center" vertical="center"/>
      <protection locked="0"/>
    </xf>
    <xf numFmtId="167" fontId="34" fillId="0" borderId="2" xfId="0" applyNumberFormat="1" applyFont="1" applyBorder="1" applyAlignment="1" applyProtection="1">
      <alignment horizontal="center" vertical="center"/>
      <protection locked="0"/>
    </xf>
    <xf numFmtId="167" fontId="34" fillId="0" borderId="3" xfId="0" applyNumberFormat="1" applyFont="1" applyBorder="1" applyAlignment="1" applyProtection="1">
      <alignment horizontal="center" vertical="center"/>
      <protection locked="0"/>
    </xf>
    <xf numFmtId="0" fontId="34" fillId="0" borderId="69" xfId="0" applyFont="1" applyBorder="1" applyAlignment="1" applyProtection="1">
      <alignment horizontal="left" vertical="center"/>
      <protection locked="0"/>
    </xf>
    <xf numFmtId="0" fontId="34" fillId="0" borderId="4" xfId="0" applyFont="1" applyBorder="1" applyAlignment="1" applyProtection="1">
      <alignment horizontal="left" vertical="center"/>
      <protection locked="0"/>
    </xf>
    <xf numFmtId="0" fontId="34" fillId="0" borderId="4" xfId="0" applyFont="1" applyBorder="1" applyAlignment="1" applyProtection="1">
      <alignment horizontal="center" vertical="center"/>
      <protection locked="0"/>
    </xf>
    <xf numFmtId="167" fontId="34" fillId="0" borderId="4" xfId="0" applyNumberFormat="1" applyFont="1" applyBorder="1" applyAlignment="1" applyProtection="1">
      <alignment horizontal="center" vertical="center"/>
      <protection locked="0"/>
    </xf>
    <xf numFmtId="14" fontId="34" fillId="0" borderId="70" xfId="0" applyNumberFormat="1" applyFont="1" applyBorder="1" applyAlignment="1" applyProtection="1">
      <alignment horizontal="center" vertical="center"/>
      <protection locked="0"/>
    </xf>
    <xf numFmtId="14" fontId="34" fillId="14" borderId="77" xfId="0" applyNumberFormat="1" applyFont="1" applyFill="1" applyBorder="1" applyAlignment="1" applyProtection="1">
      <alignment horizontal="center" vertical="center"/>
      <protection locked="0" hidden="1"/>
    </xf>
    <xf numFmtId="2" fontId="34" fillId="14" borderId="4" xfId="0" applyNumberFormat="1" applyFont="1" applyFill="1" applyBorder="1" applyAlignment="1" applyProtection="1">
      <alignment horizontal="center" vertical="center"/>
      <protection locked="0" hidden="1"/>
    </xf>
    <xf numFmtId="14" fontId="34" fillId="15" borderId="4" xfId="0" applyNumberFormat="1" applyFont="1" applyFill="1" applyBorder="1" applyAlignment="1" applyProtection="1">
      <alignment horizontal="center" vertical="center"/>
      <protection locked="0" hidden="1"/>
    </xf>
    <xf numFmtId="2" fontId="34" fillId="15" borderId="4" xfId="0" applyNumberFormat="1" applyFont="1" applyFill="1" applyBorder="1" applyAlignment="1" applyProtection="1">
      <alignment horizontal="center" vertical="center"/>
      <protection locked="0" hidden="1"/>
    </xf>
    <xf numFmtId="14" fontId="34" fillId="14" borderId="4" xfId="0" applyNumberFormat="1" applyFont="1" applyFill="1" applyBorder="1" applyAlignment="1" applyProtection="1">
      <alignment horizontal="center" vertical="center"/>
      <protection locked="0" hidden="1"/>
    </xf>
    <xf numFmtId="1" fontId="34" fillId="0" borderId="4" xfId="0" applyNumberFormat="1" applyFont="1" applyBorder="1" applyAlignment="1" applyProtection="1">
      <alignment horizontal="center" vertical="center"/>
      <protection hidden="1"/>
    </xf>
    <xf numFmtId="2" fontId="34" fillId="5" borderId="83" xfId="0" applyNumberFormat="1" applyFont="1" applyFill="1" applyBorder="1" applyAlignment="1" applyProtection="1">
      <alignment horizontal="center" vertical="center"/>
      <protection hidden="1"/>
    </xf>
    <xf numFmtId="0" fontId="34" fillId="0" borderId="0" xfId="0" applyFont="1" applyAlignment="1" applyProtection="1">
      <alignment horizontal="center" vertical="center"/>
      <protection hidden="1"/>
    </xf>
    <xf numFmtId="1" fontId="0" fillId="14" borderId="3" xfId="0" applyNumberFormat="1" applyFill="1" applyBorder="1" applyAlignment="1" applyProtection="1">
      <alignment horizontal="center"/>
      <protection hidden="1"/>
    </xf>
    <xf numFmtId="164" fontId="0" fillId="14" borderId="3" xfId="0" applyNumberFormat="1" applyFill="1" applyBorder="1" applyAlignment="1" applyProtection="1">
      <alignment horizontal="center"/>
      <protection hidden="1"/>
    </xf>
    <xf numFmtId="1" fontId="0" fillId="15" borderId="3" xfId="0" applyNumberFormat="1" applyFill="1" applyBorder="1" applyAlignment="1" applyProtection="1">
      <alignment horizontal="center"/>
      <protection hidden="1"/>
    </xf>
    <xf numFmtId="164" fontId="0" fillId="15" borderId="3" xfId="0" applyNumberFormat="1" applyFill="1" applyBorder="1" applyAlignment="1" applyProtection="1">
      <alignment horizontal="center"/>
      <protection hidden="1"/>
    </xf>
    <xf numFmtId="164" fontId="0" fillId="14" borderId="3" xfId="0" applyNumberFormat="1" applyFill="1" applyBorder="1" applyAlignment="1" applyProtection="1">
      <alignment horizontal="center" vertical="center"/>
      <protection hidden="1"/>
    </xf>
    <xf numFmtId="1" fontId="34" fillId="0" borderId="0" xfId="0" applyNumberFormat="1" applyFont="1" applyAlignment="1" applyProtection="1">
      <alignment horizontal="center" vertical="center"/>
      <protection hidden="1"/>
    </xf>
    <xf numFmtId="164" fontId="34" fillId="0" borderId="0" xfId="0" applyNumberFormat="1" applyFont="1" applyAlignment="1" applyProtection="1">
      <alignment horizontal="center" vertical="center"/>
      <protection hidden="1"/>
    </xf>
    <xf numFmtId="2" fontId="34" fillId="0" borderId="0" xfId="0" applyNumberFormat="1" applyFont="1" applyAlignment="1" applyProtection="1">
      <alignment horizontal="center" vertical="center"/>
      <protection hidden="1"/>
    </xf>
    <xf numFmtId="2" fontId="34" fillId="5" borderId="0" xfId="0" applyNumberFormat="1" applyFont="1" applyFill="1" applyAlignment="1" applyProtection="1">
      <alignment horizontal="center" vertical="center"/>
      <protection hidden="1"/>
    </xf>
    <xf numFmtId="14" fontId="0" fillId="0" borderId="0" xfId="0" applyNumberFormat="1" applyAlignment="1" applyProtection="1">
      <alignment horizontal="center" wrapText="1"/>
      <protection hidden="1"/>
    </xf>
    <xf numFmtId="0" fontId="28" fillId="5" borderId="0" xfId="0" applyFont="1" applyFill="1" applyAlignment="1" applyProtection="1">
      <alignment horizontal="center" vertical="center" wrapText="1"/>
      <protection locked="0" hidden="1"/>
    </xf>
    <xf numFmtId="0" fontId="28" fillId="0" borderId="0" xfId="0" applyFont="1" applyAlignment="1" applyProtection="1">
      <alignment horizontal="center" vertical="center" wrapText="1"/>
      <protection hidden="1"/>
    </xf>
    <xf numFmtId="0" fontId="37" fillId="0" borderId="0" xfId="0" applyFont="1" applyAlignment="1" applyProtection="1">
      <alignment horizontal="center" vertical="center" wrapText="1"/>
      <protection hidden="1"/>
    </xf>
    <xf numFmtId="0" fontId="33" fillId="0" borderId="0" xfId="0" applyFont="1" applyAlignment="1" applyProtection="1">
      <alignment horizontal="center" vertical="center" wrapText="1"/>
      <protection hidden="1"/>
    </xf>
    <xf numFmtId="14" fontId="34" fillId="0" borderId="0" xfId="0" applyNumberFormat="1" applyFont="1" applyAlignment="1" applyProtection="1">
      <alignment horizontal="center" vertical="center" wrapText="1"/>
      <protection hidden="1"/>
    </xf>
    <xf numFmtId="0" fontId="21" fillId="0" borderId="72" xfId="0" applyFont="1" applyBorder="1" applyAlignment="1" applyProtection="1">
      <alignment horizontal="center" vertical="center" wrapText="1"/>
      <protection hidden="1"/>
    </xf>
    <xf numFmtId="0" fontId="21" fillId="0" borderId="74" xfId="0" applyFont="1" applyBorder="1" applyAlignment="1" applyProtection="1">
      <alignment horizontal="center" vertical="center" wrapText="1"/>
      <protection hidden="1"/>
    </xf>
    <xf numFmtId="0" fontId="21" fillId="0" borderId="0" xfId="0" applyFont="1" applyAlignment="1" applyProtection="1">
      <alignment horizontal="center" vertical="center" wrapText="1"/>
      <protection locked="0" hidden="1"/>
    </xf>
    <xf numFmtId="14" fontId="34" fillId="0" borderId="5" xfId="0" applyNumberFormat="1" applyFont="1" applyBorder="1" applyAlignment="1" applyProtection="1">
      <alignment horizontal="center" vertical="center"/>
      <protection locked="0"/>
    </xf>
    <xf numFmtId="164" fontId="0" fillId="0" borderId="0" xfId="0" applyNumberFormat="1" applyAlignment="1" applyProtection="1">
      <alignment horizontal="center" vertical="center"/>
      <protection hidden="1"/>
    </xf>
    <xf numFmtId="1" fontId="0" fillId="0" borderId="0" xfId="0" applyNumberFormat="1" applyProtection="1">
      <protection hidden="1"/>
    </xf>
    <xf numFmtId="0" fontId="34" fillId="0" borderId="0" xfId="0" applyFont="1" applyAlignment="1" applyProtection="1">
      <alignment horizontal="center" wrapText="1"/>
      <protection hidden="1"/>
    </xf>
    <xf numFmtId="0" fontId="21" fillId="0" borderId="0" xfId="0" applyFont="1" applyAlignment="1" applyProtection="1">
      <alignment horizontal="left"/>
      <protection hidden="1"/>
    </xf>
    <xf numFmtId="0" fontId="0" fillId="0" borderId="41" xfId="0" applyBorder="1" applyProtection="1">
      <protection locked="0" hidden="1"/>
    </xf>
    <xf numFmtId="0" fontId="0" fillId="0" borderId="41" xfId="0" applyBorder="1" applyAlignment="1" applyProtection="1">
      <alignment horizontal="center"/>
      <protection locked="0" hidden="1"/>
    </xf>
    <xf numFmtId="1" fontId="17" fillId="8" borderId="7" xfId="0" applyNumberFormat="1" applyFont="1" applyFill="1" applyBorder="1" applyAlignment="1" applyProtection="1">
      <alignment horizontal="center" vertical="center"/>
      <protection hidden="1"/>
    </xf>
    <xf numFmtId="0" fontId="17" fillId="0" borderId="47" xfId="0" applyFont="1" applyBorder="1" applyAlignment="1" applyProtection="1">
      <alignment horizontal="center" vertical="center" wrapText="1"/>
      <protection hidden="1"/>
    </xf>
    <xf numFmtId="1" fontId="17" fillId="0" borderId="46" xfId="0" applyNumberFormat="1" applyFont="1" applyBorder="1" applyAlignment="1" applyProtection="1">
      <alignment horizontal="center" vertical="center"/>
      <protection locked="0"/>
    </xf>
    <xf numFmtId="0" fontId="17" fillId="9" borderId="6" xfId="0" applyFont="1" applyFill="1" applyBorder="1" applyAlignment="1" applyProtection="1">
      <alignment horizontal="right" vertical="center" wrapText="1"/>
      <protection hidden="1"/>
    </xf>
    <xf numFmtId="0" fontId="17" fillId="9" borderId="6" xfId="0" applyFont="1" applyFill="1" applyBorder="1" applyAlignment="1" applyProtection="1">
      <alignment horizontal="left" vertical="center" wrapText="1"/>
      <protection hidden="1"/>
    </xf>
    <xf numFmtId="1" fontId="17" fillId="9" borderId="44" xfId="0" applyNumberFormat="1" applyFont="1" applyFill="1" applyBorder="1" applyAlignment="1" applyProtection="1">
      <alignment horizontal="center" vertical="center"/>
      <protection locked="0"/>
    </xf>
    <xf numFmtId="0" fontId="17" fillId="0" borderId="53" xfId="0" applyFont="1" applyBorder="1" applyAlignment="1" applyProtection="1">
      <alignment horizontal="center" vertical="center" wrapText="1"/>
      <protection hidden="1"/>
    </xf>
    <xf numFmtId="0" fontId="17" fillId="0" borderId="5" xfId="0" applyFont="1" applyBorder="1" applyAlignment="1" applyProtection="1">
      <alignment horizontal="center" vertical="center"/>
      <protection locked="0"/>
    </xf>
    <xf numFmtId="1" fontId="17" fillId="0" borderId="44" xfId="0" applyNumberFormat="1" applyFont="1" applyBorder="1" applyAlignment="1" applyProtection="1">
      <alignment horizontal="center" vertical="center"/>
      <protection locked="0"/>
    </xf>
    <xf numFmtId="0" fontId="0" fillId="7" borderId="36" xfId="0" applyFill="1" applyBorder="1" applyProtection="1">
      <protection hidden="1"/>
    </xf>
    <xf numFmtId="1" fontId="17" fillId="8" borderId="42" xfId="0" applyNumberFormat="1" applyFont="1" applyFill="1" applyBorder="1" applyAlignment="1" applyProtection="1">
      <alignment horizontal="center" vertical="center"/>
      <protection hidden="1"/>
    </xf>
    <xf numFmtId="0" fontId="17" fillId="0" borderId="76" xfId="0" applyFont="1" applyBorder="1" applyAlignment="1" applyProtection="1">
      <alignment horizontal="center" vertical="center" wrapText="1"/>
      <protection hidden="1"/>
    </xf>
    <xf numFmtId="0" fontId="13" fillId="9" borderId="3" xfId="0" applyFont="1" applyFill="1" applyBorder="1" applyAlignment="1" applyProtection="1">
      <alignment horizontal="center" vertical="center"/>
      <protection locked="0" hidden="1"/>
    </xf>
    <xf numFmtId="0" fontId="17" fillId="7" borderId="41" xfId="0" applyFont="1" applyFill="1" applyBorder="1" applyAlignment="1" applyProtection="1">
      <alignment vertical="center" wrapText="1"/>
      <protection hidden="1"/>
    </xf>
    <xf numFmtId="0" fontId="17" fillId="7" borderId="0" xfId="0" applyFont="1" applyFill="1" applyAlignment="1" applyProtection="1">
      <alignment vertical="center" wrapText="1"/>
      <protection hidden="1"/>
    </xf>
    <xf numFmtId="0" fontId="39" fillId="0" borderId="39" xfId="0" applyFont="1" applyBorder="1" applyAlignment="1">
      <alignment vertical="center" wrapText="1"/>
    </xf>
    <xf numFmtId="0" fontId="73" fillId="0" borderId="39" xfId="0" applyFont="1" applyBorder="1" applyAlignment="1">
      <alignment vertical="center" wrapText="1"/>
    </xf>
    <xf numFmtId="0" fontId="7" fillId="0" borderId="84" xfId="2" applyFont="1" applyFill="1" applyBorder="1" applyAlignment="1" applyProtection="1">
      <alignment horizontal="center"/>
      <protection hidden="1"/>
    </xf>
    <xf numFmtId="10" fontId="7" fillId="0" borderId="16" xfId="0" applyNumberFormat="1" applyFont="1" applyBorder="1" applyAlignment="1" applyProtection="1">
      <alignment horizontal="center"/>
      <protection hidden="1"/>
    </xf>
    <xf numFmtId="0" fontId="7" fillId="0" borderId="85" xfId="2" applyFont="1" applyFill="1" applyBorder="1" applyAlignment="1" applyProtection="1">
      <alignment horizontal="center"/>
      <protection hidden="1"/>
    </xf>
    <xf numFmtId="0" fontId="0" fillId="0" borderId="12" xfId="0" applyBorder="1" applyProtection="1">
      <protection hidden="1"/>
    </xf>
    <xf numFmtId="0" fontId="3" fillId="0" borderId="14" xfId="0" applyFont="1" applyBorder="1" applyAlignment="1" applyProtection="1">
      <alignment horizontal="center"/>
      <protection hidden="1"/>
    </xf>
    <xf numFmtId="0" fontId="3" fillId="0" borderId="18" xfId="0" applyFont="1" applyBorder="1" applyProtection="1">
      <protection hidden="1"/>
    </xf>
    <xf numFmtId="0" fontId="0" fillId="0" borderId="0" xfId="0" applyAlignment="1">
      <alignment vertical="center"/>
    </xf>
    <xf numFmtId="0" fontId="66" fillId="0" borderId="0" xfId="0" applyFont="1" applyAlignment="1">
      <alignment vertical="center"/>
    </xf>
    <xf numFmtId="0" fontId="67" fillId="0" borderId="0" xfId="0" applyFont="1" applyAlignment="1">
      <alignment vertical="center"/>
    </xf>
    <xf numFmtId="0" fontId="68" fillId="0" borderId="0" xfId="0" applyFont="1" applyAlignment="1">
      <alignment vertical="center"/>
    </xf>
    <xf numFmtId="0" fontId="69" fillId="0" borderId="0" xfId="0" applyFont="1" applyAlignment="1">
      <alignment vertical="center"/>
    </xf>
    <xf numFmtId="0" fontId="69" fillId="0" borderId="0" xfId="0" applyFont="1" applyAlignment="1">
      <alignment horizontal="left" vertical="center" indent="5"/>
    </xf>
    <xf numFmtId="0" fontId="102" fillId="0" borderId="0" xfId="3" applyAlignment="1">
      <alignment horizontal="left" vertical="center" indent="5"/>
    </xf>
    <xf numFmtId="0" fontId="71" fillId="0" borderId="0" xfId="0" applyFont="1" applyAlignment="1">
      <alignment vertical="center"/>
    </xf>
    <xf numFmtId="0" fontId="74" fillId="0" borderId="13" xfId="0" applyFont="1" applyBorder="1" applyAlignment="1">
      <alignment horizontal="left" vertical="center" wrapText="1" indent="1"/>
    </xf>
    <xf numFmtId="0" fontId="31" fillId="0" borderId="13" xfId="0" applyFont="1" applyBorder="1" applyAlignment="1">
      <alignment horizontal="left" vertical="center" wrapText="1" indent="5"/>
    </xf>
    <xf numFmtId="0" fontId="77" fillId="0" borderId="13" xfId="0" applyFont="1" applyBorder="1" applyAlignment="1">
      <alignment horizontal="left" vertical="center" wrapText="1" indent="3"/>
    </xf>
    <xf numFmtId="0" fontId="39" fillId="0" borderId="15" xfId="0" applyFont="1" applyBorder="1" applyAlignment="1">
      <alignment horizontal="left" vertical="center" wrapText="1" indent="1"/>
    </xf>
    <xf numFmtId="0" fontId="31" fillId="0" borderId="15" xfId="0" applyFont="1" applyBorder="1" applyAlignment="1">
      <alignment horizontal="left" vertical="center" wrapText="1" indent="5"/>
    </xf>
    <xf numFmtId="0" fontId="78" fillId="0" borderId="39" xfId="0" applyFont="1" applyBorder="1" applyAlignment="1">
      <alignment horizontal="left" vertical="center" wrapText="1" indent="2"/>
    </xf>
    <xf numFmtId="0" fontId="79" fillId="0" borderId="39" xfId="0" applyFont="1" applyBorder="1" applyAlignment="1">
      <alignment horizontal="left" vertical="center" wrapText="1" indent="2"/>
    </xf>
    <xf numFmtId="0" fontId="81" fillId="0" borderId="39" xfId="0" applyFont="1" applyBorder="1" applyAlignment="1">
      <alignment horizontal="left" vertical="center" wrapText="1" indent="2"/>
    </xf>
    <xf numFmtId="0" fontId="77" fillId="0" borderId="13" xfId="0" applyFont="1" applyBorder="1" applyAlignment="1">
      <alignment horizontal="left" vertical="center" wrapText="1" indent="4"/>
    </xf>
    <xf numFmtId="0" fontId="39" fillId="0" borderId="13" xfId="0" applyFont="1" applyBorder="1" applyAlignment="1">
      <alignment horizontal="left" vertical="center" wrapText="1" indent="7"/>
    </xf>
    <xf numFmtId="0" fontId="82" fillId="0" borderId="13" xfId="0" applyFont="1" applyBorder="1" applyAlignment="1">
      <alignment horizontal="left" vertical="center" wrapText="1" indent="5"/>
    </xf>
    <xf numFmtId="0" fontId="31" fillId="0" borderId="13" xfId="0" applyFont="1" applyBorder="1" applyAlignment="1">
      <alignment horizontal="left" vertical="center" wrapText="1" indent="2"/>
    </xf>
    <xf numFmtId="0" fontId="39" fillId="0" borderId="13" xfId="0" applyFont="1" applyBorder="1" applyAlignment="1">
      <alignment horizontal="left" vertical="center" wrapText="1" indent="1"/>
    </xf>
    <xf numFmtId="0" fontId="31" fillId="0" borderId="13" xfId="0" applyFont="1" applyBorder="1" applyAlignment="1">
      <alignment horizontal="left" vertical="center" wrapText="1" indent="1"/>
    </xf>
    <xf numFmtId="0" fontId="74" fillId="21" borderId="13" xfId="0" applyFont="1" applyFill="1" applyBorder="1" applyAlignment="1">
      <alignment horizontal="left" vertical="center" wrapText="1" indent="1"/>
    </xf>
    <xf numFmtId="0" fontId="39" fillId="0" borderId="13" xfId="0" applyFont="1" applyBorder="1" applyAlignment="1">
      <alignment horizontal="left" vertical="center" wrapText="1" indent="2"/>
    </xf>
    <xf numFmtId="0" fontId="39" fillId="0" borderId="13" xfId="0" applyFont="1" applyBorder="1" applyAlignment="1">
      <alignment horizontal="left" vertical="center" wrapText="1" indent="4"/>
    </xf>
    <xf numFmtId="0" fontId="85" fillId="0" borderId="13" xfId="0" applyFont="1" applyBorder="1" applyAlignment="1">
      <alignment horizontal="left" vertical="center" wrapText="1" indent="1"/>
    </xf>
    <xf numFmtId="0" fontId="88" fillId="0" borderId="13" xfId="0" applyFont="1" applyBorder="1" applyAlignment="1">
      <alignment horizontal="left" vertical="center" wrapText="1" indent="1"/>
    </xf>
    <xf numFmtId="0" fontId="91" fillId="0" borderId="15" xfId="0" applyFont="1" applyBorder="1" applyAlignment="1">
      <alignment horizontal="left" vertical="center" wrapText="1" indent="1"/>
    </xf>
    <xf numFmtId="0" fontId="92" fillId="21" borderId="13" xfId="0" applyFont="1" applyFill="1" applyBorder="1" applyAlignment="1">
      <alignment horizontal="left" vertical="center" wrapText="1" indent="3"/>
    </xf>
    <xf numFmtId="0" fontId="39" fillId="21" borderId="13" xfId="0" applyFont="1" applyFill="1" applyBorder="1" applyAlignment="1">
      <alignment horizontal="left" vertical="center" wrapText="1" indent="5"/>
    </xf>
    <xf numFmtId="0" fontId="74" fillId="21" borderId="15" xfId="0" applyFont="1" applyFill="1" applyBorder="1" applyAlignment="1">
      <alignment horizontal="left" vertical="center" wrapText="1" indent="1"/>
    </xf>
    <xf numFmtId="0" fontId="88" fillId="21" borderId="13" xfId="0" applyFont="1" applyFill="1" applyBorder="1" applyAlignment="1">
      <alignment horizontal="left" vertical="center" wrapText="1" indent="1"/>
    </xf>
    <xf numFmtId="0" fontId="92" fillId="0" borderId="13" xfId="0" applyFont="1" applyBorder="1" applyAlignment="1">
      <alignment horizontal="left" vertical="center" wrapText="1" indent="4"/>
    </xf>
    <xf numFmtId="0" fontId="39" fillId="0" borderId="13" xfId="0" applyFont="1" applyBorder="1" applyAlignment="1">
      <alignment horizontal="left" vertical="center" wrapText="1" indent="3"/>
    </xf>
    <xf numFmtId="0" fontId="92" fillId="0" borderId="13" xfId="0" applyFont="1" applyBorder="1" applyAlignment="1">
      <alignment horizontal="left" vertical="center" wrapText="1" indent="5"/>
    </xf>
    <xf numFmtId="0" fontId="22" fillId="0" borderId="13" xfId="0" applyFont="1" applyBorder="1" applyAlignment="1">
      <alignment horizontal="left" vertical="center" wrapText="1" indent="1"/>
    </xf>
    <xf numFmtId="0" fontId="73" fillId="0" borderId="15" xfId="0" applyFont="1" applyBorder="1" applyAlignment="1">
      <alignment horizontal="left" vertical="center" wrapText="1" indent="1"/>
    </xf>
    <xf numFmtId="0" fontId="74" fillId="0" borderId="13" xfId="0" applyFont="1" applyBorder="1" applyAlignment="1">
      <alignment horizontal="left" vertical="center" wrapText="1" indent="2"/>
    </xf>
    <xf numFmtId="0" fontId="78" fillId="0" borderId="13" xfId="0" applyFont="1" applyBorder="1" applyAlignment="1">
      <alignment horizontal="left" vertical="center" wrapText="1" indent="1"/>
    </xf>
    <xf numFmtId="0" fontId="92" fillId="21" borderId="13" xfId="0" applyFont="1" applyFill="1" applyBorder="1" applyAlignment="1">
      <alignment horizontal="left" vertical="center" wrapText="1" indent="5"/>
    </xf>
    <xf numFmtId="0" fontId="39" fillId="21" borderId="15" xfId="0" applyFont="1" applyFill="1" applyBorder="1" applyAlignment="1">
      <alignment horizontal="left" vertical="center" wrapText="1" indent="5"/>
    </xf>
    <xf numFmtId="0" fontId="81" fillId="0" borderId="13" xfId="0" applyFont="1" applyBorder="1" applyAlignment="1">
      <alignment horizontal="left" vertical="center" wrapText="1" indent="1"/>
    </xf>
    <xf numFmtId="0" fontId="81" fillId="21" borderId="15" xfId="0" applyFont="1" applyFill="1" applyBorder="1" applyAlignment="1">
      <alignment horizontal="left" vertical="center" wrapText="1" indent="2"/>
    </xf>
    <xf numFmtId="0" fontId="81" fillId="0" borderId="15" xfId="0" applyFont="1" applyBorder="1" applyAlignment="1">
      <alignment horizontal="left" vertical="center" wrapText="1" indent="5"/>
    </xf>
    <xf numFmtId="0" fontId="93" fillId="0" borderId="15" xfId="0" applyFont="1" applyBorder="1" applyAlignment="1">
      <alignment horizontal="left" vertical="center" wrapText="1" indent="2"/>
    </xf>
    <xf numFmtId="0" fontId="93" fillId="21" borderId="15" xfId="0" applyFont="1" applyFill="1" applyBorder="1" applyAlignment="1">
      <alignment vertical="center" wrapText="1"/>
    </xf>
    <xf numFmtId="0" fontId="74" fillId="0" borderId="13" xfId="0" applyFont="1" applyBorder="1" applyAlignment="1">
      <alignment vertical="center" wrapText="1"/>
    </xf>
    <xf numFmtId="0" fontId="81" fillId="0" borderId="15" xfId="0" applyFont="1" applyBorder="1" applyAlignment="1">
      <alignment horizontal="left" vertical="center" wrapText="1" indent="1"/>
    </xf>
    <xf numFmtId="0" fontId="93" fillId="0" borderId="13" xfId="0" applyFont="1" applyBorder="1" applyAlignment="1">
      <alignment horizontal="left" vertical="center" wrapText="1" indent="2"/>
    </xf>
    <xf numFmtId="0" fontId="39" fillId="0" borderId="15" xfId="0" applyFont="1" applyBorder="1" applyAlignment="1">
      <alignment horizontal="left" vertical="center" wrapText="1" indent="5"/>
    </xf>
    <xf numFmtId="0" fontId="39" fillId="21" borderId="15" xfId="0" applyFont="1" applyFill="1" applyBorder="1" applyAlignment="1">
      <alignment horizontal="left" vertical="center" wrapText="1" indent="1"/>
    </xf>
    <xf numFmtId="0" fontId="92" fillId="0" borderId="13" xfId="0" applyFont="1" applyBorder="1" applyAlignment="1">
      <alignment horizontal="left" vertical="center" wrapText="1" indent="3"/>
    </xf>
    <xf numFmtId="0" fontId="39" fillId="0" borderId="13" xfId="0" applyFont="1" applyBorder="1" applyAlignment="1">
      <alignment horizontal="left" vertical="center" wrapText="1" indent="6"/>
    </xf>
    <xf numFmtId="0" fontId="39" fillId="0" borderId="15" xfId="0" applyFont="1" applyBorder="1" applyAlignment="1">
      <alignment horizontal="left" vertical="center" wrapText="1" indent="6"/>
    </xf>
    <xf numFmtId="0" fontId="77" fillId="21" borderId="13" xfId="0" applyFont="1" applyFill="1" applyBorder="1" applyAlignment="1">
      <alignment horizontal="left" vertical="center" wrapText="1" indent="4"/>
    </xf>
    <xf numFmtId="0" fontId="39" fillId="21" borderId="13" xfId="0" applyFont="1" applyFill="1" applyBorder="1" applyAlignment="1">
      <alignment horizontal="left" vertical="center" wrapText="1" indent="6"/>
    </xf>
    <xf numFmtId="0" fontId="81" fillId="21" borderId="13" xfId="0" applyFont="1" applyFill="1" applyBorder="1" applyAlignment="1">
      <alignment horizontal="left" vertical="center" wrapText="1" indent="1"/>
    </xf>
    <xf numFmtId="0" fontId="39" fillId="0" borderId="13" xfId="0" applyFont="1" applyBorder="1" applyAlignment="1">
      <alignment horizontal="left" vertical="center" wrapText="1" indent="9"/>
    </xf>
    <xf numFmtId="0" fontId="21" fillId="0" borderId="0" xfId="0" applyFont="1" applyAlignment="1">
      <alignment vertical="center"/>
    </xf>
    <xf numFmtId="0" fontId="39" fillId="0" borderId="15" xfId="0" applyFont="1" applyBorder="1" applyAlignment="1">
      <alignment horizontal="left" vertical="center" wrapText="1" indent="4"/>
    </xf>
    <xf numFmtId="0" fontId="74" fillId="0" borderId="15" xfId="0" applyFont="1" applyBorder="1" applyAlignment="1">
      <alignment horizontal="left" vertical="center" wrapText="1" indent="1"/>
    </xf>
    <xf numFmtId="0" fontId="73" fillId="0" borderId="13" xfId="0" applyFont="1" applyBorder="1" applyAlignment="1">
      <alignment horizontal="left" vertical="center" wrapText="1" indent="1"/>
    </xf>
    <xf numFmtId="0" fontId="96" fillId="0" borderId="13" xfId="0" applyFont="1" applyBorder="1" applyAlignment="1">
      <alignment horizontal="left" vertical="center" wrapText="1" indent="4"/>
    </xf>
    <xf numFmtId="0" fontId="81" fillId="0" borderId="13" xfId="0" applyFont="1" applyBorder="1" applyAlignment="1">
      <alignment horizontal="left" vertical="center" wrapText="1" indent="6"/>
    </xf>
    <xf numFmtId="0" fontId="81" fillId="0" borderId="15" xfId="0" applyFont="1" applyBorder="1" applyAlignment="1">
      <alignment horizontal="left" vertical="center" wrapText="1" indent="3"/>
    </xf>
    <xf numFmtId="0" fontId="81" fillId="0" borderId="13" xfId="0" applyFont="1" applyBorder="1" applyAlignment="1">
      <alignment horizontal="left" vertical="center" wrapText="1" indent="2"/>
    </xf>
    <xf numFmtId="0" fontId="39" fillId="0" borderId="15" xfId="0" applyFont="1" applyBorder="1" applyAlignment="1">
      <alignment horizontal="left" vertical="center" wrapText="1" indent="3"/>
    </xf>
    <xf numFmtId="0" fontId="77" fillId="0" borderId="13" xfId="0" applyFont="1" applyBorder="1" applyAlignment="1">
      <alignment horizontal="left" vertical="center" wrapText="1" indent="5"/>
    </xf>
    <xf numFmtId="0" fontId="0" fillId="0" borderId="13" xfId="0" applyBorder="1" applyAlignment="1">
      <alignment horizontal="left" vertical="center" wrapText="1" indent="1"/>
    </xf>
    <xf numFmtId="0" fontId="39" fillId="0" borderId="15" xfId="0" applyFont="1" applyBorder="1" applyAlignment="1">
      <alignment horizontal="left" vertical="center" wrapText="1" indent="2"/>
    </xf>
    <xf numFmtId="0" fontId="78" fillId="0" borderId="15" xfId="0" applyFont="1" applyBorder="1" applyAlignment="1">
      <alignment horizontal="left" vertical="center" wrapText="1" indent="1"/>
    </xf>
    <xf numFmtId="0" fontId="22" fillId="21" borderId="13" xfId="0" applyFont="1" applyFill="1" applyBorder="1" applyAlignment="1">
      <alignment horizontal="left" vertical="center" wrapText="1" indent="1"/>
    </xf>
    <xf numFmtId="0" fontId="81" fillId="21" borderId="15" xfId="0" applyFont="1" applyFill="1" applyBorder="1" applyAlignment="1">
      <alignment vertical="center" wrapText="1"/>
    </xf>
    <xf numFmtId="0" fontId="89" fillId="0" borderId="13" xfId="0" applyFont="1" applyBorder="1" applyAlignment="1">
      <alignment horizontal="left" vertical="center" wrapText="1" indent="1"/>
    </xf>
    <xf numFmtId="0" fontId="98" fillId="0" borderId="13" xfId="0" applyFont="1" applyBorder="1" applyAlignment="1">
      <alignment horizontal="left" vertical="center" wrapText="1" indent="1"/>
    </xf>
    <xf numFmtId="0" fontId="81" fillId="0" borderId="13" xfId="0" applyFont="1" applyBorder="1" applyAlignment="1">
      <alignment horizontal="left" vertical="center" wrapText="1" indent="5"/>
    </xf>
    <xf numFmtId="0" fontId="96" fillId="0" borderId="13" xfId="0" applyFont="1" applyBorder="1" applyAlignment="1">
      <alignment horizontal="left" vertical="center" wrapText="1" indent="7"/>
    </xf>
    <xf numFmtId="0" fontId="100" fillId="0" borderId="13" xfId="0" applyFont="1" applyBorder="1" applyAlignment="1">
      <alignment horizontal="left" vertical="center" wrapText="1" indent="10"/>
    </xf>
    <xf numFmtId="0" fontId="88" fillId="0" borderId="13" xfId="0" applyFont="1" applyBorder="1" applyAlignment="1">
      <alignment horizontal="left" vertical="center" wrapText="1" indent="12"/>
    </xf>
    <xf numFmtId="0" fontId="39" fillId="0" borderId="13" xfId="0" applyFont="1" applyBorder="1" applyAlignment="1">
      <alignment horizontal="left" vertical="center" wrapText="1" indent="5"/>
    </xf>
    <xf numFmtId="0" fontId="74" fillId="0" borderId="13" xfId="0" applyFont="1" applyBorder="1" applyAlignment="1">
      <alignment horizontal="left" vertical="center" wrapText="1" indent="5"/>
    </xf>
    <xf numFmtId="0" fontId="92" fillId="0" borderId="13" xfId="0" applyFont="1" applyBorder="1" applyAlignment="1">
      <alignment horizontal="left" vertical="center" wrapText="1" indent="10"/>
    </xf>
    <xf numFmtId="0" fontId="73" fillId="0" borderId="15" xfId="0" applyFont="1" applyBorder="1" applyAlignment="1">
      <alignment horizontal="left" vertical="center" wrapText="1" indent="3"/>
    </xf>
    <xf numFmtId="0" fontId="39" fillId="21" borderId="13" xfId="0" applyFont="1" applyFill="1" applyBorder="1" applyAlignment="1">
      <alignment horizontal="left" vertical="center" wrapText="1" indent="1"/>
    </xf>
    <xf numFmtId="49" fontId="16" fillId="2" borderId="29" xfId="0" applyNumberFormat="1" applyFont="1" applyFill="1" applyBorder="1" applyAlignment="1" applyProtection="1">
      <alignment horizontal="center" vertical="center" wrapText="1"/>
      <protection locked="0"/>
    </xf>
    <xf numFmtId="49" fontId="16" fillId="2" borderId="9" xfId="0" applyNumberFormat="1" applyFont="1" applyFill="1" applyBorder="1" applyAlignment="1" applyProtection="1">
      <alignment horizontal="center" wrapText="1"/>
      <protection locked="0"/>
    </xf>
    <xf numFmtId="49" fontId="16" fillId="2" borderId="21" xfId="0" applyNumberFormat="1" applyFont="1" applyFill="1" applyBorder="1" applyAlignment="1" applyProtection="1">
      <alignment horizontal="center" wrapText="1"/>
      <protection locked="0"/>
    </xf>
    <xf numFmtId="164" fontId="17" fillId="2" borderId="58" xfId="0" applyNumberFormat="1" applyFont="1" applyFill="1" applyBorder="1" applyAlignment="1" applyProtection="1">
      <alignment horizontal="center" vertical="center" wrapText="1"/>
      <protection locked="0" hidden="1"/>
    </xf>
    <xf numFmtId="1" fontId="17" fillId="0" borderId="49" xfId="0" applyNumberFormat="1" applyFont="1" applyBorder="1" applyAlignment="1" applyProtection="1">
      <alignment horizontal="center" vertical="center"/>
      <protection locked="0" hidden="1"/>
    </xf>
    <xf numFmtId="1" fontId="16" fillId="0" borderId="49" xfId="0" applyNumberFormat="1" applyFont="1" applyBorder="1" applyAlignment="1" applyProtection="1">
      <alignment horizontal="center" vertical="center"/>
      <protection locked="0" hidden="1"/>
    </xf>
    <xf numFmtId="164" fontId="17" fillId="2" borderId="37" xfId="0" applyNumberFormat="1" applyFont="1" applyFill="1" applyBorder="1" applyAlignment="1" applyProtection="1">
      <alignment horizontal="center" vertical="center" wrapText="1"/>
      <protection locked="0" hidden="1"/>
    </xf>
    <xf numFmtId="1" fontId="17" fillId="2" borderId="49" xfId="0" applyNumberFormat="1" applyFont="1" applyFill="1" applyBorder="1" applyAlignment="1" applyProtection="1">
      <alignment horizontal="center" vertical="center"/>
      <protection locked="0" hidden="1"/>
    </xf>
    <xf numFmtId="164" fontId="17" fillId="2" borderId="76" xfId="0" applyNumberFormat="1" applyFont="1" applyFill="1" applyBorder="1" applyAlignment="1" applyProtection="1">
      <alignment horizontal="center" vertical="center" wrapText="1"/>
      <protection locked="0" hidden="1"/>
    </xf>
    <xf numFmtId="1" fontId="16" fillId="2" borderId="49" xfId="0" applyNumberFormat="1" applyFont="1" applyFill="1" applyBorder="1" applyAlignment="1" applyProtection="1">
      <alignment horizontal="center" vertical="center"/>
      <protection locked="0" hidden="1"/>
    </xf>
    <xf numFmtId="0" fontId="17" fillId="2" borderId="58" xfId="0" applyFont="1" applyFill="1" applyBorder="1" applyAlignment="1" applyProtection="1">
      <alignment horizontal="center" vertical="center"/>
      <protection locked="0" hidden="1"/>
    </xf>
    <xf numFmtId="0" fontId="17" fillId="2" borderId="46" xfId="0" applyFont="1" applyFill="1" applyBorder="1" applyAlignment="1" applyProtection="1">
      <alignment horizontal="center" vertical="center"/>
      <protection locked="0" hidden="1"/>
    </xf>
    <xf numFmtId="0" fontId="13" fillId="0" borderId="58" xfId="0" applyFont="1" applyBorder="1" applyAlignment="1" applyProtection="1">
      <alignment horizontal="center" vertical="center"/>
      <protection locked="0" hidden="1"/>
    </xf>
    <xf numFmtId="0" fontId="13" fillId="9" borderId="49" xfId="0" applyFont="1" applyFill="1" applyBorder="1" applyAlignment="1" applyProtection="1">
      <alignment horizontal="center" vertical="center"/>
      <protection locked="0" hidden="1"/>
    </xf>
    <xf numFmtId="0" fontId="13" fillId="9" borderId="49" xfId="0" applyFont="1" applyFill="1" applyBorder="1" applyAlignment="1" applyProtection="1">
      <alignment horizontal="center" vertical="center" wrapText="1"/>
      <protection locked="0" hidden="1"/>
    </xf>
    <xf numFmtId="0" fontId="13" fillId="9" borderId="51" xfId="0" applyFont="1" applyFill="1" applyBorder="1" applyAlignment="1" applyProtection="1">
      <alignment horizontal="center" vertical="center"/>
      <protection locked="0" hidden="1"/>
    </xf>
    <xf numFmtId="0" fontId="13" fillId="2" borderId="58" xfId="0" applyFont="1" applyFill="1" applyBorder="1" applyAlignment="1" applyProtection="1">
      <alignment horizontal="center" vertical="center"/>
      <protection locked="0" hidden="1"/>
    </xf>
    <xf numFmtId="0" fontId="13" fillId="9" borderId="46" xfId="0" applyFont="1" applyFill="1" applyBorder="1" applyAlignment="1" applyProtection="1">
      <alignment horizontal="center" vertical="center"/>
      <protection locked="0" hidden="1"/>
    </xf>
    <xf numFmtId="49" fontId="18" fillId="0" borderId="40" xfId="0" applyNumberFormat="1" applyFont="1" applyBorder="1" applyAlignment="1" applyProtection="1">
      <alignment horizontal="left" vertical="top" wrapText="1"/>
      <protection locked="0"/>
    </xf>
    <xf numFmtId="49" fontId="41" fillId="18" borderId="86" xfId="0" applyNumberFormat="1" applyFont="1" applyFill="1" applyBorder="1" applyAlignment="1" applyProtection="1">
      <alignment horizontal="center" vertical="top" wrapText="1"/>
      <protection locked="0"/>
    </xf>
    <xf numFmtId="49" fontId="23" fillId="0" borderId="38" xfId="0" applyNumberFormat="1" applyFont="1" applyBorder="1" applyAlignment="1" applyProtection="1">
      <alignment horizontal="left" vertical="top" wrapText="1"/>
      <protection locked="0"/>
    </xf>
    <xf numFmtId="1" fontId="17" fillId="5" borderId="76" xfId="0" applyNumberFormat="1" applyFont="1" applyFill="1" applyBorder="1" applyAlignment="1" applyProtection="1">
      <alignment horizontal="center" vertical="center"/>
      <protection hidden="1"/>
    </xf>
    <xf numFmtId="1" fontId="17" fillId="5" borderId="46" xfId="0" applyNumberFormat="1" applyFont="1" applyFill="1" applyBorder="1" applyAlignment="1" applyProtection="1">
      <alignment horizontal="center" vertical="center"/>
      <protection hidden="1"/>
    </xf>
    <xf numFmtId="1" fontId="19" fillId="0" borderId="49" xfId="0" applyNumberFormat="1" applyFont="1" applyBorder="1" applyAlignment="1" applyProtection="1">
      <alignment horizontal="center" vertical="center"/>
      <protection hidden="1"/>
    </xf>
    <xf numFmtId="1" fontId="17" fillId="5" borderId="21" xfId="0" applyNumberFormat="1" applyFont="1" applyFill="1" applyBorder="1" applyAlignment="1" applyProtection="1">
      <alignment horizontal="center" vertical="center"/>
      <protection hidden="1"/>
    </xf>
    <xf numFmtId="1" fontId="17" fillId="5" borderId="1" xfId="0" applyNumberFormat="1" applyFont="1" applyFill="1" applyBorder="1" applyAlignment="1" applyProtection="1">
      <alignment horizontal="center" vertical="center"/>
      <protection hidden="1"/>
    </xf>
    <xf numFmtId="1" fontId="19" fillId="0" borderId="21" xfId="0" applyNumberFormat="1" applyFont="1" applyBorder="1" applyAlignment="1" applyProtection="1">
      <alignment horizontal="center" vertical="center"/>
      <protection hidden="1"/>
    </xf>
    <xf numFmtId="1" fontId="19" fillId="0" borderId="68" xfId="0" applyNumberFormat="1" applyFont="1" applyBorder="1" applyAlignment="1" applyProtection="1">
      <alignment horizontal="center" vertical="center"/>
      <protection hidden="1"/>
    </xf>
    <xf numFmtId="0" fontId="74" fillId="0" borderId="39" xfId="0" applyFont="1" applyBorder="1" applyAlignment="1">
      <alignment horizontal="left" vertical="center" wrapText="1" indent="1"/>
    </xf>
    <xf numFmtId="0" fontId="31" fillId="0" borderId="39" xfId="0" applyFont="1" applyBorder="1" applyAlignment="1">
      <alignment vertical="center" wrapText="1"/>
    </xf>
    <xf numFmtId="0" fontId="69" fillId="0" borderId="0" xfId="0" applyFont="1" applyAlignment="1">
      <alignment horizontal="left" vertical="center" indent="6"/>
    </xf>
    <xf numFmtId="0" fontId="105" fillId="0" borderId="13" xfId="0" applyFont="1" applyBorder="1" applyAlignment="1">
      <alignment horizontal="left" vertical="center" wrapText="1" indent="1"/>
    </xf>
    <xf numFmtId="0" fontId="105" fillId="0" borderId="82" xfId="0" applyFont="1" applyBorder="1" applyAlignment="1">
      <alignment horizontal="left" vertical="center" wrapText="1" indent="1"/>
    </xf>
    <xf numFmtId="0" fontId="81" fillId="0" borderId="82" xfId="0" applyFont="1" applyBorder="1" applyAlignment="1">
      <alignment vertical="center" wrapText="1"/>
    </xf>
    <xf numFmtId="0" fontId="73" fillId="21" borderId="15" xfId="0" applyFont="1" applyFill="1" applyBorder="1" applyAlignment="1">
      <alignment vertical="center" wrapText="1"/>
    </xf>
    <xf numFmtId="49" fontId="41" fillId="5" borderId="38" xfId="0" applyNumberFormat="1" applyFont="1" applyFill="1" applyBorder="1" applyAlignment="1" applyProtection="1">
      <alignment horizontal="center" vertical="top" wrapText="1"/>
      <protection locked="0"/>
    </xf>
    <xf numFmtId="49" fontId="18" fillId="0" borderId="40" xfId="0" applyNumberFormat="1" applyFont="1" applyBorder="1" applyAlignment="1" applyProtection="1">
      <alignment vertical="top" wrapText="1"/>
      <protection locked="0"/>
    </xf>
    <xf numFmtId="0" fontId="39" fillId="0" borderId="38" xfId="0" applyFont="1" applyBorder="1" applyAlignment="1">
      <alignment vertical="center" wrapText="1"/>
    </xf>
    <xf numFmtId="0" fontId="39" fillId="0" borderId="39" xfId="0" applyFont="1" applyBorder="1" applyAlignment="1">
      <alignment vertical="center" wrapText="1"/>
    </xf>
    <xf numFmtId="0" fontId="39" fillId="0" borderId="40" xfId="0" applyFont="1" applyBorder="1" applyAlignment="1">
      <alignment vertical="center" wrapText="1"/>
    </xf>
    <xf numFmtId="0" fontId="81" fillId="21" borderId="38" xfId="0" applyFont="1" applyFill="1" applyBorder="1" applyAlignment="1">
      <alignment vertical="center" wrapText="1"/>
    </xf>
    <xf numFmtId="0" fontId="81" fillId="21" borderId="39" xfId="0" applyFont="1" applyFill="1" applyBorder="1" applyAlignment="1">
      <alignment vertical="center" wrapText="1"/>
    </xf>
    <xf numFmtId="0" fontId="81" fillId="21" borderId="40" xfId="0" applyFont="1" applyFill="1" applyBorder="1" applyAlignment="1">
      <alignment vertical="center" wrapText="1"/>
    </xf>
    <xf numFmtId="0" fontId="74" fillId="0" borderId="38" xfId="0" applyFont="1" applyBorder="1" applyAlignment="1">
      <alignment horizontal="left" vertical="center" wrapText="1" indent="1"/>
    </xf>
    <xf numFmtId="0" fontId="74" fillId="0" borderId="39" xfId="0" applyFont="1" applyBorder="1" applyAlignment="1">
      <alignment horizontal="left" vertical="center" wrapText="1" indent="1"/>
    </xf>
    <xf numFmtId="0" fontId="74" fillId="0" borderId="40" xfId="0" applyFont="1" applyBorder="1" applyAlignment="1">
      <alignment horizontal="left" vertical="center" wrapText="1" indent="1"/>
    </xf>
    <xf numFmtId="0" fontId="39" fillId="0" borderId="38" xfId="0" applyFont="1" applyBorder="1" applyAlignment="1">
      <alignment horizontal="left" vertical="center" wrapText="1" indent="1"/>
    </xf>
    <xf numFmtId="0" fontId="39" fillId="0" borderId="39" xfId="0" applyFont="1" applyBorder="1" applyAlignment="1">
      <alignment horizontal="left" vertical="center" wrapText="1" indent="1"/>
    </xf>
    <xf numFmtId="0" fontId="39" fillId="0" borderId="40" xfId="0" applyFont="1" applyBorder="1" applyAlignment="1">
      <alignment horizontal="left" vertical="center" wrapText="1" indent="1"/>
    </xf>
    <xf numFmtId="0" fontId="73" fillId="0" borderId="38" xfId="0" applyFont="1" applyBorder="1" applyAlignment="1">
      <alignment vertical="center" wrapText="1"/>
    </xf>
    <xf numFmtId="0" fontId="73" fillId="0" borderId="39" xfId="0" applyFont="1" applyBorder="1" applyAlignment="1">
      <alignment vertical="center" wrapText="1"/>
    </xf>
    <xf numFmtId="0" fontId="73" fillId="0" borderId="40" xfId="0" applyFont="1" applyBorder="1" applyAlignment="1">
      <alignment vertical="center" wrapText="1"/>
    </xf>
    <xf numFmtId="0" fontId="83" fillId="0" borderId="38" xfId="0" applyFont="1" applyBorder="1" applyAlignment="1">
      <alignment vertical="center" wrapText="1"/>
    </xf>
    <xf numFmtId="0" fontId="83" fillId="0" borderId="39" xfId="0" applyFont="1" applyBorder="1" applyAlignment="1">
      <alignment vertical="center" wrapText="1"/>
    </xf>
    <xf numFmtId="0" fontId="83" fillId="0" borderId="40" xfId="0" applyFont="1" applyBorder="1" applyAlignment="1">
      <alignment vertical="center" wrapText="1"/>
    </xf>
    <xf numFmtId="0" fontId="81" fillId="0" borderId="38" xfId="0" applyFont="1" applyBorder="1" applyAlignment="1">
      <alignment vertical="center" wrapText="1"/>
    </xf>
    <xf numFmtId="0" fontId="81" fillId="0" borderId="39" xfId="0" applyFont="1" applyBorder="1" applyAlignment="1">
      <alignment vertical="center" wrapText="1"/>
    </xf>
    <xf numFmtId="0" fontId="81" fillId="0" borderId="40" xfId="0" applyFont="1" applyBorder="1" applyAlignment="1">
      <alignment vertical="center" wrapText="1"/>
    </xf>
    <xf numFmtId="0" fontId="39" fillId="21" borderId="38" xfId="0" applyFont="1" applyFill="1" applyBorder="1" applyAlignment="1">
      <alignment horizontal="left" vertical="center" wrapText="1" indent="1"/>
    </xf>
    <xf numFmtId="0" fontId="39" fillId="21" borderId="40" xfId="0" applyFont="1" applyFill="1" applyBorder="1" applyAlignment="1">
      <alignment horizontal="left" vertical="center" wrapText="1" indent="1"/>
    </xf>
    <xf numFmtId="0" fontId="39" fillId="21" borderId="38" xfId="0" applyFont="1" applyFill="1" applyBorder="1" applyAlignment="1">
      <alignment vertical="center" wrapText="1"/>
    </xf>
    <xf numFmtId="0" fontId="39" fillId="21" borderId="40" xfId="0" applyFont="1" applyFill="1" applyBorder="1" applyAlignment="1">
      <alignment vertical="center" wrapText="1"/>
    </xf>
    <xf numFmtId="0" fontId="83" fillId="21" borderId="38" xfId="0" applyFont="1" applyFill="1" applyBorder="1" applyAlignment="1">
      <alignment vertical="center" wrapText="1"/>
    </xf>
    <xf numFmtId="0" fontId="83" fillId="21" borderId="39" xfId="0" applyFont="1" applyFill="1" applyBorder="1" applyAlignment="1">
      <alignment vertical="center" wrapText="1"/>
    </xf>
    <xf numFmtId="0" fontId="83" fillId="21" borderId="40" xfId="0" applyFont="1" applyFill="1" applyBorder="1" applyAlignment="1">
      <alignment vertical="center" wrapText="1"/>
    </xf>
    <xf numFmtId="0" fontId="74" fillId="21" borderId="38" xfId="0" applyFont="1" applyFill="1" applyBorder="1" applyAlignment="1">
      <alignment horizontal="left" vertical="center" wrapText="1" indent="1"/>
    </xf>
    <xf numFmtId="0" fontId="74" fillId="21" borderId="39" xfId="0" applyFont="1" applyFill="1" applyBorder="1" applyAlignment="1">
      <alignment horizontal="left" vertical="center" wrapText="1" indent="1"/>
    </xf>
    <xf numFmtId="0" fontId="74" fillId="21" borderId="40" xfId="0" applyFont="1" applyFill="1" applyBorder="1" applyAlignment="1">
      <alignment horizontal="left" vertical="center" wrapText="1" indent="1"/>
    </xf>
    <xf numFmtId="0" fontId="0" fillId="0" borderId="38" xfId="0" applyBorder="1" applyAlignment="1">
      <alignment vertical="center" wrapText="1"/>
    </xf>
    <xf numFmtId="0" fontId="0" fillId="0" borderId="39" xfId="0" applyBorder="1" applyAlignment="1">
      <alignment vertical="center" wrapText="1"/>
    </xf>
    <xf numFmtId="0" fontId="0" fillId="0" borderId="40" xfId="0" applyBorder="1" applyAlignment="1">
      <alignment vertical="center" wrapText="1"/>
    </xf>
    <xf numFmtId="0" fontId="31" fillId="0" borderId="38" xfId="0" applyFont="1" applyBorder="1" applyAlignment="1">
      <alignment vertical="center" wrapText="1"/>
    </xf>
    <xf numFmtId="0" fontId="31" fillId="0" borderId="39" xfId="0" applyFont="1" applyBorder="1" applyAlignment="1">
      <alignment vertical="center" wrapText="1"/>
    </xf>
    <xf numFmtId="0" fontId="31" fillId="0" borderId="40" xfId="0" applyFont="1" applyBorder="1" applyAlignment="1">
      <alignment vertical="center" wrapText="1"/>
    </xf>
    <xf numFmtId="0" fontId="39" fillId="21" borderId="39" xfId="0" applyFont="1" applyFill="1" applyBorder="1" applyAlignment="1">
      <alignment vertical="center" wrapText="1"/>
    </xf>
    <xf numFmtId="0" fontId="30" fillId="0" borderId="38" xfId="0" applyFont="1" applyBorder="1" applyAlignment="1">
      <alignment vertical="center" wrapText="1"/>
    </xf>
    <xf numFmtId="0" fontId="30" fillId="0" borderId="39" xfId="0" applyFont="1" applyBorder="1" applyAlignment="1">
      <alignment vertical="center" wrapText="1"/>
    </xf>
    <xf numFmtId="0" fontId="30" fillId="0" borderId="40" xfId="0" applyFont="1" applyBorder="1" applyAlignment="1">
      <alignment vertical="center" wrapText="1"/>
    </xf>
    <xf numFmtId="0" fontId="84" fillId="0" borderId="38" xfId="0" applyFont="1" applyBorder="1" applyAlignment="1">
      <alignment vertical="center" wrapText="1"/>
    </xf>
    <xf numFmtId="0" fontId="84" fillId="0" borderId="39" xfId="0" applyFont="1" applyBorder="1" applyAlignment="1">
      <alignment vertical="center" wrapText="1"/>
    </xf>
    <xf numFmtId="0" fontId="84" fillId="0" borderId="40" xfId="0" applyFont="1" applyBorder="1" applyAlignment="1">
      <alignment vertical="center" wrapText="1"/>
    </xf>
    <xf numFmtId="0" fontId="88" fillId="0" borderId="38" xfId="0" applyFont="1" applyBorder="1" applyAlignment="1">
      <alignment horizontal="left" vertical="center" wrapText="1" indent="1"/>
    </xf>
    <xf numFmtId="0" fontId="88" fillId="0" borderId="39" xfId="0" applyFont="1" applyBorder="1" applyAlignment="1">
      <alignment horizontal="left" vertical="center" wrapText="1" indent="1"/>
    </xf>
    <xf numFmtId="0" fontId="88" fillId="0" borderId="40" xfId="0" applyFont="1" applyBorder="1" applyAlignment="1">
      <alignment horizontal="left" vertical="center" wrapText="1" indent="1"/>
    </xf>
    <xf numFmtId="0" fontId="85" fillId="0" borderId="38" xfId="0" applyFont="1" applyBorder="1" applyAlignment="1">
      <alignment horizontal="left" vertical="center" wrapText="1" indent="1"/>
    </xf>
    <xf numFmtId="0" fontId="85" fillId="0" borderId="39" xfId="0" applyFont="1" applyBorder="1" applyAlignment="1">
      <alignment horizontal="left" vertical="center" wrapText="1" indent="1"/>
    </xf>
    <xf numFmtId="0" fontId="85" fillId="0" borderId="40" xfId="0" applyFont="1" applyBorder="1" applyAlignment="1">
      <alignment horizontal="left" vertical="center" wrapText="1" indent="1"/>
    </xf>
    <xf numFmtId="0" fontId="91" fillId="0" borderId="38" xfId="0" applyFont="1" applyBorder="1" applyAlignment="1">
      <alignment vertical="center" wrapText="1"/>
    </xf>
    <xf numFmtId="0" fontId="91" fillId="0" borderId="40" xfId="0" applyFont="1" applyBorder="1" applyAlignment="1">
      <alignment vertical="center" wrapText="1"/>
    </xf>
    <xf numFmtId="0" fontId="103" fillId="21" borderId="38" xfId="0" applyFont="1" applyFill="1" applyBorder="1" applyAlignment="1">
      <alignment vertical="center" wrapText="1"/>
    </xf>
    <xf numFmtId="0" fontId="103" fillId="21" borderId="39" xfId="0" applyFont="1" applyFill="1" applyBorder="1" applyAlignment="1">
      <alignment vertical="center" wrapText="1"/>
    </xf>
    <xf numFmtId="0" fontId="103" fillId="21" borderId="40" xfId="0" applyFont="1" applyFill="1" applyBorder="1" applyAlignment="1">
      <alignment vertical="center" wrapText="1"/>
    </xf>
    <xf numFmtId="0" fontId="84" fillId="21" borderId="38" xfId="0" applyFont="1" applyFill="1" applyBorder="1" applyAlignment="1">
      <alignment vertical="center" wrapText="1"/>
    </xf>
    <xf numFmtId="0" fontId="84" fillId="21" borderId="39" xfId="0" applyFont="1" applyFill="1" applyBorder="1" applyAlignment="1">
      <alignment vertical="center" wrapText="1"/>
    </xf>
    <xf numFmtId="0" fontId="84" fillId="21" borderId="40" xfId="0" applyFont="1" applyFill="1" applyBorder="1" applyAlignment="1">
      <alignment vertical="center" wrapText="1"/>
    </xf>
    <xf numFmtId="0" fontId="17" fillId="9" borderId="49" xfId="0" applyFont="1" applyFill="1" applyBorder="1" applyAlignment="1" applyProtection="1">
      <alignment horizontal="left" vertical="center" wrapText="1"/>
      <protection hidden="1"/>
    </xf>
    <xf numFmtId="0" fontId="17" fillId="9" borderId="50" xfId="0" applyFont="1" applyFill="1" applyBorder="1" applyAlignment="1" applyProtection="1">
      <alignment horizontal="left" vertical="center" wrapText="1"/>
      <protection hidden="1"/>
    </xf>
    <xf numFmtId="0" fontId="17" fillId="0" borderId="2" xfId="0" applyFont="1" applyBorder="1" applyAlignment="1" applyProtection="1">
      <alignment horizontal="center" vertical="center" wrapText="1"/>
      <protection hidden="1"/>
    </xf>
    <xf numFmtId="0" fontId="13" fillId="0" borderId="35" xfId="0" applyFont="1" applyBorder="1" applyAlignment="1" applyProtection="1">
      <alignment horizontal="center" vertical="center"/>
      <protection locked="0" hidden="1"/>
    </xf>
    <xf numFmtId="0" fontId="13" fillId="0" borderId="7" xfId="0" applyFont="1" applyBorder="1" applyAlignment="1" applyProtection="1">
      <alignment horizontal="center" vertical="center"/>
      <protection locked="0" hidden="1"/>
    </xf>
    <xf numFmtId="0" fontId="13" fillId="0" borderId="30" xfId="0" applyFont="1" applyBorder="1" applyAlignment="1" applyProtection="1">
      <alignment horizontal="center" vertical="center"/>
      <protection locked="0" hidden="1"/>
    </xf>
    <xf numFmtId="0" fontId="13" fillId="0" borderId="31" xfId="0" applyFont="1" applyBorder="1" applyAlignment="1" applyProtection="1">
      <alignment horizontal="center" vertical="center"/>
      <protection locked="0" hidden="1"/>
    </xf>
    <xf numFmtId="49" fontId="18" fillId="0" borderId="38" xfId="0" applyNumberFormat="1" applyFont="1" applyBorder="1" applyAlignment="1" applyProtection="1">
      <alignment horizontal="left" vertical="top" wrapText="1"/>
      <protection locked="0"/>
    </xf>
    <xf numFmtId="49" fontId="18" fillId="0" borderId="39" xfId="0" applyNumberFormat="1" applyFont="1" applyBorder="1" applyAlignment="1" applyProtection="1">
      <alignment horizontal="left" vertical="top" wrapText="1"/>
      <protection locked="0"/>
    </xf>
    <xf numFmtId="49" fontId="18" fillId="0" borderId="40" xfId="0" applyNumberFormat="1" applyFont="1" applyBorder="1" applyAlignment="1" applyProtection="1">
      <alignment horizontal="left" vertical="top" wrapText="1"/>
      <protection locked="0"/>
    </xf>
    <xf numFmtId="0" fontId="13" fillId="11" borderId="44" xfId="0" applyFont="1" applyFill="1" applyBorder="1" applyAlignment="1" applyProtection="1">
      <alignment horizontal="center" vertical="center"/>
      <protection locked="0" hidden="1"/>
    </xf>
    <xf numFmtId="0" fontId="13" fillId="11" borderId="41" xfId="0" applyFont="1" applyFill="1" applyBorder="1" applyAlignment="1" applyProtection="1">
      <alignment horizontal="center" vertical="center"/>
      <protection locked="0" hidden="1"/>
    </xf>
    <xf numFmtId="0" fontId="13" fillId="11" borderId="37" xfId="0" applyFont="1" applyFill="1" applyBorder="1" applyAlignment="1" applyProtection="1">
      <alignment horizontal="center" vertical="center"/>
      <protection locked="0" hidden="1"/>
    </xf>
    <xf numFmtId="0" fontId="13" fillId="11" borderId="0" xfId="0" applyFont="1" applyFill="1" applyAlignment="1" applyProtection="1">
      <alignment horizontal="center" vertical="center"/>
      <protection locked="0" hidden="1"/>
    </xf>
    <xf numFmtId="0" fontId="13" fillId="11" borderId="46" xfId="0" applyFont="1" applyFill="1" applyBorder="1" applyAlignment="1" applyProtection="1">
      <alignment horizontal="center" vertical="center"/>
      <protection locked="0" hidden="1"/>
    </xf>
    <xf numFmtId="0" fontId="13" fillId="11" borderId="1" xfId="0" applyFont="1" applyFill="1" applyBorder="1" applyAlignment="1" applyProtection="1">
      <alignment horizontal="center" vertical="center"/>
      <protection locked="0" hidden="1"/>
    </xf>
    <xf numFmtId="0" fontId="17" fillId="7" borderId="41" xfId="0" applyFont="1" applyFill="1" applyBorder="1" applyAlignment="1" applyProtection="1">
      <alignment horizontal="center" vertical="center" wrapText="1"/>
      <protection hidden="1"/>
    </xf>
    <xf numFmtId="0" fontId="17" fillId="7" borderId="45" xfId="0" applyFont="1" applyFill="1" applyBorder="1" applyAlignment="1" applyProtection="1">
      <alignment horizontal="center" vertical="center" wrapText="1"/>
      <protection hidden="1"/>
    </xf>
    <xf numFmtId="0" fontId="17" fillId="7" borderId="0" xfId="0" applyFont="1" applyFill="1" applyAlignment="1" applyProtection="1">
      <alignment horizontal="center" vertical="center" wrapText="1"/>
      <protection hidden="1"/>
    </xf>
    <xf numFmtId="0" fontId="17" fillId="7" borderId="36" xfId="0" applyFont="1" applyFill="1" applyBorder="1" applyAlignment="1" applyProtection="1">
      <alignment horizontal="center" vertical="center" wrapText="1"/>
      <protection hidden="1"/>
    </xf>
    <xf numFmtId="0" fontId="17" fillId="7" borderId="18" xfId="0" applyFont="1" applyFill="1" applyBorder="1" applyAlignment="1" applyProtection="1">
      <alignment horizontal="center" vertical="center" wrapText="1"/>
      <protection hidden="1"/>
    </xf>
    <xf numFmtId="0" fontId="17" fillId="7" borderId="20" xfId="0" applyFont="1" applyFill="1" applyBorder="1" applyAlignment="1" applyProtection="1">
      <alignment horizontal="center" vertical="center" wrapText="1"/>
      <protection hidden="1"/>
    </xf>
    <xf numFmtId="0" fontId="17" fillId="9" borderId="49" xfId="0" applyFont="1" applyFill="1" applyBorder="1" applyAlignment="1" applyProtection="1">
      <alignment horizontal="right" vertical="center" wrapText="1"/>
      <protection hidden="1"/>
    </xf>
    <xf numFmtId="0" fontId="17" fillId="9" borderId="50" xfId="0" applyFont="1" applyFill="1" applyBorder="1" applyAlignment="1" applyProtection="1">
      <alignment horizontal="right" vertical="center" wrapText="1"/>
      <protection hidden="1"/>
    </xf>
    <xf numFmtId="0" fontId="17" fillId="9" borderId="51" xfId="0" applyFont="1" applyFill="1" applyBorder="1" applyAlignment="1" applyProtection="1">
      <alignment horizontal="left" vertical="center" wrapText="1"/>
      <protection hidden="1"/>
    </xf>
    <xf numFmtId="0" fontId="17" fillId="9" borderId="52" xfId="0" applyFont="1" applyFill="1" applyBorder="1" applyAlignment="1" applyProtection="1">
      <alignment horizontal="left" vertical="center" wrapText="1"/>
      <protection hidden="1"/>
    </xf>
    <xf numFmtId="0" fontId="17" fillId="9" borderId="44" xfId="0" applyFont="1" applyFill="1" applyBorder="1" applyAlignment="1" applyProtection="1">
      <alignment horizontal="right" vertical="center" wrapText="1"/>
      <protection hidden="1"/>
    </xf>
    <xf numFmtId="0" fontId="17" fillId="9" borderId="45" xfId="0" applyFont="1" applyFill="1" applyBorder="1" applyAlignment="1" applyProtection="1">
      <alignment horizontal="right" vertical="center" wrapText="1"/>
      <protection hidden="1"/>
    </xf>
    <xf numFmtId="1" fontId="17" fillId="8" borderId="48" xfId="0" applyNumberFormat="1" applyFont="1" applyFill="1" applyBorder="1" applyAlignment="1" applyProtection="1">
      <alignment horizontal="center" vertical="center"/>
      <protection hidden="1"/>
    </xf>
    <xf numFmtId="1" fontId="17" fillId="8" borderId="20" xfId="0" applyNumberFormat="1" applyFont="1" applyFill="1" applyBorder="1" applyAlignment="1" applyProtection="1">
      <alignment horizontal="center" vertical="center"/>
      <protection hidden="1"/>
    </xf>
    <xf numFmtId="1" fontId="17" fillId="8" borderId="35" xfId="0" applyNumberFormat="1" applyFont="1" applyFill="1" applyBorder="1" applyAlignment="1" applyProtection="1">
      <alignment horizontal="center" vertical="center"/>
      <protection hidden="1"/>
    </xf>
    <xf numFmtId="1" fontId="17" fillId="8" borderId="7" xfId="0" applyNumberFormat="1" applyFont="1" applyFill="1" applyBorder="1" applyAlignment="1" applyProtection="1">
      <alignment horizontal="center" vertical="center"/>
      <protection hidden="1"/>
    </xf>
    <xf numFmtId="1" fontId="19" fillId="0" borderId="76" xfId="0" applyNumberFormat="1" applyFont="1" applyBorder="1" applyAlignment="1" applyProtection="1">
      <alignment horizontal="center" vertical="center"/>
      <protection hidden="1"/>
    </xf>
    <xf numFmtId="1" fontId="19" fillId="0" borderId="43" xfId="0" applyNumberFormat="1" applyFont="1" applyBorder="1" applyAlignment="1" applyProtection="1">
      <alignment horizontal="center" vertical="center"/>
      <protection hidden="1"/>
    </xf>
    <xf numFmtId="0" fontId="13" fillId="0" borderId="3" xfId="0" applyFont="1" applyBorder="1" applyAlignment="1" applyProtection="1">
      <alignment horizontal="center" vertical="center"/>
      <protection locked="0" hidden="1"/>
    </xf>
    <xf numFmtId="0" fontId="17" fillId="0" borderId="3" xfId="0" applyFont="1" applyBorder="1" applyAlignment="1" applyProtection="1">
      <alignment horizontal="center" vertical="center" wrapText="1"/>
      <protection hidden="1"/>
    </xf>
    <xf numFmtId="0" fontId="17" fillId="0" borderId="4" xfId="0" applyFont="1" applyBorder="1" applyAlignment="1" applyProtection="1">
      <alignment horizontal="center" vertical="center" wrapText="1"/>
      <protection hidden="1"/>
    </xf>
    <xf numFmtId="0" fontId="17" fillId="9" borderId="46" xfId="0" applyFont="1" applyFill="1" applyBorder="1" applyAlignment="1" applyProtection="1">
      <alignment horizontal="left" vertical="center" wrapText="1"/>
      <protection hidden="1"/>
    </xf>
    <xf numFmtId="0" fontId="17" fillId="9" borderId="68" xfId="0" applyFont="1" applyFill="1" applyBorder="1" applyAlignment="1" applyProtection="1">
      <alignment horizontal="left" vertical="center" wrapText="1"/>
      <protection hidden="1"/>
    </xf>
    <xf numFmtId="0" fontId="17" fillId="9" borderId="46" xfId="0" applyFont="1" applyFill="1" applyBorder="1" applyAlignment="1" applyProtection="1">
      <alignment horizontal="right" vertical="center" wrapText="1"/>
      <protection hidden="1"/>
    </xf>
    <xf numFmtId="0" fontId="17" fillId="9" borderId="68" xfId="0" applyFont="1" applyFill="1" applyBorder="1" applyAlignment="1" applyProtection="1">
      <alignment horizontal="right" vertical="center" wrapText="1"/>
      <protection hidden="1"/>
    </xf>
    <xf numFmtId="164" fontId="24" fillId="5" borderId="35" xfId="0" applyNumberFormat="1" applyFont="1" applyFill="1" applyBorder="1" applyAlignment="1" applyProtection="1">
      <alignment horizontal="center" vertical="center"/>
      <protection hidden="1"/>
    </xf>
    <xf numFmtId="164" fontId="24" fillId="5" borderId="7" xfId="0" applyNumberFormat="1" applyFont="1" applyFill="1" applyBorder="1" applyAlignment="1" applyProtection="1">
      <alignment horizontal="center" vertical="center"/>
      <protection hidden="1"/>
    </xf>
    <xf numFmtId="0" fontId="17" fillId="0" borderId="35" xfId="0" applyFont="1" applyBorder="1" applyAlignment="1" applyProtection="1">
      <alignment horizontal="center" vertical="center" wrapText="1"/>
      <protection hidden="1"/>
    </xf>
    <xf numFmtId="0" fontId="17" fillId="0" borderId="7" xfId="0" applyFont="1" applyBorder="1" applyAlignment="1" applyProtection="1">
      <alignment horizontal="center" vertical="center" wrapText="1"/>
      <protection hidden="1"/>
    </xf>
    <xf numFmtId="0" fontId="16" fillId="0" borderId="35" xfId="0" applyFont="1" applyBorder="1" applyAlignment="1" applyProtection="1">
      <alignment horizontal="center" vertical="center" wrapText="1"/>
      <protection hidden="1"/>
    </xf>
    <xf numFmtId="0" fontId="16" fillId="0" borderId="7" xfId="0" applyFont="1" applyBorder="1" applyAlignment="1" applyProtection="1">
      <alignment horizontal="center" vertical="center" wrapText="1"/>
      <protection hidden="1"/>
    </xf>
    <xf numFmtId="0" fontId="17" fillId="0" borderId="35" xfId="0" applyFont="1" applyBorder="1" applyAlignment="1" applyProtection="1">
      <alignment horizontal="left" vertical="center" wrapText="1"/>
      <protection hidden="1"/>
    </xf>
    <xf numFmtId="0" fontId="17" fillId="0" borderId="7" xfId="0" applyFont="1" applyBorder="1" applyAlignment="1" applyProtection="1">
      <alignment horizontal="left" vertical="center" wrapText="1"/>
      <protection hidden="1"/>
    </xf>
    <xf numFmtId="0" fontId="17" fillId="0" borderId="3" xfId="0" applyFont="1" applyBorder="1" applyAlignment="1" applyProtection="1">
      <alignment horizontal="left" vertical="center" wrapText="1"/>
      <protection hidden="1"/>
    </xf>
    <xf numFmtId="164" fontId="17" fillId="2" borderId="35" xfId="4" applyNumberFormat="1" applyFont="1" applyFill="1" applyBorder="1" applyAlignment="1" applyProtection="1">
      <alignment horizontal="center" vertical="center"/>
      <protection hidden="1"/>
    </xf>
    <xf numFmtId="164" fontId="17" fillId="2" borderId="3" xfId="4" applyNumberFormat="1" applyFont="1" applyFill="1" applyBorder="1" applyAlignment="1" applyProtection="1">
      <alignment horizontal="center" vertical="center"/>
      <protection hidden="1"/>
    </xf>
    <xf numFmtId="0" fontId="17" fillId="5" borderId="48" xfId="0" applyFont="1" applyFill="1" applyBorder="1" applyAlignment="1" applyProtection="1">
      <alignment horizontal="center" vertical="center" wrapText="1"/>
      <protection hidden="1"/>
    </xf>
    <xf numFmtId="0" fontId="17" fillId="5" borderId="68" xfId="0" applyFont="1" applyFill="1" applyBorder="1" applyAlignment="1" applyProtection="1">
      <alignment horizontal="center" vertical="center" wrapText="1"/>
      <protection hidden="1"/>
    </xf>
    <xf numFmtId="0" fontId="16" fillId="5" borderId="35" xfId="0" applyFont="1" applyFill="1" applyBorder="1" applyAlignment="1" applyProtection="1">
      <alignment horizontal="center" vertical="center"/>
      <protection hidden="1"/>
    </xf>
    <xf numFmtId="0" fontId="16" fillId="5" borderId="3" xfId="0" applyFont="1" applyFill="1" applyBorder="1" applyAlignment="1" applyProtection="1">
      <alignment horizontal="center" vertical="center"/>
      <protection hidden="1"/>
    </xf>
    <xf numFmtId="0" fontId="17" fillId="0" borderId="50" xfId="0" applyFont="1" applyBorder="1" applyAlignment="1" applyProtection="1">
      <alignment horizontal="center" vertical="center" wrapText="1"/>
      <protection hidden="1"/>
    </xf>
    <xf numFmtId="49" fontId="18" fillId="5" borderId="38" xfId="0" applyNumberFormat="1" applyFont="1" applyFill="1" applyBorder="1" applyAlignment="1" applyProtection="1">
      <alignment horizontal="left" vertical="top" wrapText="1"/>
      <protection locked="0"/>
    </xf>
    <xf numFmtId="49" fontId="18" fillId="5" borderId="39" xfId="0" applyNumberFormat="1" applyFont="1" applyFill="1" applyBorder="1" applyAlignment="1" applyProtection="1">
      <alignment horizontal="left" vertical="top" wrapText="1"/>
      <protection locked="0"/>
    </xf>
    <xf numFmtId="49" fontId="18" fillId="5" borderId="40" xfId="0" applyNumberFormat="1" applyFont="1" applyFill="1" applyBorder="1" applyAlignment="1" applyProtection="1">
      <alignment horizontal="left" vertical="top" wrapText="1"/>
      <protection locked="0"/>
    </xf>
    <xf numFmtId="0" fontId="17" fillId="0" borderId="47" xfId="0" applyFont="1" applyBorder="1" applyAlignment="1" applyProtection="1">
      <alignment horizontal="center" vertical="center" wrapText="1"/>
      <protection hidden="1"/>
    </xf>
    <xf numFmtId="0" fontId="17" fillId="0" borderId="54" xfId="0" applyFont="1" applyBorder="1" applyAlignment="1" applyProtection="1">
      <alignment horizontal="center" vertical="center" wrapText="1"/>
      <protection hidden="1"/>
    </xf>
    <xf numFmtId="0" fontId="17" fillId="0" borderId="56" xfId="0" applyFont="1" applyBorder="1" applyAlignment="1" applyProtection="1">
      <alignment horizontal="center" vertical="center" wrapText="1"/>
      <protection hidden="1"/>
    </xf>
    <xf numFmtId="0" fontId="17" fillId="0" borderId="6" xfId="0" applyFont="1" applyBorder="1" applyAlignment="1" applyProtection="1">
      <alignment horizontal="center" vertical="center" wrapText="1"/>
      <protection hidden="1"/>
    </xf>
    <xf numFmtId="0" fontId="18" fillId="0" borderId="38" xfId="0" applyFont="1" applyBorder="1" applyAlignment="1" applyProtection="1">
      <alignment horizontal="left" vertical="top" wrapText="1"/>
      <protection locked="0"/>
    </xf>
    <xf numFmtId="0" fontId="18" fillId="0" borderId="39" xfId="0" applyFont="1" applyBorder="1" applyAlignment="1" applyProtection="1">
      <alignment horizontal="left" vertical="top" wrapText="1"/>
      <protection locked="0"/>
    </xf>
    <xf numFmtId="0" fontId="18" fillId="0" borderId="40" xfId="0" applyFont="1" applyBorder="1" applyAlignment="1" applyProtection="1">
      <alignment horizontal="left" vertical="top" wrapText="1"/>
      <protection locked="0"/>
    </xf>
    <xf numFmtId="0" fontId="17" fillId="9" borderId="51" xfId="0" applyFont="1" applyFill="1" applyBorder="1" applyAlignment="1" applyProtection="1">
      <alignment horizontal="right" vertical="center" wrapText="1"/>
      <protection hidden="1"/>
    </xf>
    <xf numFmtId="0" fontId="17" fillId="9" borderId="52" xfId="0" applyFont="1" applyFill="1" applyBorder="1" applyAlignment="1" applyProtection="1">
      <alignment horizontal="right" vertical="center" wrapText="1"/>
      <protection hidden="1"/>
    </xf>
    <xf numFmtId="49" fontId="19" fillId="0" borderId="38" xfId="0" applyNumberFormat="1" applyFont="1" applyBorder="1" applyAlignment="1" applyProtection="1">
      <alignment horizontal="left" vertical="top" wrapText="1"/>
      <protection locked="0"/>
    </xf>
    <xf numFmtId="49" fontId="19" fillId="0" borderId="39" xfId="0" applyNumberFormat="1" applyFont="1" applyBorder="1" applyAlignment="1" applyProtection="1">
      <alignment horizontal="left" vertical="top" wrapText="1"/>
      <protection locked="0"/>
    </xf>
    <xf numFmtId="49" fontId="19" fillId="0" borderId="40" xfId="0" applyNumberFormat="1" applyFont="1" applyBorder="1" applyAlignment="1" applyProtection="1">
      <alignment horizontal="left" vertical="top" wrapText="1"/>
      <protection locked="0"/>
    </xf>
    <xf numFmtId="1" fontId="24" fillId="5" borderId="35" xfId="0" applyNumberFormat="1" applyFont="1" applyFill="1" applyBorder="1" applyAlignment="1" applyProtection="1">
      <alignment horizontal="center" vertical="center"/>
      <protection hidden="1"/>
    </xf>
    <xf numFmtId="1" fontId="24" fillId="5" borderId="7" xfId="0" applyNumberFormat="1" applyFont="1" applyFill="1" applyBorder="1" applyAlignment="1" applyProtection="1">
      <alignment horizontal="center" vertical="center"/>
      <protection hidden="1"/>
    </xf>
    <xf numFmtId="1" fontId="19" fillId="0" borderId="6" xfId="0" applyNumberFormat="1" applyFont="1" applyBorder="1" applyAlignment="1" applyProtection="1">
      <alignment horizontal="center" vertical="center"/>
      <protection hidden="1"/>
    </xf>
    <xf numFmtId="1" fontId="19" fillId="0" borderId="3" xfId="0" applyNumberFormat="1" applyFont="1" applyBorder="1" applyAlignment="1" applyProtection="1">
      <alignment horizontal="center" vertical="center"/>
      <protection hidden="1"/>
    </xf>
    <xf numFmtId="1" fontId="17" fillId="8" borderId="6" xfId="0" applyNumberFormat="1" applyFont="1" applyFill="1" applyBorder="1" applyAlignment="1" applyProtection="1">
      <alignment horizontal="center" vertical="center"/>
      <protection hidden="1"/>
    </xf>
    <xf numFmtId="1" fontId="17" fillId="8" borderId="3" xfId="0" applyNumberFormat="1" applyFont="1" applyFill="1" applyBorder="1" applyAlignment="1" applyProtection="1">
      <alignment horizontal="center" vertical="center"/>
      <protection hidden="1"/>
    </xf>
    <xf numFmtId="0" fontId="17" fillId="5" borderId="35" xfId="0" applyFont="1" applyFill="1" applyBorder="1" applyAlignment="1" applyProtection="1">
      <alignment horizontal="center" vertical="center" wrapText="1"/>
      <protection hidden="1"/>
    </xf>
    <xf numFmtId="0" fontId="17" fillId="5" borderId="3" xfId="0" applyFont="1" applyFill="1" applyBorder="1" applyAlignment="1" applyProtection="1">
      <alignment horizontal="center" vertical="center" wrapText="1"/>
      <protection hidden="1"/>
    </xf>
    <xf numFmtId="0" fontId="17" fillId="0" borderId="48" xfId="0" applyFont="1" applyBorder="1" applyAlignment="1" applyProtection="1">
      <alignment horizontal="center" vertical="center" wrapText="1"/>
      <protection hidden="1"/>
    </xf>
    <xf numFmtId="0" fontId="17" fillId="0" borderId="20" xfId="0" applyFont="1" applyBorder="1" applyAlignment="1" applyProtection="1">
      <alignment horizontal="center" vertical="center" wrapText="1"/>
      <protection hidden="1"/>
    </xf>
    <xf numFmtId="0" fontId="16" fillId="0" borderId="35" xfId="0" applyFont="1" applyBorder="1" applyAlignment="1" applyProtection="1">
      <alignment horizontal="center" vertical="center"/>
      <protection hidden="1"/>
    </xf>
    <xf numFmtId="0" fontId="16" fillId="0" borderId="7" xfId="0" applyFont="1" applyBorder="1" applyAlignment="1" applyProtection="1">
      <alignment horizontal="center" vertical="center"/>
      <protection hidden="1"/>
    </xf>
    <xf numFmtId="0" fontId="13" fillId="0" borderId="76" xfId="0" applyFont="1" applyBorder="1" applyAlignment="1" applyProtection="1">
      <alignment horizontal="center" vertical="center"/>
      <protection locked="0" hidden="1"/>
    </xf>
    <xf numFmtId="0" fontId="13" fillId="0" borderId="43" xfId="0" applyFont="1" applyBorder="1" applyAlignment="1" applyProtection="1">
      <alignment horizontal="center" vertical="center"/>
      <protection locked="0" hidden="1"/>
    </xf>
    <xf numFmtId="0" fontId="17" fillId="0" borderId="68" xfId="0" applyFont="1" applyBorder="1" applyAlignment="1" applyProtection="1">
      <alignment horizontal="center" vertical="center" wrapText="1"/>
      <protection hidden="1"/>
    </xf>
    <xf numFmtId="0" fontId="17" fillId="0" borderId="5" xfId="0" applyFont="1" applyBorder="1" applyAlignment="1" applyProtection="1">
      <alignment horizontal="center" vertical="center" wrapText="1"/>
      <protection hidden="1"/>
    </xf>
    <xf numFmtId="0" fontId="17" fillId="0" borderId="52" xfId="0" applyFont="1" applyBorder="1" applyAlignment="1" applyProtection="1">
      <alignment horizontal="center" vertical="center" wrapText="1"/>
      <protection hidden="1"/>
    </xf>
    <xf numFmtId="0" fontId="16" fillId="0" borderId="42" xfId="0" applyFont="1" applyBorder="1" applyAlignment="1" applyProtection="1">
      <alignment horizontal="center" vertical="center"/>
      <protection hidden="1"/>
    </xf>
    <xf numFmtId="0" fontId="16" fillId="0" borderId="3" xfId="0" applyFont="1" applyBorder="1" applyAlignment="1" applyProtection="1">
      <alignment horizontal="center" vertical="center"/>
      <protection hidden="1"/>
    </xf>
    <xf numFmtId="0" fontId="2" fillId="0" borderId="1" xfId="0" applyFont="1" applyBorder="1" applyAlignment="1" applyProtection="1">
      <alignment horizontal="left" wrapText="1"/>
      <protection locked="0" hidden="1"/>
    </xf>
    <xf numFmtId="0" fontId="5" fillId="0" borderId="1" xfId="0" applyFont="1" applyBorder="1" applyAlignment="1" applyProtection="1">
      <alignment horizontal="left" vertical="center"/>
      <protection locked="0" hidden="1"/>
    </xf>
    <xf numFmtId="0" fontId="16" fillId="0" borderId="2" xfId="0" applyFont="1" applyBorder="1" applyAlignment="1" applyProtection="1">
      <alignment horizontal="center" vertical="center" wrapText="1"/>
      <protection hidden="1"/>
    </xf>
    <xf numFmtId="0" fontId="16" fillId="0" borderId="2" xfId="0" applyFont="1" applyBorder="1" applyAlignment="1" applyProtection="1">
      <alignment horizontal="center" vertical="center"/>
      <protection hidden="1"/>
    </xf>
    <xf numFmtId="0" fontId="16" fillId="0" borderId="4" xfId="0" applyFont="1" applyBorder="1" applyAlignment="1" applyProtection="1">
      <alignment horizontal="center" vertical="center"/>
      <protection hidden="1"/>
    </xf>
    <xf numFmtId="0" fontId="17" fillId="0" borderId="42" xfId="0" applyFont="1" applyBorder="1" applyAlignment="1" applyProtection="1">
      <alignment horizontal="center" vertical="center" wrapText="1"/>
      <protection hidden="1"/>
    </xf>
    <xf numFmtId="0" fontId="16" fillId="0" borderId="5" xfId="0" applyFont="1" applyBorder="1" applyAlignment="1" applyProtection="1">
      <alignment horizontal="center" vertical="center"/>
      <protection hidden="1"/>
    </xf>
    <xf numFmtId="0" fontId="17" fillId="0" borderId="49" xfId="0" applyFont="1" applyBorder="1" applyAlignment="1" applyProtection="1">
      <alignment horizontal="center" vertical="center" wrapText="1"/>
      <protection hidden="1"/>
    </xf>
    <xf numFmtId="0" fontId="17" fillId="0" borderId="16" xfId="0" applyFont="1" applyBorder="1" applyAlignment="1" applyProtection="1">
      <alignment horizontal="center" vertical="center" wrapText="1"/>
      <protection hidden="1"/>
    </xf>
    <xf numFmtId="0" fontId="17" fillId="0" borderId="45" xfId="0" applyFont="1" applyBorder="1" applyAlignment="1" applyProtection="1">
      <alignment horizontal="center" vertical="center" wrapText="1"/>
      <protection hidden="1"/>
    </xf>
    <xf numFmtId="0" fontId="18" fillId="7" borderId="2" xfId="0" applyFont="1" applyFill="1" applyBorder="1" applyAlignment="1" applyProtection="1">
      <alignment horizontal="left" vertical="center"/>
      <protection locked="0"/>
    </xf>
    <xf numFmtId="0" fontId="17" fillId="0" borderId="36" xfId="0" applyFont="1" applyBorder="1" applyAlignment="1" applyProtection="1">
      <alignment horizontal="center" vertical="center" wrapText="1"/>
      <protection hidden="1"/>
    </xf>
    <xf numFmtId="0" fontId="0" fillId="16" borderId="1" xfId="0" applyFill="1" applyBorder="1" applyAlignment="1" applyProtection="1">
      <alignment horizontal="center"/>
      <protection hidden="1"/>
    </xf>
    <xf numFmtId="0" fontId="14" fillId="2" borderId="17" xfId="0" applyFont="1" applyFill="1" applyBorder="1" applyAlignment="1" applyProtection="1">
      <alignment horizontal="right" vertical="center" wrapText="1"/>
      <protection hidden="1"/>
    </xf>
    <xf numFmtId="0" fontId="14" fillId="2" borderId="53" xfId="0" applyFont="1" applyFill="1" applyBorder="1" applyAlignment="1" applyProtection="1">
      <alignment horizontal="right" vertical="center" wrapText="1"/>
      <protection hidden="1"/>
    </xf>
    <xf numFmtId="0" fontId="17" fillId="0" borderId="35" xfId="0" applyFont="1" applyBorder="1" applyAlignment="1" applyProtection="1">
      <alignment horizontal="center" vertical="center"/>
      <protection locked="0"/>
    </xf>
    <xf numFmtId="0" fontId="17" fillId="0" borderId="7" xfId="0" applyFont="1" applyBorder="1" applyAlignment="1" applyProtection="1">
      <alignment horizontal="center" vertical="center"/>
      <protection locked="0"/>
    </xf>
    <xf numFmtId="0" fontId="14" fillId="0" borderId="21" xfId="0" applyFont="1" applyBorder="1" applyAlignment="1" applyProtection="1">
      <alignment horizontal="center" vertical="center"/>
      <protection hidden="1"/>
    </xf>
    <xf numFmtId="0" fontId="14" fillId="0" borderId="0" xfId="0" applyFont="1" applyAlignment="1" applyProtection="1">
      <alignment horizontal="center" vertical="center"/>
      <protection hidden="1"/>
    </xf>
    <xf numFmtId="0" fontId="25" fillId="0" borderId="23" xfId="0" applyFont="1" applyBorder="1" applyAlignment="1" applyProtection="1">
      <alignment horizontal="left" vertical="center" wrapText="1"/>
      <protection locked="0"/>
    </xf>
    <xf numFmtId="49" fontId="18" fillId="0" borderId="0" xfId="0" applyNumberFormat="1" applyFont="1" applyAlignment="1" applyProtection="1">
      <alignment horizontal="center" vertical="top" wrapText="1"/>
      <protection hidden="1"/>
    </xf>
    <xf numFmtId="49" fontId="41" fillId="5" borderId="87" xfId="0" applyNumberFormat="1" applyFont="1" applyFill="1" applyBorder="1" applyAlignment="1" applyProtection="1">
      <alignment horizontal="left" vertical="top" wrapText="1"/>
      <protection locked="0"/>
    </xf>
    <xf numFmtId="49" fontId="41" fillId="5" borderId="39" xfId="0" applyNumberFormat="1" applyFont="1" applyFill="1" applyBorder="1" applyAlignment="1" applyProtection="1">
      <alignment horizontal="left" vertical="top" wrapText="1"/>
      <protection locked="0"/>
    </xf>
    <xf numFmtId="49" fontId="41" fillId="5" borderId="40" xfId="0" applyNumberFormat="1" applyFont="1" applyFill="1" applyBorder="1" applyAlignment="1" applyProtection="1">
      <alignment horizontal="left" vertical="top" wrapText="1"/>
      <protection locked="0"/>
    </xf>
    <xf numFmtId="0" fontId="13" fillId="0" borderId="46" xfId="0" applyFont="1" applyBorder="1" applyAlignment="1" applyProtection="1">
      <alignment horizontal="center" vertical="center"/>
      <protection locked="0" hidden="1"/>
    </xf>
    <xf numFmtId="0" fontId="42" fillId="0" borderId="16" xfId="0" applyFont="1" applyBorder="1" applyAlignment="1" applyProtection="1">
      <alignment horizontal="left" vertical="center"/>
      <protection locked="0"/>
    </xf>
    <xf numFmtId="1" fontId="17" fillId="0" borderId="35" xfId="0" applyNumberFormat="1" applyFont="1" applyBorder="1" applyAlignment="1" applyProtection="1">
      <alignment horizontal="center" vertical="center"/>
      <protection hidden="1"/>
    </xf>
    <xf numFmtId="1" fontId="17" fillId="0" borderId="7" xfId="0" applyNumberFormat="1" applyFont="1" applyBorder="1" applyAlignment="1" applyProtection="1">
      <alignment horizontal="center" vertical="center"/>
      <protection hidden="1"/>
    </xf>
    <xf numFmtId="1" fontId="45" fillId="0" borderId="1" xfId="0" applyNumberFormat="1" applyFont="1" applyBorder="1" applyAlignment="1" applyProtection="1">
      <alignment horizontal="left" vertical="center" wrapText="1"/>
      <protection hidden="1"/>
    </xf>
    <xf numFmtId="1" fontId="27" fillId="0" borderId="2" xfId="0" applyNumberFormat="1" applyFont="1" applyBorder="1" applyAlignment="1" applyProtection="1">
      <alignment horizontal="center" vertical="center"/>
      <protection hidden="1"/>
    </xf>
    <xf numFmtId="14" fontId="0" fillId="15" borderId="2" xfId="0" applyNumberFormat="1" applyFill="1" applyBorder="1" applyAlignment="1" applyProtection="1">
      <alignment horizontal="center" wrapText="1"/>
      <protection hidden="1"/>
    </xf>
    <xf numFmtId="14" fontId="0" fillId="14" borderId="2" xfId="0" applyNumberFormat="1" applyFill="1" applyBorder="1" applyAlignment="1" applyProtection="1">
      <alignment horizontal="center" wrapText="1"/>
      <protection hidden="1"/>
    </xf>
    <xf numFmtId="0" fontId="0" fillId="0" borderId="2" xfId="0" applyBorder="1" applyAlignment="1" applyProtection="1">
      <alignment horizontal="center" wrapText="1"/>
      <protection hidden="1"/>
    </xf>
    <xf numFmtId="14" fontId="0" fillId="0" borderId="2" xfId="0" applyNumberFormat="1" applyBorder="1" applyAlignment="1" applyProtection="1">
      <alignment horizontal="center"/>
      <protection hidden="1"/>
    </xf>
    <xf numFmtId="0" fontId="21" fillId="0" borderId="19" xfId="0" applyFont="1" applyBorder="1" applyAlignment="1" applyProtection="1">
      <alignment horizontal="center"/>
      <protection hidden="1"/>
    </xf>
    <xf numFmtId="0" fontId="21" fillId="0" borderId="9" xfId="0" applyFont="1" applyBorder="1" applyAlignment="1" applyProtection="1">
      <alignment horizontal="center"/>
      <protection hidden="1"/>
    </xf>
    <xf numFmtId="0" fontId="21" fillId="0" borderId="24" xfId="0" applyFont="1" applyBorder="1" applyAlignment="1" applyProtection="1">
      <alignment horizontal="center"/>
      <protection hidden="1"/>
    </xf>
    <xf numFmtId="0" fontId="47" fillId="0" borderId="0" xfId="0" applyFont="1" applyAlignment="1" applyProtection="1">
      <alignment horizontal="right" vertical="center"/>
      <protection hidden="1"/>
    </xf>
    <xf numFmtId="0" fontId="47" fillId="2" borderId="10" xfId="0" applyFont="1" applyFill="1" applyBorder="1" applyAlignment="1" applyProtection="1">
      <alignment horizontal="center" vertical="center" wrapText="1"/>
      <protection hidden="1"/>
    </xf>
    <xf numFmtId="0" fontId="47" fillId="2" borderId="21" xfId="0" applyFont="1" applyFill="1" applyBorder="1" applyAlignment="1" applyProtection="1">
      <alignment horizontal="center" vertical="center" wrapText="1"/>
      <protection hidden="1"/>
    </xf>
    <xf numFmtId="0" fontId="47" fillId="2" borderId="11" xfId="0" applyFont="1" applyFill="1" applyBorder="1" applyAlignment="1" applyProtection="1">
      <alignment horizontal="center" vertical="center" wrapText="1"/>
      <protection hidden="1"/>
    </xf>
    <xf numFmtId="0" fontId="47" fillId="2" borderId="14" xfId="0" applyFont="1" applyFill="1" applyBorder="1" applyAlignment="1" applyProtection="1">
      <alignment horizontal="center" vertical="center" wrapText="1"/>
      <protection hidden="1"/>
    </xf>
    <xf numFmtId="0" fontId="47" fillId="2" borderId="18" xfId="0" applyFont="1" applyFill="1" applyBorder="1" applyAlignment="1" applyProtection="1">
      <alignment horizontal="center" vertical="center" wrapText="1"/>
      <protection hidden="1"/>
    </xf>
    <xf numFmtId="0" fontId="47" fillId="2" borderId="15" xfId="0" applyFont="1" applyFill="1" applyBorder="1" applyAlignment="1" applyProtection="1">
      <alignment horizontal="center" vertical="center" wrapText="1"/>
      <protection hidden="1"/>
    </xf>
    <xf numFmtId="166" fontId="0" fillId="0" borderId="59" xfId="0" applyNumberFormat="1" applyBorder="1" applyAlignment="1" applyProtection="1">
      <alignment horizontal="right" vertical="top" wrapText="1"/>
      <protection hidden="1"/>
    </xf>
    <xf numFmtId="0" fontId="21" fillId="13" borderId="60" xfId="0" applyFont="1" applyFill="1" applyBorder="1" applyAlignment="1" applyProtection="1">
      <alignment horizontal="center" vertical="center" wrapText="1"/>
      <protection hidden="1"/>
    </xf>
    <xf numFmtId="0" fontId="21" fillId="13" borderId="64" xfId="0" applyFont="1" applyFill="1" applyBorder="1" applyAlignment="1" applyProtection="1">
      <alignment horizontal="center" vertical="center" wrapText="1"/>
      <protection hidden="1"/>
    </xf>
    <xf numFmtId="0" fontId="21" fillId="13" borderId="61" xfId="0" applyFont="1" applyFill="1" applyBorder="1" applyAlignment="1" applyProtection="1">
      <alignment horizontal="center" vertical="center" wrapText="1"/>
      <protection hidden="1"/>
    </xf>
    <xf numFmtId="0" fontId="21" fillId="13" borderId="3" xfId="0" applyFont="1" applyFill="1" applyBorder="1" applyAlignment="1" applyProtection="1">
      <alignment horizontal="center" vertical="center" wrapText="1"/>
      <protection hidden="1"/>
    </xf>
    <xf numFmtId="0" fontId="21" fillId="13" borderId="62" xfId="0" applyFont="1" applyFill="1" applyBorder="1" applyAlignment="1" applyProtection="1">
      <alignment horizontal="center" vertical="center" wrapText="1"/>
      <protection hidden="1"/>
    </xf>
    <xf numFmtId="0" fontId="21" fillId="13" borderId="65" xfId="0" applyFont="1" applyFill="1" applyBorder="1" applyAlignment="1" applyProtection="1">
      <alignment horizontal="center" vertical="center" wrapText="1"/>
      <protection hidden="1"/>
    </xf>
    <xf numFmtId="0" fontId="26" fillId="15" borderId="34" xfId="0" applyFont="1" applyFill="1" applyBorder="1" applyAlignment="1" applyProtection="1">
      <alignment horizontal="center" vertical="center" wrapText="1"/>
      <protection hidden="1"/>
    </xf>
    <xf numFmtId="0" fontId="26" fillId="15" borderId="9" xfId="0" applyFont="1" applyFill="1" applyBorder="1" applyAlignment="1" applyProtection="1">
      <alignment horizontal="center" vertical="center" wrapText="1"/>
      <protection hidden="1"/>
    </xf>
    <xf numFmtId="0" fontId="0" fillId="12" borderId="71" xfId="0" applyFill="1" applyBorder="1" applyAlignment="1" applyProtection="1">
      <alignment horizontal="center" vertical="center" textRotation="90"/>
      <protection hidden="1"/>
    </xf>
    <xf numFmtId="0" fontId="22" fillId="14" borderId="19" xfId="0" applyFont="1" applyFill="1" applyBorder="1" applyAlignment="1" applyProtection="1">
      <alignment horizontal="center" vertical="center" wrapText="1"/>
      <protection hidden="1"/>
    </xf>
    <xf numFmtId="0" fontId="22" fillId="14" borderId="9" xfId="0" applyFont="1" applyFill="1" applyBorder="1" applyAlignment="1" applyProtection="1">
      <alignment horizontal="center" vertical="center" wrapText="1"/>
      <protection hidden="1"/>
    </xf>
    <xf numFmtId="0" fontId="22" fillId="15" borderId="34" xfId="0" applyFont="1" applyFill="1" applyBorder="1" applyAlignment="1" applyProtection="1">
      <alignment horizontal="center" vertical="center" wrapText="1"/>
      <protection hidden="1"/>
    </xf>
    <xf numFmtId="0" fontId="22" fillId="15" borderId="9" xfId="0" applyFont="1" applyFill="1" applyBorder="1" applyAlignment="1" applyProtection="1">
      <alignment horizontal="center" vertical="center" wrapText="1"/>
      <protection hidden="1"/>
    </xf>
    <xf numFmtId="0" fontId="22" fillId="14" borderId="34" xfId="0" applyFont="1" applyFill="1" applyBorder="1" applyAlignment="1" applyProtection="1">
      <alignment horizontal="center" vertical="center" wrapText="1"/>
      <protection hidden="1"/>
    </xf>
    <xf numFmtId="0" fontId="26" fillId="14" borderId="34" xfId="0" applyFont="1" applyFill="1" applyBorder="1" applyAlignment="1" applyProtection="1">
      <alignment horizontal="center" vertical="center" wrapText="1"/>
      <protection hidden="1"/>
    </xf>
    <xf numFmtId="0" fontId="26" fillId="14" borderId="75" xfId="0" applyFont="1" applyFill="1" applyBorder="1" applyAlignment="1" applyProtection="1">
      <alignment horizontal="center" vertical="center" wrapText="1"/>
      <protection hidden="1"/>
    </xf>
    <xf numFmtId="0" fontId="40" fillId="0" borderId="63" xfId="0" applyFont="1" applyBorder="1" applyAlignment="1" applyProtection="1">
      <alignment horizontal="center" vertical="center" wrapText="1"/>
      <protection hidden="1"/>
    </xf>
    <xf numFmtId="0" fontId="40" fillId="0" borderId="66" xfId="0" applyFont="1" applyBorder="1" applyAlignment="1" applyProtection="1">
      <alignment horizontal="center" vertical="center" wrapText="1"/>
      <protection hidden="1"/>
    </xf>
    <xf numFmtId="10" fontId="40" fillId="0" borderId="35" xfId="0" applyNumberFormat="1" applyFont="1" applyBorder="1" applyAlignment="1" applyProtection="1">
      <alignment horizontal="center" vertical="center" wrapText="1"/>
      <protection hidden="1"/>
    </xf>
    <xf numFmtId="10" fontId="40" fillId="0" borderId="3" xfId="0" applyNumberFormat="1" applyFont="1" applyBorder="1" applyAlignment="1" applyProtection="1">
      <alignment horizontal="center" vertical="center" wrapText="1"/>
      <protection hidden="1"/>
    </xf>
    <xf numFmtId="0" fontId="40" fillId="0" borderId="35" xfId="0" applyFont="1" applyBorder="1" applyAlignment="1" applyProtection="1">
      <alignment horizontal="center" vertical="center" wrapText="1"/>
      <protection hidden="1"/>
    </xf>
    <xf numFmtId="0" fontId="40" fillId="0" borderId="3" xfId="0" applyFont="1" applyBorder="1" applyAlignment="1" applyProtection="1">
      <alignment horizontal="center" vertical="center" wrapText="1"/>
      <protection hidden="1"/>
    </xf>
    <xf numFmtId="14" fontId="39" fillId="0" borderId="1" xfId="0" applyNumberFormat="1" applyFont="1" applyBorder="1" applyAlignment="1" applyProtection="1">
      <alignment horizontal="center"/>
      <protection hidden="1"/>
    </xf>
    <xf numFmtId="0" fontId="0" fillId="0" borderId="0" xfId="0" applyAlignment="1" applyProtection="1">
      <alignment horizontal="center" wrapText="1"/>
      <protection hidden="1"/>
    </xf>
    <xf numFmtId="0" fontId="21" fillId="0" borderId="0" xfId="0" applyFont="1" applyAlignment="1" applyProtection="1">
      <alignment horizontal="right" vertical="center"/>
      <protection hidden="1"/>
    </xf>
    <xf numFmtId="166" fontId="31" fillId="0" borderId="0" xfId="0" applyNumberFormat="1" applyFont="1" applyAlignment="1" applyProtection="1">
      <alignment horizontal="right" vertical="top" wrapText="1"/>
      <protection hidden="1"/>
    </xf>
    <xf numFmtId="164" fontId="0" fillId="0" borderId="0" xfId="0" applyNumberFormat="1" applyAlignment="1" applyProtection="1">
      <alignment horizontal="center" vertical="center"/>
      <protection hidden="1"/>
    </xf>
    <xf numFmtId="14" fontId="0" fillId="0" borderId="41" xfId="0" applyNumberFormat="1" applyBorder="1" applyAlignment="1" applyProtection="1">
      <alignment horizontal="right"/>
      <protection hidden="1"/>
    </xf>
    <xf numFmtId="0" fontId="0" fillId="0" borderId="0" xfId="0" applyAlignment="1" applyProtection="1">
      <alignment horizontal="right"/>
      <protection hidden="1"/>
    </xf>
    <xf numFmtId="0" fontId="38" fillId="0" borderId="0" xfId="0" applyFont="1" applyAlignment="1" applyProtection="1">
      <alignment horizontal="center" vertical="center" wrapText="1"/>
      <protection hidden="1"/>
    </xf>
    <xf numFmtId="0" fontId="38" fillId="0" borderId="0" xfId="0" applyFont="1" applyAlignment="1" applyProtection="1">
      <alignment horizontal="center" vertical="center"/>
      <protection hidden="1"/>
    </xf>
    <xf numFmtId="0" fontId="34" fillId="0" borderId="0" xfId="0" applyFont="1" applyAlignment="1" applyProtection="1">
      <alignment horizontal="center" wrapText="1"/>
      <protection hidden="1"/>
    </xf>
    <xf numFmtId="0" fontId="0" fillId="0" borderId="0" xfId="0" applyAlignment="1" applyProtection="1">
      <alignment horizontal="center"/>
      <protection hidden="1"/>
    </xf>
    <xf numFmtId="0" fontId="3" fillId="0" borderId="14" xfId="0" applyFont="1" applyBorder="1" applyAlignment="1" applyProtection="1">
      <alignment horizontal="center"/>
      <protection hidden="1"/>
    </xf>
    <xf numFmtId="0" fontId="3" fillId="0" borderId="18" xfId="0" applyFont="1" applyBorder="1" applyAlignment="1" applyProtection="1">
      <alignment horizontal="center"/>
      <protection hidden="1"/>
    </xf>
    <xf numFmtId="0" fontId="3" fillId="0" borderId="12" xfId="0" applyFont="1" applyBorder="1" applyAlignment="1" applyProtection="1">
      <alignment horizontal="center"/>
      <protection hidden="1"/>
    </xf>
    <xf numFmtId="0" fontId="3" fillId="0" borderId="0" xfId="0" applyFont="1" applyAlignment="1" applyProtection="1">
      <alignment horizontal="center"/>
      <protection hidden="1"/>
    </xf>
    <xf numFmtId="9" fontId="63" fillId="0" borderId="22" xfId="2" applyNumberFormat="1" applyFont="1" applyFill="1" applyBorder="1" applyAlignment="1" applyProtection="1">
      <alignment horizontal="center"/>
      <protection hidden="1"/>
    </xf>
    <xf numFmtId="9" fontId="63" fillId="0" borderId="23" xfId="2" applyNumberFormat="1" applyFont="1" applyFill="1" applyBorder="1" applyAlignment="1" applyProtection="1">
      <alignment horizontal="center"/>
      <protection hidden="1"/>
    </xf>
    <xf numFmtId="0" fontId="4" fillId="2" borderId="19" xfId="0" applyFont="1" applyFill="1" applyBorder="1" applyAlignment="1" applyProtection="1">
      <alignment horizontal="right"/>
      <protection hidden="1"/>
    </xf>
    <xf numFmtId="0" fontId="4" fillId="2" borderId="9" xfId="0" applyFont="1" applyFill="1" applyBorder="1" applyAlignment="1" applyProtection="1">
      <alignment horizontal="right"/>
      <protection hidden="1"/>
    </xf>
    <xf numFmtId="0" fontId="2" fillId="0" borderId="1" xfId="0" applyFont="1" applyBorder="1" applyAlignment="1" applyProtection="1">
      <alignment horizontal="left"/>
      <protection hidden="1"/>
    </xf>
    <xf numFmtId="0" fontId="3" fillId="0" borderId="25" xfId="0" applyFont="1" applyBorder="1" applyAlignment="1" applyProtection="1">
      <alignment horizontal="center" wrapText="1"/>
      <protection hidden="1"/>
    </xf>
    <xf numFmtId="0" fontId="3" fillId="0" borderId="17" xfId="0" applyFont="1" applyBorder="1" applyAlignment="1" applyProtection="1">
      <alignment horizontal="center" wrapText="1"/>
      <protection hidden="1"/>
    </xf>
    <xf numFmtId="0" fontId="3" fillId="0" borderId="10" xfId="0" applyFont="1" applyBorder="1" applyAlignment="1" applyProtection="1">
      <alignment horizontal="center"/>
      <protection hidden="1"/>
    </xf>
    <xf numFmtId="0" fontId="3" fillId="0" borderId="21" xfId="0" applyFont="1" applyBorder="1" applyAlignment="1" applyProtection="1">
      <alignment horizontal="center"/>
      <protection hidden="1"/>
    </xf>
    <xf numFmtId="0" fontId="63" fillId="0" borderId="12" xfId="0" applyFont="1" applyBorder="1" applyAlignment="1" applyProtection="1">
      <alignment horizontal="center"/>
      <protection hidden="1"/>
    </xf>
    <xf numFmtId="0" fontId="63" fillId="0" borderId="0" xfId="0" applyFont="1" applyAlignment="1" applyProtection="1">
      <alignment horizontal="center"/>
      <protection hidden="1"/>
    </xf>
  </cellXfs>
  <cellStyles count="5">
    <cellStyle name="Bad" xfId="2" builtinId="27"/>
    <cellStyle name="Hyperlink" xfId="3" builtinId="8"/>
    <cellStyle name="Normal" xfId="0" builtinId="0"/>
    <cellStyle name="Normal 2" xfId="1" xr:uid="{00000000-0005-0000-0000-000002000000}"/>
    <cellStyle name="Percent" xfId="4" builtinId="5"/>
  </cellStyles>
  <dxfs count="588">
    <dxf>
      <font>
        <b/>
        <i val="0"/>
        <color rgb="FFFF0000"/>
      </font>
      <fill>
        <patternFill>
          <bgColor theme="5" tint="0.59996337778862885"/>
        </patternFill>
      </fill>
    </dxf>
    <dxf>
      <fill>
        <patternFill>
          <bgColor theme="9" tint="0.39994506668294322"/>
        </patternFill>
      </fill>
    </dxf>
    <dxf>
      <fill>
        <patternFill>
          <bgColor rgb="FF92D050"/>
        </patternFill>
      </fill>
    </dxf>
    <dxf>
      <font>
        <b/>
        <i val="0"/>
        <color rgb="FFFF0000"/>
      </font>
      <fill>
        <patternFill>
          <bgColor theme="5" tint="0.59996337778862885"/>
        </patternFill>
      </fill>
    </dxf>
    <dxf>
      <font>
        <b/>
        <i val="0"/>
      </font>
      <fill>
        <patternFill>
          <bgColor rgb="FFFFFF99"/>
        </patternFill>
      </fill>
    </dxf>
    <dxf>
      <font>
        <b/>
        <i val="0"/>
      </font>
      <fill>
        <patternFill>
          <bgColor rgb="FF92D050"/>
        </patternFill>
      </fill>
    </dxf>
    <dxf>
      <font>
        <b/>
        <i val="0"/>
        <color auto="1"/>
      </font>
      <fill>
        <patternFill>
          <bgColor theme="5" tint="0.59996337778862885"/>
        </patternFill>
      </fill>
    </dxf>
    <dxf>
      <fill>
        <patternFill>
          <bgColor theme="5" tint="0.59996337778862885"/>
        </patternFill>
      </fill>
    </dxf>
    <dxf>
      <fill>
        <patternFill>
          <bgColor theme="5" tint="0.59996337778862885"/>
        </patternFill>
      </fill>
    </dxf>
    <dxf>
      <fill>
        <patternFill>
          <bgColor theme="1"/>
        </patternFill>
      </fill>
    </dxf>
    <dxf>
      <fill>
        <patternFill>
          <bgColor theme="5" tint="0.59996337778862885"/>
        </patternFill>
      </fill>
    </dxf>
    <dxf>
      <fill>
        <patternFill>
          <bgColor theme="1"/>
        </patternFill>
      </fill>
    </dxf>
    <dxf>
      <font>
        <b val="0"/>
        <i val="0"/>
        <color theme="1"/>
      </font>
      <fill>
        <patternFill>
          <bgColor theme="5" tint="0.59996337778862885"/>
        </patternFill>
      </fill>
    </dxf>
    <dxf>
      <fill>
        <patternFill>
          <bgColor theme="1"/>
        </patternFill>
      </fill>
    </dxf>
    <dxf>
      <font>
        <b val="0"/>
        <i val="0"/>
        <color auto="1"/>
      </font>
      <fill>
        <patternFill>
          <bgColor theme="5" tint="0.59996337778862885"/>
        </patternFill>
      </fill>
    </dxf>
    <dxf>
      <fill>
        <patternFill>
          <bgColor theme="5" tint="0.59996337778862885"/>
        </patternFill>
      </fill>
    </dxf>
    <dxf>
      <fill>
        <patternFill>
          <bgColor theme="5" tint="0.59996337778862885"/>
        </patternFill>
      </fill>
    </dxf>
    <dxf>
      <fill>
        <patternFill>
          <bgColor theme="0"/>
        </patternFill>
      </fill>
    </dxf>
    <dxf>
      <fill>
        <patternFill>
          <bgColor theme="1"/>
        </patternFill>
      </fill>
    </dxf>
    <dxf>
      <fill>
        <patternFill>
          <bgColor theme="5" tint="0.59996337778862885"/>
        </patternFill>
      </fill>
    </dxf>
    <dxf>
      <font>
        <color theme="0"/>
      </font>
    </dxf>
    <dxf>
      <fill>
        <patternFill>
          <bgColor rgb="FF92D050"/>
        </patternFill>
      </fill>
      <border>
        <bottom style="thin">
          <color auto="1"/>
        </bottom>
      </border>
    </dxf>
    <dxf>
      <fill>
        <patternFill>
          <bgColor theme="5" tint="0.59996337778862885"/>
        </patternFill>
      </fill>
    </dxf>
    <dxf>
      <fill>
        <patternFill>
          <bgColor rgb="FF92D050"/>
        </patternFill>
      </fill>
    </dxf>
    <dxf>
      <fill>
        <patternFill patternType="none">
          <bgColor auto="1"/>
        </patternFill>
      </fill>
    </dxf>
    <dxf>
      <fill>
        <patternFill>
          <bgColor rgb="FFFFFF99"/>
        </patternFill>
      </fill>
    </dxf>
    <dxf>
      <fill>
        <patternFill>
          <bgColor rgb="FF92D050"/>
        </patternFill>
      </fill>
    </dxf>
    <dxf>
      <font>
        <color auto="1"/>
      </font>
      <fill>
        <patternFill>
          <bgColor theme="5" tint="0.59996337778862885"/>
        </patternFill>
      </fill>
    </dxf>
    <dxf>
      <fill>
        <patternFill>
          <bgColor theme="1"/>
        </patternFill>
      </fill>
    </dxf>
    <dxf>
      <fill>
        <patternFill>
          <bgColor theme="5" tint="0.59996337778862885"/>
        </patternFill>
      </fill>
    </dxf>
    <dxf>
      <fill>
        <patternFill>
          <bgColor theme="5" tint="0.59996337778862885"/>
        </patternFill>
      </fill>
    </dxf>
    <dxf>
      <fill>
        <patternFill>
          <bgColor theme="5" tint="0.59996337778862885"/>
        </patternFill>
      </fill>
    </dxf>
    <dxf>
      <font>
        <color theme="0"/>
      </font>
    </dxf>
    <dxf>
      <fill>
        <patternFill>
          <bgColor rgb="FF92D050"/>
        </patternFill>
      </fill>
      <border>
        <bottom style="thin">
          <color auto="1"/>
        </bottom>
      </border>
    </dxf>
    <dxf>
      <font>
        <color auto="1"/>
      </font>
      <fill>
        <patternFill>
          <bgColor theme="1"/>
        </patternFill>
      </fill>
    </dxf>
    <dxf>
      <fill>
        <patternFill>
          <bgColor theme="1"/>
        </patternFill>
      </fill>
    </dxf>
    <dxf>
      <fill>
        <patternFill>
          <bgColor theme="1"/>
        </patternFill>
      </fill>
    </dxf>
    <dxf>
      <fill>
        <patternFill>
          <bgColor theme="1"/>
        </patternFill>
      </fill>
    </dxf>
    <dxf>
      <fill>
        <patternFill>
          <bgColor theme="5" tint="0.59996337778862885"/>
        </patternFill>
      </fill>
    </dxf>
    <dxf>
      <fill>
        <patternFill>
          <bgColor theme="1"/>
        </patternFill>
      </fill>
    </dxf>
    <dxf>
      <fill>
        <patternFill>
          <bgColor theme="1"/>
        </patternFill>
      </fill>
    </dxf>
    <dxf>
      <fill>
        <patternFill>
          <bgColor rgb="FFFFC000"/>
        </patternFill>
      </fill>
    </dxf>
    <dxf>
      <font>
        <b/>
        <i val="0"/>
        <color rgb="FFFF0000"/>
      </font>
      <fill>
        <patternFill>
          <bgColor theme="5" tint="0.59996337778862885"/>
        </patternFill>
      </fill>
    </dxf>
    <dxf>
      <fill>
        <patternFill>
          <bgColor theme="1"/>
        </patternFill>
      </fill>
    </dxf>
    <dxf>
      <fill>
        <patternFill>
          <bgColor theme="1"/>
        </patternFill>
      </fill>
    </dxf>
    <dxf>
      <fill>
        <patternFill>
          <bgColor theme="1"/>
        </patternFill>
      </fill>
    </dxf>
    <dxf>
      <fill>
        <patternFill>
          <bgColor theme="5" tint="0.59996337778862885"/>
        </patternFill>
      </fill>
    </dxf>
    <dxf>
      <fill>
        <patternFill>
          <bgColor theme="1"/>
        </patternFill>
      </fill>
    </dxf>
    <dxf>
      <fill>
        <patternFill>
          <bgColor theme="1"/>
        </patternFill>
      </fill>
    </dxf>
    <dxf>
      <fill>
        <patternFill>
          <bgColor rgb="FFFFC000"/>
        </patternFill>
      </fill>
    </dxf>
    <dxf>
      <font>
        <b/>
        <i val="0"/>
        <color rgb="FFFF0000"/>
      </font>
      <fill>
        <patternFill>
          <bgColor theme="5" tint="0.59996337778862885"/>
        </patternFill>
      </fill>
    </dxf>
    <dxf>
      <fill>
        <patternFill>
          <bgColor theme="1"/>
        </patternFill>
      </fill>
    </dxf>
    <dxf>
      <fill>
        <patternFill>
          <bgColor theme="1"/>
        </patternFill>
      </fill>
    </dxf>
    <dxf>
      <fill>
        <patternFill>
          <bgColor theme="5" tint="0.59996337778862885"/>
        </patternFill>
      </fill>
    </dxf>
    <dxf>
      <fill>
        <patternFill>
          <bgColor theme="1"/>
        </patternFill>
      </fill>
    </dxf>
    <dxf>
      <fill>
        <patternFill>
          <bgColor theme="1"/>
        </patternFill>
      </fill>
    </dxf>
    <dxf>
      <fill>
        <patternFill>
          <bgColor theme="1"/>
        </patternFill>
      </fill>
    </dxf>
    <dxf>
      <fill>
        <patternFill>
          <bgColor rgb="FFFFC000"/>
        </patternFill>
      </fill>
    </dxf>
    <dxf>
      <fill>
        <patternFill>
          <bgColor theme="5" tint="0.59996337778862885"/>
        </patternFill>
      </fill>
    </dxf>
    <dxf>
      <fill>
        <patternFill>
          <bgColor theme="1"/>
        </patternFill>
      </fill>
    </dxf>
    <dxf>
      <fill>
        <patternFill>
          <bgColor theme="1"/>
        </patternFill>
      </fill>
    </dxf>
    <dxf>
      <fill>
        <patternFill>
          <bgColor theme="1"/>
        </patternFill>
      </fill>
    </dxf>
    <dxf>
      <fill>
        <patternFill>
          <bgColor theme="5" tint="0.59996337778862885"/>
        </patternFill>
      </fill>
    </dxf>
    <dxf>
      <fill>
        <patternFill>
          <bgColor theme="1"/>
        </patternFill>
      </fill>
    </dxf>
    <dxf>
      <fill>
        <patternFill>
          <bgColor theme="1"/>
        </patternFill>
      </fill>
    </dxf>
    <dxf>
      <fill>
        <patternFill>
          <bgColor theme="1"/>
        </patternFill>
      </fill>
    </dxf>
    <dxf>
      <font>
        <b/>
        <i val="0"/>
        <color rgb="FFFF0000"/>
      </font>
      <fill>
        <patternFill>
          <bgColor theme="5" tint="0.59996337778862885"/>
        </patternFill>
      </fill>
    </dxf>
    <dxf>
      <fill>
        <patternFill>
          <bgColor rgb="FFFFC000"/>
        </patternFill>
      </fill>
    </dxf>
    <dxf>
      <fill>
        <patternFill>
          <bgColor theme="1"/>
        </patternFill>
      </fill>
    </dxf>
    <dxf>
      <fill>
        <patternFill>
          <bgColor theme="1"/>
        </patternFill>
      </fill>
    </dxf>
    <dxf>
      <fill>
        <patternFill>
          <bgColor theme="1"/>
        </patternFill>
      </fill>
    </dxf>
    <dxf>
      <fill>
        <patternFill>
          <bgColor theme="5" tint="0.59996337778862885"/>
        </patternFill>
      </fill>
    </dxf>
    <dxf>
      <fill>
        <patternFill>
          <bgColor theme="1"/>
        </patternFill>
      </fill>
    </dxf>
    <dxf>
      <fill>
        <patternFill>
          <bgColor theme="1"/>
        </patternFill>
      </fill>
    </dxf>
    <dxf>
      <font>
        <b/>
        <i val="0"/>
        <color rgb="FFFF0000"/>
      </font>
      <fill>
        <patternFill>
          <bgColor theme="5" tint="0.59996337778862885"/>
        </patternFill>
      </fill>
    </dxf>
    <dxf>
      <fill>
        <patternFill>
          <bgColor rgb="FFFFC00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5" tint="0.59996337778862885"/>
        </patternFill>
      </fill>
    </dxf>
    <dxf>
      <fill>
        <patternFill>
          <bgColor theme="1"/>
        </patternFill>
      </fill>
    </dxf>
    <dxf>
      <fill>
        <patternFill>
          <bgColor rgb="FFFFC000"/>
        </patternFill>
      </fill>
    </dxf>
    <dxf>
      <font>
        <b/>
        <i val="0"/>
        <color rgb="FFFF0000"/>
      </font>
      <fill>
        <patternFill>
          <bgColor theme="5" tint="0.59996337778862885"/>
        </patternFill>
      </fill>
    </dxf>
    <dxf>
      <fill>
        <patternFill>
          <bgColor theme="1"/>
        </patternFill>
      </fill>
    </dxf>
    <dxf>
      <fill>
        <patternFill>
          <bgColor theme="1"/>
        </patternFill>
      </fill>
    </dxf>
    <dxf>
      <fill>
        <patternFill>
          <bgColor theme="5" tint="0.59996337778862885"/>
        </patternFill>
      </fill>
    </dxf>
    <dxf>
      <fill>
        <patternFill>
          <bgColor theme="1"/>
        </patternFill>
      </fill>
    </dxf>
    <dxf>
      <fill>
        <patternFill>
          <bgColor theme="1"/>
        </patternFill>
      </fill>
    </dxf>
    <dxf>
      <fill>
        <patternFill>
          <bgColor theme="1"/>
        </patternFill>
      </fill>
    </dxf>
    <dxf>
      <font>
        <b/>
        <i val="0"/>
        <color rgb="FFFF0000"/>
      </font>
      <fill>
        <patternFill>
          <bgColor theme="5" tint="0.59996337778862885"/>
        </patternFill>
      </fill>
    </dxf>
    <dxf>
      <fill>
        <patternFill>
          <bgColor rgb="FFFFC000"/>
        </patternFill>
      </fill>
    </dxf>
    <dxf>
      <fill>
        <patternFill>
          <bgColor theme="1"/>
        </patternFill>
      </fill>
    </dxf>
    <dxf>
      <fill>
        <patternFill>
          <bgColor theme="5" tint="0.59996337778862885"/>
        </patternFill>
      </fill>
    </dxf>
    <dxf>
      <fill>
        <patternFill>
          <bgColor theme="5" tint="0.59996337778862885"/>
        </patternFill>
      </fill>
    </dxf>
    <dxf>
      <fill>
        <patternFill>
          <bgColor theme="1"/>
        </patternFill>
      </fill>
    </dxf>
    <dxf>
      <fill>
        <patternFill>
          <bgColor theme="1"/>
        </patternFill>
      </fill>
    </dxf>
    <dxf>
      <fill>
        <patternFill>
          <bgColor theme="1"/>
        </patternFill>
      </fill>
    </dxf>
    <dxf>
      <fill>
        <patternFill>
          <bgColor theme="5" tint="0.59996337778862885"/>
        </patternFill>
      </fill>
    </dxf>
    <dxf>
      <fill>
        <patternFill>
          <bgColor theme="1"/>
        </patternFill>
      </fill>
    </dxf>
    <dxf>
      <fill>
        <patternFill>
          <bgColor theme="5" tint="0.59996337778862885"/>
        </patternFill>
      </fill>
    </dxf>
    <dxf>
      <font>
        <b/>
        <i val="0"/>
        <color rgb="FFFF0000"/>
      </font>
      <fill>
        <patternFill>
          <bgColor theme="5" tint="0.59996337778862885"/>
        </patternFill>
      </fill>
    </dxf>
    <dxf>
      <fill>
        <patternFill>
          <bgColor rgb="FFFFC000"/>
        </patternFill>
      </fill>
    </dxf>
    <dxf>
      <font>
        <b/>
        <i val="0"/>
        <color rgb="FFFF0000"/>
      </font>
      <fill>
        <patternFill>
          <bgColor theme="5" tint="0.59996337778862885"/>
        </patternFill>
      </fill>
    </dxf>
    <dxf>
      <fill>
        <patternFill>
          <bgColor theme="1"/>
        </patternFill>
      </fill>
    </dxf>
    <dxf>
      <fill>
        <patternFill>
          <bgColor theme="1"/>
        </patternFill>
      </fill>
    </dxf>
    <dxf>
      <fill>
        <patternFill>
          <bgColor theme="5" tint="0.59996337778862885"/>
        </patternFill>
      </fill>
    </dxf>
    <dxf>
      <fill>
        <patternFill>
          <bgColor theme="1"/>
        </patternFill>
      </fill>
    </dxf>
    <dxf>
      <fill>
        <patternFill>
          <bgColor theme="1"/>
        </patternFill>
      </fill>
    </dxf>
    <dxf>
      <fill>
        <patternFill>
          <bgColor rgb="FFFFC000"/>
        </patternFill>
      </fill>
    </dxf>
    <dxf>
      <font>
        <b/>
        <i val="0"/>
        <color rgb="FFFF0000"/>
      </font>
      <fill>
        <patternFill>
          <bgColor theme="5" tint="0.59996337778862885"/>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5" tint="0.59996337778862885"/>
        </patternFill>
      </fill>
    </dxf>
    <dxf>
      <fill>
        <patternFill>
          <bgColor theme="1"/>
        </patternFill>
      </fill>
    </dxf>
    <dxf>
      <fill>
        <patternFill>
          <bgColor rgb="FFFFC000"/>
        </patternFill>
      </fill>
    </dxf>
    <dxf>
      <font>
        <b/>
        <i val="0"/>
        <color rgb="FFFF0000"/>
      </font>
      <fill>
        <patternFill>
          <bgColor theme="5" tint="0.59996337778862885"/>
        </patternFill>
      </fill>
    </dxf>
    <dxf>
      <fill>
        <patternFill>
          <bgColor theme="1"/>
        </patternFill>
      </fill>
    </dxf>
    <dxf>
      <fill>
        <patternFill>
          <bgColor theme="1"/>
        </patternFill>
      </fill>
    </dxf>
    <dxf>
      <fill>
        <patternFill>
          <bgColor theme="5" tint="0.59996337778862885"/>
        </patternFill>
      </fill>
    </dxf>
    <dxf>
      <fill>
        <patternFill>
          <bgColor theme="1"/>
        </patternFill>
      </fill>
    </dxf>
    <dxf>
      <fill>
        <patternFill>
          <bgColor theme="1"/>
        </patternFill>
      </fill>
    </dxf>
    <dxf>
      <fill>
        <patternFill>
          <bgColor theme="1"/>
        </patternFill>
      </fill>
    </dxf>
    <dxf>
      <fill>
        <patternFill>
          <bgColor rgb="FFFFC000"/>
        </patternFill>
      </fill>
    </dxf>
    <dxf>
      <font>
        <b/>
        <i val="0"/>
        <color rgb="FFFF0000"/>
      </font>
      <fill>
        <patternFill>
          <bgColor theme="5" tint="0.59996337778862885"/>
        </patternFill>
      </fill>
    </dxf>
    <dxf>
      <fill>
        <patternFill>
          <bgColor theme="1"/>
        </patternFill>
      </fill>
    </dxf>
    <dxf>
      <fill>
        <patternFill>
          <bgColor theme="1"/>
        </patternFill>
      </fill>
    </dxf>
    <dxf>
      <fill>
        <patternFill>
          <bgColor theme="5" tint="0.59996337778862885"/>
        </patternFill>
      </fill>
    </dxf>
    <dxf>
      <fill>
        <patternFill>
          <bgColor theme="1"/>
        </patternFill>
      </fill>
    </dxf>
    <dxf>
      <fill>
        <patternFill>
          <bgColor theme="1"/>
        </patternFill>
      </fill>
    </dxf>
    <dxf>
      <fill>
        <patternFill>
          <bgColor rgb="FFFFC000"/>
        </patternFill>
      </fill>
    </dxf>
    <dxf>
      <font>
        <b/>
        <i val="0"/>
        <color rgb="FFFF0000"/>
      </font>
      <fill>
        <patternFill>
          <bgColor theme="5" tint="0.59996337778862885"/>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5" tint="0.59996337778862885"/>
        </patternFill>
      </fill>
    </dxf>
    <dxf>
      <fill>
        <patternFill>
          <bgColor theme="1"/>
        </patternFill>
      </fill>
    </dxf>
    <dxf>
      <fill>
        <patternFill>
          <bgColor rgb="FFFFC000"/>
        </patternFill>
      </fill>
    </dxf>
    <dxf>
      <font>
        <b/>
        <i val="0"/>
        <color rgb="FFFF0000"/>
      </font>
      <fill>
        <patternFill>
          <bgColor theme="5" tint="0.59996337778862885"/>
        </patternFill>
      </fill>
    </dxf>
    <dxf>
      <fill>
        <patternFill>
          <bgColor rgb="FFFFC000"/>
        </patternFill>
      </fill>
    </dxf>
    <dxf>
      <font>
        <b/>
        <i val="0"/>
        <color rgb="FFFF0000"/>
      </font>
      <fill>
        <patternFill>
          <bgColor theme="5" tint="0.59996337778862885"/>
        </patternFill>
      </fill>
    </dxf>
    <dxf>
      <fill>
        <patternFill>
          <bgColor theme="1"/>
        </patternFill>
      </fill>
    </dxf>
    <dxf>
      <fill>
        <patternFill>
          <bgColor theme="1"/>
        </patternFill>
      </fill>
    </dxf>
    <dxf>
      <fill>
        <patternFill>
          <bgColor theme="1"/>
        </patternFill>
      </fill>
    </dxf>
    <dxf>
      <fill>
        <patternFill>
          <bgColor theme="5" tint="0.59996337778862885"/>
        </patternFill>
      </fill>
    </dxf>
    <dxf>
      <fill>
        <patternFill>
          <bgColor theme="5" tint="0.59996337778862885"/>
        </patternFill>
      </fill>
    </dxf>
    <dxf>
      <fill>
        <patternFill>
          <bgColor theme="1"/>
        </patternFill>
      </fill>
    </dxf>
    <dxf>
      <font>
        <b/>
        <i val="0"/>
        <color rgb="FFFF0000"/>
      </font>
      <fill>
        <patternFill>
          <bgColor theme="5" tint="0.59996337778862885"/>
        </patternFill>
      </fill>
    </dxf>
    <dxf>
      <fill>
        <patternFill>
          <bgColor rgb="FFFFC000"/>
        </patternFill>
      </fill>
    </dxf>
    <dxf>
      <font>
        <b/>
        <i val="0"/>
        <color rgb="FFFF0000"/>
      </font>
      <fill>
        <patternFill>
          <bgColor theme="5" tint="0.59996337778862885"/>
        </patternFill>
      </fill>
    </dxf>
    <dxf>
      <fill>
        <patternFill>
          <bgColor theme="1"/>
        </patternFill>
      </fill>
    </dxf>
    <dxf>
      <fill>
        <patternFill>
          <bgColor theme="1"/>
        </patternFill>
      </fill>
    </dxf>
    <dxf>
      <fill>
        <patternFill>
          <bgColor theme="1"/>
        </patternFill>
      </fill>
    </dxf>
    <dxf>
      <fill>
        <patternFill>
          <bgColor theme="5" tint="0.59996337778862885"/>
        </patternFill>
      </fill>
    </dxf>
    <dxf>
      <fill>
        <patternFill>
          <bgColor theme="1"/>
        </patternFill>
      </fill>
    </dxf>
    <dxf>
      <fill>
        <patternFill>
          <bgColor theme="1"/>
        </patternFill>
      </fill>
    </dxf>
    <dxf>
      <font>
        <b/>
        <i val="0"/>
        <color rgb="FFFF0000"/>
      </font>
      <fill>
        <patternFill>
          <bgColor theme="5" tint="0.59996337778862885"/>
        </patternFill>
      </fill>
    </dxf>
    <dxf>
      <fill>
        <patternFill>
          <bgColor rgb="FFFFC000"/>
        </patternFill>
      </fill>
    </dxf>
    <dxf>
      <fill>
        <patternFill>
          <bgColor theme="1"/>
        </patternFill>
      </fill>
    </dxf>
    <dxf>
      <fill>
        <patternFill>
          <bgColor theme="1"/>
        </patternFill>
      </fill>
    </dxf>
    <dxf>
      <fill>
        <patternFill>
          <bgColor theme="5" tint="0.59996337778862885"/>
        </patternFill>
      </fill>
    </dxf>
    <dxf>
      <fill>
        <patternFill>
          <bgColor theme="1"/>
        </patternFill>
      </fill>
    </dxf>
    <dxf>
      <fill>
        <patternFill>
          <bgColor theme="5" tint="0.59996337778862885"/>
        </patternFill>
      </fill>
    </dxf>
    <dxf>
      <fill>
        <patternFill>
          <bgColor theme="1"/>
        </patternFill>
      </fill>
    </dxf>
    <dxf>
      <font>
        <b/>
        <i val="0"/>
        <color rgb="FFFF0000"/>
      </font>
      <fill>
        <patternFill>
          <bgColor theme="5" tint="0.59996337778862885"/>
        </patternFill>
      </fill>
    </dxf>
    <dxf>
      <fill>
        <patternFill>
          <bgColor rgb="FFFFC00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5" tint="0.59996337778862885"/>
        </patternFill>
      </fill>
    </dxf>
    <dxf>
      <fill>
        <patternFill>
          <bgColor theme="1"/>
        </patternFill>
      </fill>
    </dxf>
    <dxf>
      <font>
        <b/>
        <i val="0"/>
        <color rgb="FFFF0000"/>
      </font>
      <fill>
        <patternFill>
          <bgColor theme="5" tint="0.59996337778862885"/>
        </patternFill>
      </fill>
    </dxf>
    <dxf>
      <fill>
        <patternFill>
          <bgColor rgb="FFFFC00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5" tint="0.59996337778862885"/>
        </patternFill>
      </fill>
    </dxf>
    <dxf>
      <fill>
        <patternFill>
          <bgColor theme="1"/>
        </patternFill>
      </fill>
    </dxf>
    <dxf>
      <font>
        <b/>
        <i val="0"/>
        <color rgb="FFFF0000"/>
      </font>
      <fill>
        <patternFill>
          <bgColor theme="5" tint="0.59996337778862885"/>
        </patternFill>
      </fill>
    </dxf>
    <dxf>
      <fill>
        <patternFill>
          <bgColor rgb="FFFFC000"/>
        </patternFill>
      </fill>
    </dxf>
    <dxf>
      <fill>
        <patternFill>
          <bgColor theme="1"/>
        </patternFill>
      </fill>
    </dxf>
    <dxf>
      <fill>
        <patternFill>
          <bgColor theme="1"/>
        </patternFill>
      </fill>
    </dxf>
    <dxf>
      <fill>
        <patternFill>
          <bgColor theme="1"/>
        </patternFill>
      </fill>
    </dxf>
    <dxf>
      <fill>
        <patternFill>
          <bgColor theme="5" tint="0.59996337778862885"/>
        </patternFill>
      </fill>
    </dxf>
    <dxf>
      <fill>
        <patternFill>
          <bgColor theme="1"/>
        </patternFill>
      </fill>
    </dxf>
    <dxf>
      <fill>
        <patternFill>
          <bgColor rgb="FFFFC000"/>
        </patternFill>
      </fill>
    </dxf>
    <dxf>
      <font>
        <b/>
        <i val="0"/>
        <color rgb="FFFF0000"/>
      </font>
      <fill>
        <patternFill>
          <bgColor theme="5" tint="0.59996337778862885"/>
        </patternFill>
      </fill>
    </dxf>
    <dxf>
      <fill>
        <patternFill>
          <bgColor theme="1"/>
        </patternFill>
      </fill>
    </dxf>
    <dxf>
      <fill>
        <patternFill>
          <bgColor theme="1"/>
        </patternFill>
      </fill>
    </dxf>
    <dxf>
      <fill>
        <patternFill>
          <bgColor theme="1"/>
        </patternFill>
      </fill>
    </dxf>
    <dxf>
      <fill>
        <patternFill>
          <bgColor theme="5" tint="0.59996337778862885"/>
        </patternFill>
      </fill>
    </dxf>
    <dxf>
      <fill>
        <patternFill>
          <bgColor theme="1"/>
        </patternFill>
      </fill>
    </dxf>
    <dxf>
      <fill>
        <patternFill>
          <bgColor rgb="FFFFC000"/>
        </patternFill>
      </fill>
    </dxf>
    <dxf>
      <font>
        <b/>
        <i val="0"/>
        <color rgb="FFFF0000"/>
      </font>
      <fill>
        <patternFill>
          <bgColor theme="5" tint="0.59996337778862885"/>
        </patternFill>
      </fill>
    </dxf>
    <dxf>
      <fill>
        <patternFill>
          <bgColor theme="1"/>
        </patternFill>
      </fill>
    </dxf>
    <dxf>
      <fill>
        <patternFill>
          <bgColor theme="1"/>
        </patternFill>
      </fill>
    </dxf>
    <dxf>
      <fill>
        <patternFill>
          <bgColor theme="1"/>
        </patternFill>
      </fill>
    </dxf>
    <dxf>
      <fill>
        <patternFill>
          <bgColor theme="5" tint="0.59996337778862885"/>
        </patternFill>
      </fill>
    </dxf>
    <dxf>
      <fill>
        <patternFill>
          <bgColor theme="1"/>
        </patternFill>
      </fill>
    </dxf>
    <dxf>
      <fill>
        <patternFill>
          <bgColor rgb="FFFFC000"/>
        </patternFill>
      </fill>
    </dxf>
    <dxf>
      <font>
        <b/>
        <i val="0"/>
        <color rgb="FFFF0000"/>
      </font>
      <fill>
        <patternFill>
          <bgColor theme="5" tint="0.59996337778862885"/>
        </patternFill>
      </fill>
    </dxf>
    <dxf>
      <fill>
        <patternFill>
          <bgColor theme="1"/>
        </patternFill>
      </fill>
    </dxf>
    <dxf>
      <fill>
        <patternFill>
          <bgColor theme="1"/>
        </patternFill>
      </fill>
    </dxf>
    <dxf>
      <fill>
        <patternFill>
          <bgColor theme="5" tint="0.59996337778862885"/>
        </patternFill>
      </fill>
    </dxf>
    <dxf>
      <fill>
        <patternFill>
          <bgColor theme="1"/>
        </patternFill>
      </fill>
    </dxf>
    <dxf>
      <fill>
        <patternFill>
          <bgColor theme="1"/>
        </patternFill>
      </fill>
    </dxf>
    <dxf>
      <fill>
        <patternFill>
          <bgColor rgb="FFFFC000"/>
        </patternFill>
      </fill>
    </dxf>
    <dxf>
      <font>
        <b/>
        <i val="0"/>
        <color rgb="FFFF0000"/>
      </font>
      <fill>
        <patternFill>
          <bgColor theme="5" tint="0.59996337778862885"/>
        </patternFill>
      </fill>
    </dxf>
    <dxf>
      <fill>
        <patternFill>
          <bgColor theme="1"/>
        </patternFill>
      </fill>
    </dxf>
    <dxf>
      <fill>
        <patternFill>
          <bgColor theme="1"/>
        </patternFill>
      </fill>
    </dxf>
    <dxf>
      <fill>
        <patternFill>
          <bgColor theme="1"/>
        </patternFill>
      </fill>
    </dxf>
    <dxf>
      <fill>
        <patternFill>
          <bgColor theme="5" tint="0.59996337778862885"/>
        </patternFill>
      </fill>
    </dxf>
    <dxf>
      <fill>
        <patternFill>
          <bgColor theme="1"/>
        </patternFill>
      </fill>
    </dxf>
    <dxf>
      <fill>
        <patternFill>
          <bgColor theme="1"/>
        </patternFill>
      </fill>
    </dxf>
    <dxf>
      <fill>
        <patternFill>
          <bgColor theme="1"/>
        </patternFill>
      </fill>
    </dxf>
    <dxf>
      <fill>
        <patternFill>
          <bgColor rgb="FFFFC000"/>
        </patternFill>
      </fill>
    </dxf>
    <dxf>
      <font>
        <b/>
        <i val="0"/>
        <color rgb="FFFF0000"/>
      </font>
      <fill>
        <patternFill>
          <bgColor theme="5" tint="0.59996337778862885"/>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5" tint="0.59996337778862885"/>
        </patternFill>
      </fill>
    </dxf>
    <dxf>
      <fill>
        <patternFill>
          <bgColor theme="1"/>
        </patternFill>
      </fill>
    </dxf>
    <dxf>
      <fill>
        <patternFill>
          <bgColor theme="1"/>
        </patternFill>
      </fill>
    </dxf>
    <dxf>
      <fill>
        <patternFill>
          <bgColor theme="1"/>
        </patternFill>
      </fill>
    </dxf>
    <dxf>
      <font>
        <color auto="1"/>
      </font>
      <fill>
        <patternFill>
          <bgColor theme="1"/>
        </patternFill>
      </fill>
    </dxf>
    <dxf>
      <fill>
        <patternFill>
          <bgColor theme="1"/>
        </patternFill>
      </fill>
    </dxf>
    <dxf>
      <fill>
        <patternFill>
          <bgColor theme="1"/>
        </patternFill>
      </fill>
    </dxf>
    <dxf>
      <fill>
        <patternFill>
          <bgColor theme="5" tint="0.59996337778862885"/>
        </patternFill>
      </fill>
    </dxf>
    <dxf>
      <fill>
        <patternFill>
          <bgColor theme="1"/>
        </patternFill>
      </fill>
    </dxf>
    <dxf>
      <font>
        <b/>
        <i val="0"/>
        <color rgb="FFFF0000"/>
      </font>
      <fill>
        <patternFill>
          <bgColor theme="5" tint="0.59996337778862885"/>
        </patternFill>
      </fill>
    </dxf>
    <dxf>
      <fill>
        <patternFill>
          <bgColor rgb="FFFFC000"/>
        </patternFill>
      </fill>
    </dxf>
    <dxf>
      <fill>
        <patternFill>
          <bgColor theme="1"/>
        </patternFill>
      </fill>
    </dxf>
    <dxf>
      <fill>
        <patternFill>
          <bgColor theme="1"/>
        </patternFill>
      </fill>
    </dxf>
    <dxf>
      <fill>
        <patternFill>
          <bgColor theme="1"/>
        </patternFill>
      </fill>
    </dxf>
    <dxf>
      <fill>
        <patternFill>
          <bgColor theme="5" tint="0.59996337778862885"/>
        </patternFill>
      </fill>
    </dxf>
    <dxf>
      <fill>
        <patternFill>
          <bgColor theme="1"/>
        </patternFill>
      </fill>
    </dxf>
    <dxf>
      <fill>
        <patternFill>
          <bgColor theme="1"/>
        </patternFill>
      </fill>
    </dxf>
    <dxf>
      <fill>
        <patternFill>
          <bgColor theme="1"/>
        </patternFill>
      </fill>
    </dxf>
    <dxf>
      <fill>
        <patternFill>
          <bgColor rgb="FFFFC000"/>
        </patternFill>
      </fill>
    </dxf>
    <dxf>
      <font>
        <b/>
        <i val="0"/>
        <color rgb="FFFF0000"/>
      </font>
      <fill>
        <patternFill>
          <bgColor theme="5" tint="0.59996337778862885"/>
        </patternFill>
      </fill>
    </dxf>
    <dxf>
      <fill>
        <patternFill>
          <bgColor theme="1"/>
        </patternFill>
      </fill>
    </dxf>
    <dxf>
      <fill>
        <patternFill>
          <bgColor theme="1"/>
        </patternFill>
      </fill>
    </dxf>
    <dxf>
      <fill>
        <patternFill>
          <bgColor theme="1"/>
        </patternFill>
      </fill>
    </dxf>
    <dxf>
      <fill>
        <patternFill>
          <bgColor theme="5" tint="0.59996337778862885"/>
        </patternFill>
      </fill>
    </dxf>
    <dxf>
      <fill>
        <patternFill>
          <bgColor theme="1"/>
        </patternFill>
      </fill>
    </dxf>
    <dxf>
      <fill>
        <patternFill>
          <bgColor theme="1"/>
        </patternFill>
      </fill>
    </dxf>
    <dxf>
      <fill>
        <patternFill>
          <bgColor theme="1"/>
        </patternFill>
      </fill>
    </dxf>
    <dxf>
      <font>
        <b/>
        <i val="0"/>
        <color rgb="FFFF0000"/>
      </font>
      <fill>
        <patternFill>
          <bgColor theme="5" tint="0.59996337778862885"/>
        </patternFill>
      </fill>
    </dxf>
    <dxf>
      <fill>
        <patternFill>
          <bgColor rgb="FFFFC000"/>
        </patternFill>
      </fill>
    </dxf>
    <dxf>
      <fill>
        <patternFill>
          <bgColor theme="1"/>
        </patternFill>
      </fill>
    </dxf>
    <dxf>
      <fill>
        <patternFill>
          <bgColor theme="1"/>
        </patternFill>
      </fill>
    </dxf>
    <dxf>
      <fill>
        <patternFill>
          <bgColor theme="5" tint="0.59996337778862885"/>
        </patternFill>
      </fill>
    </dxf>
    <dxf>
      <fill>
        <patternFill>
          <bgColor theme="1"/>
        </patternFill>
      </fill>
    </dxf>
    <dxf>
      <fill>
        <patternFill>
          <bgColor theme="1"/>
        </patternFill>
      </fill>
    </dxf>
    <dxf>
      <font>
        <b/>
        <i val="0"/>
        <color rgb="FFFF0000"/>
      </font>
      <fill>
        <patternFill>
          <bgColor theme="5" tint="0.59996337778862885"/>
        </patternFill>
      </fill>
    </dxf>
    <dxf>
      <fill>
        <patternFill>
          <bgColor rgb="FFFFC000"/>
        </patternFill>
      </fill>
    </dxf>
    <dxf>
      <fill>
        <patternFill>
          <bgColor theme="1"/>
        </patternFill>
      </fill>
    </dxf>
    <dxf>
      <fill>
        <patternFill>
          <bgColor theme="1"/>
        </patternFill>
      </fill>
    </dxf>
    <dxf>
      <fill>
        <patternFill>
          <bgColor theme="5" tint="0.59996337778862885"/>
        </patternFill>
      </fill>
    </dxf>
    <dxf>
      <fill>
        <patternFill>
          <bgColor theme="1"/>
        </patternFill>
      </fill>
    </dxf>
    <dxf>
      <fill>
        <patternFill>
          <bgColor theme="1"/>
        </patternFill>
      </fill>
    </dxf>
    <dxf>
      <font>
        <b/>
        <i val="0"/>
        <color rgb="FFFF0000"/>
      </font>
      <fill>
        <patternFill>
          <bgColor theme="5" tint="0.59996337778862885"/>
        </patternFill>
      </fill>
    </dxf>
    <dxf>
      <fill>
        <patternFill>
          <bgColor rgb="FFFFC000"/>
        </patternFill>
      </fill>
    </dxf>
    <dxf>
      <fill>
        <patternFill>
          <bgColor theme="1"/>
        </patternFill>
      </fill>
    </dxf>
    <dxf>
      <fill>
        <patternFill>
          <bgColor theme="1"/>
        </patternFill>
      </fill>
    </dxf>
    <dxf>
      <fill>
        <patternFill>
          <bgColor theme="1"/>
        </patternFill>
      </fill>
    </dxf>
    <dxf>
      <fill>
        <patternFill>
          <bgColor theme="5" tint="0.59996337778862885"/>
        </patternFill>
      </fill>
    </dxf>
    <dxf>
      <fill>
        <patternFill>
          <bgColor theme="1"/>
        </patternFill>
      </fill>
    </dxf>
    <dxf>
      <fill>
        <patternFill>
          <bgColor theme="1"/>
        </patternFill>
      </fill>
    </dxf>
    <dxf>
      <fill>
        <patternFill>
          <bgColor rgb="FFFFC000"/>
        </patternFill>
      </fill>
    </dxf>
    <dxf>
      <font>
        <b/>
        <i val="0"/>
        <color rgb="FFFF0000"/>
      </font>
      <fill>
        <patternFill>
          <bgColor theme="5" tint="0.59996337778862885"/>
        </patternFill>
      </fill>
    </dxf>
    <dxf>
      <fill>
        <patternFill>
          <bgColor theme="1"/>
        </patternFill>
      </fill>
    </dxf>
    <dxf>
      <fill>
        <patternFill>
          <bgColor theme="1"/>
        </patternFill>
      </fill>
    </dxf>
    <dxf>
      <fill>
        <patternFill>
          <bgColor theme="5" tint="0.59996337778862885"/>
        </patternFill>
      </fill>
    </dxf>
    <dxf>
      <fill>
        <patternFill>
          <bgColor theme="1"/>
        </patternFill>
      </fill>
    </dxf>
    <dxf>
      <fill>
        <patternFill>
          <bgColor theme="1"/>
        </patternFill>
      </fill>
    </dxf>
    <dxf>
      <fill>
        <patternFill>
          <bgColor rgb="FFFFC000"/>
        </patternFill>
      </fill>
    </dxf>
    <dxf>
      <font>
        <b/>
        <i val="0"/>
        <color rgb="FFFF0000"/>
      </font>
      <fill>
        <patternFill>
          <bgColor theme="5" tint="0.59996337778862885"/>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5" tint="0.59996337778862885"/>
        </patternFill>
      </fill>
    </dxf>
    <dxf>
      <fill>
        <patternFill>
          <bgColor theme="5" tint="0.59996337778862885"/>
        </patternFill>
      </fill>
    </dxf>
    <dxf>
      <fill>
        <patternFill>
          <bgColor theme="1"/>
        </patternFill>
      </fill>
    </dxf>
    <dxf>
      <fill>
        <patternFill>
          <bgColor theme="1"/>
        </patternFill>
      </fill>
    </dxf>
    <dxf>
      <font>
        <b/>
        <i val="0"/>
        <color rgb="FFFF0000"/>
      </font>
      <fill>
        <patternFill>
          <bgColor theme="5" tint="0.59996337778862885"/>
        </patternFill>
      </fill>
    </dxf>
    <dxf>
      <fill>
        <patternFill>
          <bgColor rgb="FFFFC000"/>
        </patternFill>
      </fill>
    </dxf>
    <dxf>
      <font>
        <b/>
        <i val="0"/>
        <color rgb="FFFF0000"/>
      </font>
      <fill>
        <patternFill>
          <bgColor theme="5" tint="0.59996337778862885"/>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5" tint="0.59996337778862885"/>
        </patternFill>
      </fill>
    </dxf>
    <dxf>
      <fill>
        <patternFill>
          <bgColor theme="1"/>
        </patternFill>
      </fill>
    </dxf>
    <dxf>
      <fill>
        <patternFill>
          <bgColor theme="1"/>
        </patternFill>
      </fill>
    </dxf>
    <dxf>
      <fill>
        <patternFill>
          <bgColor rgb="FFFFC000"/>
        </patternFill>
      </fill>
    </dxf>
    <dxf>
      <font>
        <b val="0"/>
        <i val="0"/>
        <color auto="1"/>
      </font>
      <fill>
        <patternFill>
          <bgColor theme="0"/>
        </patternFill>
      </fill>
    </dxf>
    <dxf>
      <font>
        <b/>
        <i val="0"/>
        <color rgb="FFFF0000"/>
      </font>
      <fill>
        <patternFill>
          <bgColor theme="5" tint="0.59996337778862885"/>
        </patternFill>
      </fill>
    </dxf>
    <dxf>
      <fill>
        <patternFill>
          <bgColor theme="0"/>
        </patternFill>
      </fill>
    </dxf>
    <dxf>
      <fill>
        <patternFill>
          <bgColor theme="0"/>
        </patternFill>
      </fill>
    </dxf>
    <dxf>
      <fill>
        <patternFill>
          <bgColor rgb="FFFFC000"/>
        </patternFill>
      </fill>
    </dxf>
    <dxf>
      <fill>
        <patternFill>
          <bgColor theme="1"/>
        </patternFill>
      </fill>
    </dxf>
    <dxf>
      <fill>
        <patternFill>
          <bgColor theme="1"/>
        </patternFill>
      </fill>
    </dxf>
    <dxf>
      <fill>
        <patternFill>
          <bgColor theme="1"/>
        </patternFill>
      </fill>
    </dxf>
    <dxf>
      <fill>
        <patternFill>
          <bgColor theme="5" tint="0.59996337778862885"/>
        </patternFill>
      </fill>
    </dxf>
    <dxf>
      <fill>
        <patternFill>
          <bgColor theme="1"/>
        </patternFill>
      </fill>
    </dxf>
    <dxf>
      <fill>
        <patternFill>
          <bgColor theme="1"/>
        </patternFill>
      </fill>
    </dxf>
    <dxf>
      <font>
        <b/>
        <i val="0"/>
        <color rgb="FFFF0000"/>
      </font>
      <fill>
        <patternFill>
          <bgColor theme="5" tint="0.59996337778862885"/>
        </patternFill>
      </fill>
    </dxf>
    <dxf>
      <fill>
        <patternFill>
          <bgColor rgb="FFFFC000"/>
        </patternFill>
      </fill>
    </dxf>
    <dxf>
      <fill>
        <patternFill>
          <bgColor theme="1"/>
        </patternFill>
      </fill>
    </dxf>
    <dxf>
      <fill>
        <patternFill>
          <bgColor theme="1"/>
        </patternFill>
      </fill>
    </dxf>
    <dxf>
      <fill>
        <patternFill>
          <bgColor theme="1"/>
        </patternFill>
      </fill>
    </dxf>
    <dxf>
      <fill>
        <patternFill>
          <bgColor theme="5" tint="0.59996337778862885"/>
        </patternFill>
      </fill>
    </dxf>
    <dxf>
      <fill>
        <patternFill>
          <bgColor theme="1"/>
        </patternFill>
      </fill>
    </dxf>
    <dxf>
      <fill>
        <patternFill>
          <bgColor rgb="FFFFC000"/>
        </patternFill>
      </fill>
    </dxf>
    <dxf>
      <font>
        <b/>
        <i val="0"/>
        <color rgb="FFFF0000"/>
      </font>
      <fill>
        <patternFill>
          <bgColor theme="5" tint="0.59996337778862885"/>
        </patternFill>
      </fill>
    </dxf>
    <dxf>
      <fill>
        <patternFill>
          <bgColor rgb="FFFFC000"/>
        </patternFill>
      </fill>
    </dxf>
    <dxf>
      <fill>
        <patternFill>
          <bgColor theme="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ont>
        <strike val="0"/>
      </font>
      <fill>
        <patternFill>
          <bgColor theme="0"/>
        </patternFill>
      </fill>
    </dxf>
    <dxf>
      <fill>
        <patternFill>
          <bgColor theme="0"/>
        </patternFill>
      </fill>
    </dxf>
    <dxf>
      <fill>
        <patternFill>
          <bgColor rgb="FFFFC000"/>
        </patternFill>
      </fill>
    </dxf>
    <dxf>
      <fill>
        <patternFill>
          <bgColor rgb="FFFFC000"/>
        </patternFill>
      </fill>
    </dxf>
    <dxf>
      <fill>
        <patternFill>
          <bgColor rgb="FFFFC000"/>
        </patternFill>
      </fill>
    </dxf>
    <dxf>
      <fill>
        <patternFill>
          <bgColor rgb="FFFFC000"/>
        </patternFill>
      </fill>
    </dxf>
    <dxf>
      <font>
        <color rgb="FFFF0000"/>
      </font>
      <fill>
        <patternFill>
          <bgColor theme="5" tint="0.59996337778862885"/>
        </patternFill>
      </fill>
    </dxf>
    <dxf>
      <fill>
        <patternFill>
          <bgColor rgb="FFFFC000"/>
        </patternFill>
      </fill>
    </dxf>
    <dxf>
      <fill>
        <patternFill>
          <bgColor theme="1"/>
        </patternFill>
      </fill>
    </dxf>
    <dxf>
      <font>
        <color rgb="FFFF0000"/>
      </font>
      <fill>
        <patternFill>
          <bgColor rgb="FFE6B8B7"/>
        </patternFill>
      </fill>
    </dxf>
    <dxf>
      <fill>
        <patternFill>
          <bgColor rgb="FFFFC000"/>
        </patternFill>
      </fill>
    </dxf>
    <dxf>
      <fill>
        <patternFill>
          <bgColor rgb="FFFFC000"/>
        </patternFill>
      </fill>
    </dxf>
    <dxf>
      <fill>
        <patternFill>
          <bgColor rgb="FFFFC000"/>
        </patternFill>
      </fill>
    </dxf>
    <dxf>
      <fill>
        <patternFill>
          <bgColor theme="1"/>
        </patternFill>
      </fill>
    </dxf>
    <dxf>
      <fill>
        <patternFill>
          <bgColor theme="1"/>
        </patternFill>
      </fill>
    </dxf>
    <dxf>
      <fill>
        <patternFill>
          <bgColor theme="3" tint="0.79998168889431442"/>
        </patternFill>
      </fill>
    </dxf>
    <dxf>
      <fill>
        <patternFill>
          <bgColor theme="1"/>
        </patternFill>
      </fill>
    </dxf>
    <dxf>
      <fill>
        <patternFill>
          <bgColor theme="1"/>
        </patternFill>
      </fill>
    </dxf>
    <dxf>
      <fill>
        <patternFill>
          <bgColor rgb="FFE6B8B7"/>
        </patternFill>
      </fill>
    </dxf>
    <dxf>
      <fill>
        <patternFill>
          <bgColor theme="1"/>
        </patternFill>
      </fill>
    </dxf>
    <dxf>
      <fill>
        <patternFill>
          <bgColor theme="1"/>
        </patternFill>
      </fill>
    </dxf>
    <dxf>
      <fill>
        <patternFill>
          <bgColor theme="1"/>
        </patternFill>
      </fill>
    </dxf>
    <dxf>
      <fill>
        <patternFill>
          <bgColor rgb="FFFFC000"/>
        </patternFill>
      </fill>
    </dxf>
    <dxf>
      <font>
        <b/>
        <i val="0"/>
        <color rgb="FFFF0000"/>
      </font>
      <fill>
        <patternFill>
          <bgColor rgb="FFE6B8B7"/>
        </patternFill>
      </fill>
    </dxf>
    <dxf>
      <font>
        <b/>
        <i val="0"/>
        <color rgb="FFFF0000"/>
      </font>
      <fill>
        <patternFill>
          <bgColor rgb="FFE6B8B7"/>
        </patternFill>
      </fill>
    </dxf>
    <dxf>
      <fill>
        <patternFill>
          <bgColor theme="1"/>
        </patternFill>
      </fill>
    </dxf>
    <dxf>
      <fill>
        <patternFill>
          <bgColor theme="1"/>
        </patternFill>
      </fill>
    </dxf>
    <dxf>
      <fill>
        <patternFill>
          <bgColor theme="1"/>
        </patternFill>
      </fill>
    </dxf>
    <dxf>
      <fill>
        <patternFill>
          <bgColor rgb="FFE6B8B7"/>
        </patternFill>
      </fill>
    </dxf>
    <dxf>
      <fill>
        <patternFill>
          <bgColor theme="1"/>
        </patternFill>
      </fill>
    </dxf>
    <dxf>
      <fill>
        <patternFill>
          <bgColor theme="3" tint="0.79998168889431442"/>
        </patternFill>
      </fill>
    </dxf>
    <dxf>
      <fill>
        <patternFill>
          <bgColor theme="1"/>
        </patternFill>
      </fill>
    </dxf>
    <dxf>
      <fill>
        <patternFill>
          <bgColor theme="1"/>
        </patternFill>
      </fill>
    </dxf>
    <dxf>
      <fill>
        <patternFill>
          <bgColor theme="1"/>
        </patternFill>
      </fill>
    </dxf>
    <dxf>
      <font>
        <b/>
        <i val="0"/>
        <color rgb="FFFF0000"/>
      </font>
      <fill>
        <patternFill>
          <bgColor rgb="FFE6B8B7"/>
        </patternFill>
      </fill>
    </dxf>
    <dxf>
      <fill>
        <patternFill>
          <bgColor rgb="FFFFC000"/>
        </patternFill>
      </fill>
    </dxf>
    <dxf>
      <font>
        <b/>
        <i val="0"/>
        <color rgb="FFFF0000"/>
      </font>
      <fill>
        <patternFill>
          <bgColor rgb="FFE6B8B7"/>
        </patternFill>
      </fill>
    </dxf>
    <dxf>
      <fill>
        <patternFill>
          <bgColor theme="1"/>
        </patternFill>
      </fill>
    </dxf>
    <dxf>
      <fill>
        <patternFill>
          <bgColor theme="1"/>
        </patternFill>
      </fill>
    </dxf>
    <dxf>
      <fill>
        <patternFill>
          <bgColor theme="3" tint="0.79998168889431442"/>
        </patternFill>
      </fill>
    </dxf>
    <dxf>
      <fill>
        <patternFill>
          <bgColor theme="1"/>
        </patternFill>
      </fill>
    </dxf>
    <dxf>
      <fill>
        <patternFill>
          <bgColor theme="5" tint="0.59996337778862885"/>
        </patternFill>
      </fill>
    </dxf>
    <dxf>
      <fill>
        <patternFill>
          <bgColor theme="1"/>
        </patternFill>
      </fill>
    </dxf>
    <dxf>
      <fill>
        <patternFill>
          <bgColor theme="1"/>
        </patternFill>
      </fill>
    </dxf>
    <dxf>
      <fill>
        <patternFill>
          <bgColor rgb="FFFFC000"/>
        </patternFill>
      </fill>
    </dxf>
    <dxf>
      <font>
        <b/>
        <i val="0"/>
        <color rgb="FFFF0000"/>
      </font>
      <fill>
        <patternFill>
          <bgColor theme="5" tint="0.59996337778862885"/>
        </patternFill>
      </fill>
    </dxf>
    <dxf>
      <font>
        <b/>
        <i val="0"/>
        <color rgb="FFFF0000"/>
      </font>
      <fill>
        <patternFill>
          <bgColor theme="5" tint="0.59996337778862885"/>
        </patternFill>
      </fill>
    </dxf>
    <dxf>
      <fill>
        <patternFill>
          <bgColor theme="1"/>
        </patternFill>
      </fill>
    </dxf>
    <dxf>
      <fill>
        <patternFill>
          <bgColor theme="3" tint="0.79998168889431442"/>
        </patternFill>
      </fill>
    </dxf>
    <dxf>
      <fill>
        <patternFill>
          <bgColor theme="5" tint="0.59996337778862885"/>
        </patternFill>
      </fill>
    </dxf>
    <dxf>
      <fill>
        <patternFill>
          <bgColor theme="1"/>
        </patternFill>
      </fill>
    </dxf>
    <dxf>
      <fill>
        <patternFill>
          <bgColor theme="1"/>
        </patternFill>
      </fill>
    </dxf>
    <dxf>
      <fill>
        <patternFill>
          <bgColor theme="1"/>
        </patternFill>
      </fill>
    </dxf>
    <dxf>
      <font>
        <b/>
        <i val="0"/>
        <color rgb="FFFF0000"/>
      </font>
      <fill>
        <patternFill>
          <bgColor theme="5" tint="0.59996337778862885"/>
        </patternFill>
      </fill>
    </dxf>
    <dxf>
      <font>
        <b/>
        <i val="0"/>
        <color rgb="FFFF0000"/>
      </font>
      <fill>
        <patternFill>
          <bgColor theme="5" tint="0.59996337778862885"/>
        </patternFill>
      </fill>
    </dxf>
    <dxf>
      <fill>
        <patternFill>
          <bgColor rgb="FFFFC000"/>
        </patternFill>
      </fill>
    </dxf>
    <dxf>
      <fill>
        <patternFill>
          <bgColor theme="3" tint="0.79998168889431442"/>
        </patternFill>
      </fill>
    </dxf>
    <dxf>
      <fill>
        <patternFill>
          <bgColor theme="1"/>
        </patternFill>
      </fill>
    </dxf>
    <dxf>
      <fill>
        <patternFill>
          <bgColor theme="5" tint="0.59996337778862885"/>
        </patternFill>
      </fill>
    </dxf>
    <dxf>
      <fill>
        <patternFill>
          <bgColor theme="1"/>
        </patternFill>
      </fill>
    </dxf>
    <dxf>
      <fill>
        <patternFill>
          <bgColor theme="1"/>
        </patternFill>
      </fill>
    </dxf>
    <dxf>
      <fill>
        <patternFill>
          <bgColor theme="1"/>
        </patternFill>
      </fill>
    </dxf>
    <dxf>
      <font>
        <b/>
        <i val="0"/>
        <color rgb="FFFF0000"/>
      </font>
      <fill>
        <patternFill>
          <bgColor theme="5" tint="0.59996337778862885"/>
        </patternFill>
      </fill>
    </dxf>
    <dxf>
      <font>
        <b/>
        <i val="0"/>
        <color rgb="FFFF0000"/>
      </font>
      <fill>
        <patternFill>
          <bgColor theme="5" tint="0.59996337778862885"/>
        </patternFill>
      </fill>
    </dxf>
    <dxf>
      <fill>
        <patternFill>
          <bgColor rgb="FFFFC000"/>
        </patternFill>
      </fill>
    </dxf>
    <dxf>
      <fill>
        <patternFill>
          <bgColor theme="1"/>
        </patternFill>
      </fill>
    </dxf>
    <dxf>
      <fill>
        <patternFill>
          <bgColor theme="5" tint="0.59996337778862885"/>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FFC000"/>
        </patternFill>
      </fill>
    </dxf>
    <dxf>
      <fill>
        <patternFill>
          <bgColor theme="1"/>
        </patternFill>
      </fill>
    </dxf>
    <dxf>
      <fill>
        <patternFill>
          <bgColor rgb="FFFFC000"/>
        </patternFill>
      </fill>
    </dxf>
    <dxf>
      <fill>
        <patternFill>
          <bgColor rgb="FFFFC000"/>
        </patternFill>
      </fill>
    </dxf>
    <dxf>
      <fill>
        <patternFill>
          <bgColor theme="1"/>
        </patternFill>
      </fill>
    </dxf>
    <dxf>
      <fill>
        <patternFill>
          <bgColor theme="1"/>
        </patternFill>
      </fill>
    </dxf>
    <dxf>
      <fill>
        <patternFill>
          <bgColor rgb="FFFFC000"/>
        </patternFill>
      </fill>
    </dxf>
    <dxf>
      <fill>
        <patternFill>
          <bgColor theme="1"/>
        </patternFill>
      </fill>
    </dxf>
    <dxf>
      <fill>
        <patternFill>
          <bgColor rgb="FFFFC000"/>
        </patternFill>
      </fill>
    </dxf>
    <dxf>
      <fill>
        <patternFill>
          <bgColor rgb="FFFFC000"/>
        </patternFill>
      </fill>
    </dxf>
    <dxf>
      <fill>
        <patternFill>
          <bgColor theme="1"/>
        </patternFill>
      </fill>
    </dxf>
    <dxf>
      <fill>
        <patternFill>
          <bgColor rgb="FFFFC000"/>
        </patternFill>
      </fill>
    </dxf>
    <dxf>
      <font>
        <strike val="0"/>
      </font>
      <fill>
        <patternFill>
          <bgColor theme="0"/>
        </patternFill>
      </fill>
    </dxf>
    <dxf>
      <font>
        <color rgb="FFFF0000"/>
      </font>
      <fill>
        <patternFill>
          <bgColor rgb="FFE6B8B7"/>
        </patternFill>
      </fill>
    </dxf>
    <dxf>
      <font>
        <color rgb="FFFF0000"/>
      </font>
      <fill>
        <patternFill>
          <bgColor rgb="FFE6B8B7"/>
        </patternFill>
      </fill>
    </dxf>
    <dxf>
      <fill>
        <patternFill>
          <bgColor theme="0"/>
        </patternFill>
      </fill>
    </dxf>
    <dxf>
      <fill>
        <patternFill>
          <bgColor rgb="FFFFC000"/>
        </patternFill>
      </fill>
    </dxf>
    <dxf>
      <fill>
        <patternFill>
          <bgColor theme="1"/>
        </patternFill>
      </fill>
    </dxf>
    <dxf>
      <font>
        <color theme="0" tint="-0.14996795556505021"/>
      </font>
      <fill>
        <patternFill>
          <bgColor theme="0" tint="-0.14996795556505021"/>
        </patternFill>
      </fill>
    </dxf>
    <dxf>
      <font>
        <b/>
        <i val="0"/>
        <color rgb="FFFF0000"/>
      </font>
      <fill>
        <patternFill>
          <bgColor rgb="FFE6B8B7"/>
        </patternFill>
      </fill>
    </dxf>
    <dxf>
      <font>
        <b val="0"/>
        <i val="0"/>
        <color auto="1"/>
      </font>
      <fill>
        <patternFill>
          <bgColor theme="0"/>
        </patternFill>
      </fill>
    </dxf>
    <dxf>
      <font>
        <b val="0"/>
        <i val="0"/>
        <color auto="1"/>
      </font>
      <fill>
        <patternFill patternType="none">
          <bgColor auto="1"/>
        </patternFill>
      </fill>
    </dxf>
    <dxf>
      <fill>
        <patternFill>
          <bgColor theme="1"/>
        </patternFill>
      </fill>
    </dxf>
    <dxf>
      <fill>
        <patternFill>
          <bgColor theme="3" tint="0.79998168889431442"/>
        </patternFill>
      </fill>
    </dxf>
    <dxf>
      <fill>
        <patternFill>
          <bgColor rgb="FFE6B8B7"/>
        </patternFill>
      </fill>
    </dxf>
    <dxf>
      <fill>
        <patternFill>
          <bgColor theme="1"/>
        </patternFill>
      </fill>
    </dxf>
    <dxf>
      <fill>
        <patternFill>
          <bgColor theme="1"/>
        </patternFill>
      </fill>
    </dxf>
    <dxf>
      <fill>
        <patternFill>
          <bgColor theme="1"/>
        </patternFill>
      </fill>
    </dxf>
    <dxf>
      <fill>
        <patternFill>
          <bgColor theme="0"/>
        </patternFill>
      </fill>
    </dxf>
    <dxf>
      <font>
        <b/>
        <i val="0"/>
        <color rgb="FFFF0000"/>
      </font>
      <fill>
        <patternFill>
          <bgColor rgb="FFE6B8B7"/>
        </patternFill>
      </fill>
    </dxf>
    <dxf>
      <fill>
        <patternFill>
          <bgColor theme="0"/>
        </patternFill>
      </fill>
    </dxf>
    <dxf>
      <font>
        <color theme="0" tint="-0.14996795556505021"/>
      </font>
      <fill>
        <patternFill>
          <bgColor theme="0" tint="-0.14996795556505021"/>
        </patternFill>
      </fill>
    </dxf>
    <dxf>
      <fill>
        <patternFill>
          <bgColor theme="0"/>
        </patternFill>
      </fill>
    </dxf>
    <dxf>
      <fill>
        <patternFill>
          <bgColor theme="1"/>
        </patternFill>
      </fill>
    </dxf>
    <dxf>
      <fill>
        <patternFill>
          <bgColor theme="1"/>
        </patternFill>
      </fill>
    </dxf>
    <dxf>
      <fill>
        <patternFill>
          <bgColor theme="5" tint="0.59996337778862885"/>
        </patternFill>
      </fill>
    </dxf>
    <dxf>
      <fill>
        <patternFill>
          <bgColor theme="3" tint="0.79998168889431442"/>
        </patternFill>
      </fill>
    </dxf>
    <dxf>
      <fill>
        <patternFill>
          <bgColor theme="1"/>
        </patternFill>
      </fill>
    </dxf>
    <dxf>
      <fill>
        <patternFill>
          <bgColor theme="1"/>
        </patternFill>
      </fill>
    </dxf>
    <dxf>
      <fill>
        <patternFill>
          <bgColor theme="1"/>
        </patternFill>
      </fill>
    </dxf>
    <dxf>
      <font>
        <b/>
        <i val="0"/>
        <color rgb="FFFF0000"/>
      </font>
      <fill>
        <patternFill>
          <bgColor rgb="FFE6B8B7"/>
        </patternFill>
      </fill>
    </dxf>
    <dxf>
      <font>
        <b/>
        <i val="0"/>
        <color rgb="FFFF0000"/>
      </font>
      <fill>
        <patternFill>
          <bgColor rgb="FFE6B8B7"/>
        </patternFill>
      </fill>
    </dxf>
    <dxf>
      <fill>
        <patternFill>
          <bgColor rgb="FFFFC000"/>
        </patternFill>
      </fill>
    </dxf>
    <dxf>
      <fill>
        <patternFill>
          <bgColor theme="5" tint="0.59996337778862885"/>
        </patternFill>
      </fill>
    </dxf>
    <dxf>
      <fill>
        <patternFill>
          <bgColor theme="3" tint="0.79998168889431442"/>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FFC000"/>
        </patternFill>
      </fill>
    </dxf>
    <dxf>
      <font>
        <b/>
        <i val="0"/>
        <color rgb="FFFF0000"/>
      </font>
      <fill>
        <patternFill>
          <bgColor rgb="FFE6B8B7"/>
        </patternFill>
      </fill>
    </dxf>
    <dxf>
      <font>
        <b/>
        <i val="0"/>
        <color rgb="FFFF0000"/>
      </font>
      <fill>
        <patternFill>
          <bgColor rgb="FFE6B8B7"/>
        </patternFill>
      </fill>
    </dxf>
    <dxf>
      <fill>
        <patternFill>
          <bgColor theme="1"/>
        </patternFill>
      </fill>
    </dxf>
    <dxf>
      <fill>
        <patternFill>
          <bgColor theme="3" tint="0.79998168889431442"/>
        </patternFill>
      </fill>
    </dxf>
    <dxf>
      <fill>
        <patternFill>
          <bgColor theme="5" tint="0.59996337778862885"/>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FFC000"/>
        </patternFill>
      </fill>
    </dxf>
    <dxf>
      <font>
        <b/>
        <i val="0"/>
        <color rgb="FFFF0000"/>
      </font>
      <fill>
        <patternFill>
          <bgColor rgb="FFE6B8B7"/>
        </patternFill>
      </fill>
    </dxf>
    <dxf>
      <font>
        <b/>
        <i val="0"/>
        <color rgb="FFFF0000"/>
      </font>
      <fill>
        <patternFill>
          <bgColor rgb="FFE6B8B7"/>
        </patternFill>
      </fill>
    </dxf>
    <dxf>
      <fill>
        <patternFill>
          <bgColor theme="1"/>
        </patternFill>
      </fill>
    </dxf>
    <dxf>
      <fill>
        <patternFill>
          <bgColor theme="1"/>
        </patternFill>
      </fill>
    </dxf>
    <dxf>
      <fill>
        <patternFill>
          <bgColor theme="1"/>
        </patternFill>
      </fill>
    </dxf>
    <dxf>
      <fill>
        <patternFill>
          <bgColor theme="3" tint="0.79998168889431442"/>
        </patternFill>
      </fill>
    </dxf>
    <dxf>
      <fill>
        <patternFill>
          <bgColor theme="1"/>
        </patternFill>
      </fill>
    </dxf>
    <dxf>
      <fill>
        <patternFill>
          <bgColor rgb="FFE6B8B7"/>
        </patternFill>
      </fill>
    </dxf>
    <dxf>
      <fill>
        <patternFill>
          <bgColor theme="1"/>
        </patternFill>
      </fill>
    </dxf>
    <dxf>
      <fill>
        <patternFill>
          <bgColor rgb="FFE6B8B7"/>
        </patternFill>
      </fill>
    </dxf>
    <dxf>
      <fill>
        <patternFill>
          <bgColor theme="1"/>
        </patternFill>
      </fill>
    </dxf>
    <dxf>
      <fill>
        <patternFill>
          <bgColor theme="1"/>
        </patternFill>
      </fill>
    </dxf>
    <dxf>
      <fill>
        <patternFill>
          <bgColor theme="1"/>
        </patternFill>
      </fill>
    </dxf>
    <dxf>
      <fill>
        <patternFill>
          <bgColor rgb="FFFFC000"/>
        </patternFill>
      </fill>
    </dxf>
    <dxf>
      <font>
        <b/>
        <i val="0"/>
        <color rgb="FFFF0000"/>
      </font>
      <fill>
        <patternFill>
          <bgColor rgb="FFE6B8B7"/>
        </patternFill>
      </fill>
    </dxf>
    <dxf>
      <font>
        <b/>
        <i val="0"/>
        <color rgb="FFFF0000"/>
      </font>
      <fill>
        <patternFill>
          <bgColor rgb="FFE6B8B7"/>
        </patternFill>
      </fill>
    </dxf>
    <dxf>
      <fill>
        <patternFill>
          <bgColor theme="1"/>
        </patternFill>
      </fill>
    </dxf>
    <dxf>
      <fill>
        <patternFill>
          <bgColor theme="1"/>
        </patternFill>
      </fill>
    </dxf>
    <dxf>
      <font>
        <b val="0"/>
        <i val="0"/>
        <color auto="1"/>
      </font>
      <fill>
        <patternFill>
          <bgColor theme="5" tint="0.59996337778862885"/>
        </patternFill>
      </fill>
    </dxf>
    <dxf>
      <fill>
        <patternFill>
          <bgColor theme="1"/>
        </patternFill>
      </fill>
    </dxf>
    <dxf>
      <fill>
        <patternFill>
          <bgColor theme="1"/>
        </patternFill>
      </fill>
    </dxf>
    <dxf>
      <fill>
        <patternFill>
          <bgColor theme="1"/>
        </patternFill>
      </fill>
    </dxf>
    <dxf>
      <fill>
        <patternFill>
          <bgColor theme="1"/>
        </patternFill>
      </fill>
    </dxf>
    <dxf>
      <font>
        <color theme="0" tint="-0.14996795556505021"/>
      </font>
    </dxf>
    <dxf>
      <font>
        <b/>
        <i val="0"/>
        <color rgb="FFFF0000"/>
      </font>
      <fill>
        <patternFill>
          <bgColor theme="5" tint="0.59996337778862885"/>
        </patternFill>
      </fill>
    </dxf>
    <dxf>
      <fill>
        <patternFill>
          <bgColor theme="1"/>
        </patternFill>
      </fill>
    </dxf>
    <dxf>
      <fill>
        <patternFill>
          <bgColor rgb="FF92D050"/>
        </patternFill>
      </fill>
    </dxf>
    <dxf>
      <fill>
        <patternFill>
          <bgColor theme="0"/>
        </patternFill>
      </fill>
    </dxf>
    <dxf>
      <font>
        <color theme="0" tint="-0.14996795556505021"/>
      </font>
    </dxf>
    <dxf>
      <font>
        <b/>
        <i val="0"/>
        <color rgb="FFFF0000"/>
      </font>
      <fill>
        <patternFill>
          <bgColor theme="5" tint="0.59996337778862885"/>
        </patternFill>
      </fill>
    </dxf>
    <dxf>
      <fill>
        <patternFill>
          <bgColor theme="0"/>
        </patternFill>
      </fill>
    </dxf>
    <dxf>
      <fill>
        <patternFill>
          <bgColor theme="1"/>
        </patternFill>
      </fill>
    </dxf>
    <dxf>
      <fill>
        <patternFill>
          <bgColor theme="1"/>
        </patternFill>
      </fill>
    </dxf>
    <dxf>
      <fill>
        <patternFill>
          <bgColor theme="1"/>
        </patternFill>
      </fill>
    </dxf>
    <dxf>
      <font>
        <b val="0"/>
        <i val="0"/>
        <color auto="1"/>
      </font>
      <fill>
        <patternFill>
          <bgColor theme="5" tint="0.59996337778862885"/>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ont>
        <color theme="0" tint="-0.14996795556505021"/>
      </font>
    </dxf>
    <dxf>
      <font>
        <b/>
        <i val="0"/>
        <color rgb="FFFF0000"/>
      </font>
      <fill>
        <patternFill>
          <bgColor theme="5" tint="0.59996337778862885"/>
        </patternFill>
      </fill>
    </dxf>
    <dxf>
      <fill>
        <patternFill>
          <bgColor theme="1"/>
        </patternFill>
      </fill>
    </dxf>
    <dxf>
      <fill>
        <patternFill>
          <bgColor rgb="FF92D050"/>
        </patternFill>
      </fill>
    </dxf>
    <dxf>
      <fill>
        <patternFill>
          <bgColor theme="0"/>
        </patternFill>
      </fill>
    </dxf>
    <dxf>
      <font>
        <color theme="0" tint="-0.14996795556505021"/>
      </font>
    </dxf>
    <dxf>
      <font>
        <b/>
        <i val="0"/>
      </font>
      <fill>
        <patternFill>
          <bgColor rgb="FFFFFF99"/>
        </patternFill>
      </fill>
    </dxf>
    <dxf>
      <font>
        <b/>
        <i val="0"/>
        <color rgb="FFFF0000"/>
      </font>
      <fill>
        <patternFill>
          <bgColor theme="5" tint="0.59996337778862885"/>
        </patternFill>
      </fill>
    </dxf>
    <dxf>
      <font>
        <b/>
        <i val="0"/>
      </font>
      <fill>
        <patternFill>
          <bgColor rgb="FF92D050"/>
        </patternFill>
      </fill>
    </dxf>
    <dxf>
      <font>
        <color rgb="FFFF0000"/>
      </font>
      <fill>
        <patternFill>
          <bgColor theme="5" tint="0.59996337778862885"/>
        </patternFill>
      </fill>
    </dxf>
    <dxf>
      <fill>
        <patternFill>
          <bgColor theme="0"/>
        </patternFill>
      </fill>
    </dxf>
    <dxf>
      <font>
        <color rgb="FFFF0000"/>
      </font>
      <fill>
        <patternFill>
          <bgColor theme="5" tint="0.59996337778862885"/>
        </patternFill>
      </fill>
    </dxf>
    <dxf>
      <fill>
        <patternFill>
          <bgColor theme="0"/>
        </patternFill>
      </fill>
    </dxf>
    <dxf>
      <font>
        <color rgb="FFFF0000"/>
      </font>
      <fill>
        <patternFill>
          <bgColor theme="5" tint="0.59996337778862885"/>
        </patternFill>
      </fill>
    </dxf>
    <dxf>
      <fill>
        <patternFill>
          <bgColor theme="0"/>
        </patternFill>
      </fill>
    </dxf>
    <dxf>
      <font>
        <color rgb="FFFF0000"/>
      </font>
      <fill>
        <patternFill>
          <bgColor theme="5" tint="0.59996337778862885"/>
        </patternFill>
      </fill>
    </dxf>
    <dxf>
      <fill>
        <patternFill>
          <bgColor theme="0"/>
        </patternFill>
      </fill>
    </dxf>
    <dxf>
      <font>
        <color rgb="FFFF0000"/>
      </font>
      <fill>
        <patternFill>
          <bgColor theme="5" tint="0.59996337778862885"/>
        </patternFill>
      </fill>
    </dxf>
    <dxf>
      <fill>
        <patternFill>
          <bgColor theme="0"/>
        </patternFill>
      </fill>
    </dxf>
    <dxf>
      <font>
        <color theme="0" tint="-0.14996795556505021"/>
      </font>
    </dxf>
    <dxf>
      <fill>
        <patternFill>
          <bgColor theme="0"/>
        </patternFill>
      </fill>
    </dxf>
    <dxf>
      <fill>
        <patternFill>
          <bgColor theme="0"/>
        </patternFill>
      </fill>
    </dxf>
    <dxf>
      <font>
        <color rgb="FFFF0000"/>
      </font>
      <fill>
        <patternFill>
          <bgColor theme="5" tint="0.59996337778862885"/>
        </patternFill>
      </fill>
    </dxf>
    <dxf>
      <font>
        <color theme="0" tint="-0.14996795556505021"/>
      </font>
    </dxf>
    <dxf>
      <fill>
        <patternFill>
          <bgColor theme="0"/>
        </patternFill>
      </fill>
    </dxf>
    <dxf>
      <fill>
        <patternFill>
          <bgColor theme="1"/>
        </patternFill>
      </fill>
    </dxf>
    <dxf>
      <fill>
        <patternFill>
          <bgColor theme="1"/>
        </patternFill>
      </fill>
    </dxf>
    <dxf>
      <fill>
        <patternFill>
          <bgColor theme="1"/>
        </patternFill>
      </fill>
    </dxf>
    <dxf>
      <fill>
        <patternFill>
          <bgColor theme="1"/>
        </patternFill>
      </fill>
    </dxf>
    <dxf>
      <font>
        <b val="0"/>
        <i val="0"/>
        <color auto="1"/>
      </font>
      <fill>
        <patternFill>
          <bgColor theme="5" tint="0.59996337778862885"/>
        </patternFill>
      </fill>
    </dxf>
    <dxf>
      <fill>
        <patternFill>
          <bgColor theme="1"/>
        </patternFill>
      </fill>
    </dxf>
    <dxf>
      <fill>
        <patternFill>
          <bgColor theme="1"/>
        </patternFill>
      </fill>
    </dxf>
    <dxf>
      <font>
        <b/>
        <i val="0"/>
        <color rgb="FFFF0000"/>
      </font>
      <fill>
        <patternFill>
          <bgColor theme="5" tint="0.59996337778862885"/>
        </patternFill>
      </fill>
    </dxf>
    <dxf>
      <font>
        <color theme="0" tint="-0.14996795556505021"/>
      </font>
    </dxf>
    <dxf>
      <fill>
        <patternFill>
          <bgColor theme="1"/>
        </patternFill>
      </fill>
    </dxf>
    <dxf>
      <fill>
        <patternFill>
          <bgColor rgb="FF92D050"/>
        </patternFill>
      </fill>
    </dxf>
    <dxf>
      <font>
        <b/>
        <i val="0"/>
        <color theme="1"/>
      </font>
      <fill>
        <patternFill>
          <bgColor rgb="FF92D050"/>
        </patternFill>
      </fill>
    </dxf>
    <dxf>
      <fill>
        <patternFill>
          <bgColor theme="0"/>
        </patternFill>
      </fill>
    </dxf>
    <dxf>
      <font>
        <b/>
        <i val="0"/>
        <color auto="1"/>
      </font>
      <fill>
        <patternFill>
          <bgColor rgb="FFFFFF99"/>
        </patternFill>
      </fill>
    </dxf>
    <dxf>
      <font>
        <b/>
        <i val="0"/>
        <color rgb="FFFF0000"/>
      </font>
      <fill>
        <patternFill>
          <bgColor theme="5" tint="0.59996337778862885"/>
        </patternFill>
      </fill>
    </dxf>
    <dxf>
      <font>
        <color theme="0" tint="-0.14996795556505021"/>
      </font>
    </dxf>
    <dxf>
      <font>
        <b/>
        <i val="0"/>
        <color rgb="FFFF0000"/>
      </font>
      <fill>
        <patternFill>
          <bgColor theme="5" tint="0.59996337778862885"/>
        </patternFill>
      </fill>
    </dxf>
    <dxf>
      <font>
        <b/>
        <i val="0"/>
        <color rgb="FFFF0000"/>
      </font>
      <fill>
        <patternFill>
          <bgColor theme="5" tint="0.59996337778862885"/>
        </patternFill>
      </fill>
    </dxf>
    <dxf>
      <fill>
        <patternFill>
          <bgColor rgb="FFFFC000"/>
        </patternFill>
      </fill>
    </dxf>
    <dxf>
      <font>
        <b/>
        <i val="0"/>
        <color rgb="FFFF0000"/>
      </font>
      <fill>
        <patternFill>
          <bgColor theme="5" tint="0.59996337778862885"/>
        </patternFill>
      </fill>
    </dxf>
    <dxf>
      <font>
        <b/>
        <i val="0"/>
        <color rgb="FFFF0000"/>
      </font>
      <fill>
        <patternFill>
          <bgColor theme="5" tint="0.59996337778862885"/>
        </patternFill>
      </fill>
    </dxf>
    <dxf>
      <fill>
        <patternFill>
          <bgColor rgb="FFFFC000"/>
        </patternFill>
      </fill>
    </dxf>
    <dxf>
      <fill>
        <patternFill>
          <bgColor theme="1"/>
        </patternFill>
      </fill>
    </dxf>
    <dxf>
      <fill>
        <patternFill>
          <bgColor theme="5" tint="0.59996337778862885"/>
        </patternFill>
      </fill>
    </dxf>
    <dxf>
      <fill>
        <patternFill>
          <bgColor theme="3" tint="0.79998168889431442"/>
        </patternFill>
      </fill>
    </dxf>
    <dxf>
      <fill>
        <patternFill>
          <bgColor theme="1"/>
        </patternFill>
      </fill>
    </dxf>
    <dxf>
      <fill>
        <patternFill>
          <bgColor theme="1"/>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1"/>
        </patternFill>
      </fill>
    </dxf>
    <dxf>
      <fill>
        <patternFill>
          <bgColor theme="1"/>
        </patternFill>
      </fill>
    </dxf>
    <dxf>
      <fill>
        <patternFill>
          <bgColor theme="1"/>
        </patternFill>
      </fill>
    </dxf>
    <dxf>
      <fill>
        <patternFill>
          <bgColor rgb="FFFFC000"/>
        </patternFill>
      </fill>
    </dxf>
    <dxf>
      <font>
        <b/>
        <i val="0"/>
        <color rgb="FFFF0000"/>
      </font>
      <fill>
        <patternFill>
          <bgColor theme="5" tint="0.59996337778862885"/>
        </patternFill>
      </fill>
    </dxf>
    <dxf>
      <font>
        <b/>
        <i val="0"/>
        <color rgb="FFFF0000"/>
      </font>
      <fill>
        <patternFill>
          <bgColor theme="5" tint="0.59996337778862885"/>
        </patternFill>
      </fill>
    </dxf>
    <dxf>
      <font>
        <b/>
        <i val="0"/>
        <color rgb="FFFF0000"/>
      </font>
      <fill>
        <patternFill>
          <bgColor theme="5" tint="0.59996337778862885"/>
        </patternFill>
      </fill>
    </dxf>
    <dxf>
      <font>
        <b/>
        <i val="0"/>
        <color rgb="FFFF0000"/>
      </font>
      <fill>
        <patternFill>
          <bgColor theme="5" tint="0.59996337778862885"/>
        </patternFill>
      </fill>
    </dxf>
    <dxf>
      <fill>
        <patternFill>
          <bgColor theme="1"/>
        </patternFill>
      </fill>
    </dxf>
    <dxf>
      <fill>
        <patternFill>
          <bgColor theme="3" tint="0.79998168889431442"/>
        </patternFill>
      </fill>
    </dxf>
    <dxf>
      <fill>
        <patternFill>
          <bgColor theme="5" tint="0.59996337778862885"/>
        </patternFill>
      </fill>
    </dxf>
    <dxf>
      <fill>
        <patternFill>
          <bgColor theme="1"/>
        </patternFill>
      </fill>
    </dxf>
    <dxf>
      <fill>
        <patternFill>
          <bgColor theme="5" tint="0.59996337778862885"/>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FFC000"/>
        </patternFill>
      </fill>
    </dxf>
    <dxf>
      <font>
        <b/>
        <i val="0"/>
        <color rgb="FFFF0000"/>
      </font>
      <fill>
        <patternFill>
          <bgColor theme="5" tint="0.59996337778862885"/>
        </patternFill>
      </fill>
    </dxf>
    <dxf>
      <font>
        <b/>
        <i val="0"/>
        <color rgb="FFFF0000"/>
      </font>
      <fill>
        <patternFill>
          <bgColor theme="5" tint="0.59996337778862885"/>
        </patternFill>
      </fill>
    </dxf>
    <dxf>
      <fill>
        <patternFill>
          <bgColor theme="1"/>
        </patternFill>
      </fill>
    </dxf>
    <dxf>
      <fill>
        <patternFill>
          <bgColor theme="1"/>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ont>
        <color auto="1"/>
      </font>
      <fill>
        <patternFill>
          <bgColor theme="1"/>
        </patternFill>
      </fill>
    </dxf>
  </dxfs>
  <tableStyles count="0" defaultTableStyle="TableStyleMedium2" defaultPivotStyle="PivotStyleLight16"/>
  <colors>
    <mruColors>
      <color rgb="FFFFFF99"/>
      <color rgb="FFCED4B6"/>
      <color rgb="FF1A965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www.myodp.org/" TargetMode="External"/><Relationship Id="rId2" Type="http://schemas.openxmlformats.org/officeDocument/2006/relationships/hyperlink" Target="mailto:RA-PWQAIProcess@pa.gov" TargetMode="External"/><Relationship Id="rId1" Type="http://schemas.openxmlformats.org/officeDocument/2006/relationships/hyperlink" Target="https://www.dhs.pa.gov/docs/Publications/Documents/FORMS%20AND%20PUBS%20ODP/Bulletin%2000-21-02%20Incident%20Management.pdf" TargetMode="Externa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B1:C101"/>
  <sheetViews>
    <sheetView showGridLines="0" tabSelected="1" zoomScaleNormal="100" workbookViewId="0">
      <selection activeCell="B1" sqref="B1"/>
    </sheetView>
  </sheetViews>
  <sheetFormatPr defaultColWidth="9.21875" defaultRowHeight="15"/>
  <cols>
    <col min="1" max="1" width="4.21875" style="352" customWidth="1"/>
    <col min="2" max="2" width="151.21875" style="380" customWidth="1"/>
    <col min="3" max="3" width="9.77734375" style="352" customWidth="1"/>
    <col min="4" max="16384" width="9.21875" style="352"/>
  </cols>
  <sheetData>
    <row r="1" spans="2:3" ht="17.399999999999999">
      <c r="B1" s="351" t="s">
        <v>1405</v>
      </c>
    </row>
    <row r="2" spans="2:3">
      <c r="B2" s="353"/>
    </row>
    <row r="3" spans="2:3" ht="15.6">
      <c r="B3" s="354" t="s">
        <v>250</v>
      </c>
    </row>
    <row r="4" spans="2:3" ht="31.2">
      <c r="B4" s="350" t="s">
        <v>253</v>
      </c>
    </row>
    <row r="5" spans="2:3">
      <c r="B5" s="350"/>
    </row>
    <row r="6" spans="2:3" ht="15.6">
      <c r="B6" s="355" t="s">
        <v>0</v>
      </c>
    </row>
    <row r="7" spans="2:3" ht="45">
      <c r="B7" s="356" t="s">
        <v>1349</v>
      </c>
    </row>
    <row r="8" spans="2:3">
      <c r="B8" s="353"/>
    </row>
    <row r="9" spans="2:3" ht="15.6">
      <c r="B9" s="355" t="s">
        <v>3</v>
      </c>
    </row>
    <row r="10" spans="2:3" ht="15.6">
      <c r="B10" s="360" t="s">
        <v>254</v>
      </c>
      <c r="C10" s="361"/>
    </row>
    <row r="11" spans="2:3" ht="15.6">
      <c r="B11" s="360" t="s">
        <v>236</v>
      </c>
    </row>
    <row r="12" spans="2:3" ht="64.5" customHeight="1">
      <c r="B12" s="356" t="s">
        <v>1350</v>
      </c>
    </row>
    <row r="13" spans="2:3" ht="8.1" customHeight="1">
      <c r="B13" s="356"/>
    </row>
    <row r="14" spans="2:3" ht="30">
      <c r="B14" s="356" t="s">
        <v>700</v>
      </c>
    </row>
    <row r="15" spans="2:3" ht="8.1" customHeight="1">
      <c r="B15" s="357"/>
    </row>
    <row r="16" spans="2:3">
      <c r="B16" s="357" t="s">
        <v>701</v>
      </c>
    </row>
    <row r="17" spans="2:3" ht="8.1" customHeight="1">
      <c r="B17" s="357"/>
    </row>
    <row r="18" spans="2:3">
      <c r="B18" s="357" t="s">
        <v>702</v>
      </c>
    </row>
    <row r="19" spans="2:3">
      <c r="B19" s="358" t="s">
        <v>1</v>
      </c>
    </row>
    <row r="20" spans="2:3">
      <c r="B20" s="358" t="s">
        <v>2</v>
      </c>
    </row>
    <row r="21" spans="2:3" ht="8.1" customHeight="1">
      <c r="B21" s="358"/>
    </row>
    <row r="22" spans="2:3">
      <c r="B22" s="353" t="s">
        <v>703</v>
      </c>
    </row>
    <row r="23" spans="2:3" ht="45">
      <c r="B23" s="359" t="s">
        <v>264</v>
      </c>
    </row>
    <row r="24" spans="2:3" ht="8.1" customHeight="1">
      <c r="B24" s="356"/>
    </row>
    <row r="25" spans="2:3">
      <c r="B25" s="357" t="s">
        <v>4</v>
      </c>
    </row>
    <row r="26" spans="2:3">
      <c r="B26" s="362" t="s">
        <v>5</v>
      </c>
    </row>
    <row r="27" spans="2:3" s="361" customFormat="1" ht="30">
      <c r="B27" s="421" t="s">
        <v>704</v>
      </c>
    </row>
    <row r="28" spans="2:3" ht="30">
      <c r="B28" s="356" t="s">
        <v>271</v>
      </c>
      <c r="C28" s="361"/>
    </row>
    <row r="29" spans="2:3">
      <c r="B29" s="356"/>
    </row>
    <row r="30" spans="2:3" ht="15.6">
      <c r="B30" s="363" t="s">
        <v>251</v>
      </c>
    </row>
    <row r="31" spans="2:3" ht="15.6">
      <c r="B31" s="364" t="s">
        <v>252</v>
      </c>
    </row>
    <row r="32" spans="2:3" ht="15.6">
      <c r="B32" s="387" t="s">
        <v>272</v>
      </c>
    </row>
    <row r="33" spans="2:2" ht="15.6">
      <c r="B33" s="365" t="s">
        <v>269</v>
      </c>
    </row>
    <row r="34" spans="2:2" ht="45">
      <c r="B34" s="384" t="s">
        <v>270</v>
      </c>
    </row>
    <row r="35" spans="2:2" ht="30.6">
      <c r="B35" s="366" t="s">
        <v>718</v>
      </c>
    </row>
    <row r="36" spans="2:2" ht="62.4">
      <c r="B36" s="385" t="s">
        <v>716</v>
      </c>
    </row>
    <row r="37" spans="2:2">
      <c r="B37" s="353"/>
    </row>
    <row r="38" spans="2:2" ht="15.6">
      <c r="B38" s="367" t="s">
        <v>255</v>
      </c>
    </row>
    <row r="39" spans="2:2" ht="15.6">
      <c r="B39" s="368" t="s">
        <v>1339</v>
      </c>
    </row>
    <row r="40" spans="2:2" ht="8.1" customHeight="1">
      <c r="B40" s="354"/>
    </row>
    <row r="41" spans="2:2" ht="31.2">
      <c r="B41" s="369" t="s">
        <v>759</v>
      </c>
    </row>
    <row r="42" spans="2:2" ht="8.1" customHeight="1">
      <c r="B42" s="369"/>
    </row>
    <row r="43" spans="2:2" ht="45">
      <c r="B43" s="356" t="s">
        <v>760</v>
      </c>
    </row>
    <row r="44" spans="2:2">
      <c r="B44" s="356" t="s">
        <v>761</v>
      </c>
    </row>
    <row r="45" spans="2:2">
      <c r="B45" s="370"/>
    </row>
    <row r="46" spans="2:2" ht="15.6">
      <c r="B46" s="367" t="s">
        <v>256</v>
      </c>
    </row>
    <row r="47" spans="2:2" ht="15.6">
      <c r="B47" s="371" t="s">
        <v>712</v>
      </c>
    </row>
    <row r="48" spans="2:2">
      <c r="B48" s="371" t="s">
        <v>6</v>
      </c>
    </row>
    <row r="49" spans="2:2" ht="8.1" customHeight="1">
      <c r="B49" s="372"/>
    </row>
    <row r="50" spans="2:2" ht="15.6">
      <c r="B50" s="362" t="s">
        <v>762</v>
      </c>
    </row>
    <row r="51" spans="2:2" ht="8.1" customHeight="1">
      <c r="B51" s="354"/>
    </row>
    <row r="52" spans="2:2">
      <c r="B52" s="362" t="s">
        <v>7</v>
      </c>
    </row>
    <row r="53" spans="2:2">
      <c r="B53" s="371" t="s">
        <v>8</v>
      </c>
    </row>
    <row r="54" spans="2:2" ht="15.6">
      <c r="B54" s="373" t="s">
        <v>237</v>
      </c>
    </row>
    <row r="55" spans="2:2">
      <c r="B55" s="371" t="s">
        <v>9</v>
      </c>
    </row>
    <row r="56" spans="2:2" ht="8.1" customHeight="1">
      <c r="B56" s="370"/>
    </row>
    <row r="57" spans="2:2" ht="15.6">
      <c r="B57" s="373" t="s">
        <v>10</v>
      </c>
    </row>
    <row r="58" spans="2:2" ht="15.6">
      <c r="B58" s="373" t="s">
        <v>713</v>
      </c>
    </row>
    <row r="59" spans="2:2" ht="30">
      <c r="B59" s="382" t="s">
        <v>257</v>
      </c>
    </row>
    <row r="60" spans="2:2">
      <c r="B60" s="374"/>
    </row>
    <row r="61" spans="2:2" ht="15.6">
      <c r="B61" s="375" t="s">
        <v>719</v>
      </c>
    </row>
    <row r="62" spans="2:2" ht="30">
      <c r="B62" s="356" t="s">
        <v>265</v>
      </c>
    </row>
    <row r="63" spans="2:2">
      <c r="B63" s="357" t="s">
        <v>260</v>
      </c>
    </row>
    <row r="64" spans="2:2">
      <c r="B64" s="372"/>
    </row>
    <row r="65" spans="2:3" ht="15.6">
      <c r="B65" s="376" t="s">
        <v>258</v>
      </c>
      <c r="C65" s="377"/>
    </row>
    <row r="66" spans="2:3" ht="30.6">
      <c r="B66" s="369" t="s">
        <v>714</v>
      </c>
    </row>
    <row r="67" spans="2:3" ht="30">
      <c r="B67" s="356" t="s">
        <v>705</v>
      </c>
    </row>
    <row r="68" spans="2:3" ht="8.1" customHeight="1">
      <c r="B68" s="356"/>
    </row>
    <row r="69" spans="2:3" ht="60">
      <c r="B69" s="356" t="s">
        <v>706</v>
      </c>
    </row>
    <row r="70" spans="2:3" ht="8.1" customHeight="1">
      <c r="B70" s="356"/>
    </row>
    <row r="71" spans="2:3" ht="60">
      <c r="B71" s="356" t="s">
        <v>707</v>
      </c>
    </row>
    <row r="72" spans="2:3" ht="8.1" customHeight="1">
      <c r="B72" s="356"/>
    </row>
    <row r="73" spans="2:3" ht="30.6">
      <c r="B73" s="356" t="s">
        <v>261</v>
      </c>
    </row>
    <row r="74" spans="2:3" ht="8.1" customHeight="1">
      <c r="B74" s="356"/>
    </row>
    <row r="75" spans="2:3">
      <c r="B75" s="356" t="s">
        <v>763</v>
      </c>
    </row>
    <row r="76" spans="2:3">
      <c r="B76" s="378"/>
    </row>
    <row r="77" spans="2:3" ht="15.6">
      <c r="B77" s="376" t="s">
        <v>11</v>
      </c>
    </row>
    <row r="78" spans="2:3" ht="30.6">
      <c r="B78" s="369" t="s">
        <v>714</v>
      </c>
    </row>
    <row r="79" spans="2:3" ht="30">
      <c r="B79" s="356" t="s">
        <v>708</v>
      </c>
    </row>
    <row r="80" spans="2:3" ht="8.1" customHeight="1">
      <c r="B80" s="356"/>
    </row>
    <row r="81" spans="2:2" ht="60">
      <c r="B81" s="356" t="s">
        <v>709</v>
      </c>
    </row>
    <row r="82" spans="2:2" ht="8.1" customHeight="1">
      <c r="B82" s="356"/>
    </row>
    <row r="83" spans="2:2" ht="75">
      <c r="B83" s="356" t="s">
        <v>710</v>
      </c>
    </row>
    <row r="84" spans="2:2" ht="8.1" customHeight="1">
      <c r="B84" s="356"/>
    </row>
    <row r="85" spans="2:2">
      <c r="B85" s="356" t="s">
        <v>764</v>
      </c>
    </row>
    <row r="86" spans="2:2">
      <c r="B86" s="356"/>
    </row>
    <row r="87" spans="2:2" ht="15.6">
      <c r="B87" s="376" t="s">
        <v>259</v>
      </c>
    </row>
    <row r="88" spans="2:2" ht="30.6">
      <c r="B88" s="369" t="s">
        <v>714</v>
      </c>
    </row>
    <row r="89" spans="2:2">
      <c r="B89" s="356" t="s">
        <v>262</v>
      </c>
    </row>
    <row r="90" spans="2:2" ht="8.1" customHeight="1">
      <c r="B90" s="356"/>
    </row>
    <row r="91" spans="2:2" ht="31.5" customHeight="1">
      <c r="B91" s="356" t="s">
        <v>711</v>
      </c>
    </row>
    <row r="92" spans="2:2">
      <c r="B92" s="356" t="s">
        <v>715</v>
      </c>
    </row>
    <row r="93" spans="2:2" ht="8.1" customHeight="1">
      <c r="B93" s="356"/>
    </row>
    <row r="94" spans="2:2" ht="30">
      <c r="B94" s="356" t="s">
        <v>765</v>
      </c>
    </row>
    <row r="95" spans="2:2">
      <c r="B95" s="356"/>
    </row>
    <row r="96" spans="2:2" ht="15.6">
      <c r="B96" s="376" t="s">
        <v>12</v>
      </c>
    </row>
    <row r="97" spans="2:2">
      <c r="B97" s="356" t="s">
        <v>13</v>
      </c>
    </row>
    <row r="98" spans="2:2">
      <c r="B98" s="356" t="s">
        <v>263</v>
      </c>
    </row>
    <row r="99" spans="2:2" ht="15.6" thickBot="1">
      <c r="B99" s="379" t="s">
        <v>14</v>
      </c>
    </row>
    <row r="101" spans="2:2">
      <c r="B101" s="381">
        <v>46223</v>
      </c>
    </row>
  </sheetData>
  <sheetProtection algorithmName="SHA-512" hashValue="j90Mphne16sqHqDKKbUjhP2SkXHG6HUm4KkiMmVCVbjWPp0TvYilEvemyrDh0ygKiA3NshztcjWy/tXQWQqAsA==" saltValue="fXPVi/SkcvpTR2hQpygwkQ==" spinCount="100000" sheet="1" objects="1" scenarios="1"/>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AA7F05-8BA6-48F1-A1B6-2A4B3EA3A589}">
  <dimension ref="A1:E1114"/>
  <sheetViews>
    <sheetView showGridLines="0" workbookViewId="0"/>
  </sheetViews>
  <sheetFormatPr defaultColWidth="9.21875" defaultRowHeight="14.4"/>
  <cols>
    <col min="1" max="1" width="20.88671875" style="417" customWidth="1"/>
    <col min="2" max="2" width="38.21875" style="417" customWidth="1"/>
    <col min="3" max="3" width="87.21875" style="417" customWidth="1"/>
    <col min="4" max="4" width="41.21875" style="417" customWidth="1"/>
    <col min="5" max="5" width="29.5546875" style="417" customWidth="1"/>
    <col min="6" max="16384" width="9.21875" style="417"/>
  </cols>
  <sheetData>
    <row r="1" spans="1:5" ht="21">
      <c r="A1" s="503" t="s">
        <v>273</v>
      </c>
      <c r="B1"/>
      <c r="C1"/>
      <c r="D1"/>
      <c r="E1"/>
    </row>
    <row r="2" spans="1:5" ht="15.6">
      <c r="A2" s="504" t="s">
        <v>1351</v>
      </c>
      <c r="B2"/>
      <c r="C2"/>
      <c r="D2"/>
      <c r="E2"/>
    </row>
    <row r="3" spans="1:5" ht="17.399999999999999">
      <c r="A3" s="505"/>
      <c r="B3"/>
      <c r="C3"/>
      <c r="D3"/>
      <c r="E3"/>
    </row>
    <row r="4" spans="1:5" ht="17.399999999999999">
      <c r="A4" s="505" t="s">
        <v>274</v>
      </c>
      <c r="B4"/>
      <c r="C4"/>
      <c r="D4"/>
      <c r="E4"/>
    </row>
    <row r="5" spans="1:5">
      <c r="A5" s="502"/>
      <c r="B5"/>
      <c r="C5"/>
      <c r="D5"/>
      <c r="E5"/>
    </row>
    <row r="6" spans="1:5">
      <c r="A6" s="506" t="s">
        <v>275</v>
      </c>
      <c r="B6"/>
      <c r="C6"/>
      <c r="D6"/>
      <c r="E6"/>
    </row>
    <row r="7" spans="1:5">
      <c r="A7" s="506" t="s">
        <v>276</v>
      </c>
      <c r="B7"/>
      <c r="C7"/>
      <c r="D7"/>
      <c r="E7"/>
    </row>
    <row r="8" spans="1:5">
      <c r="A8" s="506" t="s">
        <v>277</v>
      </c>
      <c r="B8"/>
      <c r="C8"/>
      <c r="D8"/>
      <c r="E8"/>
    </row>
    <row r="9" spans="1:5" ht="17.399999999999999">
      <c r="A9" s="505"/>
      <c r="B9"/>
      <c r="C9"/>
      <c r="D9"/>
      <c r="E9"/>
    </row>
    <row r="10" spans="1:5" ht="17.399999999999999">
      <c r="A10" s="505" t="s">
        <v>278</v>
      </c>
      <c r="B10"/>
      <c r="C10"/>
      <c r="D10"/>
      <c r="E10"/>
    </row>
    <row r="11" spans="1:5">
      <c r="A11" s="502"/>
      <c r="B11"/>
      <c r="C11"/>
      <c r="D11"/>
      <c r="E11"/>
    </row>
    <row r="12" spans="1:5">
      <c r="A12" s="508" t="s">
        <v>766</v>
      </c>
      <c r="B12"/>
      <c r="C12"/>
      <c r="D12"/>
      <c r="E12"/>
    </row>
    <row r="13" spans="1:5">
      <c r="A13" s="507"/>
      <c r="B13"/>
      <c r="C13"/>
      <c r="D13"/>
      <c r="E13"/>
    </row>
    <row r="14" spans="1:5">
      <c r="A14" s="508" t="s">
        <v>767</v>
      </c>
      <c r="B14"/>
      <c r="C14"/>
      <c r="D14"/>
      <c r="E14"/>
    </row>
    <row r="15" spans="1:5">
      <c r="A15" s="507"/>
      <c r="B15"/>
      <c r="C15"/>
      <c r="D15"/>
      <c r="E15"/>
    </row>
    <row r="16" spans="1:5">
      <c r="A16" s="508" t="s">
        <v>768</v>
      </c>
      <c r="B16"/>
      <c r="C16"/>
      <c r="D16"/>
      <c r="E16"/>
    </row>
    <row r="17" spans="1:5">
      <c r="A17" s="507"/>
      <c r="B17"/>
      <c r="C17"/>
      <c r="D17"/>
      <c r="E17"/>
    </row>
    <row r="18" spans="1:5">
      <c r="A18" s="507"/>
      <c r="B18"/>
      <c r="C18"/>
      <c r="D18"/>
      <c r="E18"/>
    </row>
    <row r="19" spans="1:5">
      <c r="A19" s="506"/>
      <c r="B19"/>
      <c r="C19"/>
      <c r="D19"/>
      <c r="E19"/>
    </row>
    <row r="20" spans="1:5" ht="17.399999999999999">
      <c r="A20" s="505" t="s">
        <v>279</v>
      </c>
      <c r="B20"/>
      <c r="C20"/>
      <c r="D20"/>
      <c r="E20"/>
    </row>
    <row r="21" spans="1:5">
      <c r="A21" s="502"/>
      <c r="B21"/>
      <c r="C21"/>
      <c r="D21"/>
      <c r="E21"/>
    </row>
    <row r="22" spans="1:5">
      <c r="A22" s="506" t="s">
        <v>280</v>
      </c>
      <c r="B22"/>
      <c r="C22"/>
      <c r="D22"/>
      <c r="E22"/>
    </row>
    <row r="23" spans="1:5">
      <c r="A23" s="616" t="s">
        <v>1352</v>
      </c>
      <c r="B23"/>
      <c r="C23"/>
      <c r="D23"/>
      <c r="E23"/>
    </row>
    <row r="24" spans="1:5">
      <c r="A24" s="506"/>
      <c r="B24"/>
      <c r="C24"/>
      <c r="D24"/>
      <c r="E24"/>
    </row>
    <row r="25" spans="1:5">
      <c r="A25" s="616" t="s">
        <v>1353</v>
      </c>
      <c r="B25"/>
      <c r="C25"/>
      <c r="D25"/>
      <c r="E25"/>
    </row>
    <row r="26" spans="1:5">
      <c r="A26" s="506"/>
      <c r="B26"/>
      <c r="C26"/>
      <c r="D26"/>
      <c r="E26"/>
    </row>
    <row r="27" spans="1:5">
      <c r="A27" s="616" t="s">
        <v>1354</v>
      </c>
      <c r="B27"/>
      <c r="C27"/>
      <c r="D27"/>
      <c r="E27"/>
    </row>
    <row r="28" spans="1:5">
      <c r="A28" s="506"/>
      <c r="B28"/>
      <c r="C28"/>
      <c r="D28"/>
      <c r="E28"/>
    </row>
    <row r="29" spans="1:5">
      <c r="A29" s="616" t="s">
        <v>1355</v>
      </c>
      <c r="B29"/>
      <c r="C29"/>
      <c r="D29"/>
      <c r="E29"/>
    </row>
    <row r="30" spans="1:5">
      <c r="A30" s="616" t="s">
        <v>1356</v>
      </c>
      <c r="B30"/>
      <c r="C30"/>
      <c r="D30"/>
      <c r="E30"/>
    </row>
    <row r="31" spans="1:5">
      <c r="A31" s="506"/>
      <c r="B31"/>
      <c r="C31"/>
      <c r="D31"/>
      <c r="E31"/>
    </row>
    <row r="32" spans="1:5">
      <c r="A32" s="616" t="s">
        <v>1357</v>
      </c>
      <c r="B32"/>
      <c r="C32"/>
      <c r="D32"/>
      <c r="E32"/>
    </row>
    <row r="33" spans="1:5">
      <c r="A33" s="506"/>
      <c r="B33"/>
      <c r="C33"/>
      <c r="D33"/>
      <c r="E33"/>
    </row>
    <row r="34" spans="1:5">
      <c r="A34" s="616" t="s">
        <v>1358</v>
      </c>
      <c r="B34"/>
      <c r="C34"/>
      <c r="D34"/>
      <c r="E34"/>
    </row>
    <row r="35" spans="1:5">
      <c r="A35" s="616" t="s">
        <v>1359</v>
      </c>
      <c r="B35"/>
      <c r="C35"/>
      <c r="D35"/>
      <c r="E35"/>
    </row>
    <row r="36" spans="1:5">
      <c r="A36" s="506"/>
      <c r="B36"/>
      <c r="C36"/>
      <c r="D36"/>
      <c r="E36"/>
    </row>
    <row r="37" spans="1:5">
      <c r="A37" s="616" t="s">
        <v>1360</v>
      </c>
      <c r="B37"/>
      <c r="C37"/>
      <c r="D37"/>
      <c r="E37"/>
    </row>
    <row r="38" spans="1:5" ht="3" customHeight="1">
      <c r="A38"/>
      <c r="B38"/>
      <c r="C38"/>
      <c r="D38"/>
      <c r="E38"/>
    </row>
    <row r="39" spans="1:5">
      <c r="A39" s="616" t="s">
        <v>1361</v>
      </c>
      <c r="B39"/>
      <c r="C39"/>
      <c r="D39"/>
      <c r="E39"/>
    </row>
    <row r="40" spans="1:5">
      <c r="A40" s="616" t="s">
        <v>1362</v>
      </c>
      <c r="B40"/>
      <c r="C40"/>
      <c r="D40"/>
      <c r="E40"/>
    </row>
    <row r="41" spans="1:5" ht="17.399999999999999">
      <c r="A41" s="509" t="s">
        <v>281</v>
      </c>
      <c r="B41"/>
      <c r="C41"/>
      <c r="D41"/>
      <c r="E41"/>
    </row>
    <row r="42" spans="1:5" ht="18" thickBot="1">
      <c r="A42" s="509"/>
      <c r="B42"/>
      <c r="C42"/>
      <c r="D42"/>
      <c r="E42"/>
    </row>
    <row r="43" spans="1:5" ht="15" thickBot="1">
      <c r="A43" s="388" t="s">
        <v>282</v>
      </c>
      <c r="B43" s="389" t="s">
        <v>283</v>
      </c>
      <c r="C43"/>
      <c r="D43"/>
      <c r="E43"/>
    </row>
    <row r="44" spans="1:5">
      <c r="A44" s="494" t="s">
        <v>284</v>
      </c>
      <c r="B44" s="629" t="s">
        <v>769</v>
      </c>
      <c r="C44"/>
      <c r="D44"/>
      <c r="E44"/>
    </row>
    <row r="45" spans="1:5">
      <c r="A45" s="494"/>
      <c r="B45" s="630"/>
      <c r="C45"/>
      <c r="D45"/>
      <c r="E45"/>
    </row>
    <row r="46" spans="1:5">
      <c r="A46" s="495" t="s">
        <v>15</v>
      </c>
      <c r="B46" s="630"/>
      <c r="C46"/>
      <c r="D46"/>
      <c r="E46"/>
    </row>
    <row r="47" spans="1:5" ht="15" thickBot="1">
      <c r="A47" s="390"/>
      <c r="B47" s="631"/>
      <c r="C47"/>
      <c r="D47"/>
      <c r="E47"/>
    </row>
    <row r="48" spans="1:5" ht="25.2">
      <c r="A48" s="494" t="s">
        <v>285</v>
      </c>
      <c r="B48" s="629" t="s">
        <v>770</v>
      </c>
      <c r="C48"/>
      <c r="D48"/>
      <c r="E48"/>
    </row>
    <row r="49" spans="1:5">
      <c r="A49" s="494"/>
      <c r="B49" s="630"/>
      <c r="C49"/>
      <c r="D49"/>
      <c r="E49"/>
    </row>
    <row r="50" spans="1:5">
      <c r="A50" s="495" t="s">
        <v>15</v>
      </c>
      <c r="B50" s="630"/>
      <c r="C50"/>
      <c r="D50"/>
      <c r="E50"/>
    </row>
    <row r="51" spans="1:5" ht="15" thickBot="1">
      <c r="A51" s="390"/>
      <c r="B51" s="631"/>
      <c r="C51"/>
      <c r="D51"/>
      <c r="E51"/>
    </row>
    <row r="52" spans="1:5" ht="50.4">
      <c r="A52" s="494" t="s">
        <v>286</v>
      </c>
      <c r="B52" s="510" t="s">
        <v>771</v>
      </c>
      <c r="C52"/>
      <c r="D52"/>
      <c r="E52"/>
    </row>
    <row r="53" spans="1:5">
      <c r="A53" s="494"/>
      <c r="B53" s="512" t="s">
        <v>772</v>
      </c>
      <c r="C53"/>
      <c r="D53"/>
      <c r="E53"/>
    </row>
    <row r="54" spans="1:5" ht="25.2">
      <c r="A54" s="495" t="s">
        <v>15</v>
      </c>
      <c r="B54" s="512" t="s">
        <v>773</v>
      </c>
      <c r="C54"/>
      <c r="D54"/>
      <c r="E54"/>
    </row>
    <row r="55" spans="1:5">
      <c r="A55" s="393"/>
      <c r="B55" s="512" t="s">
        <v>774</v>
      </c>
      <c r="C55"/>
      <c r="D55"/>
      <c r="E55"/>
    </row>
    <row r="56" spans="1:5">
      <c r="A56" s="393"/>
      <c r="B56" s="512" t="s">
        <v>775</v>
      </c>
      <c r="C56"/>
      <c r="D56"/>
      <c r="E56"/>
    </row>
    <row r="57" spans="1:5" ht="15" thickBot="1">
      <c r="A57" s="394"/>
      <c r="B57" s="513"/>
      <c r="C57"/>
      <c r="D57"/>
      <c r="E57"/>
    </row>
    <row r="58" spans="1:5" ht="25.2">
      <c r="A58" s="494" t="s">
        <v>287</v>
      </c>
      <c r="B58" s="510" t="s">
        <v>776</v>
      </c>
      <c r="C58"/>
      <c r="D58"/>
      <c r="E58"/>
    </row>
    <row r="59" spans="1:5" ht="37.799999999999997">
      <c r="A59" s="494"/>
      <c r="B59" s="512" t="s">
        <v>288</v>
      </c>
      <c r="C59"/>
      <c r="D59"/>
      <c r="E59"/>
    </row>
    <row r="60" spans="1:5" ht="25.2">
      <c r="A60" s="495" t="s">
        <v>15</v>
      </c>
      <c r="B60" s="512" t="s">
        <v>289</v>
      </c>
      <c r="C60"/>
      <c r="D60"/>
      <c r="E60"/>
    </row>
    <row r="61" spans="1:5" ht="15" thickBot="1">
      <c r="A61" s="394"/>
      <c r="B61" s="514"/>
      <c r="C61"/>
      <c r="D61"/>
      <c r="E61"/>
    </row>
    <row r="62" spans="1:5" ht="37.799999999999997">
      <c r="A62" s="494" t="s">
        <v>290</v>
      </c>
      <c r="B62" s="629" t="s">
        <v>780</v>
      </c>
      <c r="C62"/>
      <c r="D62"/>
      <c r="E62"/>
    </row>
    <row r="63" spans="1:5" ht="25.2">
      <c r="A63" s="515" t="s">
        <v>777</v>
      </c>
      <c r="B63" s="630"/>
      <c r="C63"/>
      <c r="D63"/>
      <c r="E63"/>
    </row>
    <row r="64" spans="1:5" ht="25.2">
      <c r="A64" s="516" t="s">
        <v>778</v>
      </c>
      <c r="B64" s="630"/>
      <c r="C64"/>
      <c r="D64"/>
      <c r="E64"/>
    </row>
    <row r="65" spans="1:5" ht="25.2">
      <c r="A65" s="516" t="s">
        <v>779</v>
      </c>
      <c r="B65" s="630"/>
      <c r="C65"/>
      <c r="D65"/>
      <c r="E65"/>
    </row>
    <row r="66" spans="1:5">
      <c r="A66" s="517"/>
      <c r="B66" s="630"/>
      <c r="C66"/>
      <c r="D66"/>
      <c r="E66"/>
    </row>
    <row r="67" spans="1:5">
      <c r="A67" s="495" t="s">
        <v>15</v>
      </c>
      <c r="B67" s="630"/>
      <c r="C67"/>
      <c r="D67"/>
      <c r="E67"/>
    </row>
    <row r="68" spans="1:5" ht="15" thickBot="1">
      <c r="A68" s="390"/>
      <c r="B68" s="631"/>
      <c r="C68"/>
      <c r="D68"/>
      <c r="E68"/>
    </row>
    <row r="69" spans="1:5" ht="17.399999999999999">
      <c r="A69" s="509"/>
      <c r="B69"/>
      <c r="C69"/>
      <c r="D69"/>
      <c r="E69"/>
    </row>
    <row r="70" spans="1:5">
      <c r="A70" s="502"/>
      <c r="B70"/>
      <c r="C70"/>
      <c r="D70"/>
      <c r="E70"/>
    </row>
    <row r="71" spans="1:5" ht="17.399999999999999">
      <c r="A71" s="509" t="s">
        <v>291</v>
      </c>
      <c r="B71"/>
      <c r="C71"/>
      <c r="D71"/>
      <c r="E71"/>
    </row>
    <row r="72" spans="1:5" ht="15" thickBot="1">
      <c r="A72" s="502"/>
      <c r="B72"/>
      <c r="C72"/>
      <c r="D72"/>
      <c r="E72"/>
    </row>
    <row r="73" spans="1:5" ht="15" thickBot="1">
      <c r="A73" s="388" t="s">
        <v>292</v>
      </c>
      <c r="B73" s="389" t="s">
        <v>282</v>
      </c>
      <c r="C73" s="389" t="s">
        <v>283</v>
      </c>
      <c r="D73" s="389" t="s">
        <v>293</v>
      </c>
      <c r="E73" s="389" t="s">
        <v>294</v>
      </c>
    </row>
    <row r="74" spans="1:5" ht="37.799999999999997">
      <c r="A74" s="661">
        <v>1</v>
      </c>
      <c r="B74" s="635" t="s">
        <v>295</v>
      </c>
      <c r="C74" s="510" t="s">
        <v>296</v>
      </c>
      <c r="D74" s="510" t="s">
        <v>299</v>
      </c>
      <c r="E74" s="510" t="s">
        <v>300</v>
      </c>
    </row>
    <row r="75" spans="1:5" ht="37.799999999999997">
      <c r="A75" s="662"/>
      <c r="B75" s="636"/>
      <c r="C75" s="510" t="s">
        <v>781</v>
      </c>
      <c r="D75" s="521"/>
      <c r="E75" s="510" t="s">
        <v>301</v>
      </c>
    </row>
    <row r="76" spans="1:5" ht="63">
      <c r="A76" s="662"/>
      <c r="B76" s="636"/>
      <c r="C76" s="510" t="s">
        <v>297</v>
      </c>
      <c r="D76" s="522" t="s">
        <v>793</v>
      </c>
      <c r="E76" s="510" t="s">
        <v>302</v>
      </c>
    </row>
    <row r="77" spans="1:5" ht="37.799999999999997">
      <c r="A77" s="662"/>
      <c r="B77" s="636"/>
      <c r="C77" s="510" t="s">
        <v>298</v>
      </c>
      <c r="D77" s="522" t="s">
        <v>794</v>
      </c>
      <c r="E77" s="510" t="s">
        <v>303</v>
      </c>
    </row>
    <row r="78" spans="1:5" ht="37.799999999999997">
      <c r="A78" s="662"/>
      <c r="B78" s="636"/>
      <c r="C78" s="518" t="s">
        <v>782</v>
      </c>
      <c r="D78" s="522" t="s">
        <v>795</v>
      </c>
      <c r="E78" s="391"/>
    </row>
    <row r="79" spans="1:5" ht="63">
      <c r="A79" s="662"/>
      <c r="B79" s="636"/>
      <c r="C79" s="519" t="s">
        <v>783</v>
      </c>
      <c r="D79" s="523" t="s">
        <v>796</v>
      </c>
      <c r="E79" s="391"/>
    </row>
    <row r="80" spans="1:5">
      <c r="A80" s="662"/>
      <c r="B80" s="636"/>
      <c r="C80" s="519" t="s">
        <v>784</v>
      </c>
      <c r="D80" s="391"/>
      <c r="E80" s="391"/>
    </row>
    <row r="81" spans="1:5">
      <c r="A81" s="662"/>
      <c r="B81" s="636"/>
      <c r="C81" s="519" t="s">
        <v>785</v>
      </c>
      <c r="D81" s="391"/>
      <c r="E81" s="391"/>
    </row>
    <row r="82" spans="1:5">
      <c r="A82" s="662"/>
      <c r="B82" s="636"/>
      <c r="C82" s="519" t="s">
        <v>786</v>
      </c>
      <c r="D82" s="391"/>
      <c r="E82" s="391"/>
    </row>
    <row r="83" spans="1:5">
      <c r="A83" s="662"/>
      <c r="B83" s="636"/>
      <c r="C83" s="519" t="s">
        <v>787</v>
      </c>
      <c r="D83" s="391"/>
      <c r="E83" s="391"/>
    </row>
    <row r="84" spans="1:5">
      <c r="A84" s="662"/>
      <c r="B84" s="636"/>
      <c r="C84" s="519" t="s">
        <v>788</v>
      </c>
      <c r="D84" s="391"/>
      <c r="E84" s="391"/>
    </row>
    <row r="85" spans="1:5" ht="25.2">
      <c r="A85" s="662"/>
      <c r="B85" s="636"/>
      <c r="C85" s="519" t="s">
        <v>789</v>
      </c>
      <c r="D85" s="391"/>
      <c r="E85" s="391"/>
    </row>
    <row r="86" spans="1:5">
      <c r="A86" s="662"/>
      <c r="B86" s="636"/>
      <c r="C86" s="519" t="s">
        <v>790</v>
      </c>
      <c r="D86" s="391"/>
      <c r="E86" s="391"/>
    </row>
    <row r="87" spans="1:5">
      <c r="A87" s="662"/>
      <c r="B87" s="636"/>
      <c r="C87" s="519" t="s">
        <v>791</v>
      </c>
      <c r="D87" s="391"/>
      <c r="E87" s="391"/>
    </row>
    <row r="88" spans="1:5" ht="50.4">
      <c r="A88" s="662"/>
      <c r="B88" s="636"/>
      <c r="C88" s="520" t="s">
        <v>792</v>
      </c>
      <c r="D88" s="391"/>
      <c r="E88" s="391"/>
    </row>
    <row r="89" spans="1:5">
      <c r="A89" s="662"/>
      <c r="B89" s="636"/>
      <c r="C89" s="511"/>
      <c r="D89" s="391"/>
      <c r="E89" s="391"/>
    </row>
    <row r="90" spans="1:5" ht="3" customHeight="1">
      <c r="A90" s="662"/>
      <c r="B90" s="636"/>
      <c r="C90" s="391"/>
      <c r="D90" s="391"/>
      <c r="E90" s="391"/>
    </row>
    <row r="91" spans="1:5" ht="14.4" hidden="1" customHeight="1">
      <c r="A91" s="662"/>
      <c r="B91" s="636"/>
      <c r="C91" s="391"/>
      <c r="D91" s="391"/>
      <c r="E91" s="391"/>
    </row>
    <row r="92" spans="1:5" ht="6.6" customHeight="1">
      <c r="A92" s="662"/>
      <c r="B92" s="636"/>
      <c r="C92" s="391"/>
      <c r="D92" s="391"/>
      <c r="E92" s="391"/>
    </row>
    <row r="93" spans="1:5" ht="14.4" hidden="1" customHeight="1">
      <c r="A93" s="662"/>
      <c r="B93" s="636"/>
      <c r="C93" s="391"/>
      <c r="D93" s="391"/>
      <c r="E93" s="391"/>
    </row>
    <row r="94" spans="1:5" ht="14.4" hidden="1" customHeight="1">
      <c r="A94" s="662"/>
      <c r="B94" s="636"/>
      <c r="C94" s="391"/>
      <c r="D94" s="391"/>
      <c r="E94" s="391"/>
    </row>
    <row r="95" spans="1:5" ht="14.4" hidden="1" customHeight="1">
      <c r="A95" s="662"/>
      <c r="B95" s="636"/>
      <c r="C95" s="391"/>
      <c r="D95" s="391"/>
      <c r="E95" s="391"/>
    </row>
    <row r="96" spans="1:5" ht="14.4" hidden="1" customHeight="1">
      <c r="A96" s="662"/>
      <c r="B96" s="636"/>
      <c r="C96" s="391"/>
      <c r="D96" s="391"/>
      <c r="E96" s="391"/>
    </row>
    <row r="97" spans="1:5" ht="14.4" hidden="1" customHeight="1">
      <c r="A97" s="662"/>
      <c r="B97" s="636"/>
      <c r="C97" s="391"/>
      <c r="D97" s="391"/>
      <c r="E97" s="391"/>
    </row>
    <row r="98" spans="1:5" ht="0.6" customHeight="1">
      <c r="A98" s="662"/>
      <c r="B98" s="636"/>
      <c r="C98" s="391"/>
      <c r="D98" s="391"/>
      <c r="E98" s="391"/>
    </row>
    <row r="99" spans="1:5" ht="15" hidden="1" customHeight="1" thickBot="1">
      <c r="A99" s="662"/>
      <c r="B99" s="636"/>
      <c r="C99" s="391"/>
      <c r="D99" s="391"/>
      <c r="E99" s="391"/>
    </row>
    <row r="100" spans="1:5" ht="15" hidden="1" customHeight="1" thickBot="1">
      <c r="A100" s="662"/>
      <c r="B100" s="636"/>
      <c r="C100" s="391"/>
      <c r="D100" s="391"/>
      <c r="E100" s="391"/>
    </row>
    <row r="101" spans="1:5" ht="15" hidden="1" customHeight="1" thickBot="1">
      <c r="A101" s="662"/>
      <c r="B101" s="636"/>
      <c r="C101" s="391"/>
      <c r="D101" s="391"/>
      <c r="E101" s="391"/>
    </row>
    <row r="102" spans="1:5" ht="15" hidden="1" customHeight="1" thickBot="1">
      <c r="A102" s="662"/>
      <c r="B102" s="636"/>
      <c r="C102" s="391"/>
      <c r="D102" s="391"/>
      <c r="E102" s="391"/>
    </row>
    <row r="103" spans="1:5" ht="15" hidden="1" customHeight="1" thickBot="1">
      <c r="A103" s="662"/>
      <c r="B103" s="636"/>
      <c r="C103" s="391"/>
      <c r="D103" s="391"/>
      <c r="E103" s="391"/>
    </row>
    <row r="104" spans="1:5" ht="15" hidden="1" customHeight="1" thickBot="1">
      <c r="A104" s="662"/>
      <c r="B104" s="636"/>
      <c r="C104" s="391"/>
      <c r="D104" s="391"/>
      <c r="E104" s="391"/>
    </row>
    <row r="105" spans="1:5" ht="27" customHeight="1" thickBot="1">
      <c r="A105" s="663"/>
      <c r="B105" s="637"/>
      <c r="C105" s="392"/>
      <c r="D105" s="392"/>
      <c r="E105" s="392"/>
    </row>
    <row r="106" spans="1:5">
      <c r="A106" s="678" t="s">
        <v>304</v>
      </c>
      <c r="B106" s="626" t="s">
        <v>305</v>
      </c>
      <c r="C106" s="651" t="s">
        <v>306</v>
      </c>
      <c r="D106" s="400" t="s">
        <v>16</v>
      </c>
      <c r="E106" s="629" t="s">
        <v>797</v>
      </c>
    </row>
    <row r="107" spans="1:5" ht="25.2">
      <c r="A107" s="679"/>
      <c r="B107" s="627"/>
      <c r="C107" s="652"/>
      <c r="D107" s="510" t="s">
        <v>365</v>
      </c>
      <c r="E107" s="630"/>
    </row>
    <row r="108" spans="1:5" ht="15" thickBot="1">
      <c r="A108" s="680"/>
      <c r="B108" s="628"/>
      <c r="C108" s="653"/>
      <c r="D108" s="401"/>
      <c r="E108" s="631"/>
    </row>
    <row r="109" spans="1:5">
      <c r="A109" s="678" t="s">
        <v>307</v>
      </c>
      <c r="B109" s="626" t="s">
        <v>308</v>
      </c>
      <c r="C109" s="651" t="s">
        <v>309</v>
      </c>
      <c r="D109" s="400" t="s">
        <v>16</v>
      </c>
      <c r="E109" s="629" t="s">
        <v>797</v>
      </c>
    </row>
    <row r="110" spans="1:5" ht="25.2">
      <c r="A110" s="679"/>
      <c r="B110" s="627"/>
      <c r="C110" s="652"/>
      <c r="D110" s="510" t="s">
        <v>365</v>
      </c>
      <c r="E110" s="630"/>
    </row>
    <row r="111" spans="1:5" ht="15" thickBot="1">
      <c r="A111" s="680"/>
      <c r="B111" s="628"/>
      <c r="C111" s="653"/>
      <c r="D111" s="401"/>
      <c r="E111" s="631"/>
    </row>
    <row r="112" spans="1:5" ht="50.4">
      <c r="A112" s="661">
        <v>2</v>
      </c>
      <c r="B112" s="635" t="s">
        <v>721</v>
      </c>
      <c r="C112" s="510" t="s">
        <v>798</v>
      </c>
      <c r="D112" s="510" t="s">
        <v>310</v>
      </c>
      <c r="E112" s="527" t="s">
        <v>811</v>
      </c>
    </row>
    <row r="113" spans="1:5" ht="25.2">
      <c r="A113" s="662"/>
      <c r="B113" s="636"/>
      <c r="C113" s="510" t="s">
        <v>799</v>
      </c>
      <c r="D113" s="525"/>
      <c r="E113" s="528" t="s">
        <v>812</v>
      </c>
    </row>
    <row r="114" spans="1:5" ht="37.799999999999997">
      <c r="A114" s="662"/>
      <c r="B114" s="636"/>
      <c r="C114" s="519" t="s">
        <v>800</v>
      </c>
      <c r="D114" s="522" t="s">
        <v>804</v>
      </c>
      <c r="E114" s="528" t="s">
        <v>813</v>
      </c>
    </row>
    <row r="115" spans="1:5" ht="37.799999999999997">
      <c r="A115" s="662"/>
      <c r="B115" s="636"/>
      <c r="C115" s="519" t="s">
        <v>801</v>
      </c>
      <c r="D115" s="526" t="s">
        <v>805</v>
      </c>
      <c r="E115" s="528" t="s">
        <v>814</v>
      </c>
    </row>
    <row r="116" spans="1:5" ht="37.799999999999997">
      <c r="A116" s="662"/>
      <c r="B116" s="636"/>
      <c r="C116" s="519" t="s">
        <v>802</v>
      </c>
      <c r="D116" s="526" t="s">
        <v>806</v>
      </c>
      <c r="E116" s="391"/>
    </row>
    <row r="117" spans="1:5" ht="63">
      <c r="A117" s="662"/>
      <c r="B117" s="636"/>
      <c r="C117" s="510" t="s">
        <v>803</v>
      </c>
      <c r="D117" s="526" t="s">
        <v>807</v>
      </c>
      <c r="E117" s="391"/>
    </row>
    <row r="118" spans="1:5" ht="37.799999999999997">
      <c r="A118" s="662"/>
      <c r="B118" s="636"/>
      <c r="C118" s="396"/>
      <c r="D118" s="522" t="s">
        <v>808</v>
      </c>
      <c r="E118" s="391"/>
    </row>
    <row r="119" spans="1:5" ht="63">
      <c r="A119" s="662"/>
      <c r="B119" s="636"/>
      <c r="C119" s="391"/>
      <c r="D119" s="522" t="s">
        <v>809</v>
      </c>
      <c r="E119" s="391"/>
    </row>
    <row r="120" spans="1:5" ht="63">
      <c r="A120" s="662"/>
      <c r="B120" s="636"/>
      <c r="C120" s="391"/>
      <c r="D120" s="522" t="s">
        <v>810</v>
      </c>
      <c r="E120" s="391"/>
    </row>
    <row r="121" spans="1:5" ht="15" thickBot="1">
      <c r="A121" s="663"/>
      <c r="B121" s="637"/>
      <c r="C121" s="392"/>
      <c r="D121" s="403"/>
      <c r="E121" s="392"/>
    </row>
    <row r="122" spans="1:5">
      <c r="A122" s="657" t="s">
        <v>311</v>
      </c>
      <c r="B122" s="626" t="s">
        <v>305</v>
      </c>
      <c r="C122" s="651" t="s">
        <v>306</v>
      </c>
      <c r="D122" s="400" t="s">
        <v>16</v>
      </c>
      <c r="E122" s="629" t="s">
        <v>797</v>
      </c>
    </row>
    <row r="123" spans="1:5" ht="25.2">
      <c r="A123" s="658"/>
      <c r="B123" s="627"/>
      <c r="C123" s="652"/>
      <c r="D123" s="510" t="s">
        <v>365</v>
      </c>
      <c r="E123" s="630"/>
    </row>
    <row r="124" spans="1:5" ht="15" thickBot="1">
      <c r="A124" s="659"/>
      <c r="B124" s="628"/>
      <c r="C124" s="653"/>
      <c r="D124" s="403"/>
      <c r="E124" s="631"/>
    </row>
    <row r="125" spans="1:5">
      <c r="A125" s="657" t="s">
        <v>312</v>
      </c>
      <c r="B125" s="626" t="s">
        <v>815</v>
      </c>
      <c r="C125" s="651" t="s">
        <v>816</v>
      </c>
      <c r="D125" s="400" t="s">
        <v>16</v>
      </c>
      <c r="E125" s="670" t="s">
        <v>817</v>
      </c>
    </row>
    <row r="126" spans="1:5" ht="25.2">
      <c r="A126" s="658"/>
      <c r="B126" s="627"/>
      <c r="C126" s="652"/>
      <c r="D126" s="510" t="s">
        <v>365</v>
      </c>
      <c r="E126" s="671"/>
    </row>
    <row r="127" spans="1:5" ht="15" thickBot="1">
      <c r="A127" s="659"/>
      <c r="B127" s="628"/>
      <c r="C127" s="653"/>
      <c r="D127" s="403"/>
      <c r="E127" s="672"/>
    </row>
    <row r="128" spans="1:5">
      <c r="A128" s="657" t="s">
        <v>313</v>
      </c>
      <c r="B128" s="626" t="s">
        <v>818</v>
      </c>
      <c r="C128" s="651" t="s">
        <v>314</v>
      </c>
      <c r="D128" s="400" t="s">
        <v>16</v>
      </c>
      <c r="E128" s="629" t="s">
        <v>797</v>
      </c>
    </row>
    <row r="129" spans="1:5" ht="25.2">
      <c r="A129" s="658"/>
      <c r="B129" s="627"/>
      <c r="C129" s="652"/>
      <c r="D129" s="510" t="s">
        <v>365</v>
      </c>
      <c r="E129" s="630"/>
    </row>
    <row r="130" spans="1:5" ht="15" thickBot="1">
      <c r="A130" s="659"/>
      <c r="B130" s="628"/>
      <c r="C130" s="653"/>
      <c r="D130" s="403"/>
      <c r="E130" s="631"/>
    </row>
    <row r="131" spans="1:5" ht="37.799999999999997">
      <c r="A131" s="675">
        <v>3</v>
      </c>
      <c r="B131" s="407" t="s">
        <v>724</v>
      </c>
      <c r="C131" s="524" t="s">
        <v>820</v>
      </c>
      <c r="D131" s="533" t="s">
        <v>831</v>
      </c>
      <c r="E131" s="524" t="s">
        <v>674</v>
      </c>
    </row>
    <row r="132" spans="1:5" ht="50.4">
      <c r="A132" s="676"/>
      <c r="B132" s="407"/>
      <c r="C132" s="524" t="s">
        <v>821</v>
      </c>
      <c r="D132" s="533" t="s">
        <v>832</v>
      </c>
      <c r="E132" s="524" t="s">
        <v>834</v>
      </c>
    </row>
    <row r="133" spans="1:5" ht="63">
      <c r="A133" s="676"/>
      <c r="B133" s="407" t="s">
        <v>819</v>
      </c>
      <c r="C133" s="524" t="s">
        <v>822</v>
      </c>
      <c r="D133" s="524" t="s">
        <v>833</v>
      </c>
      <c r="E133" s="409"/>
    </row>
    <row r="134" spans="1:5" ht="25.2">
      <c r="A134" s="676"/>
      <c r="B134" s="409"/>
      <c r="C134" s="530" t="s">
        <v>823</v>
      </c>
      <c r="D134" s="397"/>
      <c r="E134" s="409"/>
    </row>
    <row r="135" spans="1:5">
      <c r="A135" s="676"/>
      <c r="B135" s="409"/>
      <c r="C135" s="530" t="s">
        <v>824</v>
      </c>
      <c r="D135" s="409"/>
      <c r="E135" s="409"/>
    </row>
    <row r="136" spans="1:5">
      <c r="A136" s="676"/>
      <c r="B136" s="409"/>
      <c r="C136" s="530" t="s">
        <v>825</v>
      </c>
      <c r="D136" s="409"/>
      <c r="E136" s="409"/>
    </row>
    <row r="137" spans="1:5">
      <c r="A137" s="676"/>
      <c r="B137" s="409"/>
      <c r="C137" s="398"/>
      <c r="D137" s="409"/>
      <c r="E137" s="409"/>
    </row>
    <row r="138" spans="1:5">
      <c r="A138" s="676"/>
      <c r="B138" s="409"/>
      <c r="C138" s="397" t="s">
        <v>826</v>
      </c>
      <c r="D138" s="409"/>
      <c r="E138" s="409"/>
    </row>
    <row r="139" spans="1:5">
      <c r="A139" s="676"/>
      <c r="B139" s="409"/>
      <c r="C139" s="530" t="s">
        <v>827</v>
      </c>
      <c r="D139" s="409"/>
      <c r="E139" s="409"/>
    </row>
    <row r="140" spans="1:5">
      <c r="A140" s="676"/>
      <c r="B140" s="409"/>
      <c r="C140" s="530" t="s">
        <v>828</v>
      </c>
      <c r="D140" s="409"/>
      <c r="E140" s="409"/>
    </row>
    <row r="141" spans="1:5">
      <c r="A141" s="676"/>
      <c r="B141" s="409"/>
      <c r="C141" s="531"/>
      <c r="D141" s="409"/>
      <c r="E141" s="409"/>
    </row>
    <row r="142" spans="1:5" ht="37.799999999999997">
      <c r="A142" s="676"/>
      <c r="B142" s="409"/>
      <c r="C142" s="524" t="s">
        <v>829</v>
      </c>
      <c r="D142" s="409"/>
      <c r="E142" s="409"/>
    </row>
    <row r="143" spans="1:5" ht="51" thickBot="1">
      <c r="A143" s="677"/>
      <c r="B143" s="402"/>
      <c r="C143" s="532" t="s">
        <v>830</v>
      </c>
      <c r="D143" s="402"/>
      <c r="E143" s="402"/>
    </row>
    <row r="144" spans="1:5" ht="25.2">
      <c r="A144" s="635">
        <v>4</v>
      </c>
      <c r="B144" s="395" t="s">
        <v>1363</v>
      </c>
      <c r="C144" s="510" t="s">
        <v>1364</v>
      </c>
      <c r="D144" s="522" t="s">
        <v>1365</v>
      </c>
      <c r="E144" s="527"/>
    </row>
    <row r="145" spans="1:5">
      <c r="A145" s="636"/>
      <c r="B145" s="395"/>
      <c r="C145" s="534"/>
      <c r="D145" s="522"/>
      <c r="E145" s="528"/>
    </row>
    <row r="146" spans="1:5">
      <c r="A146" s="636"/>
      <c r="B146" s="395"/>
      <c r="C146" s="510"/>
      <c r="D146" s="522"/>
      <c r="E146" s="527"/>
    </row>
    <row r="147" spans="1:5">
      <c r="A147" s="636"/>
      <c r="B147" s="391"/>
      <c r="C147" s="510"/>
      <c r="D147" s="391"/>
      <c r="E147" s="391"/>
    </row>
    <row r="148" spans="1:5">
      <c r="A148" s="636"/>
      <c r="B148" s="391"/>
      <c r="C148" s="510"/>
      <c r="D148" s="391"/>
      <c r="E148" s="391"/>
    </row>
    <row r="149" spans="1:5">
      <c r="A149" s="636"/>
      <c r="B149" s="391"/>
      <c r="C149" s="534"/>
      <c r="D149" s="391"/>
      <c r="E149" s="391"/>
    </row>
    <row r="150" spans="1:5">
      <c r="A150" s="636"/>
      <c r="B150" s="391"/>
      <c r="C150" s="534"/>
      <c r="D150" s="391"/>
      <c r="E150" s="391"/>
    </row>
    <row r="151" spans="1:5">
      <c r="A151" s="636"/>
      <c r="B151" s="391"/>
      <c r="C151" s="534"/>
      <c r="D151" s="391"/>
      <c r="E151" s="391"/>
    </row>
    <row r="152" spans="1:5">
      <c r="A152" s="636"/>
      <c r="B152" s="391"/>
      <c r="C152" s="534"/>
      <c r="D152" s="391"/>
      <c r="E152" s="391"/>
    </row>
    <row r="153" spans="1:5">
      <c r="A153" s="636"/>
      <c r="B153" s="391"/>
      <c r="C153" s="534"/>
      <c r="D153" s="391"/>
      <c r="E153" s="391"/>
    </row>
    <row r="154" spans="1:5">
      <c r="A154" s="636"/>
      <c r="B154" s="391"/>
      <c r="C154" s="535"/>
      <c r="D154" s="391"/>
      <c r="E154" s="391"/>
    </row>
    <row r="155" spans="1:5">
      <c r="A155" s="636"/>
      <c r="B155" s="391"/>
      <c r="C155" s="395"/>
      <c r="D155" s="391"/>
      <c r="E155" s="391"/>
    </row>
    <row r="156" spans="1:5" ht="8.4" customHeight="1" thickBot="1">
      <c r="A156" s="637"/>
      <c r="B156" s="392"/>
      <c r="C156" s="403"/>
      <c r="D156" s="392"/>
      <c r="E156" s="392"/>
    </row>
    <row r="157" spans="1:5" ht="25.2">
      <c r="A157" s="635">
        <v>5</v>
      </c>
      <c r="B157" s="635" t="s">
        <v>17</v>
      </c>
      <c r="C157" s="510" t="s">
        <v>835</v>
      </c>
      <c r="D157" s="537" t="s">
        <v>852</v>
      </c>
      <c r="E157" s="510" t="s">
        <v>323</v>
      </c>
    </row>
    <row r="158" spans="1:5" ht="63">
      <c r="A158" s="636"/>
      <c r="B158" s="636"/>
      <c r="C158" s="534" t="s">
        <v>836</v>
      </c>
      <c r="D158" s="537" t="s">
        <v>320</v>
      </c>
      <c r="E158" s="510" t="s">
        <v>1366</v>
      </c>
    </row>
    <row r="159" spans="1:5" ht="37.799999999999997">
      <c r="A159" s="636"/>
      <c r="B159" s="636"/>
      <c r="C159" s="510" t="s">
        <v>837</v>
      </c>
      <c r="D159" s="537" t="s">
        <v>321</v>
      </c>
      <c r="E159" s="510" t="s">
        <v>1367</v>
      </c>
    </row>
    <row r="160" spans="1:5" ht="50.4">
      <c r="A160" s="636"/>
      <c r="B160" s="636"/>
      <c r="C160" s="510" t="s">
        <v>838</v>
      </c>
      <c r="D160" s="396" t="s">
        <v>322</v>
      </c>
      <c r="E160" s="510" t="s">
        <v>1368</v>
      </c>
    </row>
    <row r="161" spans="1:5" ht="37.799999999999997">
      <c r="A161" s="636"/>
      <c r="B161" s="636"/>
      <c r="C161" s="510" t="s">
        <v>839</v>
      </c>
      <c r="D161" s="391"/>
      <c r="E161" s="414"/>
    </row>
    <row r="162" spans="1:5">
      <c r="A162" s="636"/>
      <c r="B162" s="636"/>
      <c r="C162" s="510" t="s">
        <v>840</v>
      </c>
      <c r="D162" s="391"/>
      <c r="E162" s="391"/>
    </row>
    <row r="163" spans="1:5">
      <c r="A163" s="636"/>
      <c r="B163" s="636"/>
      <c r="C163" s="510" t="s">
        <v>841</v>
      </c>
      <c r="D163" s="391"/>
      <c r="E163" s="391"/>
    </row>
    <row r="164" spans="1:5" ht="37.799999999999997">
      <c r="A164" s="636"/>
      <c r="B164" s="636"/>
      <c r="C164" s="510" t="s">
        <v>1369</v>
      </c>
      <c r="D164" s="391"/>
      <c r="E164" s="391"/>
    </row>
    <row r="165" spans="1:5">
      <c r="A165" s="636"/>
      <c r="B165" s="636"/>
      <c r="C165" s="534" t="s">
        <v>340</v>
      </c>
      <c r="D165" s="391"/>
      <c r="E165" s="391"/>
    </row>
    <row r="166" spans="1:5" ht="25.2">
      <c r="A166" s="636"/>
      <c r="B166" s="636"/>
      <c r="C166" s="534" t="s">
        <v>842</v>
      </c>
      <c r="D166" s="391"/>
      <c r="E166" s="391"/>
    </row>
    <row r="167" spans="1:5">
      <c r="A167" s="636"/>
      <c r="B167" s="636"/>
      <c r="C167" s="534" t="s">
        <v>342</v>
      </c>
      <c r="D167" s="391"/>
      <c r="E167" s="391"/>
    </row>
    <row r="168" spans="1:5">
      <c r="A168" s="636"/>
      <c r="B168" s="636"/>
      <c r="C168" s="510" t="s">
        <v>843</v>
      </c>
      <c r="D168" s="391"/>
      <c r="E168" s="391"/>
    </row>
    <row r="169" spans="1:5" ht="25.2">
      <c r="A169" s="636"/>
      <c r="B169" s="636"/>
      <c r="C169" s="534" t="s">
        <v>844</v>
      </c>
      <c r="D169" s="391"/>
      <c r="E169" s="391"/>
    </row>
    <row r="170" spans="1:5" ht="50.4">
      <c r="A170" s="636"/>
      <c r="B170" s="636"/>
      <c r="C170" s="534" t="s">
        <v>845</v>
      </c>
      <c r="D170" s="391"/>
      <c r="E170" s="391"/>
    </row>
    <row r="171" spans="1:5">
      <c r="A171" s="636"/>
      <c r="B171" s="636"/>
      <c r="C171" s="534" t="s">
        <v>846</v>
      </c>
      <c r="D171" s="391"/>
      <c r="E171" s="391"/>
    </row>
    <row r="172" spans="1:5">
      <c r="A172" s="636"/>
      <c r="B172" s="636"/>
      <c r="C172" s="536" t="s">
        <v>847</v>
      </c>
      <c r="D172" s="391"/>
      <c r="E172" s="391"/>
    </row>
    <row r="173" spans="1:5">
      <c r="A173" s="636"/>
      <c r="B173" s="636"/>
      <c r="C173" s="536" t="s">
        <v>848</v>
      </c>
      <c r="D173" s="391"/>
      <c r="E173" s="391"/>
    </row>
    <row r="174" spans="1:5">
      <c r="A174" s="636"/>
      <c r="B174" s="636"/>
      <c r="C174" s="536" t="s">
        <v>849</v>
      </c>
      <c r="D174" s="391"/>
      <c r="E174" s="391"/>
    </row>
    <row r="175" spans="1:5">
      <c r="A175" s="636"/>
      <c r="B175" s="636"/>
      <c r="C175" s="535"/>
      <c r="D175" s="391"/>
      <c r="E175" s="391"/>
    </row>
    <row r="176" spans="1:5">
      <c r="A176" s="636"/>
      <c r="B176" s="636"/>
      <c r="C176" s="396" t="s">
        <v>315</v>
      </c>
      <c r="D176" s="391"/>
      <c r="E176" s="391"/>
    </row>
    <row r="177" spans="1:5" ht="25.2">
      <c r="A177" s="636"/>
      <c r="B177" s="636"/>
      <c r="C177" s="510" t="s">
        <v>316</v>
      </c>
      <c r="D177" s="391"/>
      <c r="E177" s="391"/>
    </row>
    <row r="178" spans="1:5" ht="25.2">
      <c r="A178" s="636"/>
      <c r="B178" s="636"/>
      <c r="C178" s="522" t="s">
        <v>317</v>
      </c>
      <c r="D178" s="391"/>
      <c r="E178" s="391"/>
    </row>
    <row r="179" spans="1:5" ht="25.2">
      <c r="A179" s="636"/>
      <c r="B179" s="636"/>
      <c r="C179" s="522" t="s">
        <v>318</v>
      </c>
      <c r="D179" s="391"/>
      <c r="E179" s="391"/>
    </row>
    <row r="180" spans="1:5">
      <c r="A180" s="636"/>
      <c r="B180" s="636"/>
      <c r="C180" s="522"/>
      <c r="D180" s="391"/>
      <c r="E180" s="391"/>
    </row>
    <row r="181" spans="1:5">
      <c r="A181" s="636"/>
      <c r="B181" s="636"/>
      <c r="C181" s="396" t="s">
        <v>319</v>
      </c>
      <c r="D181" s="391"/>
      <c r="E181" s="391"/>
    </row>
    <row r="182" spans="1:5">
      <c r="A182" s="636"/>
      <c r="B182" s="636"/>
      <c r="C182" s="510" t="s">
        <v>850</v>
      </c>
      <c r="D182" s="391"/>
      <c r="E182" s="391"/>
    </row>
    <row r="183" spans="1:5" ht="25.2">
      <c r="A183" s="636"/>
      <c r="B183" s="636"/>
      <c r="C183" s="510" t="s">
        <v>851</v>
      </c>
      <c r="D183" s="391"/>
      <c r="E183" s="391"/>
    </row>
    <row r="184" spans="1:5" ht="15" thickBot="1">
      <c r="A184" s="637"/>
      <c r="B184" s="637"/>
      <c r="C184" s="404"/>
      <c r="D184" s="392"/>
      <c r="E184" s="392"/>
    </row>
    <row r="185" spans="1:5">
      <c r="A185" s="623" t="s">
        <v>337</v>
      </c>
      <c r="B185" s="623" t="s">
        <v>324</v>
      </c>
      <c r="C185" s="629" t="s">
        <v>853</v>
      </c>
      <c r="D185" s="400" t="s">
        <v>16</v>
      </c>
      <c r="E185" s="629" t="s">
        <v>797</v>
      </c>
    </row>
    <row r="186" spans="1:5" ht="25.2">
      <c r="A186" s="624"/>
      <c r="B186" s="624"/>
      <c r="C186" s="630"/>
      <c r="D186" s="510" t="s">
        <v>365</v>
      </c>
      <c r="E186" s="630"/>
    </row>
    <row r="187" spans="1:5" ht="15" thickBot="1">
      <c r="A187" s="625"/>
      <c r="B187" s="625"/>
      <c r="C187" s="631"/>
      <c r="D187" s="403"/>
      <c r="E187" s="631"/>
    </row>
    <row r="188" spans="1:5">
      <c r="A188" s="623" t="s">
        <v>338</v>
      </c>
      <c r="B188" s="623" t="s">
        <v>325</v>
      </c>
      <c r="C188" s="510" t="s">
        <v>854</v>
      </c>
      <c r="D188" s="400" t="s">
        <v>16</v>
      </c>
      <c r="E188" s="670" t="s">
        <v>817</v>
      </c>
    </row>
    <row r="189" spans="1:5" ht="25.2">
      <c r="A189" s="624"/>
      <c r="B189" s="624"/>
      <c r="C189" s="510" t="s">
        <v>855</v>
      </c>
      <c r="D189" s="510" t="s">
        <v>365</v>
      </c>
      <c r="E189" s="671"/>
    </row>
    <row r="190" spans="1:5" ht="15" thickBot="1">
      <c r="A190" s="625"/>
      <c r="B190" s="625"/>
      <c r="C190" s="403"/>
      <c r="D190" s="403"/>
      <c r="E190" s="672"/>
    </row>
    <row r="191" spans="1:5">
      <c r="A191" s="623" t="s">
        <v>339</v>
      </c>
      <c r="B191" s="623" t="s">
        <v>326</v>
      </c>
      <c r="C191" s="629" t="s">
        <v>856</v>
      </c>
      <c r="D191" s="623"/>
      <c r="E191" s="673"/>
    </row>
    <row r="192" spans="1:5" ht="15" thickBot="1">
      <c r="A192" s="625"/>
      <c r="B192" s="625"/>
      <c r="C192" s="631"/>
      <c r="D192" s="625"/>
      <c r="E192" s="674"/>
    </row>
    <row r="193" spans="1:5" ht="63">
      <c r="A193" s="635">
        <v>6</v>
      </c>
      <c r="B193" s="635" t="s">
        <v>327</v>
      </c>
      <c r="C193" s="510" t="s">
        <v>857</v>
      </c>
      <c r="D193" s="537" t="s">
        <v>1399</v>
      </c>
      <c r="E193" s="510" t="s">
        <v>334</v>
      </c>
    </row>
    <row r="194" spans="1:5" ht="63">
      <c r="A194" s="636"/>
      <c r="B194" s="636"/>
      <c r="C194" s="534" t="s">
        <v>858</v>
      </c>
      <c r="D194" s="537" t="s">
        <v>1400</v>
      </c>
      <c r="E194" s="510" t="s">
        <v>335</v>
      </c>
    </row>
    <row r="195" spans="1:5" ht="37.799999999999997">
      <c r="A195" s="636"/>
      <c r="B195" s="636"/>
      <c r="C195" s="510" t="s">
        <v>859</v>
      </c>
      <c r="D195" s="537" t="s">
        <v>867</v>
      </c>
      <c r="E195" s="510" t="s">
        <v>336</v>
      </c>
    </row>
    <row r="196" spans="1:5" ht="63">
      <c r="A196" s="636"/>
      <c r="B196" s="636"/>
      <c r="C196" s="510" t="s">
        <v>860</v>
      </c>
      <c r="D196" s="396"/>
      <c r="E196" s="510" t="s">
        <v>1366</v>
      </c>
    </row>
    <row r="197" spans="1:5" ht="50.4">
      <c r="A197" s="636"/>
      <c r="B197" s="636"/>
      <c r="C197" s="510" t="s">
        <v>861</v>
      </c>
      <c r="D197" s="396"/>
      <c r="E197" s="510" t="s">
        <v>1368</v>
      </c>
    </row>
    <row r="198" spans="1:5">
      <c r="A198" s="636"/>
      <c r="B198" s="636"/>
      <c r="C198" s="510" t="s">
        <v>862</v>
      </c>
      <c r="D198" s="391"/>
      <c r="E198" s="414"/>
    </row>
    <row r="199" spans="1:5">
      <c r="A199" s="636"/>
      <c r="B199" s="636"/>
      <c r="C199" s="510" t="s">
        <v>863</v>
      </c>
      <c r="D199" s="391"/>
      <c r="E199" s="391"/>
    </row>
    <row r="200" spans="1:5" ht="25.2">
      <c r="A200" s="636"/>
      <c r="B200" s="636"/>
      <c r="C200" s="510" t="s">
        <v>1370</v>
      </c>
      <c r="D200" s="391"/>
      <c r="E200" s="391"/>
    </row>
    <row r="201" spans="1:5" ht="25.2">
      <c r="A201" s="636"/>
      <c r="B201" s="636"/>
      <c r="C201" s="510" t="s">
        <v>864</v>
      </c>
      <c r="D201" s="391"/>
      <c r="E201" s="391"/>
    </row>
    <row r="202" spans="1:5">
      <c r="A202" s="636"/>
      <c r="B202" s="636"/>
      <c r="C202" s="510" t="s">
        <v>865</v>
      </c>
      <c r="D202" s="391"/>
      <c r="E202" s="391"/>
    </row>
    <row r="203" spans="1:5" ht="25.2">
      <c r="A203" s="636"/>
      <c r="B203" s="636"/>
      <c r="C203" s="510" t="s">
        <v>866</v>
      </c>
      <c r="D203" s="391"/>
      <c r="E203" s="391"/>
    </row>
    <row r="204" spans="1:5">
      <c r="A204" s="636"/>
      <c r="B204" s="636"/>
      <c r="C204" s="535"/>
      <c r="D204" s="391"/>
      <c r="E204" s="391"/>
    </row>
    <row r="205" spans="1:5">
      <c r="A205" s="636"/>
      <c r="B205" s="636"/>
      <c r="C205" s="396" t="s">
        <v>328</v>
      </c>
      <c r="D205" s="391"/>
      <c r="E205" s="391"/>
    </row>
    <row r="206" spans="1:5" ht="25.2">
      <c r="A206" s="636"/>
      <c r="B206" s="636"/>
      <c r="C206" s="522" t="s">
        <v>329</v>
      </c>
      <c r="D206" s="391"/>
      <c r="E206" s="391"/>
    </row>
    <row r="207" spans="1:5">
      <c r="A207" s="636"/>
      <c r="B207" s="636"/>
      <c r="C207" s="510" t="s">
        <v>330</v>
      </c>
      <c r="D207" s="391"/>
      <c r="E207" s="391"/>
    </row>
    <row r="208" spans="1:5" ht="25.2">
      <c r="A208" s="636"/>
      <c r="B208" s="636"/>
      <c r="C208" s="510" t="s">
        <v>331</v>
      </c>
      <c r="D208" s="391"/>
      <c r="E208" s="391"/>
    </row>
    <row r="209" spans="1:5" ht="25.2">
      <c r="A209" s="636"/>
      <c r="B209" s="636"/>
      <c r="C209" s="522" t="s">
        <v>332</v>
      </c>
      <c r="D209" s="391"/>
      <c r="E209" s="391"/>
    </row>
    <row r="210" spans="1:5">
      <c r="A210" s="636"/>
      <c r="B210" s="636"/>
      <c r="C210" s="405"/>
      <c r="D210" s="391"/>
      <c r="E210" s="391"/>
    </row>
    <row r="211" spans="1:5">
      <c r="A211" s="636"/>
      <c r="B211" s="636"/>
      <c r="C211" s="396" t="s">
        <v>333</v>
      </c>
      <c r="D211" s="391"/>
      <c r="E211" s="391"/>
    </row>
    <row r="212" spans="1:5">
      <c r="A212" s="636"/>
      <c r="B212" s="636"/>
      <c r="C212" s="510" t="s">
        <v>850</v>
      </c>
      <c r="D212" s="391"/>
      <c r="E212" s="391"/>
    </row>
    <row r="213" spans="1:5" ht="25.2">
      <c r="A213" s="636"/>
      <c r="B213" s="636"/>
      <c r="C213" s="510" t="s">
        <v>851</v>
      </c>
      <c r="D213" s="391"/>
      <c r="E213" s="391"/>
    </row>
    <row r="214" spans="1:5" ht="15" thickBot="1">
      <c r="A214" s="637"/>
      <c r="B214" s="637"/>
      <c r="C214" s="538"/>
      <c r="D214" s="392"/>
      <c r="E214" s="392"/>
    </row>
    <row r="215" spans="1:5">
      <c r="A215" s="623" t="s">
        <v>346</v>
      </c>
      <c r="B215" s="623" t="s">
        <v>324</v>
      </c>
      <c r="C215" s="629" t="s">
        <v>868</v>
      </c>
      <c r="D215" s="400" t="s">
        <v>16</v>
      </c>
      <c r="E215" s="629" t="s">
        <v>797</v>
      </c>
    </row>
    <row r="216" spans="1:5" ht="25.2">
      <c r="A216" s="624"/>
      <c r="B216" s="624"/>
      <c r="C216" s="630"/>
      <c r="D216" s="510" t="s">
        <v>365</v>
      </c>
      <c r="E216" s="630"/>
    </row>
    <row r="217" spans="1:5" ht="15" thickBot="1">
      <c r="A217" s="625"/>
      <c r="B217" s="625"/>
      <c r="C217" s="631"/>
      <c r="D217" s="403"/>
      <c r="E217" s="631"/>
    </row>
    <row r="218" spans="1:5">
      <c r="A218" s="623" t="s">
        <v>348</v>
      </c>
      <c r="B218" s="623" t="s">
        <v>325</v>
      </c>
      <c r="C218" s="510" t="s">
        <v>854</v>
      </c>
      <c r="D218" s="400" t="s">
        <v>16</v>
      </c>
      <c r="E218" s="670" t="s">
        <v>817</v>
      </c>
    </row>
    <row r="219" spans="1:5" ht="25.2">
      <c r="A219" s="624"/>
      <c r="B219" s="624"/>
      <c r="C219" s="510" t="s">
        <v>855</v>
      </c>
      <c r="D219" s="510" t="s">
        <v>365</v>
      </c>
      <c r="E219" s="671"/>
    </row>
    <row r="220" spans="1:5" ht="15" thickBot="1">
      <c r="A220" s="625"/>
      <c r="B220" s="625"/>
      <c r="C220" s="403"/>
      <c r="D220" s="403"/>
      <c r="E220" s="672"/>
    </row>
    <row r="221" spans="1:5">
      <c r="A221" s="623" t="s">
        <v>349</v>
      </c>
      <c r="B221" s="623" t="s">
        <v>326</v>
      </c>
      <c r="C221" s="629" t="s">
        <v>856</v>
      </c>
      <c r="D221" s="623"/>
      <c r="E221" s="673"/>
    </row>
    <row r="222" spans="1:5" ht="15" thickBot="1">
      <c r="A222" s="625"/>
      <c r="B222" s="625"/>
      <c r="C222" s="631"/>
      <c r="D222" s="625"/>
      <c r="E222" s="674"/>
    </row>
    <row r="223" spans="1:5" ht="25.2">
      <c r="A223" s="635">
        <v>7</v>
      </c>
      <c r="B223" s="638" t="s">
        <v>18</v>
      </c>
      <c r="C223" s="510" t="s">
        <v>869</v>
      </c>
      <c r="D223" s="537" t="s">
        <v>875</v>
      </c>
      <c r="E223" s="617" t="s">
        <v>1372</v>
      </c>
    </row>
    <row r="224" spans="1:5" ht="37.799999999999997">
      <c r="A224" s="636"/>
      <c r="B224" s="639"/>
      <c r="C224" s="510" t="s">
        <v>870</v>
      </c>
      <c r="D224" s="537" t="s">
        <v>345</v>
      </c>
      <c r="E224" s="617" t="s">
        <v>1373</v>
      </c>
    </row>
    <row r="225" spans="1:5" ht="63">
      <c r="A225" s="636"/>
      <c r="B225" s="639"/>
      <c r="C225" s="510" t="s">
        <v>871</v>
      </c>
      <c r="D225" s="537" t="s">
        <v>321</v>
      </c>
      <c r="E225" s="617" t="s">
        <v>1374</v>
      </c>
    </row>
    <row r="226" spans="1:5" ht="37.799999999999997">
      <c r="A226" s="636"/>
      <c r="B226" s="639"/>
      <c r="C226" s="510" t="s">
        <v>1371</v>
      </c>
      <c r="D226" s="391"/>
      <c r="E226" s="617" t="s">
        <v>1375</v>
      </c>
    </row>
    <row r="227" spans="1:5">
      <c r="A227" s="636"/>
      <c r="B227" s="639"/>
      <c r="C227" s="534" t="s">
        <v>340</v>
      </c>
      <c r="D227" s="391"/>
      <c r="E227" s="414"/>
    </row>
    <row r="228" spans="1:5" ht="50.4">
      <c r="A228" s="636"/>
      <c r="B228" s="639"/>
      <c r="C228" s="534" t="s">
        <v>341</v>
      </c>
      <c r="D228" s="391"/>
      <c r="E228" s="617" t="s">
        <v>1376</v>
      </c>
    </row>
    <row r="229" spans="1:5">
      <c r="A229" s="636"/>
      <c r="B229" s="639"/>
      <c r="C229" s="534" t="s">
        <v>342</v>
      </c>
      <c r="D229" s="391"/>
      <c r="E229" s="391"/>
    </row>
    <row r="230" spans="1:5" ht="25.2">
      <c r="A230" s="636"/>
      <c r="B230" s="639"/>
      <c r="C230" s="396" t="s">
        <v>343</v>
      </c>
      <c r="D230" s="391"/>
      <c r="E230" s="391"/>
    </row>
    <row r="231" spans="1:5">
      <c r="A231" s="636"/>
      <c r="B231" s="639"/>
      <c r="C231" s="539" t="s">
        <v>872</v>
      </c>
      <c r="D231" s="391"/>
      <c r="E231" s="391"/>
    </row>
    <row r="232" spans="1:5" ht="25.2">
      <c r="A232" s="636"/>
      <c r="B232" s="639"/>
      <c r="C232" s="539" t="s">
        <v>873</v>
      </c>
      <c r="D232" s="391"/>
      <c r="E232" s="391"/>
    </row>
    <row r="233" spans="1:5" ht="25.2">
      <c r="A233" s="636"/>
      <c r="B233" s="639"/>
      <c r="C233" s="539" t="s">
        <v>874</v>
      </c>
      <c r="D233" s="391"/>
      <c r="E233" s="391"/>
    </row>
    <row r="234" spans="1:5" ht="25.2">
      <c r="A234" s="636"/>
      <c r="B234" s="639"/>
      <c r="C234" s="396" t="s">
        <v>344</v>
      </c>
      <c r="D234" s="391"/>
      <c r="E234" s="391"/>
    </row>
    <row r="235" spans="1:5">
      <c r="A235" s="636"/>
      <c r="B235" s="639"/>
      <c r="C235" s="396"/>
      <c r="D235" s="391"/>
      <c r="E235" s="391"/>
    </row>
    <row r="236" spans="1:5">
      <c r="A236" s="636"/>
      <c r="B236" s="639"/>
      <c r="C236" s="510" t="s">
        <v>850</v>
      </c>
      <c r="D236" s="391"/>
      <c r="E236" s="391"/>
    </row>
    <row r="237" spans="1:5" ht="25.2">
      <c r="A237" s="636"/>
      <c r="B237" s="639"/>
      <c r="C237" s="510" t="s">
        <v>851</v>
      </c>
      <c r="D237" s="391"/>
      <c r="E237" s="391"/>
    </row>
    <row r="238" spans="1:5" ht="15" thickBot="1">
      <c r="A238" s="637"/>
      <c r="B238" s="640"/>
      <c r="C238" s="538"/>
      <c r="D238" s="392"/>
      <c r="E238" s="392"/>
    </row>
    <row r="239" spans="1:5" ht="25.2">
      <c r="A239" s="623" t="s">
        <v>354</v>
      </c>
      <c r="B239" s="623" t="s">
        <v>347</v>
      </c>
      <c r="C239" s="540" t="s">
        <v>876</v>
      </c>
      <c r="D239" s="400" t="s">
        <v>16</v>
      </c>
      <c r="E239" s="670" t="s">
        <v>817</v>
      </c>
    </row>
    <row r="240" spans="1:5" ht="25.2">
      <c r="A240" s="624"/>
      <c r="B240" s="624"/>
      <c r="C240" s="528" t="s">
        <v>877</v>
      </c>
      <c r="D240" s="510" t="s">
        <v>365</v>
      </c>
      <c r="E240" s="671"/>
    </row>
    <row r="241" spans="1:5" ht="15" thickBot="1">
      <c r="A241" s="625"/>
      <c r="B241" s="625"/>
      <c r="C241" s="403"/>
      <c r="D241" s="403"/>
      <c r="E241" s="672"/>
    </row>
    <row r="242" spans="1:5">
      <c r="A242" s="623" t="s">
        <v>356</v>
      </c>
      <c r="B242" s="623" t="s">
        <v>325</v>
      </c>
      <c r="C242" s="510" t="s">
        <v>854</v>
      </c>
      <c r="D242" s="400" t="s">
        <v>16</v>
      </c>
      <c r="E242" s="629" t="s">
        <v>797</v>
      </c>
    </row>
    <row r="243" spans="1:5" ht="25.2">
      <c r="A243" s="624"/>
      <c r="B243" s="624"/>
      <c r="C243" s="510" t="s">
        <v>855</v>
      </c>
      <c r="D243" s="510" t="s">
        <v>365</v>
      </c>
      <c r="E243" s="630"/>
    </row>
    <row r="244" spans="1:5" ht="15" thickBot="1">
      <c r="A244" s="625"/>
      <c r="B244" s="625"/>
      <c r="C244" s="403"/>
      <c r="D244" s="403"/>
      <c r="E244" s="631"/>
    </row>
    <row r="245" spans="1:5">
      <c r="A245" s="623" t="s">
        <v>358</v>
      </c>
      <c r="B245" s="623" t="s">
        <v>326</v>
      </c>
      <c r="C245" s="629" t="s">
        <v>856</v>
      </c>
      <c r="D245" s="623"/>
      <c r="E245" s="673"/>
    </row>
    <row r="246" spans="1:5" ht="15" thickBot="1">
      <c r="A246" s="625"/>
      <c r="B246" s="625"/>
      <c r="C246" s="631"/>
      <c r="D246" s="625"/>
      <c r="E246" s="674"/>
    </row>
    <row r="247" spans="1:5" ht="50.4">
      <c r="A247" s="635">
        <v>8</v>
      </c>
      <c r="B247" s="638" t="s">
        <v>19</v>
      </c>
      <c r="C247" s="510" t="s">
        <v>878</v>
      </c>
      <c r="D247" s="522" t="s">
        <v>350</v>
      </c>
      <c r="E247" s="670" t="s">
        <v>353</v>
      </c>
    </row>
    <row r="248" spans="1:5" ht="25.2">
      <c r="A248" s="636"/>
      <c r="B248" s="639"/>
      <c r="C248" s="510" t="s">
        <v>879</v>
      </c>
      <c r="D248" s="522" t="s">
        <v>351</v>
      </c>
      <c r="E248" s="671"/>
    </row>
    <row r="249" spans="1:5" ht="25.2">
      <c r="A249" s="636"/>
      <c r="B249" s="639"/>
      <c r="C249" s="510" t="s">
        <v>880</v>
      </c>
      <c r="D249" s="522" t="s">
        <v>352</v>
      </c>
      <c r="E249" s="671"/>
    </row>
    <row r="250" spans="1:5" ht="25.2">
      <c r="A250" s="636"/>
      <c r="B250" s="639"/>
      <c r="C250" s="510" t="s">
        <v>881</v>
      </c>
      <c r="D250" s="396"/>
      <c r="E250" s="671"/>
    </row>
    <row r="251" spans="1:5" ht="15" thickBot="1">
      <c r="A251" s="637"/>
      <c r="B251" s="640"/>
      <c r="C251" s="403"/>
      <c r="D251" s="392"/>
      <c r="E251" s="672"/>
    </row>
    <row r="252" spans="1:5">
      <c r="A252" s="623" t="s">
        <v>363</v>
      </c>
      <c r="B252" s="641" t="s">
        <v>355</v>
      </c>
      <c r="C252" s="510" t="s">
        <v>882</v>
      </c>
      <c r="D252" s="400" t="s">
        <v>16</v>
      </c>
      <c r="E252" s="629" t="s">
        <v>797</v>
      </c>
    </row>
    <row r="253" spans="1:5" ht="25.2">
      <c r="A253" s="624"/>
      <c r="B253" s="642"/>
      <c r="C253" s="510" t="s">
        <v>883</v>
      </c>
      <c r="D253" s="510" t="s">
        <v>365</v>
      </c>
      <c r="E253" s="630"/>
    </row>
    <row r="254" spans="1:5" ht="15" thickBot="1">
      <c r="A254" s="625"/>
      <c r="B254" s="643"/>
      <c r="C254" s="392"/>
      <c r="D254" s="403"/>
      <c r="E254" s="631"/>
    </row>
    <row r="255" spans="1:5">
      <c r="A255" s="623" t="s">
        <v>366</v>
      </c>
      <c r="B255" s="641" t="s">
        <v>357</v>
      </c>
      <c r="C255" s="510" t="s">
        <v>884</v>
      </c>
      <c r="D255" s="400" t="s">
        <v>16</v>
      </c>
      <c r="E255" s="629" t="s">
        <v>797</v>
      </c>
    </row>
    <row r="256" spans="1:5" ht="25.2">
      <c r="A256" s="624"/>
      <c r="B256" s="642"/>
      <c r="C256" s="510" t="s">
        <v>885</v>
      </c>
      <c r="D256" s="510" t="s">
        <v>365</v>
      </c>
      <c r="E256" s="630"/>
    </row>
    <row r="257" spans="1:5" ht="15" thickBot="1">
      <c r="A257" s="625"/>
      <c r="B257" s="643"/>
      <c r="C257" s="392"/>
      <c r="D257" s="403"/>
      <c r="E257" s="631"/>
    </row>
    <row r="258" spans="1:5">
      <c r="A258" s="623" t="s">
        <v>886</v>
      </c>
      <c r="B258" s="641" t="s">
        <v>325</v>
      </c>
      <c r="C258" s="510" t="s">
        <v>854</v>
      </c>
      <c r="D258" s="400" t="s">
        <v>16</v>
      </c>
      <c r="E258" s="629" t="s">
        <v>797</v>
      </c>
    </row>
    <row r="259" spans="1:5" ht="25.2">
      <c r="A259" s="624"/>
      <c r="B259" s="642"/>
      <c r="C259" s="510" t="s">
        <v>855</v>
      </c>
      <c r="D259" s="510" t="s">
        <v>365</v>
      </c>
      <c r="E259" s="630"/>
    </row>
    <row r="260" spans="1:5" ht="15" thickBot="1">
      <c r="A260" s="625"/>
      <c r="B260" s="643"/>
      <c r="C260" s="403"/>
      <c r="D260" s="403"/>
      <c r="E260" s="631"/>
    </row>
    <row r="261" spans="1:5" ht="37.799999999999997">
      <c r="A261" s="635">
        <v>9</v>
      </c>
      <c r="B261" s="648" t="s">
        <v>725</v>
      </c>
      <c r="C261" s="533" t="s">
        <v>887</v>
      </c>
      <c r="D261" s="543" t="s">
        <v>899</v>
      </c>
      <c r="E261" s="510" t="s">
        <v>902</v>
      </c>
    </row>
    <row r="262" spans="1:5" ht="37.799999999999997">
      <c r="A262" s="636"/>
      <c r="B262" s="649"/>
      <c r="C262" s="524" t="s">
        <v>888</v>
      </c>
      <c r="D262" s="543" t="s">
        <v>900</v>
      </c>
      <c r="E262" s="510" t="s">
        <v>903</v>
      </c>
    </row>
    <row r="263" spans="1:5" ht="25.2">
      <c r="A263" s="636"/>
      <c r="B263" s="649"/>
      <c r="C263" s="524" t="s">
        <v>889</v>
      </c>
      <c r="D263" s="543" t="s">
        <v>901</v>
      </c>
      <c r="E263" s="522"/>
    </row>
    <row r="264" spans="1:5">
      <c r="A264" s="636"/>
      <c r="B264" s="649"/>
      <c r="C264" s="541" t="s">
        <v>890</v>
      </c>
      <c r="D264" s="391"/>
      <c r="E264" s="391"/>
    </row>
    <row r="265" spans="1:5">
      <c r="A265" s="636"/>
      <c r="B265" s="649"/>
      <c r="C265" s="541" t="s">
        <v>891</v>
      </c>
      <c r="D265" s="391"/>
      <c r="E265" s="391"/>
    </row>
    <row r="266" spans="1:5">
      <c r="A266" s="636"/>
      <c r="B266" s="649"/>
      <c r="C266" s="541" t="s">
        <v>892</v>
      </c>
      <c r="D266" s="391"/>
      <c r="E266" s="391"/>
    </row>
    <row r="267" spans="1:5">
      <c r="A267" s="636"/>
      <c r="B267" s="649"/>
      <c r="C267" s="541" t="s">
        <v>893</v>
      </c>
      <c r="D267" s="391"/>
      <c r="E267" s="391"/>
    </row>
    <row r="268" spans="1:5">
      <c r="A268" s="636"/>
      <c r="B268" s="649"/>
      <c r="C268" s="541" t="s">
        <v>894</v>
      </c>
      <c r="D268" s="391"/>
      <c r="E268" s="391"/>
    </row>
    <row r="269" spans="1:5">
      <c r="A269" s="636"/>
      <c r="B269" s="649"/>
      <c r="C269" s="541" t="s">
        <v>895</v>
      </c>
      <c r="D269" s="391"/>
      <c r="E269" s="391"/>
    </row>
    <row r="270" spans="1:5">
      <c r="A270" s="636"/>
      <c r="B270" s="649"/>
      <c r="C270" s="541" t="s">
        <v>896</v>
      </c>
      <c r="D270" s="391"/>
      <c r="E270" s="391"/>
    </row>
    <row r="271" spans="1:5">
      <c r="A271" s="636"/>
      <c r="B271" s="649"/>
      <c r="C271" s="541" t="s">
        <v>897</v>
      </c>
      <c r="D271" s="391"/>
      <c r="E271" s="391"/>
    </row>
    <row r="272" spans="1:5">
      <c r="A272" s="636"/>
      <c r="B272" s="649"/>
      <c r="C272" s="541" t="s">
        <v>898</v>
      </c>
      <c r="D272" s="391"/>
      <c r="E272" s="391"/>
    </row>
    <row r="273" spans="1:5" ht="15" thickBot="1">
      <c r="A273" s="637"/>
      <c r="B273" s="650"/>
      <c r="C273" s="542"/>
      <c r="D273" s="392"/>
      <c r="E273" s="392"/>
    </row>
    <row r="274" spans="1:5">
      <c r="A274" s="623" t="s">
        <v>368</v>
      </c>
      <c r="B274" s="626" t="s">
        <v>904</v>
      </c>
      <c r="C274" s="524" t="s">
        <v>905</v>
      </c>
      <c r="D274" s="543" t="s">
        <v>16</v>
      </c>
      <c r="E274" s="629" t="s">
        <v>797</v>
      </c>
    </row>
    <row r="275" spans="1:5" ht="25.2">
      <c r="A275" s="624"/>
      <c r="B275" s="627"/>
      <c r="C275" s="524" t="s">
        <v>906</v>
      </c>
      <c r="D275" s="510" t="s">
        <v>365</v>
      </c>
      <c r="E275" s="630"/>
    </row>
    <row r="276" spans="1:5" ht="15" thickBot="1">
      <c r="A276" s="625"/>
      <c r="B276" s="628"/>
      <c r="C276" s="544"/>
      <c r="D276" s="545"/>
      <c r="E276" s="631"/>
    </row>
    <row r="277" spans="1:5">
      <c r="A277" s="623" t="s">
        <v>370</v>
      </c>
      <c r="B277" s="626" t="s">
        <v>325</v>
      </c>
      <c r="C277" s="524" t="s">
        <v>907</v>
      </c>
      <c r="D277" s="543" t="s">
        <v>16</v>
      </c>
      <c r="E277" s="629" t="s">
        <v>797</v>
      </c>
    </row>
    <row r="278" spans="1:5" ht="25.2">
      <c r="A278" s="624"/>
      <c r="B278" s="627"/>
      <c r="C278" s="524" t="s">
        <v>908</v>
      </c>
      <c r="D278" s="510" t="s">
        <v>365</v>
      </c>
      <c r="E278" s="630"/>
    </row>
    <row r="279" spans="1:5" ht="15" thickBot="1">
      <c r="A279" s="625"/>
      <c r="B279" s="628"/>
      <c r="C279" s="544"/>
      <c r="D279" s="545"/>
      <c r="E279" s="631"/>
    </row>
    <row r="280" spans="1:5" ht="75.599999999999994">
      <c r="A280" s="635">
        <v>10</v>
      </c>
      <c r="B280" s="635" t="s">
        <v>727</v>
      </c>
      <c r="C280" s="510" t="s">
        <v>909</v>
      </c>
      <c r="D280" s="522" t="s">
        <v>912</v>
      </c>
      <c r="E280" s="510" t="s">
        <v>362</v>
      </c>
    </row>
    <row r="281" spans="1:5" ht="75.599999999999994">
      <c r="A281" s="636"/>
      <c r="B281" s="636"/>
      <c r="C281" s="510" t="s">
        <v>910</v>
      </c>
      <c r="D281" s="522" t="s">
        <v>913</v>
      </c>
      <c r="E281" s="510" t="s">
        <v>914</v>
      </c>
    </row>
    <row r="282" spans="1:5" ht="37.799999999999997">
      <c r="A282" s="636"/>
      <c r="B282" s="636"/>
      <c r="C282" s="510" t="s">
        <v>911</v>
      </c>
      <c r="D282" s="391"/>
      <c r="E282" s="510" t="s">
        <v>915</v>
      </c>
    </row>
    <row r="283" spans="1:5">
      <c r="A283" s="636"/>
      <c r="B283" s="636"/>
      <c r="C283" s="396"/>
      <c r="D283" s="391"/>
      <c r="E283" s="510" t="s">
        <v>916</v>
      </c>
    </row>
    <row r="284" spans="1:5">
      <c r="A284" s="636"/>
      <c r="B284" s="636"/>
      <c r="C284" s="525"/>
      <c r="D284" s="391"/>
      <c r="E284" s="391"/>
    </row>
    <row r="285" spans="1:5">
      <c r="A285" s="636"/>
      <c r="B285" s="636"/>
      <c r="C285" s="525"/>
      <c r="D285" s="391"/>
      <c r="E285" s="391"/>
    </row>
    <row r="286" spans="1:5" ht="15" thickBot="1">
      <c r="A286" s="637"/>
      <c r="B286" s="637"/>
      <c r="C286" s="546"/>
      <c r="D286" s="392"/>
      <c r="E286" s="392"/>
    </row>
    <row r="287" spans="1:5" ht="25.2">
      <c r="A287" s="623" t="s">
        <v>383</v>
      </c>
      <c r="B287" s="626" t="s">
        <v>917</v>
      </c>
      <c r="C287" s="533" t="s">
        <v>918</v>
      </c>
      <c r="D287" s="400" t="s">
        <v>16</v>
      </c>
      <c r="E287" s="623" t="s">
        <v>921</v>
      </c>
    </row>
    <row r="288" spans="1:5" ht="25.2">
      <c r="A288" s="624"/>
      <c r="B288" s="627"/>
      <c r="C288" s="533" t="s">
        <v>919</v>
      </c>
      <c r="D288" s="548" t="s">
        <v>920</v>
      </c>
      <c r="E288" s="624"/>
    </row>
    <row r="289" spans="1:5" ht="15" thickBot="1">
      <c r="A289" s="625"/>
      <c r="B289" s="628"/>
      <c r="C289" s="547"/>
      <c r="D289" s="403"/>
      <c r="E289" s="625"/>
    </row>
    <row r="290" spans="1:5" ht="25.2">
      <c r="A290" s="623" t="s">
        <v>385</v>
      </c>
      <c r="B290" s="626" t="s">
        <v>384</v>
      </c>
      <c r="C290" s="533" t="s">
        <v>922</v>
      </c>
      <c r="D290" s="400" t="s">
        <v>16</v>
      </c>
      <c r="E290" s="623" t="s">
        <v>921</v>
      </c>
    </row>
    <row r="291" spans="1:5" ht="25.2">
      <c r="A291" s="624"/>
      <c r="B291" s="627"/>
      <c r="C291" s="533" t="s">
        <v>923</v>
      </c>
      <c r="D291" s="548" t="s">
        <v>920</v>
      </c>
      <c r="E291" s="624"/>
    </row>
    <row r="292" spans="1:5" ht="15" thickBot="1">
      <c r="A292" s="625"/>
      <c r="B292" s="628"/>
      <c r="C292" s="402"/>
      <c r="D292" s="403"/>
      <c r="E292" s="625"/>
    </row>
    <row r="293" spans="1:5">
      <c r="A293" s="623" t="s">
        <v>924</v>
      </c>
      <c r="B293" s="626" t="s">
        <v>925</v>
      </c>
      <c r="C293" s="533" t="s">
        <v>926</v>
      </c>
      <c r="D293" s="400" t="s">
        <v>16</v>
      </c>
      <c r="E293" s="623" t="s">
        <v>921</v>
      </c>
    </row>
    <row r="294" spans="1:5" ht="25.2">
      <c r="A294" s="624"/>
      <c r="B294" s="627"/>
      <c r="C294" s="533" t="s">
        <v>927</v>
      </c>
      <c r="D294" s="548" t="s">
        <v>920</v>
      </c>
      <c r="E294" s="624"/>
    </row>
    <row r="295" spans="1:5" ht="15" thickBot="1">
      <c r="A295" s="625"/>
      <c r="B295" s="628"/>
      <c r="C295" s="402"/>
      <c r="D295" s="403"/>
      <c r="E295" s="625"/>
    </row>
    <row r="296" spans="1:5" ht="37.799999999999997">
      <c r="A296" s="635">
        <v>11</v>
      </c>
      <c r="B296" s="635" t="s">
        <v>729</v>
      </c>
      <c r="C296" s="510" t="s">
        <v>928</v>
      </c>
      <c r="D296" s="522" t="s">
        <v>929</v>
      </c>
      <c r="E296" s="510" t="s">
        <v>914</v>
      </c>
    </row>
    <row r="297" spans="1:5" ht="37.799999999999997">
      <c r="A297" s="636"/>
      <c r="B297" s="636"/>
      <c r="C297" s="510" t="s">
        <v>1377</v>
      </c>
      <c r="D297" s="522" t="s">
        <v>930</v>
      </c>
      <c r="E297" s="510" t="s">
        <v>362</v>
      </c>
    </row>
    <row r="298" spans="1:5" ht="25.2">
      <c r="A298" s="636"/>
      <c r="B298" s="636"/>
      <c r="C298" s="396"/>
      <c r="D298" s="522" t="s">
        <v>931</v>
      </c>
      <c r="E298" s="550"/>
    </row>
    <row r="299" spans="1:5" ht="15" thickBot="1">
      <c r="A299" s="637"/>
      <c r="B299" s="637"/>
      <c r="C299" s="392"/>
      <c r="D299" s="549"/>
      <c r="E299" s="403"/>
    </row>
    <row r="300" spans="1:5" ht="25.2">
      <c r="A300" s="623" t="s">
        <v>392</v>
      </c>
      <c r="B300" s="623" t="s">
        <v>932</v>
      </c>
      <c r="C300" s="528" t="s">
        <v>933</v>
      </c>
      <c r="D300" s="400" t="s">
        <v>16</v>
      </c>
      <c r="E300" s="623" t="s">
        <v>921</v>
      </c>
    </row>
    <row r="301" spans="1:5" ht="25.2">
      <c r="A301" s="624"/>
      <c r="B301" s="624"/>
      <c r="C301" s="528" t="s">
        <v>934</v>
      </c>
      <c r="D301" s="548" t="s">
        <v>920</v>
      </c>
      <c r="E301" s="624"/>
    </row>
    <row r="302" spans="1:5" ht="15" thickBot="1">
      <c r="A302" s="625"/>
      <c r="B302" s="625"/>
      <c r="C302" s="392"/>
      <c r="D302" s="408"/>
      <c r="E302" s="625"/>
    </row>
    <row r="303" spans="1:5">
      <c r="A303" s="623" t="s">
        <v>393</v>
      </c>
      <c r="B303" s="641" t="s">
        <v>325</v>
      </c>
      <c r="C303" s="510" t="s">
        <v>854</v>
      </c>
      <c r="D303" s="400" t="s">
        <v>16</v>
      </c>
      <c r="E303" s="623" t="s">
        <v>921</v>
      </c>
    </row>
    <row r="304" spans="1:5" ht="25.2">
      <c r="A304" s="624"/>
      <c r="B304" s="642"/>
      <c r="C304" s="510" t="s">
        <v>855</v>
      </c>
      <c r="D304" s="548" t="s">
        <v>920</v>
      </c>
      <c r="E304" s="624"/>
    </row>
    <row r="305" spans="1:5" ht="15" thickBot="1">
      <c r="A305" s="625"/>
      <c r="B305" s="643"/>
      <c r="C305" s="403"/>
      <c r="D305" s="408"/>
      <c r="E305" s="625"/>
    </row>
    <row r="306" spans="1:5" ht="37.799999999999997">
      <c r="A306" s="635">
        <v>12</v>
      </c>
      <c r="B306" s="638" t="s">
        <v>935</v>
      </c>
      <c r="C306" s="510" t="s">
        <v>936</v>
      </c>
      <c r="D306" s="522" t="s">
        <v>360</v>
      </c>
      <c r="E306" s="629" t="s">
        <v>362</v>
      </c>
    </row>
    <row r="307" spans="1:5" ht="37.799999999999997">
      <c r="A307" s="636"/>
      <c r="B307" s="639"/>
      <c r="C307" s="510" t="s">
        <v>937</v>
      </c>
      <c r="D307" s="522" t="s">
        <v>361</v>
      </c>
      <c r="E307" s="630"/>
    </row>
    <row r="308" spans="1:5" ht="25.2">
      <c r="A308" s="636"/>
      <c r="B308" s="639"/>
      <c r="C308" s="534" t="s">
        <v>938</v>
      </c>
      <c r="D308" s="522" t="s">
        <v>946</v>
      </c>
      <c r="E308" s="630"/>
    </row>
    <row r="309" spans="1:5">
      <c r="A309" s="636"/>
      <c r="B309" s="639"/>
      <c r="C309" s="534" t="s">
        <v>939</v>
      </c>
      <c r="D309" s="396"/>
      <c r="E309" s="630"/>
    </row>
    <row r="310" spans="1:5">
      <c r="A310" s="636"/>
      <c r="B310" s="639"/>
      <c r="C310" s="534" t="s">
        <v>940</v>
      </c>
      <c r="D310" s="400"/>
      <c r="E310" s="630"/>
    </row>
    <row r="311" spans="1:5">
      <c r="A311" s="636"/>
      <c r="B311" s="639"/>
      <c r="C311" s="534" t="s">
        <v>941</v>
      </c>
      <c r="D311" s="391"/>
      <c r="E311" s="630"/>
    </row>
    <row r="312" spans="1:5">
      <c r="A312" s="636"/>
      <c r="B312" s="639"/>
      <c r="C312" s="534" t="s">
        <v>942</v>
      </c>
      <c r="D312" s="391"/>
      <c r="E312" s="630"/>
    </row>
    <row r="313" spans="1:5">
      <c r="A313" s="636"/>
      <c r="B313" s="639"/>
      <c r="C313" s="534" t="s">
        <v>943</v>
      </c>
      <c r="D313" s="391"/>
      <c r="E313" s="630"/>
    </row>
    <row r="314" spans="1:5">
      <c r="A314" s="636"/>
      <c r="B314" s="639"/>
      <c r="C314" s="534" t="s">
        <v>944</v>
      </c>
      <c r="D314" s="391"/>
      <c r="E314" s="630"/>
    </row>
    <row r="315" spans="1:5" ht="25.2">
      <c r="A315" s="636"/>
      <c r="B315" s="639"/>
      <c r="C315" s="510" t="s">
        <v>945</v>
      </c>
      <c r="D315" s="391"/>
      <c r="E315" s="630"/>
    </row>
    <row r="316" spans="1:5">
      <c r="A316" s="636"/>
      <c r="B316" s="639"/>
      <c r="C316" s="396"/>
      <c r="D316" s="391"/>
      <c r="E316" s="630"/>
    </row>
    <row r="317" spans="1:5">
      <c r="A317" s="636"/>
      <c r="B317" s="639"/>
      <c r="C317" s="395" t="s">
        <v>359</v>
      </c>
      <c r="D317" s="391"/>
      <c r="E317" s="630"/>
    </row>
    <row r="318" spans="1:5" ht="15" thickBot="1">
      <c r="A318" s="637"/>
      <c r="B318" s="640"/>
      <c r="C318" s="551"/>
      <c r="D318" s="392"/>
      <c r="E318" s="631"/>
    </row>
    <row r="319" spans="1:5">
      <c r="A319" s="623" t="s">
        <v>404</v>
      </c>
      <c r="B319" s="641" t="s">
        <v>364</v>
      </c>
      <c r="C319" s="629" t="s">
        <v>947</v>
      </c>
      <c r="D319" s="543" t="s">
        <v>16</v>
      </c>
      <c r="E319" s="629" t="s">
        <v>797</v>
      </c>
    </row>
    <row r="320" spans="1:5" ht="25.2">
      <c r="A320" s="624"/>
      <c r="B320" s="642"/>
      <c r="C320" s="630"/>
      <c r="D320" s="510" t="s">
        <v>365</v>
      </c>
      <c r="E320" s="630"/>
    </row>
    <row r="321" spans="1:5" ht="15" thickBot="1">
      <c r="A321" s="625"/>
      <c r="B321" s="643"/>
      <c r="C321" s="631"/>
      <c r="D321" s="513"/>
      <c r="E321" s="631"/>
    </row>
    <row r="322" spans="1:5">
      <c r="A322" s="623" t="s">
        <v>406</v>
      </c>
      <c r="B322" s="626" t="s">
        <v>325</v>
      </c>
      <c r="C322" s="524" t="s">
        <v>948</v>
      </c>
      <c r="D322" s="543" t="s">
        <v>16</v>
      </c>
      <c r="E322" s="629" t="s">
        <v>797</v>
      </c>
    </row>
    <row r="323" spans="1:5" ht="25.2">
      <c r="A323" s="624"/>
      <c r="B323" s="627"/>
      <c r="C323" s="524" t="s">
        <v>949</v>
      </c>
      <c r="D323" s="510" t="s">
        <v>365</v>
      </c>
      <c r="E323" s="630"/>
    </row>
    <row r="324" spans="1:5" ht="15" thickBot="1">
      <c r="A324" s="625"/>
      <c r="B324" s="628"/>
      <c r="C324" s="552"/>
      <c r="D324" s="513"/>
      <c r="E324" s="631"/>
    </row>
    <row r="325" spans="1:5" ht="37.799999999999997">
      <c r="A325" s="661">
        <v>13</v>
      </c>
      <c r="B325" s="638" t="s">
        <v>20</v>
      </c>
      <c r="C325" s="510" t="s">
        <v>950</v>
      </c>
      <c r="D325" s="522" t="s">
        <v>367</v>
      </c>
      <c r="E325" s="629" t="s">
        <v>362</v>
      </c>
    </row>
    <row r="326" spans="1:5" ht="50.4">
      <c r="A326" s="662"/>
      <c r="B326" s="639"/>
      <c r="C326" s="510" t="s">
        <v>951</v>
      </c>
      <c r="D326" s="522" t="s">
        <v>954</v>
      </c>
      <c r="E326" s="630"/>
    </row>
    <row r="327" spans="1:5" ht="52.2">
      <c r="A327" s="662"/>
      <c r="B327" s="639"/>
      <c r="C327" s="534" t="s">
        <v>952</v>
      </c>
      <c r="D327" s="522" t="s">
        <v>955</v>
      </c>
      <c r="E327" s="630"/>
    </row>
    <row r="328" spans="1:5" ht="39.6">
      <c r="A328" s="662"/>
      <c r="B328" s="639"/>
      <c r="C328" s="553" t="s">
        <v>953</v>
      </c>
      <c r="D328" s="543"/>
      <c r="E328" s="630"/>
    </row>
    <row r="329" spans="1:5" ht="15" thickBot="1">
      <c r="A329" s="663"/>
      <c r="B329" s="640"/>
      <c r="C329" s="403"/>
      <c r="D329" s="392"/>
      <c r="E329" s="631"/>
    </row>
    <row r="330" spans="1:5">
      <c r="A330" s="623" t="s">
        <v>413</v>
      </c>
      <c r="B330" s="641" t="s">
        <v>369</v>
      </c>
      <c r="C330" s="510" t="s">
        <v>956</v>
      </c>
      <c r="D330" s="400" t="s">
        <v>16</v>
      </c>
      <c r="E330" s="629" t="s">
        <v>797</v>
      </c>
    </row>
    <row r="331" spans="1:5" ht="25.2">
      <c r="A331" s="624"/>
      <c r="B331" s="642"/>
      <c r="C331" s="510" t="s">
        <v>957</v>
      </c>
      <c r="D331" s="510" t="s">
        <v>365</v>
      </c>
      <c r="E331" s="630"/>
    </row>
    <row r="332" spans="1:5">
      <c r="A332" s="624"/>
      <c r="B332" s="642"/>
      <c r="C332" s="391"/>
      <c r="D332" s="543"/>
      <c r="E332" s="630"/>
    </row>
    <row r="333" spans="1:5">
      <c r="A333" s="624"/>
      <c r="B333" s="642"/>
      <c r="C333" s="391"/>
      <c r="D333" s="391"/>
      <c r="E333" s="630"/>
    </row>
    <row r="334" spans="1:5" ht="15" thickBot="1">
      <c r="A334" s="625"/>
      <c r="B334" s="643"/>
      <c r="C334" s="392"/>
      <c r="D334" s="392"/>
      <c r="E334" s="631"/>
    </row>
    <row r="335" spans="1:5" ht="25.2">
      <c r="A335" s="623" t="s">
        <v>415</v>
      </c>
      <c r="B335" s="641" t="s">
        <v>371</v>
      </c>
      <c r="C335" s="510" t="s">
        <v>958</v>
      </c>
      <c r="D335" s="400" t="s">
        <v>16</v>
      </c>
      <c r="E335" s="629" t="s">
        <v>797</v>
      </c>
    </row>
    <row r="336" spans="1:5" ht="25.2">
      <c r="A336" s="624"/>
      <c r="B336" s="642"/>
      <c r="C336" s="510" t="s">
        <v>957</v>
      </c>
      <c r="D336" s="510" t="s">
        <v>365</v>
      </c>
      <c r="E336" s="630"/>
    </row>
    <row r="337" spans="1:5" ht="15" thickBot="1">
      <c r="A337" s="625"/>
      <c r="B337" s="643"/>
      <c r="C337" s="392"/>
      <c r="D337" s="549"/>
      <c r="E337" s="631"/>
    </row>
    <row r="338" spans="1:5">
      <c r="A338" s="623" t="s">
        <v>416</v>
      </c>
      <c r="B338" s="626" t="s">
        <v>325</v>
      </c>
      <c r="C338" s="524" t="s">
        <v>948</v>
      </c>
      <c r="D338" s="400" t="s">
        <v>16</v>
      </c>
      <c r="E338" s="629" t="s">
        <v>797</v>
      </c>
    </row>
    <row r="339" spans="1:5" ht="25.2">
      <c r="A339" s="624"/>
      <c r="B339" s="627"/>
      <c r="C339" s="524" t="s">
        <v>949</v>
      </c>
      <c r="D339" s="510" t="s">
        <v>365</v>
      </c>
      <c r="E339" s="630"/>
    </row>
    <row r="340" spans="1:5" ht="15" thickBot="1">
      <c r="A340" s="625"/>
      <c r="B340" s="628"/>
      <c r="C340" s="399"/>
      <c r="D340" s="549"/>
      <c r="E340" s="631"/>
    </row>
    <row r="341" spans="1:5" ht="37.799999999999997">
      <c r="A341" s="635">
        <v>14</v>
      </c>
      <c r="B341" s="635" t="s">
        <v>733</v>
      </c>
      <c r="C341" s="548" t="s">
        <v>959</v>
      </c>
      <c r="D341" s="396" t="s">
        <v>965</v>
      </c>
      <c r="E341" s="629" t="s">
        <v>362</v>
      </c>
    </row>
    <row r="342" spans="1:5" ht="50.4">
      <c r="A342" s="636"/>
      <c r="B342" s="636"/>
      <c r="C342" s="548" t="s">
        <v>960</v>
      </c>
      <c r="D342" s="396" t="s">
        <v>966</v>
      </c>
      <c r="E342" s="630"/>
    </row>
    <row r="343" spans="1:5" ht="37.799999999999997">
      <c r="A343" s="636"/>
      <c r="B343" s="636"/>
      <c r="C343" s="534" t="s">
        <v>961</v>
      </c>
      <c r="D343" s="396" t="s">
        <v>967</v>
      </c>
      <c r="E343" s="630"/>
    </row>
    <row r="344" spans="1:5">
      <c r="A344" s="636"/>
      <c r="B344" s="636"/>
      <c r="C344" s="534" t="s">
        <v>962</v>
      </c>
      <c r="D344" s="400"/>
      <c r="E344" s="630"/>
    </row>
    <row r="345" spans="1:5">
      <c r="A345" s="636"/>
      <c r="B345" s="636"/>
      <c r="C345" s="534" t="s">
        <v>963</v>
      </c>
      <c r="D345" s="391"/>
      <c r="E345" s="630"/>
    </row>
    <row r="346" spans="1:5" ht="25.2">
      <c r="A346" s="636"/>
      <c r="B346" s="636"/>
      <c r="C346" s="534" t="s">
        <v>964</v>
      </c>
      <c r="D346" s="391"/>
      <c r="E346" s="630"/>
    </row>
    <row r="347" spans="1:5" ht="15" thickBot="1">
      <c r="A347" s="637"/>
      <c r="B347" s="637"/>
      <c r="C347" s="403"/>
      <c r="D347" s="392"/>
      <c r="E347" s="631"/>
    </row>
    <row r="348" spans="1:5">
      <c r="A348" s="623" t="s">
        <v>968</v>
      </c>
      <c r="B348" s="641" t="s">
        <v>969</v>
      </c>
      <c r="C348" s="539" t="s">
        <v>970</v>
      </c>
      <c r="D348" s="400" t="s">
        <v>16</v>
      </c>
      <c r="E348" s="623" t="s">
        <v>921</v>
      </c>
    </row>
    <row r="349" spans="1:5" ht="25.2">
      <c r="A349" s="624"/>
      <c r="B349" s="642"/>
      <c r="C349" s="539" t="s">
        <v>971</v>
      </c>
      <c r="D349" s="510" t="s">
        <v>365</v>
      </c>
      <c r="E349" s="624"/>
    </row>
    <row r="350" spans="1:5" ht="15" thickBot="1">
      <c r="A350" s="625"/>
      <c r="B350" s="643"/>
      <c r="C350" s="392"/>
      <c r="D350" s="403"/>
      <c r="E350" s="625"/>
    </row>
    <row r="351" spans="1:5">
      <c r="A351" s="623" t="s">
        <v>972</v>
      </c>
      <c r="B351" s="641" t="s">
        <v>325</v>
      </c>
      <c r="C351" s="539" t="s">
        <v>973</v>
      </c>
      <c r="D351" s="400" t="s">
        <v>16</v>
      </c>
      <c r="E351" s="623" t="s">
        <v>921</v>
      </c>
    </row>
    <row r="352" spans="1:5" ht="25.2">
      <c r="A352" s="624"/>
      <c r="B352" s="642"/>
      <c r="C352" s="539" t="s">
        <v>974</v>
      </c>
      <c r="D352" s="510" t="s">
        <v>365</v>
      </c>
      <c r="E352" s="624"/>
    </row>
    <row r="353" spans="1:5" ht="15" thickBot="1">
      <c r="A353" s="625"/>
      <c r="B353" s="643"/>
      <c r="C353" s="403"/>
      <c r="D353" s="403"/>
      <c r="E353" s="625"/>
    </row>
    <row r="354" spans="1:5" ht="25.2">
      <c r="A354" s="635">
        <v>15</v>
      </c>
      <c r="B354" s="638" t="s">
        <v>372</v>
      </c>
      <c r="C354" s="510" t="s">
        <v>975</v>
      </c>
      <c r="D354" s="522" t="s">
        <v>381</v>
      </c>
      <c r="E354" s="510" t="s">
        <v>982</v>
      </c>
    </row>
    <row r="355" spans="1:5" ht="25.2">
      <c r="A355" s="636"/>
      <c r="B355" s="639"/>
      <c r="C355" s="510" t="s">
        <v>976</v>
      </c>
      <c r="D355" s="522" t="s">
        <v>382</v>
      </c>
      <c r="E355" s="510" t="s">
        <v>362</v>
      </c>
    </row>
    <row r="356" spans="1:5" ht="25.2">
      <c r="A356" s="636"/>
      <c r="B356" s="639"/>
      <c r="C356" s="510" t="s">
        <v>977</v>
      </c>
      <c r="D356" s="400"/>
      <c r="E356" s="396"/>
    </row>
    <row r="357" spans="1:5" ht="25.2">
      <c r="A357" s="636"/>
      <c r="B357" s="639"/>
      <c r="C357" s="510" t="s">
        <v>978</v>
      </c>
      <c r="D357" s="391"/>
      <c r="E357" s="391"/>
    </row>
    <row r="358" spans="1:5">
      <c r="A358" s="636"/>
      <c r="B358" s="639"/>
      <c r="C358" s="518" t="s">
        <v>979</v>
      </c>
      <c r="D358" s="391"/>
      <c r="E358" s="391"/>
    </row>
    <row r="359" spans="1:5">
      <c r="A359" s="636"/>
      <c r="B359" s="639"/>
      <c r="C359" s="554" t="s">
        <v>373</v>
      </c>
      <c r="D359" s="391"/>
      <c r="E359" s="391"/>
    </row>
    <row r="360" spans="1:5">
      <c r="A360" s="636"/>
      <c r="B360" s="639"/>
      <c r="C360" s="554" t="s">
        <v>374</v>
      </c>
      <c r="D360" s="391"/>
      <c r="E360" s="391"/>
    </row>
    <row r="361" spans="1:5">
      <c r="A361" s="636"/>
      <c r="B361" s="639"/>
      <c r="C361" s="554" t="s">
        <v>375</v>
      </c>
      <c r="D361" s="391"/>
      <c r="E361" s="391"/>
    </row>
    <row r="362" spans="1:5">
      <c r="A362" s="636"/>
      <c r="B362" s="639"/>
      <c r="C362" s="554" t="s">
        <v>376</v>
      </c>
      <c r="D362" s="391"/>
      <c r="E362" s="391"/>
    </row>
    <row r="363" spans="1:5">
      <c r="A363" s="636"/>
      <c r="B363" s="639"/>
      <c r="C363" s="518" t="s">
        <v>980</v>
      </c>
      <c r="D363" s="391"/>
      <c r="E363" s="391"/>
    </row>
    <row r="364" spans="1:5">
      <c r="A364" s="636"/>
      <c r="B364" s="639"/>
      <c r="C364" s="554" t="s">
        <v>377</v>
      </c>
      <c r="D364" s="391"/>
      <c r="E364" s="391"/>
    </row>
    <row r="365" spans="1:5">
      <c r="A365" s="636"/>
      <c r="B365" s="639"/>
      <c r="C365" s="554" t="s">
        <v>378</v>
      </c>
      <c r="D365" s="391"/>
      <c r="E365" s="391"/>
    </row>
    <row r="366" spans="1:5">
      <c r="A366" s="636"/>
      <c r="B366" s="639"/>
      <c r="C366" s="518" t="s">
        <v>981</v>
      </c>
      <c r="D366" s="391"/>
      <c r="E366" s="391"/>
    </row>
    <row r="367" spans="1:5">
      <c r="A367" s="636"/>
      <c r="B367" s="639"/>
      <c r="C367" s="554" t="s">
        <v>379</v>
      </c>
      <c r="D367" s="391"/>
      <c r="E367" s="391"/>
    </row>
    <row r="368" spans="1:5">
      <c r="A368" s="636"/>
      <c r="B368" s="639"/>
      <c r="C368" s="554" t="s">
        <v>380</v>
      </c>
      <c r="D368" s="391"/>
      <c r="E368" s="391"/>
    </row>
    <row r="369" spans="1:5" ht="15" thickBot="1">
      <c r="A369" s="637"/>
      <c r="B369" s="640"/>
      <c r="C369" s="555"/>
      <c r="D369" s="392"/>
      <c r="E369" s="392"/>
    </row>
    <row r="370" spans="1:5">
      <c r="A370" s="623" t="s">
        <v>983</v>
      </c>
      <c r="B370" s="641" t="s">
        <v>384</v>
      </c>
      <c r="C370" s="510" t="s">
        <v>984</v>
      </c>
      <c r="D370" s="400" t="s">
        <v>16</v>
      </c>
      <c r="E370" s="629" t="s">
        <v>797</v>
      </c>
    </row>
    <row r="371" spans="1:5" ht="25.2">
      <c r="A371" s="624"/>
      <c r="B371" s="642"/>
      <c r="C371" s="510" t="s">
        <v>985</v>
      </c>
      <c r="D371" s="510" t="s">
        <v>365</v>
      </c>
      <c r="E371" s="630"/>
    </row>
    <row r="372" spans="1:5" ht="15" thickBot="1">
      <c r="A372" s="625"/>
      <c r="B372" s="643"/>
      <c r="C372" s="403"/>
      <c r="D372" s="408"/>
      <c r="E372" s="631"/>
    </row>
    <row r="373" spans="1:5">
      <c r="A373" s="623" t="s">
        <v>986</v>
      </c>
      <c r="B373" s="626" t="s">
        <v>325</v>
      </c>
      <c r="C373" s="524" t="s">
        <v>948</v>
      </c>
      <c r="D373" s="400" t="s">
        <v>16</v>
      </c>
      <c r="E373" s="629" t="s">
        <v>797</v>
      </c>
    </row>
    <row r="374" spans="1:5" ht="25.2">
      <c r="A374" s="624"/>
      <c r="B374" s="627"/>
      <c r="C374" s="524" t="s">
        <v>949</v>
      </c>
      <c r="D374" s="510" t="s">
        <v>365</v>
      </c>
      <c r="E374" s="630"/>
    </row>
    <row r="375" spans="1:5" ht="15" thickBot="1">
      <c r="A375" s="625"/>
      <c r="B375" s="628"/>
      <c r="C375" s="399"/>
      <c r="D375" s="408"/>
      <c r="E375" s="631"/>
    </row>
    <row r="376" spans="1:5" ht="37.799999999999997">
      <c r="A376" s="635">
        <v>16</v>
      </c>
      <c r="B376" s="635" t="s">
        <v>735</v>
      </c>
      <c r="C376" s="510" t="s">
        <v>987</v>
      </c>
      <c r="D376" s="522" t="s">
        <v>388</v>
      </c>
      <c r="E376" s="510" t="s">
        <v>362</v>
      </c>
    </row>
    <row r="377" spans="1:5" ht="50.4">
      <c r="A377" s="636"/>
      <c r="B377" s="636"/>
      <c r="C377" s="518" t="s">
        <v>988</v>
      </c>
      <c r="D377" s="522" t="s">
        <v>382</v>
      </c>
      <c r="E377" s="510" t="s">
        <v>389</v>
      </c>
    </row>
    <row r="378" spans="1:5" ht="63">
      <c r="A378" s="636"/>
      <c r="B378" s="636"/>
      <c r="C378" s="518" t="s">
        <v>386</v>
      </c>
      <c r="D378" s="400"/>
      <c r="E378" s="510" t="s">
        <v>390</v>
      </c>
    </row>
    <row r="379" spans="1:5" ht="25.2">
      <c r="A379" s="636"/>
      <c r="B379" s="636"/>
      <c r="C379" s="518" t="s">
        <v>387</v>
      </c>
      <c r="D379" s="391"/>
      <c r="E379" s="510" t="s">
        <v>391</v>
      </c>
    </row>
    <row r="380" spans="1:5" ht="15" thickBot="1">
      <c r="A380" s="637"/>
      <c r="B380" s="637"/>
      <c r="C380" s="513"/>
      <c r="D380" s="392"/>
      <c r="E380" s="513"/>
    </row>
    <row r="381" spans="1:5" ht="25.2">
      <c r="A381" s="623" t="s">
        <v>439</v>
      </c>
      <c r="B381" s="641" t="s">
        <v>384</v>
      </c>
      <c r="C381" s="510" t="s">
        <v>989</v>
      </c>
      <c r="D381" s="400" t="s">
        <v>16</v>
      </c>
      <c r="E381" s="629" t="s">
        <v>797</v>
      </c>
    </row>
    <row r="382" spans="1:5" ht="25.2">
      <c r="A382" s="624"/>
      <c r="B382" s="642"/>
      <c r="C382" s="510" t="s">
        <v>985</v>
      </c>
      <c r="D382" s="510" t="s">
        <v>365</v>
      </c>
      <c r="E382" s="630"/>
    </row>
    <row r="383" spans="1:5">
      <c r="A383" s="624"/>
      <c r="B383" s="642"/>
      <c r="C383" s="391"/>
      <c r="D383" s="396"/>
      <c r="E383" s="630"/>
    </row>
    <row r="384" spans="1:5">
      <c r="A384" s="624"/>
      <c r="B384" s="642"/>
      <c r="C384" s="391"/>
      <c r="D384" s="396"/>
      <c r="E384" s="630"/>
    </row>
    <row r="385" spans="1:5">
      <c r="A385" s="624"/>
      <c r="B385" s="642"/>
      <c r="C385" s="391"/>
      <c r="D385" s="396"/>
      <c r="E385" s="630"/>
    </row>
    <row r="386" spans="1:5" ht="15" thickBot="1">
      <c r="A386" s="625"/>
      <c r="B386" s="643"/>
      <c r="C386" s="392"/>
      <c r="D386" s="513"/>
      <c r="E386" s="631"/>
    </row>
    <row r="387" spans="1:5">
      <c r="A387" s="623" t="s">
        <v>441</v>
      </c>
      <c r="B387" s="626" t="s">
        <v>325</v>
      </c>
      <c r="C387" s="524" t="s">
        <v>948</v>
      </c>
      <c r="D387" s="400" t="s">
        <v>16</v>
      </c>
      <c r="E387" s="629" t="s">
        <v>797</v>
      </c>
    </row>
    <row r="388" spans="1:5" ht="25.2">
      <c r="A388" s="624"/>
      <c r="B388" s="627"/>
      <c r="C388" s="524" t="s">
        <v>949</v>
      </c>
      <c r="D388" s="510" t="s">
        <v>365</v>
      </c>
      <c r="E388" s="630"/>
    </row>
    <row r="389" spans="1:5" ht="15" thickBot="1">
      <c r="A389" s="625"/>
      <c r="B389" s="628"/>
      <c r="C389" s="399"/>
      <c r="D389" s="513"/>
      <c r="E389" s="631"/>
    </row>
    <row r="390" spans="1:5" ht="37.799999999999997">
      <c r="A390" s="648">
        <v>17</v>
      </c>
      <c r="B390" s="648" t="s">
        <v>736</v>
      </c>
      <c r="C390" s="524" t="s">
        <v>990</v>
      </c>
      <c r="D390" s="558" t="s">
        <v>398</v>
      </c>
      <c r="E390" s="524" t="s">
        <v>401</v>
      </c>
    </row>
    <row r="391" spans="1:5" ht="37.799999999999997">
      <c r="A391" s="649"/>
      <c r="B391" s="649"/>
      <c r="C391" s="524" t="s">
        <v>991</v>
      </c>
      <c r="D391" s="558" t="s">
        <v>399</v>
      </c>
      <c r="E391" s="524" t="s">
        <v>402</v>
      </c>
    </row>
    <row r="392" spans="1:5" ht="50.4">
      <c r="A392" s="649"/>
      <c r="B392" s="649"/>
      <c r="C392" s="556" t="s">
        <v>992</v>
      </c>
      <c r="D392" s="558" t="s">
        <v>400</v>
      </c>
      <c r="E392" s="524" t="s">
        <v>403</v>
      </c>
    </row>
    <row r="393" spans="1:5">
      <c r="A393" s="649"/>
      <c r="B393" s="649"/>
      <c r="C393" s="556" t="s">
        <v>394</v>
      </c>
      <c r="D393" s="397"/>
      <c r="E393" s="409"/>
    </row>
    <row r="394" spans="1:5">
      <c r="A394" s="649"/>
      <c r="B394" s="649"/>
      <c r="C394" s="557" t="s">
        <v>395</v>
      </c>
      <c r="D394" s="409"/>
      <c r="E394" s="409"/>
    </row>
    <row r="395" spans="1:5">
      <c r="A395" s="649"/>
      <c r="B395" s="649"/>
      <c r="C395" s="557" t="s">
        <v>396</v>
      </c>
      <c r="D395" s="409"/>
      <c r="E395" s="409"/>
    </row>
    <row r="396" spans="1:5">
      <c r="A396" s="649"/>
      <c r="B396" s="649"/>
      <c r="C396" s="557" t="s">
        <v>397</v>
      </c>
      <c r="D396" s="409"/>
      <c r="E396" s="409"/>
    </row>
    <row r="397" spans="1:5">
      <c r="A397" s="649"/>
      <c r="B397" s="649"/>
      <c r="C397" s="556" t="s">
        <v>993</v>
      </c>
      <c r="D397" s="409"/>
      <c r="E397" s="409"/>
    </row>
    <row r="398" spans="1:5" ht="25.2">
      <c r="A398" s="649"/>
      <c r="B398" s="649"/>
      <c r="C398" s="557" t="s">
        <v>994</v>
      </c>
      <c r="D398" s="409"/>
      <c r="E398" s="409"/>
    </row>
    <row r="399" spans="1:5" ht="25.2">
      <c r="A399" s="649"/>
      <c r="B399" s="649"/>
      <c r="C399" s="557" t="s">
        <v>995</v>
      </c>
      <c r="D399" s="409"/>
      <c r="E399" s="409"/>
    </row>
    <row r="400" spans="1:5">
      <c r="A400" s="649"/>
      <c r="B400" s="649"/>
      <c r="C400" s="557" t="s">
        <v>996</v>
      </c>
      <c r="D400" s="409"/>
      <c r="E400" s="409"/>
    </row>
    <row r="401" spans="1:5">
      <c r="A401" s="649"/>
      <c r="B401" s="649"/>
      <c r="C401" s="556" t="s">
        <v>997</v>
      </c>
      <c r="D401" s="409"/>
      <c r="E401" s="409"/>
    </row>
    <row r="402" spans="1:5" ht="2.4" customHeight="1">
      <c r="A402" s="649"/>
      <c r="B402" s="649"/>
      <c r="C402" s="398"/>
      <c r="D402" s="409"/>
      <c r="E402" s="409"/>
    </row>
    <row r="403" spans="1:5">
      <c r="A403" s="649"/>
      <c r="B403" s="649"/>
      <c r="C403" s="409"/>
      <c r="D403" s="409"/>
      <c r="E403" s="409"/>
    </row>
    <row r="404" spans="1:5" ht="1.8" customHeight="1">
      <c r="A404" s="649"/>
      <c r="B404" s="649"/>
      <c r="C404" s="409"/>
      <c r="D404" s="409"/>
      <c r="E404" s="409"/>
    </row>
    <row r="405" spans="1:5" ht="15" thickBot="1">
      <c r="A405" s="650"/>
      <c r="B405" s="650"/>
      <c r="C405" s="402"/>
      <c r="D405" s="402"/>
      <c r="E405" s="402"/>
    </row>
    <row r="406" spans="1:5">
      <c r="A406" s="626" t="s">
        <v>998</v>
      </c>
      <c r="B406" s="626" t="s">
        <v>405</v>
      </c>
      <c r="C406" s="524" t="s">
        <v>999</v>
      </c>
      <c r="D406" s="400" t="s">
        <v>16</v>
      </c>
      <c r="E406" s="629" t="s">
        <v>797</v>
      </c>
    </row>
    <row r="407" spans="1:5" ht="25.2">
      <c r="A407" s="627"/>
      <c r="B407" s="627"/>
      <c r="C407" s="397" t="s">
        <v>1000</v>
      </c>
      <c r="D407" s="510" t="s">
        <v>365</v>
      </c>
      <c r="E407" s="630"/>
    </row>
    <row r="408" spans="1:5">
      <c r="A408" s="627"/>
      <c r="B408" s="627"/>
      <c r="C408" s="409"/>
      <c r="D408" s="396"/>
      <c r="E408" s="630"/>
    </row>
    <row r="409" spans="1:5">
      <c r="A409" s="627"/>
      <c r="B409" s="627"/>
      <c r="C409" s="409"/>
      <c r="D409" s="396"/>
      <c r="E409" s="630"/>
    </row>
    <row r="410" spans="1:5" ht="15" thickBot="1">
      <c r="A410" s="628"/>
      <c r="B410" s="628"/>
      <c r="C410" s="402"/>
      <c r="D410" s="408"/>
      <c r="E410" s="631"/>
    </row>
    <row r="411" spans="1:5" ht="25.2">
      <c r="A411" s="626" t="s">
        <v>1001</v>
      </c>
      <c r="B411" s="641" t="s">
        <v>384</v>
      </c>
      <c r="C411" s="510" t="s">
        <v>1002</v>
      </c>
      <c r="D411" s="400" t="s">
        <v>16</v>
      </c>
      <c r="E411" s="629" t="s">
        <v>797</v>
      </c>
    </row>
    <row r="412" spans="1:5" ht="25.2">
      <c r="A412" s="627"/>
      <c r="B412" s="642"/>
      <c r="C412" s="510" t="s">
        <v>985</v>
      </c>
      <c r="D412" s="510" t="s">
        <v>365</v>
      </c>
      <c r="E412" s="630"/>
    </row>
    <row r="413" spans="1:5">
      <c r="A413" s="627"/>
      <c r="B413" s="642"/>
      <c r="C413" s="396"/>
      <c r="D413" s="396"/>
      <c r="E413" s="630"/>
    </row>
    <row r="414" spans="1:5">
      <c r="A414" s="627"/>
      <c r="B414" s="642"/>
      <c r="C414" s="391"/>
      <c r="D414" s="396"/>
      <c r="E414" s="630"/>
    </row>
    <row r="415" spans="1:5" ht="15" thickBot="1">
      <c r="A415" s="628"/>
      <c r="B415" s="643"/>
      <c r="C415" s="392"/>
      <c r="D415" s="408"/>
      <c r="E415" s="631"/>
    </row>
    <row r="416" spans="1:5">
      <c r="A416" s="626" t="s">
        <v>1003</v>
      </c>
      <c r="B416" s="641" t="s">
        <v>407</v>
      </c>
      <c r="C416" s="667" t="s">
        <v>1004</v>
      </c>
      <c r="D416" s="400" t="s">
        <v>16</v>
      </c>
      <c r="E416" s="629" t="s">
        <v>797</v>
      </c>
    </row>
    <row r="417" spans="1:5" ht="25.2">
      <c r="A417" s="627"/>
      <c r="B417" s="642"/>
      <c r="C417" s="668"/>
      <c r="D417" s="510" t="s">
        <v>365</v>
      </c>
      <c r="E417" s="630"/>
    </row>
    <row r="418" spans="1:5">
      <c r="A418" s="627"/>
      <c r="B418" s="642"/>
      <c r="C418" s="668"/>
      <c r="D418" s="396"/>
      <c r="E418" s="630"/>
    </row>
    <row r="419" spans="1:5">
      <c r="A419" s="627"/>
      <c r="B419" s="642"/>
      <c r="C419" s="668"/>
      <c r="D419" s="396"/>
      <c r="E419" s="630"/>
    </row>
    <row r="420" spans="1:5" ht="15" thickBot="1">
      <c r="A420" s="628"/>
      <c r="B420" s="643"/>
      <c r="C420" s="669"/>
      <c r="D420" s="408"/>
      <c r="E420" s="631"/>
    </row>
    <row r="421" spans="1:5">
      <c r="A421" s="626" t="s">
        <v>1005</v>
      </c>
      <c r="B421" s="626" t="s">
        <v>325</v>
      </c>
      <c r="C421" s="524" t="s">
        <v>948</v>
      </c>
      <c r="D421" s="400" t="s">
        <v>16</v>
      </c>
      <c r="E421" s="629" t="s">
        <v>797</v>
      </c>
    </row>
    <row r="422" spans="1:5" ht="25.2">
      <c r="A422" s="627"/>
      <c r="B422" s="627"/>
      <c r="C422" s="524" t="s">
        <v>949</v>
      </c>
      <c r="D422" s="510" t="s">
        <v>365</v>
      </c>
      <c r="E422" s="630"/>
    </row>
    <row r="423" spans="1:5">
      <c r="A423" s="627"/>
      <c r="B423" s="627"/>
      <c r="C423" s="398"/>
      <c r="D423" s="396"/>
      <c r="E423" s="630"/>
    </row>
    <row r="424" spans="1:5">
      <c r="A424" s="627"/>
      <c r="B424" s="627"/>
      <c r="C424" s="409"/>
      <c r="D424" s="396"/>
      <c r="E424" s="630"/>
    </row>
    <row r="425" spans="1:5" ht="15" thickBot="1">
      <c r="A425" s="628"/>
      <c r="B425" s="628"/>
      <c r="C425" s="402"/>
      <c r="D425" s="408"/>
      <c r="E425" s="631"/>
    </row>
    <row r="426" spans="1:5" ht="37.799999999999997">
      <c r="A426" s="635">
        <v>18</v>
      </c>
      <c r="B426" s="635" t="s">
        <v>738</v>
      </c>
      <c r="C426" s="510" t="s">
        <v>1006</v>
      </c>
      <c r="D426" s="522" t="s">
        <v>409</v>
      </c>
      <c r="E426" s="510" t="s">
        <v>411</v>
      </c>
    </row>
    <row r="427" spans="1:5" ht="37.799999999999997">
      <c r="A427" s="636"/>
      <c r="B427" s="636"/>
      <c r="C427" s="534" t="s">
        <v>1007</v>
      </c>
      <c r="D427" s="522" t="s">
        <v>410</v>
      </c>
      <c r="E427" s="510" t="s">
        <v>362</v>
      </c>
    </row>
    <row r="428" spans="1:5" ht="50.4">
      <c r="A428" s="636"/>
      <c r="B428" s="636"/>
      <c r="C428" s="510" t="s">
        <v>1008</v>
      </c>
      <c r="D428" s="522" t="s">
        <v>400</v>
      </c>
      <c r="E428" s="510" t="s">
        <v>412</v>
      </c>
    </row>
    <row r="429" spans="1:5" ht="25.2">
      <c r="A429" s="636"/>
      <c r="B429" s="636"/>
      <c r="C429" s="518" t="s">
        <v>1009</v>
      </c>
      <c r="D429" s="559"/>
      <c r="E429" s="391"/>
    </row>
    <row r="430" spans="1:5">
      <c r="A430" s="636"/>
      <c r="B430" s="636"/>
      <c r="C430" s="518" t="s">
        <v>1010</v>
      </c>
      <c r="D430" s="400"/>
      <c r="E430" s="391"/>
    </row>
    <row r="431" spans="1:5" ht="25.2">
      <c r="A431" s="636"/>
      <c r="B431" s="636"/>
      <c r="C431" s="518" t="s">
        <v>1011</v>
      </c>
      <c r="D431" s="391"/>
      <c r="E431" s="391"/>
    </row>
    <row r="432" spans="1:5" ht="25.2">
      <c r="A432" s="636"/>
      <c r="B432" s="636"/>
      <c r="C432" s="518" t="s">
        <v>1012</v>
      </c>
      <c r="D432" s="391"/>
      <c r="E432" s="391"/>
    </row>
    <row r="433" spans="1:5" ht="25.2">
      <c r="A433" s="636"/>
      <c r="B433" s="636"/>
      <c r="C433" s="554" t="s">
        <v>1013</v>
      </c>
      <c r="D433" s="391"/>
      <c r="E433" s="391"/>
    </row>
    <row r="434" spans="1:5">
      <c r="A434" s="636"/>
      <c r="B434" s="636"/>
      <c r="C434" s="554" t="s">
        <v>1014</v>
      </c>
      <c r="D434" s="391"/>
      <c r="E434" s="391"/>
    </row>
    <row r="435" spans="1:5">
      <c r="A435" s="636"/>
      <c r="B435" s="636"/>
      <c r="C435" s="554" t="s">
        <v>1015</v>
      </c>
      <c r="D435" s="391"/>
      <c r="E435" s="391"/>
    </row>
    <row r="436" spans="1:5">
      <c r="A436" s="636"/>
      <c r="B436" s="636"/>
      <c r="C436" s="518" t="s">
        <v>1016</v>
      </c>
      <c r="D436" s="391"/>
      <c r="E436" s="391"/>
    </row>
    <row r="437" spans="1:5">
      <c r="A437" s="636"/>
      <c r="B437" s="636"/>
      <c r="C437" s="518" t="s">
        <v>1017</v>
      </c>
      <c r="D437" s="391"/>
      <c r="E437" s="391"/>
    </row>
    <row r="438" spans="1:5">
      <c r="A438" s="636"/>
      <c r="B438" s="636"/>
      <c r="C438" s="406"/>
      <c r="D438" s="391"/>
      <c r="E438" s="391"/>
    </row>
    <row r="439" spans="1:5">
      <c r="A439" s="636"/>
      <c r="B439" s="636"/>
      <c r="C439" s="406" t="s">
        <v>408</v>
      </c>
      <c r="D439" s="391"/>
      <c r="E439" s="391"/>
    </row>
    <row r="440" spans="1:5" ht="15" thickBot="1">
      <c r="A440" s="637"/>
      <c r="B440" s="637"/>
      <c r="C440" s="403"/>
      <c r="D440" s="392"/>
      <c r="E440" s="392"/>
    </row>
    <row r="441" spans="1:5">
      <c r="A441" s="623" t="s">
        <v>1018</v>
      </c>
      <c r="B441" s="626" t="s">
        <v>414</v>
      </c>
      <c r="C441" s="524" t="s">
        <v>1019</v>
      </c>
      <c r="D441" s="400" t="s">
        <v>16</v>
      </c>
      <c r="E441" s="629" t="s">
        <v>797</v>
      </c>
    </row>
    <row r="442" spans="1:5" ht="25.2">
      <c r="A442" s="624"/>
      <c r="B442" s="627"/>
      <c r="C442" s="524" t="s">
        <v>1020</v>
      </c>
      <c r="D442" s="510" t="s">
        <v>365</v>
      </c>
      <c r="E442" s="630"/>
    </row>
    <row r="443" spans="1:5">
      <c r="A443" s="624"/>
      <c r="B443" s="627"/>
      <c r="C443" s="409"/>
      <c r="D443" s="396"/>
      <c r="E443" s="630"/>
    </row>
    <row r="444" spans="1:5">
      <c r="A444" s="624"/>
      <c r="B444" s="627"/>
      <c r="C444" s="409"/>
      <c r="D444" s="396"/>
      <c r="E444" s="630"/>
    </row>
    <row r="445" spans="1:5" ht="15" thickBot="1">
      <c r="A445" s="625"/>
      <c r="B445" s="628"/>
      <c r="C445" s="402"/>
      <c r="D445" s="513"/>
      <c r="E445" s="631"/>
    </row>
    <row r="446" spans="1:5" ht="25.2">
      <c r="A446" s="623" t="s">
        <v>1021</v>
      </c>
      <c r="B446" s="641" t="s">
        <v>384</v>
      </c>
      <c r="C446" s="510" t="s">
        <v>1022</v>
      </c>
      <c r="D446" s="400" t="s">
        <v>16</v>
      </c>
      <c r="E446" s="629" t="s">
        <v>797</v>
      </c>
    </row>
    <row r="447" spans="1:5" ht="25.2">
      <c r="A447" s="624"/>
      <c r="B447" s="642"/>
      <c r="C447" s="510" t="s">
        <v>985</v>
      </c>
      <c r="D447" s="510" t="s">
        <v>365</v>
      </c>
      <c r="E447" s="630"/>
    </row>
    <row r="448" spans="1:5">
      <c r="A448" s="624"/>
      <c r="B448" s="642"/>
      <c r="C448" s="396"/>
      <c r="D448" s="396"/>
      <c r="E448" s="630"/>
    </row>
    <row r="449" spans="1:5">
      <c r="A449" s="624"/>
      <c r="B449" s="642"/>
      <c r="C449" s="391"/>
      <c r="D449" s="396"/>
      <c r="E449" s="630"/>
    </row>
    <row r="450" spans="1:5" ht="15" thickBot="1">
      <c r="A450" s="625"/>
      <c r="B450" s="643"/>
      <c r="C450" s="392"/>
      <c r="D450" s="513"/>
      <c r="E450" s="631"/>
    </row>
    <row r="451" spans="1:5">
      <c r="A451" s="623" t="s">
        <v>1023</v>
      </c>
      <c r="B451" s="641" t="s">
        <v>407</v>
      </c>
      <c r="C451" s="667" t="s">
        <v>1004</v>
      </c>
      <c r="D451" s="400" t="s">
        <v>16</v>
      </c>
      <c r="E451" s="629" t="s">
        <v>797</v>
      </c>
    </row>
    <row r="452" spans="1:5" ht="25.2">
      <c r="A452" s="624"/>
      <c r="B452" s="642"/>
      <c r="C452" s="668"/>
      <c r="D452" s="510" t="s">
        <v>365</v>
      </c>
      <c r="E452" s="630"/>
    </row>
    <row r="453" spans="1:5">
      <c r="A453" s="624"/>
      <c r="B453" s="642"/>
      <c r="C453" s="668"/>
      <c r="D453" s="396"/>
      <c r="E453" s="630"/>
    </row>
    <row r="454" spans="1:5">
      <c r="A454" s="624"/>
      <c r="B454" s="642"/>
      <c r="C454" s="668"/>
      <c r="D454" s="396"/>
      <c r="E454" s="630"/>
    </row>
    <row r="455" spans="1:5" ht="15" thickBot="1">
      <c r="A455" s="625"/>
      <c r="B455" s="643"/>
      <c r="C455" s="669"/>
      <c r="D455" s="513"/>
      <c r="E455" s="631"/>
    </row>
    <row r="456" spans="1:5">
      <c r="A456" s="623" t="s">
        <v>1024</v>
      </c>
      <c r="B456" s="626" t="s">
        <v>325</v>
      </c>
      <c r="C456" s="524" t="s">
        <v>1025</v>
      </c>
      <c r="D456" s="400" t="s">
        <v>16</v>
      </c>
      <c r="E456" s="629" t="s">
        <v>797</v>
      </c>
    </row>
    <row r="457" spans="1:5" ht="25.2">
      <c r="A457" s="624"/>
      <c r="B457" s="627"/>
      <c r="C457" s="524" t="s">
        <v>949</v>
      </c>
      <c r="D457" s="510" t="s">
        <v>365</v>
      </c>
      <c r="E457" s="630"/>
    </row>
    <row r="458" spans="1:5">
      <c r="A458" s="624"/>
      <c r="B458" s="627"/>
      <c r="C458" s="398"/>
      <c r="D458" s="396"/>
      <c r="E458" s="630"/>
    </row>
    <row r="459" spans="1:5">
      <c r="A459" s="624"/>
      <c r="B459" s="627"/>
      <c r="C459" s="409"/>
      <c r="D459" s="396"/>
      <c r="E459" s="630"/>
    </row>
    <row r="460" spans="1:5" ht="15" thickBot="1">
      <c r="A460" s="625"/>
      <c r="B460" s="628"/>
      <c r="C460" s="402"/>
      <c r="D460" s="513"/>
      <c r="E460" s="631"/>
    </row>
    <row r="461" spans="1:5">
      <c r="A461" s="502"/>
      <c r="B461"/>
      <c r="C461"/>
      <c r="D461"/>
      <c r="E461"/>
    </row>
    <row r="462" spans="1:5">
      <c r="A462" s="502"/>
      <c r="B462"/>
      <c r="C462"/>
      <c r="D462"/>
      <c r="E462"/>
    </row>
    <row r="463" spans="1:5">
      <c r="A463" s="502"/>
      <c r="B463"/>
      <c r="C463"/>
      <c r="D463"/>
      <c r="E463"/>
    </row>
    <row r="464" spans="1:5" ht="17.399999999999999">
      <c r="A464" s="509" t="s">
        <v>417</v>
      </c>
      <c r="B464"/>
      <c r="C464"/>
      <c r="D464"/>
      <c r="E464"/>
    </row>
    <row r="465" spans="1:5" ht="15" thickBot="1">
      <c r="A465" s="560"/>
      <c r="B465"/>
      <c r="C465"/>
      <c r="D465"/>
      <c r="E465"/>
    </row>
    <row r="466" spans="1:5" ht="15" thickBot="1">
      <c r="A466" s="388" t="s">
        <v>292</v>
      </c>
      <c r="B466" s="389" t="s">
        <v>282</v>
      </c>
      <c r="C466" s="389" t="s">
        <v>283</v>
      </c>
      <c r="D466" s="389" t="s">
        <v>418</v>
      </c>
      <c r="E466" s="389" t="s">
        <v>419</v>
      </c>
    </row>
    <row r="467" spans="1:5" ht="25.2">
      <c r="A467" s="635">
        <v>19</v>
      </c>
      <c r="B467" s="406" t="s">
        <v>420</v>
      </c>
      <c r="C467" s="510" t="s">
        <v>421</v>
      </c>
      <c r="D467" s="522" t="s">
        <v>431</v>
      </c>
      <c r="E467" s="670" t="s">
        <v>433</v>
      </c>
    </row>
    <row r="468" spans="1:5" ht="25.2">
      <c r="A468" s="636"/>
      <c r="B468" s="406"/>
      <c r="C468" s="510" t="s">
        <v>422</v>
      </c>
      <c r="D468" s="522" t="s">
        <v>432</v>
      </c>
      <c r="E468" s="671"/>
    </row>
    <row r="469" spans="1:5" ht="25.2">
      <c r="A469" s="636"/>
      <c r="B469" s="406" t="s">
        <v>15</v>
      </c>
      <c r="C469" s="510" t="s">
        <v>423</v>
      </c>
      <c r="D469" s="391"/>
      <c r="E469" s="671"/>
    </row>
    <row r="470" spans="1:5" ht="25.2">
      <c r="A470" s="636"/>
      <c r="B470" s="391"/>
      <c r="C470" s="510" t="s">
        <v>424</v>
      </c>
      <c r="D470" s="391"/>
      <c r="E470" s="671"/>
    </row>
    <row r="471" spans="1:5">
      <c r="A471" s="636"/>
      <c r="B471" s="391"/>
      <c r="C471" s="534" t="s">
        <v>425</v>
      </c>
      <c r="D471" s="391"/>
      <c r="E471" s="671"/>
    </row>
    <row r="472" spans="1:5">
      <c r="A472" s="636"/>
      <c r="B472" s="391"/>
      <c r="C472" s="510" t="s">
        <v>426</v>
      </c>
      <c r="D472" s="391"/>
      <c r="E472" s="671"/>
    </row>
    <row r="473" spans="1:5">
      <c r="A473" s="636"/>
      <c r="B473" s="391"/>
      <c r="C473" s="534" t="s">
        <v>427</v>
      </c>
      <c r="D473" s="391"/>
      <c r="E473" s="671"/>
    </row>
    <row r="474" spans="1:5">
      <c r="A474" s="636"/>
      <c r="B474" s="391"/>
      <c r="C474" s="534" t="s">
        <v>428</v>
      </c>
      <c r="D474" s="391"/>
      <c r="E474" s="671"/>
    </row>
    <row r="475" spans="1:5">
      <c r="A475" s="636"/>
      <c r="B475" s="391"/>
      <c r="C475" s="534" t="s">
        <v>429</v>
      </c>
      <c r="D475" s="391"/>
      <c r="E475" s="671"/>
    </row>
    <row r="476" spans="1:5">
      <c r="A476" s="636"/>
      <c r="B476" s="391"/>
      <c r="C476" s="534" t="s">
        <v>430</v>
      </c>
      <c r="D476" s="391"/>
      <c r="E476" s="671"/>
    </row>
    <row r="477" spans="1:5">
      <c r="A477" s="636"/>
      <c r="B477" s="391"/>
      <c r="C477" s="534" t="s">
        <v>1026</v>
      </c>
      <c r="D477" s="391"/>
      <c r="E477" s="671"/>
    </row>
    <row r="478" spans="1:5" ht="15" thickBot="1">
      <c r="A478" s="637"/>
      <c r="B478" s="392"/>
      <c r="C478" s="561"/>
      <c r="D478" s="392"/>
      <c r="E478" s="672"/>
    </row>
    <row r="479" spans="1:5" ht="25.2">
      <c r="A479" s="635">
        <v>20</v>
      </c>
      <c r="B479" s="406" t="s">
        <v>434</v>
      </c>
      <c r="C479" s="510" t="s">
        <v>421</v>
      </c>
      <c r="D479" s="522" t="s">
        <v>437</v>
      </c>
      <c r="E479" s="623"/>
    </row>
    <row r="480" spans="1:5">
      <c r="A480" s="636"/>
      <c r="B480" s="406"/>
      <c r="C480" s="534" t="s">
        <v>435</v>
      </c>
      <c r="D480" s="522" t="s">
        <v>438</v>
      </c>
      <c r="E480" s="624"/>
    </row>
    <row r="481" spans="1:5">
      <c r="A481" s="636"/>
      <c r="B481" s="406" t="s">
        <v>15</v>
      </c>
      <c r="C481" s="510" t="s">
        <v>436</v>
      </c>
      <c r="D481" s="391"/>
      <c r="E481" s="624"/>
    </row>
    <row r="482" spans="1:5" ht="15" thickBot="1">
      <c r="A482" s="637"/>
      <c r="B482" s="392"/>
      <c r="C482" s="403"/>
      <c r="D482" s="392"/>
      <c r="E482" s="625"/>
    </row>
    <row r="483" spans="1:5" ht="50.4">
      <c r="A483" s="635">
        <v>21</v>
      </c>
      <c r="B483" s="635" t="s">
        <v>21</v>
      </c>
      <c r="C483" s="629" t="s">
        <v>1027</v>
      </c>
      <c r="D483" s="522" t="s">
        <v>1028</v>
      </c>
      <c r="E483" s="510" t="s">
        <v>1030</v>
      </c>
    </row>
    <row r="484" spans="1:5" ht="37.799999999999997">
      <c r="A484" s="636"/>
      <c r="B484" s="636"/>
      <c r="C484" s="630"/>
      <c r="D484" s="522" t="s">
        <v>1029</v>
      </c>
      <c r="E484" s="510" t="s">
        <v>301</v>
      </c>
    </row>
    <row r="485" spans="1:5" ht="15" thickBot="1">
      <c r="A485" s="637"/>
      <c r="B485" s="637"/>
      <c r="C485" s="631"/>
      <c r="D485" s="513"/>
      <c r="E485" s="403"/>
    </row>
    <row r="486" spans="1:5">
      <c r="A486" s="623" t="s">
        <v>465</v>
      </c>
      <c r="B486" s="623" t="s">
        <v>440</v>
      </c>
      <c r="C486" s="667" t="s">
        <v>1031</v>
      </c>
      <c r="D486" s="400" t="s">
        <v>16</v>
      </c>
      <c r="E486" s="629" t="s">
        <v>797</v>
      </c>
    </row>
    <row r="487" spans="1:5" ht="25.2">
      <c r="A487" s="624"/>
      <c r="B487" s="624"/>
      <c r="C487" s="668"/>
      <c r="D487" s="510" t="s">
        <v>365</v>
      </c>
      <c r="E487" s="630"/>
    </row>
    <row r="488" spans="1:5" ht="15" thickBot="1">
      <c r="A488" s="625"/>
      <c r="B488" s="625"/>
      <c r="C488" s="669"/>
      <c r="D488" s="513"/>
      <c r="E488" s="631"/>
    </row>
    <row r="489" spans="1:5">
      <c r="A489" s="623" t="s">
        <v>466</v>
      </c>
      <c r="B489" s="641" t="s">
        <v>325</v>
      </c>
      <c r="C489" s="510" t="s">
        <v>854</v>
      </c>
      <c r="D489" s="400" t="s">
        <v>16</v>
      </c>
      <c r="E489" s="629" t="s">
        <v>797</v>
      </c>
    </row>
    <row r="490" spans="1:5" ht="25.2">
      <c r="A490" s="624"/>
      <c r="B490" s="642"/>
      <c r="C490" s="510" t="s">
        <v>855</v>
      </c>
      <c r="D490" s="510" t="s">
        <v>365</v>
      </c>
      <c r="E490" s="630"/>
    </row>
    <row r="491" spans="1:5" ht="15" thickBot="1">
      <c r="A491" s="625"/>
      <c r="B491" s="643"/>
      <c r="C491" s="513"/>
      <c r="D491" s="513"/>
      <c r="E491" s="631"/>
    </row>
    <row r="492" spans="1:5" ht="25.2">
      <c r="A492" s="623" t="s">
        <v>467</v>
      </c>
      <c r="B492" s="623" t="s">
        <v>326</v>
      </c>
      <c r="C492" s="510" t="s">
        <v>1032</v>
      </c>
      <c r="D492" s="632"/>
      <c r="E492" s="623"/>
    </row>
    <row r="493" spans="1:5">
      <c r="A493" s="624"/>
      <c r="B493" s="624"/>
      <c r="C493" s="510" t="s">
        <v>518</v>
      </c>
      <c r="D493" s="633"/>
      <c r="E493" s="624"/>
    </row>
    <row r="494" spans="1:5" ht="15" thickBot="1">
      <c r="A494" s="625"/>
      <c r="B494" s="625"/>
      <c r="C494" s="513"/>
      <c r="D494" s="634"/>
      <c r="E494" s="625"/>
    </row>
    <row r="495" spans="1:5" ht="37.799999999999997">
      <c r="A495" s="635">
        <v>22</v>
      </c>
      <c r="B495" s="638" t="s">
        <v>22</v>
      </c>
      <c r="C495" s="510" t="s">
        <v>1033</v>
      </c>
      <c r="D495" s="522" t="s">
        <v>1035</v>
      </c>
      <c r="E495" s="510" t="s">
        <v>301</v>
      </c>
    </row>
    <row r="496" spans="1:5" ht="25.2">
      <c r="A496" s="636"/>
      <c r="B496" s="639"/>
      <c r="C496" s="510" t="s">
        <v>1034</v>
      </c>
      <c r="D496" s="522" t="s">
        <v>1036</v>
      </c>
      <c r="E496" s="510" t="s">
        <v>1038</v>
      </c>
    </row>
    <row r="497" spans="1:5">
      <c r="A497" s="636"/>
      <c r="B497" s="639"/>
      <c r="C497" s="535"/>
      <c r="D497" s="522" t="s">
        <v>1037</v>
      </c>
      <c r="E497" s="391"/>
    </row>
    <row r="498" spans="1:5">
      <c r="A498" s="636"/>
      <c r="B498" s="639"/>
      <c r="C498" s="395" t="s">
        <v>442</v>
      </c>
      <c r="D498" s="396"/>
      <c r="E498" s="391"/>
    </row>
    <row r="499" spans="1:5" ht="15" thickBot="1">
      <c r="A499" s="637"/>
      <c r="B499" s="640"/>
      <c r="C499" s="403"/>
      <c r="D499" s="392"/>
      <c r="E499" s="392"/>
    </row>
    <row r="500" spans="1:5">
      <c r="A500" s="623" t="s">
        <v>1039</v>
      </c>
      <c r="B500" s="623" t="s">
        <v>443</v>
      </c>
      <c r="C500" s="667" t="s">
        <v>1040</v>
      </c>
      <c r="D500" s="400" t="s">
        <v>16</v>
      </c>
      <c r="E500" s="629" t="s">
        <v>797</v>
      </c>
    </row>
    <row r="501" spans="1:5" ht="25.2">
      <c r="A501" s="624"/>
      <c r="B501" s="624"/>
      <c r="C501" s="668"/>
      <c r="D501" s="510" t="s">
        <v>365</v>
      </c>
      <c r="E501" s="630"/>
    </row>
    <row r="502" spans="1:5" ht="15" thickBot="1">
      <c r="A502" s="625"/>
      <c r="B502" s="625"/>
      <c r="C502" s="669"/>
      <c r="D502" s="403"/>
      <c r="E502" s="631"/>
    </row>
    <row r="503" spans="1:5">
      <c r="A503" s="623" t="s">
        <v>1041</v>
      </c>
      <c r="B503" s="641" t="s">
        <v>325</v>
      </c>
      <c r="C503" s="510" t="s">
        <v>854</v>
      </c>
      <c r="D503" s="400" t="s">
        <v>16</v>
      </c>
      <c r="E503" s="629" t="s">
        <v>797</v>
      </c>
    </row>
    <row r="504" spans="1:5" ht="25.2">
      <c r="A504" s="624"/>
      <c r="B504" s="642"/>
      <c r="C504" s="510" t="s">
        <v>855</v>
      </c>
      <c r="D504" s="510" t="s">
        <v>365</v>
      </c>
      <c r="E504" s="630"/>
    </row>
    <row r="505" spans="1:5" ht="15" thickBot="1">
      <c r="A505" s="625"/>
      <c r="B505" s="643"/>
      <c r="C505" s="513"/>
      <c r="D505" s="403"/>
      <c r="E505" s="631"/>
    </row>
    <row r="506" spans="1:5" ht="25.2">
      <c r="A506" s="623" t="s">
        <v>1042</v>
      </c>
      <c r="B506" s="623" t="s">
        <v>326</v>
      </c>
      <c r="C506" s="510" t="s">
        <v>1032</v>
      </c>
      <c r="D506" s="623"/>
      <c r="E506" s="623"/>
    </row>
    <row r="507" spans="1:5" ht="15" thickBot="1">
      <c r="A507" s="625"/>
      <c r="B507" s="625"/>
      <c r="C507" s="562" t="s">
        <v>518</v>
      </c>
      <c r="D507" s="625"/>
      <c r="E507" s="625"/>
    </row>
    <row r="508" spans="1:5" ht="25.2">
      <c r="A508" s="635">
        <v>23</v>
      </c>
      <c r="B508" s="395" t="s">
        <v>23</v>
      </c>
      <c r="C508" s="528" t="s">
        <v>444</v>
      </c>
      <c r="D508" s="522" t="s">
        <v>1044</v>
      </c>
      <c r="E508" s="528" t="s">
        <v>448</v>
      </c>
    </row>
    <row r="509" spans="1:5" ht="25.2">
      <c r="A509" s="636"/>
      <c r="B509" s="396"/>
      <c r="C509" s="528" t="s">
        <v>445</v>
      </c>
      <c r="D509" s="522" t="s">
        <v>447</v>
      </c>
      <c r="E509" s="528" t="s">
        <v>449</v>
      </c>
    </row>
    <row r="510" spans="1:5" ht="50.4">
      <c r="A510" s="636"/>
      <c r="B510" s="395" t="s">
        <v>15</v>
      </c>
      <c r="C510" s="528" t="s">
        <v>1043</v>
      </c>
      <c r="D510" s="400"/>
      <c r="E510" s="528" t="s">
        <v>450</v>
      </c>
    </row>
    <row r="511" spans="1:5">
      <c r="A511" s="636"/>
      <c r="B511" s="395"/>
      <c r="C511" s="400"/>
      <c r="D511" s="391"/>
      <c r="E511" s="528" t="s">
        <v>451</v>
      </c>
    </row>
    <row r="512" spans="1:5" ht="25.2">
      <c r="A512" s="636"/>
      <c r="B512" s="395"/>
      <c r="C512" s="563" t="s">
        <v>446</v>
      </c>
      <c r="D512" s="391"/>
      <c r="E512" s="543"/>
    </row>
    <row r="513" spans="1:5" ht="15" thickBot="1">
      <c r="A513" s="637"/>
      <c r="B513" s="392"/>
      <c r="C513" s="408"/>
      <c r="D513" s="392"/>
      <c r="E513" s="392"/>
    </row>
    <row r="514" spans="1:5" ht="39.6">
      <c r="A514" s="635">
        <v>24</v>
      </c>
      <c r="B514" s="395" t="s">
        <v>1045</v>
      </c>
      <c r="C514" s="528" t="s">
        <v>1046</v>
      </c>
      <c r="D514" s="522" t="s">
        <v>1050</v>
      </c>
      <c r="E514" s="510" t="s">
        <v>454</v>
      </c>
    </row>
    <row r="515" spans="1:5" ht="50.4">
      <c r="A515" s="636"/>
      <c r="B515" s="395"/>
      <c r="C515" s="528" t="s">
        <v>1047</v>
      </c>
      <c r="D515" s="522" t="s">
        <v>1051</v>
      </c>
      <c r="E515" s="510" t="s">
        <v>1053</v>
      </c>
    </row>
    <row r="516" spans="1:5">
      <c r="A516" s="636"/>
      <c r="B516" s="410" t="s">
        <v>322</v>
      </c>
      <c r="C516" s="528" t="s">
        <v>452</v>
      </c>
      <c r="D516" s="522" t="s">
        <v>1052</v>
      </c>
      <c r="E516" s="510" t="s">
        <v>1054</v>
      </c>
    </row>
    <row r="517" spans="1:5" ht="63">
      <c r="A517" s="636"/>
      <c r="B517" s="391"/>
      <c r="C517" s="528" t="s">
        <v>1048</v>
      </c>
      <c r="D517" s="400"/>
      <c r="E517" s="510" t="s">
        <v>1055</v>
      </c>
    </row>
    <row r="518" spans="1:5" ht="37.799999999999997">
      <c r="A518" s="636"/>
      <c r="B518" s="391"/>
      <c r="C518" s="510" t="s">
        <v>1049</v>
      </c>
      <c r="D518" s="391"/>
      <c r="E518" s="528" t="s">
        <v>451</v>
      </c>
    </row>
    <row r="519" spans="1:5">
      <c r="A519" s="636"/>
      <c r="B519" s="391"/>
      <c r="C519" s="400"/>
      <c r="D519" s="391"/>
      <c r="E519" s="543"/>
    </row>
    <row r="520" spans="1:5">
      <c r="A520" s="636"/>
      <c r="B520" s="391"/>
      <c r="C520" s="395" t="s">
        <v>453</v>
      </c>
      <c r="D520" s="391"/>
      <c r="E520" s="391"/>
    </row>
    <row r="521" spans="1:5" ht="15" thickBot="1">
      <c r="A521" s="637"/>
      <c r="B521" s="392"/>
      <c r="C521" s="411"/>
      <c r="D521" s="392"/>
      <c r="E521" s="392"/>
    </row>
    <row r="522" spans="1:5">
      <c r="A522" s="623" t="s">
        <v>489</v>
      </c>
      <c r="B522" s="623" t="s">
        <v>455</v>
      </c>
      <c r="C522" s="629" t="s">
        <v>1056</v>
      </c>
      <c r="D522" s="400" t="s">
        <v>16</v>
      </c>
      <c r="E522" s="667" t="s">
        <v>1057</v>
      </c>
    </row>
    <row r="523" spans="1:5" ht="25.2">
      <c r="A523" s="624"/>
      <c r="B523" s="624"/>
      <c r="C523" s="630"/>
      <c r="D523" s="510" t="s">
        <v>365</v>
      </c>
      <c r="E523" s="668"/>
    </row>
    <row r="524" spans="1:5" ht="15" thickBot="1">
      <c r="A524" s="625"/>
      <c r="B524" s="625"/>
      <c r="C524" s="631"/>
      <c r="D524" s="403"/>
      <c r="E524" s="669"/>
    </row>
    <row r="525" spans="1:5">
      <c r="A525" s="623" t="s">
        <v>490</v>
      </c>
      <c r="B525" s="641" t="s">
        <v>325</v>
      </c>
      <c r="C525" s="510" t="s">
        <v>854</v>
      </c>
      <c r="D525" s="400" t="s">
        <v>16</v>
      </c>
      <c r="E525" s="667" t="s">
        <v>1057</v>
      </c>
    </row>
    <row r="526" spans="1:5" ht="25.2">
      <c r="A526" s="624"/>
      <c r="B526" s="642"/>
      <c r="C526" s="510" t="s">
        <v>855</v>
      </c>
      <c r="D526" s="510" t="s">
        <v>365</v>
      </c>
      <c r="E526" s="668"/>
    </row>
    <row r="527" spans="1:5" ht="15" thickBot="1">
      <c r="A527" s="625"/>
      <c r="B527" s="643"/>
      <c r="C527" s="549"/>
      <c r="D527" s="403"/>
      <c r="E527" s="669"/>
    </row>
    <row r="528" spans="1:5" ht="25.2">
      <c r="A528" s="623" t="s">
        <v>491</v>
      </c>
      <c r="B528" s="623" t="s">
        <v>326</v>
      </c>
      <c r="C528" s="510" t="s">
        <v>1032</v>
      </c>
      <c r="D528" s="623"/>
      <c r="E528" s="641"/>
    </row>
    <row r="529" spans="1:5">
      <c r="A529" s="624"/>
      <c r="B529" s="624"/>
      <c r="C529" s="528" t="s">
        <v>1058</v>
      </c>
      <c r="D529" s="624"/>
      <c r="E529" s="642"/>
    </row>
    <row r="530" spans="1:5" ht="15" thickBot="1">
      <c r="A530" s="625"/>
      <c r="B530" s="625"/>
      <c r="C530" s="549"/>
      <c r="D530" s="625"/>
      <c r="E530" s="643"/>
    </row>
    <row r="531" spans="1:5" ht="25.2">
      <c r="A531" s="635">
        <v>25</v>
      </c>
      <c r="B531" s="635" t="s">
        <v>26</v>
      </c>
      <c r="C531" s="528" t="s">
        <v>459</v>
      </c>
      <c r="D531" s="522" t="s">
        <v>1064</v>
      </c>
      <c r="E531" s="528" t="s">
        <v>462</v>
      </c>
    </row>
    <row r="532" spans="1:5" ht="25.2">
      <c r="A532" s="636"/>
      <c r="B532" s="636"/>
      <c r="C532" s="564" t="s">
        <v>1059</v>
      </c>
      <c r="D532" s="522" t="s">
        <v>1065</v>
      </c>
      <c r="E532" s="528" t="s">
        <v>463</v>
      </c>
    </row>
    <row r="533" spans="1:5" ht="25.2">
      <c r="A533" s="636"/>
      <c r="B533" s="636"/>
      <c r="C533" s="565" t="s">
        <v>1060</v>
      </c>
      <c r="D533" s="522" t="s">
        <v>1066</v>
      </c>
      <c r="E533" s="528" t="s">
        <v>464</v>
      </c>
    </row>
    <row r="534" spans="1:5">
      <c r="A534" s="636"/>
      <c r="B534" s="636"/>
      <c r="C534" s="565" t="s">
        <v>1061</v>
      </c>
      <c r="D534" s="400"/>
      <c r="E534" s="543"/>
    </row>
    <row r="535" spans="1:5" ht="25.2">
      <c r="A535" s="636"/>
      <c r="B535" s="636"/>
      <c r="C535" s="565" t="s">
        <v>1062</v>
      </c>
      <c r="D535" s="391"/>
      <c r="E535" s="391"/>
    </row>
    <row r="536" spans="1:5">
      <c r="A536" s="636"/>
      <c r="B536" s="636"/>
      <c r="C536" s="565" t="s">
        <v>1063</v>
      </c>
      <c r="D536" s="391"/>
      <c r="E536" s="391"/>
    </row>
    <row r="537" spans="1:5" ht="25.2">
      <c r="A537" s="636"/>
      <c r="B537" s="636"/>
      <c r="C537" s="510" t="s">
        <v>460</v>
      </c>
      <c r="D537" s="391"/>
      <c r="E537" s="391"/>
    </row>
    <row r="538" spans="1:5" ht="25.2">
      <c r="A538" s="636"/>
      <c r="B538" s="636"/>
      <c r="C538" s="510" t="s">
        <v>461</v>
      </c>
      <c r="D538" s="391"/>
      <c r="E538" s="391"/>
    </row>
    <row r="539" spans="1:5" ht="15" thickBot="1">
      <c r="A539" s="637"/>
      <c r="B539" s="637"/>
      <c r="C539" s="566"/>
      <c r="D539" s="392"/>
      <c r="E539" s="392"/>
    </row>
    <row r="540" spans="1:5">
      <c r="A540" s="623" t="s">
        <v>494</v>
      </c>
      <c r="B540" s="623" t="s">
        <v>1067</v>
      </c>
      <c r="C540" s="629" t="s">
        <v>1068</v>
      </c>
      <c r="D540" s="400" t="s">
        <v>16</v>
      </c>
      <c r="E540" s="629" t="s">
        <v>797</v>
      </c>
    </row>
    <row r="541" spans="1:5" ht="25.2">
      <c r="A541" s="624"/>
      <c r="B541" s="624"/>
      <c r="C541" s="630"/>
      <c r="D541" s="510" t="s">
        <v>365</v>
      </c>
      <c r="E541" s="630"/>
    </row>
    <row r="542" spans="1:5" ht="15" thickBot="1">
      <c r="A542" s="625"/>
      <c r="B542" s="625"/>
      <c r="C542" s="631"/>
      <c r="D542" s="403"/>
      <c r="E542" s="631"/>
    </row>
    <row r="543" spans="1:5">
      <c r="A543" s="623" t="s">
        <v>495</v>
      </c>
      <c r="B543" s="641" t="s">
        <v>325</v>
      </c>
      <c r="C543" s="510" t="s">
        <v>854</v>
      </c>
      <c r="D543" s="400" t="s">
        <v>16</v>
      </c>
      <c r="E543" s="629" t="s">
        <v>797</v>
      </c>
    </row>
    <row r="544" spans="1:5" ht="25.2">
      <c r="A544" s="624"/>
      <c r="B544" s="642"/>
      <c r="C544" s="510" t="s">
        <v>855</v>
      </c>
      <c r="D544" s="510" t="s">
        <v>365</v>
      </c>
      <c r="E544" s="630"/>
    </row>
    <row r="545" spans="1:5" ht="15" thickBot="1">
      <c r="A545" s="625"/>
      <c r="B545" s="643"/>
      <c r="C545" s="408"/>
      <c r="D545" s="403"/>
      <c r="E545" s="631"/>
    </row>
    <row r="546" spans="1:5" ht="25.2">
      <c r="A546" s="623" t="s">
        <v>496</v>
      </c>
      <c r="B546" s="623" t="s">
        <v>326</v>
      </c>
      <c r="C546" s="510" t="s">
        <v>1032</v>
      </c>
      <c r="D546" s="623"/>
      <c r="E546" s="641"/>
    </row>
    <row r="547" spans="1:5">
      <c r="A547" s="624"/>
      <c r="B547" s="624"/>
      <c r="C547" s="528" t="s">
        <v>1058</v>
      </c>
      <c r="D547" s="624"/>
      <c r="E547" s="642"/>
    </row>
    <row r="548" spans="1:5" ht="15" thickBot="1">
      <c r="A548" s="625"/>
      <c r="B548" s="625"/>
      <c r="C548" s="408"/>
      <c r="D548" s="625"/>
      <c r="E548" s="643"/>
    </row>
    <row r="549" spans="1:5" ht="25.2">
      <c r="A549" s="635">
        <v>26</v>
      </c>
      <c r="B549" s="635" t="s">
        <v>741</v>
      </c>
      <c r="C549" s="396" t="s">
        <v>468</v>
      </c>
      <c r="D549" s="522" t="s">
        <v>1069</v>
      </c>
      <c r="E549" s="510" t="s">
        <v>475</v>
      </c>
    </row>
    <row r="550" spans="1:5" ht="37.799999999999997">
      <c r="A550" s="636"/>
      <c r="B550" s="636"/>
      <c r="C550" s="510" t="s">
        <v>469</v>
      </c>
      <c r="D550" s="522" t="s">
        <v>1070</v>
      </c>
      <c r="E550" s="528" t="s">
        <v>476</v>
      </c>
    </row>
    <row r="551" spans="1:5">
      <c r="A551" s="636"/>
      <c r="B551" s="636"/>
      <c r="C551" s="510" t="s">
        <v>470</v>
      </c>
      <c r="D551" s="400"/>
      <c r="E551" s="528" t="s">
        <v>477</v>
      </c>
    </row>
    <row r="552" spans="1:5" ht="37.799999999999997">
      <c r="A552" s="636"/>
      <c r="B552" s="636"/>
      <c r="C552" s="510" t="s">
        <v>471</v>
      </c>
      <c r="D552" s="391"/>
      <c r="E552" s="528" t="s">
        <v>478</v>
      </c>
    </row>
    <row r="553" spans="1:5" ht="25.2">
      <c r="A553" s="636"/>
      <c r="B553" s="636"/>
      <c r="C553" s="396"/>
      <c r="D553" s="391"/>
      <c r="E553" s="528" t="s">
        <v>479</v>
      </c>
    </row>
    <row r="554" spans="1:5">
      <c r="A554" s="636"/>
      <c r="B554" s="636"/>
      <c r="C554" s="396" t="s">
        <v>472</v>
      </c>
      <c r="D554" s="391"/>
      <c r="E554" s="567"/>
    </row>
    <row r="555" spans="1:5">
      <c r="A555" s="636"/>
      <c r="B555" s="636"/>
      <c r="C555" s="510" t="s">
        <v>473</v>
      </c>
      <c r="D555" s="391"/>
      <c r="E555" s="391"/>
    </row>
    <row r="556" spans="1:5">
      <c r="A556" s="636"/>
      <c r="B556" s="636"/>
      <c r="C556" s="510" t="s">
        <v>470</v>
      </c>
      <c r="D556" s="391"/>
      <c r="E556" s="391"/>
    </row>
    <row r="557" spans="1:5">
      <c r="A557" s="636"/>
      <c r="B557" s="636"/>
      <c r="C557" s="535"/>
      <c r="D557" s="391"/>
      <c r="E557" s="391"/>
    </row>
    <row r="558" spans="1:5">
      <c r="A558" s="636"/>
      <c r="B558" s="636"/>
      <c r="C558" s="395" t="s">
        <v>474</v>
      </c>
      <c r="D558" s="391"/>
      <c r="E558" s="391"/>
    </row>
    <row r="559" spans="1:5" ht="15" thickBot="1">
      <c r="A559" s="637"/>
      <c r="B559" s="637"/>
      <c r="C559" s="403"/>
      <c r="D559" s="392"/>
      <c r="E559" s="392"/>
    </row>
    <row r="560" spans="1:5">
      <c r="A560" s="623" t="s">
        <v>503</v>
      </c>
      <c r="B560" s="623" t="s">
        <v>455</v>
      </c>
      <c r="C560" s="629" t="s">
        <v>1071</v>
      </c>
      <c r="D560" s="400" t="s">
        <v>16</v>
      </c>
      <c r="E560" s="629" t="s">
        <v>797</v>
      </c>
    </row>
    <row r="561" spans="1:5" ht="25.2">
      <c r="A561" s="624"/>
      <c r="B561" s="624"/>
      <c r="C561" s="630"/>
      <c r="D561" s="510" t="s">
        <v>365</v>
      </c>
      <c r="E561" s="630"/>
    </row>
    <row r="562" spans="1:5" ht="15" thickBot="1">
      <c r="A562" s="625"/>
      <c r="B562" s="625"/>
      <c r="C562" s="631"/>
      <c r="D562" s="403"/>
      <c r="E562" s="631"/>
    </row>
    <row r="563" spans="1:5">
      <c r="A563" s="623" t="s">
        <v>505</v>
      </c>
      <c r="B563" s="641" t="s">
        <v>325</v>
      </c>
      <c r="C563" s="510" t="s">
        <v>854</v>
      </c>
      <c r="D563" s="400" t="s">
        <v>16</v>
      </c>
      <c r="E563" s="629" t="s">
        <v>797</v>
      </c>
    </row>
    <row r="564" spans="1:5" ht="25.2">
      <c r="A564" s="624"/>
      <c r="B564" s="642"/>
      <c r="C564" s="510" t="s">
        <v>855</v>
      </c>
      <c r="D564" s="510" t="s">
        <v>365</v>
      </c>
      <c r="E564" s="630"/>
    </row>
    <row r="565" spans="1:5" ht="15" thickBot="1">
      <c r="A565" s="625"/>
      <c r="B565" s="643"/>
      <c r="C565" s="403"/>
      <c r="D565" s="403"/>
      <c r="E565" s="631"/>
    </row>
    <row r="566" spans="1:5" ht="25.2">
      <c r="A566" s="623" t="s">
        <v>507</v>
      </c>
      <c r="B566" s="623" t="s">
        <v>326</v>
      </c>
      <c r="C566" s="510" t="s">
        <v>1032</v>
      </c>
      <c r="D566" s="623"/>
      <c r="E566" s="641"/>
    </row>
    <row r="567" spans="1:5">
      <c r="A567" s="624"/>
      <c r="B567" s="624"/>
      <c r="C567" s="510" t="s">
        <v>518</v>
      </c>
      <c r="D567" s="624"/>
      <c r="E567" s="642"/>
    </row>
    <row r="568" spans="1:5" ht="15" thickBot="1">
      <c r="A568" s="625"/>
      <c r="B568" s="625"/>
      <c r="C568" s="513"/>
      <c r="D568" s="625"/>
      <c r="E568" s="643"/>
    </row>
    <row r="569" spans="1:5">
      <c r="A569" s="635">
        <v>27</v>
      </c>
      <c r="B569" s="635" t="s">
        <v>740</v>
      </c>
      <c r="C569" s="510" t="s">
        <v>1072</v>
      </c>
      <c r="D569" s="522" t="s">
        <v>481</v>
      </c>
      <c r="E569" s="510" t="s">
        <v>475</v>
      </c>
    </row>
    <row r="570" spans="1:5" ht="25.2">
      <c r="A570" s="636"/>
      <c r="B570" s="636"/>
      <c r="C570" s="510" t="s">
        <v>1073</v>
      </c>
      <c r="D570" s="522" t="s">
        <v>482</v>
      </c>
      <c r="E570" s="510" t="s">
        <v>484</v>
      </c>
    </row>
    <row r="571" spans="1:5" ht="25.2">
      <c r="A571" s="636"/>
      <c r="B571" s="636"/>
      <c r="C571" s="534" t="s">
        <v>1074</v>
      </c>
      <c r="D571" s="522" t="s">
        <v>483</v>
      </c>
      <c r="E571" s="528" t="s">
        <v>477</v>
      </c>
    </row>
    <row r="572" spans="1:5">
      <c r="A572" s="636"/>
      <c r="B572" s="636"/>
      <c r="C572" s="534" t="s">
        <v>1075</v>
      </c>
      <c r="D572" s="543"/>
      <c r="E572" s="528" t="s">
        <v>485</v>
      </c>
    </row>
    <row r="573" spans="1:5" ht="25.2">
      <c r="A573" s="636"/>
      <c r="B573" s="636"/>
      <c r="C573" s="534" t="s">
        <v>1076</v>
      </c>
      <c r="D573" s="391"/>
      <c r="E573" s="528" t="s">
        <v>479</v>
      </c>
    </row>
    <row r="574" spans="1:5">
      <c r="A574" s="636"/>
      <c r="B574" s="636"/>
      <c r="C574" s="534" t="s">
        <v>1077</v>
      </c>
      <c r="D574" s="391"/>
      <c r="E574" s="543"/>
    </row>
    <row r="575" spans="1:5">
      <c r="A575" s="636"/>
      <c r="B575" s="636"/>
      <c r="C575" s="534" t="s">
        <v>1078</v>
      </c>
      <c r="D575" s="391"/>
      <c r="E575" s="391"/>
    </row>
    <row r="576" spans="1:5">
      <c r="A576" s="636"/>
      <c r="B576" s="636"/>
      <c r="C576" s="534" t="s">
        <v>1079</v>
      </c>
      <c r="D576" s="391"/>
      <c r="E576" s="391"/>
    </row>
    <row r="577" spans="1:5">
      <c r="A577" s="636"/>
      <c r="B577" s="636"/>
      <c r="C577" s="534" t="s">
        <v>1080</v>
      </c>
      <c r="D577" s="391"/>
      <c r="E577" s="391"/>
    </row>
    <row r="578" spans="1:5">
      <c r="A578" s="636"/>
      <c r="B578" s="636"/>
      <c r="C578" s="534" t="s">
        <v>1081</v>
      </c>
      <c r="D578" s="391"/>
      <c r="E578" s="391"/>
    </row>
    <row r="579" spans="1:5">
      <c r="A579" s="636"/>
      <c r="B579" s="636"/>
      <c r="C579" s="534" t="s">
        <v>1082</v>
      </c>
      <c r="D579" s="391"/>
      <c r="E579" s="391"/>
    </row>
    <row r="580" spans="1:5">
      <c r="A580" s="636"/>
      <c r="B580" s="636"/>
      <c r="C580" s="396"/>
      <c r="D580" s="391"/>
      <c r="E580" s="391"/>
    </row>
    <row r="581" spans="1:5">
      <c r="A581" s="636"/>
      <c r="B581" s="636"/>
      <c r="C581" s="395" t="s">
        <v>480</v>
      </c>
      <c r="D581" s="391"/>
      <c r="E581" s="391"/>
    </row>
    <row r="582" spans="1:5">
      <c r="A582" s="636"/>
      <c r="B582" s="636"/>
      <c r="C582" s="396"/>
      <c r="D582" s="391"/>
      <c r="E582" s="391"/>
    </row>
    <row r="583" spans="1:5" ht="15" thickBot="1">
      <c r="A583" s="637"/>
      <c r="B583" s="637"/>
      <c r="C583" s="403"/>
      <c r="D583" s="392"/>
      <c r="E583" s="392"/>
    </row>
    <row r="584" spans="1:5">
      <c r="A584" s="623" t="s">
        <v>1083</v>
      </c>
      <c r="B584" s="623" t="s">
        <v>486</v>
      </c>
      <c r="C584" s="629" t="s">
        <v>1084</v>
      </c>
      <c r="D584" s="400" t="s">
        <v>16</v>
      </c>
      <c r="E584" s="629" t="s">
        <v>797</v>
      </c>
    </row>
    <row r="585" spans="1:5" ht="25.2">
      <c r="A585" s="624"/>
      <c r="B585" s="624"/>
      <c r="C585" s="630"/>
      <c r="D585" s="510" t="s">
        <v>365</v>
      </c>
      <c r="E585" s="630"/>
    </row>
    <row r="586" spans="1:5" ht="15" thickBot="1">
      <c r="A586" s="625"/>
      <c r="B586" s="625"/>
      <c r="C586" s="631"/>
      <c r="D586" s="403"/>
      <c r="E586" s="631"/>
    </row>
    <row r="587" spans="1:5">
      <c r="A587" s="623" t="s">
        <v>1085</v>
      </c>
      <c r="B587" s="641" t="s">
        <v>325</v>
      </c>
      <c r="C587" s="510" t="s">
        <v>854</v>
      </c>
      <c r="D587" s="400" t="s">
        <v>16</v>
      </c>
      <c r="E587" s="629" t="s">
        <v>797</v>
      </c>
    </row>
    <row r="588" spans="1:5" ht="25.2">
      <c r="A588" s="624"/>
      <c r="B588" s="642"/>
      <c r="C588" s="510" t="s">
        <v>855</v>
      </c>
      <c r="D588" s="510" t="s">
        <v>365</v>
      </c>
      <c r="E588" s="630"/>
    </row>
    <row r="589" spans="1:5" ht="15" thickBot="1">
      <c r="A589" s="625"/>
      <c r="B589" s="643"/>
      <c r="C589" s="403"/>
      <c r="D589" s="403"/>
      <c r="E589" s="631"/>
    </row>
    <row r="590" spans="1:5" ht="25.2">
      <c r="A590" s="623" t="s">
        <v>517</v>
      </c>
      <c r="B590" s="623" t="s">
        <v>326</v>
      </c>
      <c r="C590" s="510" t="s">
        <v>1032</v>
      </c>
      <c r="D590" s="623"/>
      <c r="E590" s="641"/>
    </row>
    <row r="591" spans="1:5" ht="15" thickBot="1">
      <c r="A591" s="625"/>
      <c r="B591" s="625"/>
      <c r="C591" s="562" t="s">
        <v>518</v>
      </c>
      <c r="D591" s="625"/>
      <c r="E591" s="643"/>
    </row>
    <row r="592" spans="1:5" ht="50.4">
      <c r="A592" s="635">
        <v>28</v>
      </c>
      <c r="B592" s="635" t="s">
        <v>742</v>
      </c>
      <c r="C592" s="510" t="s">
        <v>1086</v>
      </c>
      <c r="D592" s="522" t="s">
        <v>1088</v>
      </c>
      <c r="E592" s="528" t="s">
        <v>488</v>
      </c>
    </row>
    <row r="593" spans="1:5" ht="25.2">
      <c r="A593" s="636"/>
      <c r="B593" s="636"/>
      <c r="C593" s="510" t="s">
        <v>487</v>
      </c>
      <c r="D593" s="543" t="s">
        <v>1089</v>
      </c>
      <c r="E593" s="528" t="s">
        <v>450</v>
      </c>
    </row>
    <row r="594" spans="1:5" ht="25.2">
      <c r="A594" s="636"/>
      <c r="B594" s="636"/>
      <c r="C594" s="396"/>
      <c r="D594" s="391"/>
      <c r="E594" s="510" t="s">
        <v>1090</v>
      </c>
    </row>
    <row r="595" spans="1:5" ht="25.2">
      <c r="A595" s="636"/>
      <c r="B595" s="636"/>
      <c r="C595" s="395" t="s">
        <v>1087</v>
      </c>
      <c r="D595" s="391"/>
      <c r="E595" s="528" t="s">
        <v>485</v>
      </c>
    </row>
    <row r="596" spans="1:5">
      <c r="A596" s="636"/>
      <c r="B596" s="636"/>
      <c r="C596" s="395"/>
      <c r="D596" s="391"/>
      <c r="E596" s="391"/>
    </row>
    <row r="597" spans="1:5">
      <c r="A597" s="636"/>
      <c r="B597" s="636"/>
      <c r="C597" s="396"/>
      <c r="D597" s="391"/>
      <c r="E597" s="391"/>
    </row>
    <row r="598" spans="1:5" ht="11.4" customHeight="1">
      <c r="A598" s="636"/>
      <c r="B598" s="636"/>
      <c r="C598" s="391"/>
      <c r="D598" s="391"/>
      <c r="E598" s="391"/>
    </row>
    <row r="599" spans="1:5" hidden="1">
      <c r="A599" s="636"/>
      <c r="B599" s="636"/>
      <c r="C599" s="391"/>
      <c r="D599" s="391"/>
      <c r="E599" s="391"/>
    </row>
    <row r="600" spans="1:5" ht="10.199999999999999" hidden="1" customHeight="1">
      <c r="A600" s="636"/>
      <c r="B600" s="636"/>
      <c r="C600" s="391"/>
      <c r="D600" s="391"/>
      <c r="E600" s="391"/>
    </row>
    <row r="601" spans="1:5" hidden="1">
      <c r="A601" s="636"/>
      <c r="B601" s="636"/>
      <c r="C601" s="391"/>
      <c r="D601" s="391"/>
      <c r="E601" s="391"/>
    </row>
    <row r="602" spans="1:5" hidden="1">
      <c r="A602" s="636"/>
      <c r="B602" s="636"/>
      <c r="C602" s="391"/>
      <c r="D602" s="391"/>
      <c r="E602" s="391"/>
    </row>
    <row r="603" spans="1:5" ht="15" thickBot="1">
      <c r="A603" s="637"/>
      <c r="B603" s="637"/>
      <c r="C603" s="392"/>
      <c r="D603" s="392"/>
      <c r="E603" s="392"/>
    </row>
    <row r="604" spans="1:5">
      <c r="A604" s="623" t="s">
        <v>527</v>
      </c>
      <c r="B604" s="623" t="s">
        <v>455</v>
      </c>
      <c r="C604" s="629" t="s">
        <v>1091</v>
      </c>
      <c r="D604" s="400" t="s">
        <v>16</v>
      </c>
      <c r="E604" s="667" t="s">
        <v>1057</v>
      </c>
    </row>
    <row r="605" spans="1:5" ht="25.2">
      <c r="A605" s="624"/>
      <c r="B605" s="624"/>
      <c r="C605" s="630"/>
      <c r="D605" s="510" t="s">
        <v>365</v>
      </c>
      <c r="E605" s="668"/>
    </row>
    <row r="606" spans="1:5" ht="15" thickBot="1">
      <c r="A606" s="625"/>
      <c r="B606" s="625"/>
      <c r="C606" s="631"/>
      <c r="D606" s="403"/>
      <c r="E606" s="669"/>
    </row>
    <row r="607" spans="1:5">
      <c r="A607" s="623" t="s">
        <v>528</v>
      </c>
      <c r="B607" s="641" t="s">
        <v>325</v>
      </c>
      <c r="C607" s="510" t="s">
        <v>854</v>
      </c>
      <c r="D607" s="400" t="s">
        <v>16</v>
      </c>
      <c r="E607" s="629" t="s">
        <v>797</v>
      </c>
    </row>
    <row r="608" spans="1:5" ht="25.2">
      <c r="A608" s="624"/>
      <c r="B608" s="642"/>
      <c r="C608" s="510" t="s">
        <v>855</v>
      </c>
      <c r="D608" s="510" t="s">
        <v>365</v>
      </c>
      <c r="E608" s="630"/>
    </row>
    <row r="609" spans="1:5" ht="15" thickBot="1">
      <c r="A609" s="625"/>
      <c r="B609" s="643"/>
      <c r="C609" s="403"/>
      <c r="D609" s="403"/>
      <c r="E609" s="631"/>
    </row>
    <row r="610" spans="1:5" ht="25.2">
      <c r="A610" s="623" t="s">
        <v>1092</v>
      </c>
      <c r="B610" s="623" t="s">
        <v>326</v>
      </c>
      <c r="C610" s="510" t="s">
        <v>1032</v>
      </c>
      <c r="D610" s="623"/>
      <c r="E610" s="641"/>
    </row>
    <row r="611" spans="1:5" ht="15" thickBot="1">
      <c r="A611" s="625"/>
      <c r="B611" s="625"/>
      <c r="C611" s="562" t="s">
        <v>518</v>
      </c>
      <c r="D611" s="625"/>
      <c r="E611" s="643"/>
    </row>
    <row r="612" spans="1:5" ht="37.799999999999997">
      <c r="A612" s="635">
        <v>29</v>
      </c>
      <c r="B612" s="635" t="s">
        <v>743</v>
      </c>
      <c r="C612" s="510" t="s">
        <v>492</v>
      </c>
      <c r="D612" s="522" t="s">
        <v>1096</v>
      </c>
      <c r="E612" s="528" t="s">
        <v>493</v>
      </c>
    </row>
    <row r="613" spans="1:5" ht="37.799999999999997">
      <c r="A613" s="636"/>
      <c r="B613" s="636"/>
      <c r="C613" s="510" t="s">
        <v>1093</v>
      </c>
      <c r="D613" s="522" t="s">
        <v>1097</v>
      </c>
      <c r="E613" s="528" t="s">
        <v>477</v>
      </c>
    </row>
    <row r="614" spans="1:5">
      <c r="A614" s="636"/>
      <c r="B614" s="636"/>
      <c r="C614" s="510" t="s">
        <v>1094</v>
      </c>
      <c r="D614" s="543"/>
      <c r="E614" s="543"/>
    </row>
    <row r="615" spans="1:5">
      <c r="A615" s="636"/>
      <c r="B615" s="636"/>
      <c r="C615" s="395"/>
      <c r="D615" s="391"/>
      <c r="E615" s="391"/>
    </row>
    <row r="616" spans="1:5" ht="27">
      <c r="A616" s="636"/>
      <c r="B616" s="636"/>
      <c r="C616" s="395" t="s">
        <v>1095</v>
      </c>
      <c r="D616" s="391"/>
      <c r="E616" s="391"/>
    </row>
    <row r="617" spans="1:5" ht="15" thickBot="1">
      <c r="A617" s="637"/>
      <c r="B617" s="637"/>
      <c r="C617" s="403"/>
      <c r="D617" s="392"/>
      <c r="E617" s="392"/>
    </row>
    <row r="618" spans="1:5">
      <c r="A618" s="623" t="s">
        <v>531</v>
      </c>
      <c r="B618" s="623" t="s">
        <v>455</v>
      </c>
      <c r="C618" s="667" t="s">
        <v>1098</v>
      </c>
      <c r="D618" s="400" t="s">
        <v>16</v>
      </c>
      <c r="E618" s="629" t="s">
        <v>797</v>
      </c>
    </row>
    <row r="619" spans="1:5" ht="25.2">
      <c r="A619" s="624"/>
      <c r="B619" s="624"/>
      <c r="C619" s="668"/>
      <c r="D619" s="510" t="s">
        <v>365</v>
      </c>
      <c r="E619" s="630"/>
    </row>
    <row r="620" spans="1:5" ht="15" thickBot="1">
      <c r="A620" s="625"/>
      <c r="B620" s="625"/>
      <c r="C620" s="669"/>
      <c r="D620" s="403"/>
      <c r="E620" s="631"/>
    </row>
    <row r="621" spans="1:5">
      <c r="A621" s="623" t="s">
        <v>534</v>
      </c>
      <c r="B621" s="641" t="s">
        <v>325</v>
      </c>
      <c r="C621" s="510" t="s">
        <v>854</v>
      </c>
      <c r="D621" s="400" t="s">
        <v>16</v>
      </c>
      <c r="E621" s="629" t="s">
        <v>797</v>
      </c>
    </row>
    <row r="622" spans="1:5" ht="25.2">
      <c r="A622" s="624"/>
      <c r="B622" s="642"/>
      <c r="C622" s="510" t="s">
        <v>855</v>
      </c>
      <c r="D622" s="510" t="s">
        <v>365</v>
      </c>
      <c r="E622" s="630"/>
    </row>
    <row r="623" spans="1:5" ht="15" thickBot="1">
      <c r="A623" s="625"/>
      <c r="B623" s="643"/>
      <c r="C623" s="403"/>
      <c r="D623" s="403"/>
      <c r="E623" s="631"/>
    </row>
    <row r="624" spans="1:5" ht="25.2">
      <c r="A624" s="623" t="s">
        <v>535</v>
      </c>
      <c r="B624" s="623" t="s">
        <v>326</v>
      </c>
      <c r="C624" s="510" t="s">
        <v>1032</v>
      </c>
      <c r="D624" s="623"/>
      <c r="E624" s="641"/>
    </row>
    <row r="625" spans="1:5" ht="15" thickBot="1">
      <c r="A625" s="625"/>
      <c r="B625" s="625"/>
      <c r="C625" s="562" t="s">
        <v>518</v>
      </c>
      <c r="D625" s="625"/>
      <c r="E625" s="643"/>
    </row>
    <row r="626" spans="1:5" ht="25.2">
      <c r="A626" s="635">
        <v>30</v>
      </c>
      <c r="B626" s="635" t="s">
        <v>27</v>
      </c>
      <c r="C626" s="510" t="s">
        <v>1099</v>
      </c>
      <c r="D626" s="522" t="s">
        <v>1102</v>
      </c>
      <c r="E626" s="510" t="s">
        <v>501</v>
      </c>
    </row>
    <row r="627" spans="1:5" ht="25.2">
      <c r="A627" s="636"/>
      <c r="B627" s="636"/>
      <c r="C627" s="510" t="s">
        <v>1100</v>
      </c>
      <c r="D627" s="522" t="s">
        <v>1103</v>
      </c>
      <c r="E627" s="510" t="s">
        <v>502</v>
      </c>
    </row>
    <row r="628" spans="1:5" ht="50.4">
      <c r="A628" s="636"/>
      <c r="B628" s="636"/>
      <c r="C628" s="510" t="s">
        <v>1101</v>
      </c>
      <c r="D628" s="522" t="s">
        <v>1104</v>
      </c>
      <c r="E628" s="510" t="s">
        <v>1105</v>
      </c>
    </row>
    <row r="629" spans="1:5" ht="25.2">
      <c r="A629" s="636"/>
      <c r="B629" s="636"/>
      <c r="C629" s="510" t="s">
        <v>497</v>
      </c>
      <c r="D629" s="396"/>
      <c r="E629" s="522"/>
    </row>
    <row r="630" spans="1:5">
      <c r="A630" s="636"/>
      <c r="B630" s="636"/>
      <c r="C630" s="510" t="s">
        <v>498</v>
      </c>
      <c r="D630" s="391"/>
      <c r="E630" s="391"/>
    </row>
    <row r="631" spans="1:5" ht="25.2">
      <c r="A631" s="636"/>
      <c r="B631" s="636"/>
      <c r="C631" s="510" t="s">
        <v>499</v>
      </c>
      <c r="D631" s="391"/>
      <c r="E631" s="391"/>
    </row>
    <row r="632" spans="1:5" ht="25.2">
      <c r="A632" s="636"/>
      <c r="B632" s="636"/>
      <c r="C632" s="510" t="s">
        <v>500</v>
      </c>
      <c r="D632" s="391"/>
      <c r="E632" s="391"/>
    </row>
    <row r="633" spans="1:5" ht="15" thickBot="1">
      <c r="A633" s="637"/>
      <c r="B633" s="637"/>
      <c r="C633" s="568"/>
      <c r="D633" s="392"/>
      <c r="E633" s="392"/>
    </row>
    <row r="634" spans="1:5">
      <c r="A634" s="623" t="s">
        <v>537</v>
      </c>
      <c r="B634" s="623" t="s">
        <v>504</v>
      </c>
      <c r="C634" s="629" t="s">
        <v>1106</v>
      </c>
      <c r="D634" s="400" t="s">
        <v>16</v>
      </c>
      <c r="E634" s="629" t="s">
        <v>797</v>
      </c>
    </row>
    <row r="635" spans="1:5" ht="25.2">
      <c r="A635" s="624"/>
      <c r="B635" s="624"/>
      <c r="C635" s="630"/>
      <c r="D635" s="510" t="s">
        <v>365</v>
      </c>
      <c r="E635" s="630"/>
    </row>
    <row r="636" spans="1:5" ht="15" thickBot="1">
      <c r="A636" s="625"/>
      <c r="B636" s="625"/>
      <c r="C636" s="631"/>
      <c r="D636" s="403"/>
      <c r="E636" s="631"/>
    </row>
    <row r="637" spans="1:5">
      <c r="A637" s="623" t="s">
        <v>538</v>
      </c>
      <c r="B637" s="623" t="s">
        <v>324</v>
      </c>
      <c r="C637" s="629" t="s">
        <v>506</v>
      </c>
      <c r="D637" s="400" t="s">
        <v>16</v>
      </c>
      <c r="E637" s="629" t="s">
        <v>797</v>
      </c>
    </row>
    <row r="638" spans="1:5" ht="25.2">
      <c r="A638" s="624"/>
      <c r="B638" s="624"/>
      <c r="C638" s="630"/>
      <c r="D638" s="510" t="s">
        <v>365</v>
      </c>
      <c r="E638" s="630"/>
    </row>
    <row r="639" spans="1:5" ht="15" thickBot="1">
      <c r="A639" s="625"/>
      <c r="B639" s="625"/>
      <c r="C639" s="631"/>
      <c r="D639" s="403"/>
      <c r="E639" s="631"/>
    </row>
    <row r="640" spans="1:5">
      <c r="A640" s="623" t="s">
        <v>539</v>
      </c>
      <c r="B640" s="641" t="s">
        <v>325</v>
      </c>
      <c r="C640" s="510" t="s">
        <v>854</v>
      </c>
      <c r="D640" s="400" t="s">
        <v>16</v>
      </c>
      <c r="E640" s="629" t="s">
        <v>797</v>
      </c>
    </row>
    <row r="641" spans="1:5" ht="25.2">
      <c r="A641" s="624"/>
      <c r="B641" s="642"/>
      <c r="C641" s="510" t="s">
        <v>855</v>
      </c>
      <c r="D641" s="510" t="s">
        <v>365</v>
      </c>
      <c r="E641" s="630"/>
    </row>
    <row r="642" spans="1:5" ht="15" thickBot="1">
      <c r="A642" s="625"/>
      <c r="B642" s="643"/>
      <c r="C642" s="403"/>
      <c r="D642" s="403"/>
      <c r="E642" s="631"/>
    </row>
    <row r="643" spans="1:5" ht="25.2">
      <c r="A643" s="623" t="s">
        <v>1107</v>
      </c>
      <c r="B643" s="623" t="s">
        <v>326</v>
      </c>
      <c r="C643" s="510" t="s">
        <v>1032</v>
      </c>
      <c r="D643" s="623"/>
      <c r="E643" s="623"/>
    </row>
    <row r="644" spans="1:5" ht="15" thickBot="1">
      <c r="A644" s="625"/>
      <c r="B644" s="625"/>
      <c r="C644" s="562" t="s">
        <v>518</v>
      </c>
      <c r="D644" s="625"/>
      <c r="E644" s="625"/>
    </row>
    <row r="645" spans="1:5" ht="25.2">
      <c r="A645" s="635">
        <v>31</v>
      </c>
      <c r="B645" s="635" t="s">
        <v>508</v>
      </c>
      <c r="C645" s="510" t="s">
        <v>1108</v>
      </c>
      <c r="D645" s="522" t="s">
        <v>514</v>
      </c>
      <c r="E645" s="510" t="s">
        <v>501</v>
      </c>
    </row>
    <row r="646" spans="1:5" ht="25.2">
      <c r="A646" s="636"/>
      <c r="B646" s="636"/>
      <c r="C646" s="510" t="s">
        <v>1109</v>
      </c>
      <c r="D646" s="522" t="s">
        <v>1120</v>
      </c>
      <c r="E646" s="510" t="s">
        <v>515</v>
      </c>
    </row>
    <row r="647" spans="1:5" ht="50.4">
      <c r="A647" s="636"/>
      <c r="B647" s="636"/>
      <c r="C647" s="510" t="s">
        <v>1110</v>
      </c>
      <c r="D647" s="522" t="s">
        <v>1121</v>
      </c>
      <c r="E647" s="510" t="s">
        <v>1122</v>
      </c>
    </row>
    <row r="648" spans="1:5" ht="25.2">
      <c r="A648" s="636"/>
      <c r="B648" s="636"/>
      <c r="C648" s="510" t="s">
        <v>509</v>
      </c>
      <c r="D648" s="396"/>
      <c r="E648" s="412"/>
    </row>
    <row r="649" spans="1:5" ht="25.2">
      <c r="A649" s="636"/>
      <c r="B649" s="636"/>
      <c r="C649" s="510" t="s">
        <v>510</v>
      </c>
      <c r="D649" s="396"/>
      <c r="E649" s="522"/>
    </row>
    <row r="650" spans="1:5">
      <c r="A650" s="636"/>
      <c r="B650" s="636"/>
      <c r="C650" s="510" t="s">
        <v>511</v>
      </c>
      <c r="D650" s="391"/>
      <c r="E650" s="391"/>
    </row>
    <row r="651" spans="1:5">
      <c r="A651" s="636"/>
      <c r="B651" s="636"/>
      <c r="C651" s="536" t="s">
        <v>1111</v>
      </c>
      <c r="D651" s="391"/>
      <c r="E651" s="391"/>
    </row>
    <row r="652" spans="1:5" ht="25.2">
      <c r="A652" s="636"/>
      <c r="B652" s="636"/>
      <c r="C652" s="536" t="s">
        <v>1112</v>
      </c>
      <c r="D652" s="391"/>
      <c r="E652" s="391"/>
    </row>
    <row r="653" spans="1:5" ht="25.2">
      <c r="A653" s="636"/>
      <c r="B653" s="636"/>
      <c r="C653" s="536" t="s">
        <v>1113</v>
      </c>
      <c r="D653" s="391"/>
      <c r="E653" s="391"/>
    </row>
    <row r="654" spans="1:5" ht="25.2">
      <c r="A654" s="636"/>
      <c r="B654" s="636"/>
      <c r="C654" s="536" t="s">
        <v>1114</v>
      </c>
      <c r="D654" s="391"/>
      <c r="E654" s="391"/>
    </row>
    <row r="655" spans="1:5" ht="25.2">
      <c r="A655" s="636"/>
      <c r="B655" s="636"/>
      <c r="C655" s="536" t="s">
        <v>1115</v>
      </c>
      <c r="D655" s="391"/>
      <c r="E655" s="391"/>
    </row>
    <row r="656" spans="1:5">
      <c r="A656" s="636"/>
      <c r="B656" s="636"/>
      <c r="C656" s="510" t="s">
        <v>512</v>
      </c>
      <c r="D656" s="391"/>
      <c r="E656" s="391"/>
    </row>
    <row r="657" spans="1:5">
      <c r="A657" s="636"/>
      <c r="B657" s="636"/>
      <c r="C657" s="510" t="s">
        <v>513</v>
      </c>
      <c r="D657" s="391"/>
      <c r="E657" s="391"/>
    </row>
    <row r="658" spans="1:5">
      <c r="A658" s="636"/>
      <c r="B658" s="636"/>
      <c r="C658" s="536" t="s">
        <v>1116</v>
      </c>
      <c r="D658" s="391"/>
      <c r="E658" s="391"/>
    </row>
    <row r="659" spans="1:5">
      <c r="A659" s="636"/>
      <c r="B659" s="636"/>
      <c r="C659" s="536" t="s">
        <v>1117</v>
      </c>
      <c r="D659" s="391"/>
      <c r="E659" s="391"/>
    </row>
    <row r="660" spans="1:5">
      <c r="A660" s="636"/>
      <c r="B660" s="636"/>
      <c r="C660" s="536" t="s">
        <v>1118</v>
      </c>
      <c r="D660" s="391"/>
      <c r="E660" s="391"/>
    </row>
    <row r="661" spans="1:5" ht="25.2">
      <c r="A661" s="636"/>
      <c r="B661" s="636"/>
      <c r="C661" s="536" t="s">
        <v>1119</v>
      </c>
      <c r="D661" s="391"/>
      <c r="E661" s="391"/>
    </row>
    <row r="662" spans="1:5">
      <c r="A662" s="636"/>
      <c r="B662" s="636"/>
      <c r="C662" s="396"/>
      <c r="D662" s="391"/>
      <c r="E662" s="391"/>
    </row>
    <row r="663" spans="1:5" ht="2.4" customHeight="1">
      <c r="A663" s="636"/>
      <c r="B663" s="636"/>
      <c r="C663" s="535"/>
      <c r="D663" s="391"/>
      <c r="E663" s="391"/>
    </row>
    <row r="664" spans="1:5" hidden="1">
      <c r="A664" s="636"/>
      <c r="B664" s="636"/>
      <c r="C664" s="391"/>
      <c r="D664" s="391"/>
      <c r="E664" s="391"/>
    </row>
    <row r="665" spans="1:5" hidden="1">
      <c r="A665" s="636"/>
      <c r="B665" s="636"/>
      <c r="C665" s="391"/>
      <c r="D665" s="391"/>
      <c r="E665" s="391"/>
    </row>
    <row r="666" spans="1:5" ht="11.4" customHeight="1">
      <c r="A666" s="636"/>
      <c r="B666" s="636"/>
      <c r="C666" s="391"/>
      <c r="D666" s="391"/>
      <c r="E666" s="391"/>
    </row>
    <row r="667" spans="1:5" hidden="1">
      <c r="A667" s="636"/>
      <c r="B667" s="636"/>
      <c r="C667" s="391"/>
      <c r="D667" s="391"/>
      <c r="E667" s="391"/>
    </row>
    <row r="668" spans="1:5" ht="1.8" customHeight="1">
      <c r="A668" s="636"/>
      <c r="B668" s="636"/>
      <c r="C668" s="391"/>
      <c r="D668" s="391"/>
      <c r="E668" s="391"/>
    </row>
    <row r="669" spans="1:5" hidden="1">
      <c r="A669" s="636"/>
      <c r="B669" s="636"/>
      <c r="C669" s="391"/>
      <c r="D669" s="391"/>
      <c r="E669" s="391"/>
    </row>
    <row r="670" spans="1:5" ht="0.6" customHeight="1">
      <c r="A670" s="636"/>
      <c r="B670" s="636"/>
      <c r="C670" s="391"/>
      <c r="D670" s="391"/>
      <c r="E670" s="391"/>
    </row>
    <row r="671" spans="1:5" ht="2.4" customHeight="1">
      <c r="A671" s="636"/>
      <c r="B671" s="636"/>
      <c r="C671" s="391"/>
      <c r="D671" s="391"/>
      <c r="E671" s="391"/>
    </row>
    <row r="672" spans="1:5" ht="15" thickBot="1">
      <c r="A672" s="637"/>
      <c r="B672" s="637"/>
      <c r="C672" s="392"/>
      <c r="D672" s="392"/>
      <c r="E672" s="392"/>
    </row>
    <row r="673" spans="1:5">
      <c r="A673" s="623" t="s">
        <v>1123</v>
      </c>
      <c r="B673" s="623" t="s">
        <v>516</v>
      </c>
      <c r="C673" s="629" t="s">
        <v>1106</v>
      </c>
      <c r="D673" s="400" t="s">
        <v>16</v>
      </c>
      <c r="E673" s="629" t="s">
        <v>797</v>
      </c>
    </row>
    <row r="674" spans="1:5" ht="25.2">
      <c r="A674" s="624"/>
      <c r="B674" s="624"/>
      <c r="C674" s="630"/>
      <c r="D674" s="510" t="s">
        <v>365</v>
      </c>
      <c r="E674" s="630"/>
    </row>
    <row r="675" spans="1:5" ht="15" thickBot="1">
      <c r="A675" s="625"/>
      <c r="B675" s="625"/>
      <c r="C675" s="631"/>
      <c r="D675" s="513"/>
      <c r="E675" s="631"/>
    </row>
    <row r="676" spans="1:5">
      <c r="A676" s="623" t="s">
        <v>540</v>
      </c>
      <c r="B676" s="623" t="s">
        <v>324</v>
      </c>
      <c r="C676" s="629" t="s">
        <v>506</v>
      </c>
      <c r="D676" s="400" t="s">
        <v>16</v>
      </c>
      <c r="E676" s="629" t="s">
        <v>797</v>
      </c>
    </row>
    <row r="677" spans="1:5" ht="25.2">
      <c r="A677" s="624"/>
      <c r="B677" s="624"/>
      <c r="C677" s="630"/>
      <c r="D677" s="510" t="s">
        <v>365</v>
      </c>
      <c r="E677" s="630"/>
    </row>
    <row r="678" spans="1:5" ht="15" thickBot="1">
      <c r="A678" s="625"/>
      <c r="B678" s="625"/>
      <c r="C678" s="631"/>
      <c r="D678" s="513"/>
      <c r="E678" s="631"/>
    </row>
    <row r="679" spans="1:5">
      <c r="A679" s="623" t="s">
        <v>541</v>
      </c>
      <c r="B679" s="641" t="s">
        <v>325</v>
      </c>
      <c r="C679" s="510" t="s">
        <v>854</v>
      </c>
      <c r="D679" s="400" t="s">
        <v>16</v>
      </c>
      <c r="E679" s="629" t="s">
        <v>797</v>
      </c>
    </row>
    <row r="680" spans="1:5" ht="25.2">
      <c r="A680" s="624"/>
      <c r="B680" s="642"/>
      <c r="C680" s="510" t="s">
        <v>855</v>
      </c>
      <c r="D680" s="510" t="s">
        <v>365</v>
      </c>
      <c r="E680" s="630"/>
    </row>
    <row r="681" spans="1:5" ht="15" thickBot="1">
      <c r="A681" s="625"/>
      <c r="B681" s="643"/>
      <c r="C681" s="538"/>
      <c r="D681" s="513"/>
      <c r="E681" s="631"/>
    </row>
    <row r="682" spans="1:5" ht="25.2">
      <c r="A682" s="623" t="s">
        <v>1124</v>
      </c>
      <c r="B682" s="623" t="s">
        <v>326</v>
      </c>
      <c r="C682" s="510" t="s">
        <v>1032</v>
      </c>
      <c r="D682" s="632"/>
      <c r="E682" s="632"/>
    </row>
    <row r="683" spans="1:5" ht="15" thickBot="1">
      <c r="A683" s="625"/>
      <c r="B683" s="625"/>
      <c r="C683" s="562" t="s">
        <v>518</v>
      </c>
      <c r="D683" s="634"/>
      <c r="E683" s="634"/>
    </row>
    <row r="684" spans="1:5" ht="25.2">
      <c r="A684" s="635">
        <v>32</v>
      </c>
      <c r="B684" s="654" t="s">
        <v>519</v>
      </c>
      <c r="C684" s="510" t="s">
        <v>1125</v>
      </c>
      <c r="D684" s="522" t="s">
        <v>1126</v>
      </c>
      <c r="E684" s="528" t="s">
        <v>526</v>
      </c>
    </row>
    <row r="685" spans="1:5" ht="25.2">
      <c r="A685" s="636"/>
      <c r="B685" s="655"/>
      <c r="C685" s="510" t="s">
        <v>520</v>
      </c>
      <c r="D685" s="522" t="s">
        <v>1127</v>
      </c>
      <c r="E685" s="510" t="s">
        <v>1128</v>
      </c>
    </row>
    <row r="686" spans="1:5" ht="25.2">
      <c r="A686" s="636"/>
      <c r="B686" s="655"/>
      <c r="C686" s="569" t="s">
        <v>521</v>
      </c>
      <c r="D686" s="522" t="s">
        <v>1104</v>
      </c>
      <c r="E686" s="510" t="s">
        <v>515</v>
      </c>
    </row>
    <row r="687" spans="1:5" ht="50.4">
      <c r="A687" s="636"/>
      <c r="B687" s="655"/>
      <c r="C687" s="569" t="s">
        <v>522</v>
      </c>
      <c r="D687" s="400"/>
      <c r="E687" s="510" t="s">
        <v>1129</v>
      </c>
    </row>
    <row r="688" spans="1:5" ht="25.2">
      <c r="A688" s="636"/>
      <c r="B688" s="655"/>
      <c r="C688" s="569" t="s">
        <v>523</v>
      </c>
      <c r="D688" s="391"/>
      <c r="E688" s="510" t="s">
        <v>621</v>
      </c>
    </row>
    <row r="689" spans="1:5">
      <c r="A689" s="636"/>
      <c r="B689" s="655"/>
      <c r="C689" s="569" t="s">
        <v>524</v>
      </c>
      <c r="D689" s="391"/>
      <c r="E689" s="522"/>
    </row>
    <row r="690" spans="1:5">
      <c r="A690" s="636"/>
      <c r="B690" s="655"/>
      <c r="C690" s="569" t="s">
        <v>525</v>
      </c>
      <c r="D690" s="391"/>
      <c r="E690" s="391"/>
    </row>
    <row r="691" spans="1:5" ht="15" thickBot="1">
      <c r="A691" s="637"/>
      <c r="B691" s="656"/>
      <c r="C691" s="568"/>
      <c r="D691" s="392"/>
      <c r="E691" s="392"/>
    </row>
    <row r="692" spans="1:5">
      <c r="A692" s="623" t="s">
        <v>542</v>
      </c>
      <c r="B692" s="623" t="s">
        <v>324</v>
      </c>
      <c r="C692" s="629" t="s">
        <v>1130</v>
      </c>
      <c r="D692" s="400" t="s">
        <v>16</v>
      </c>
      <c r="E692" s="629" t="s">
        <v>797</v>
      </c>
    </row>
    <row r="693" spans="1:5" ht="25.2">
      <c r="A693" s="624"/>
      <c r="B693" s="624"/>
      <c r="C693" s="630"/>
      <c r="D693" s="510" t="s">
        <v>365</v>
      </c>
      <c r="E693" s="630"/>
    </row>
    <row r="694" spans="1:5" ht="15" thickBot="1">
      <c r="A694" s="625"/>
      <c r="B694" s="625"/>
      <c r="C694" s="631"/>
      <c r="D694" s="513"/>
      <c r="E694" s="631"/>
    </row>
    <row r="695" spans="1:5">
      <c r="A695" s="623" t="s">
        <v>543</v>
      </c>
      <c r="B695" s="641" t="s">
        <v>325</v>
      </c>
      <c r="C695" s="510" t="s">
        <v>854</v>
      </c>
      <c r="D695" s="400" t="s">
        <v>16</v>
      </c>
      <c r="E695" s="629" t="s">
        <v>797</v>
      </c>
    </row>
    <row r="696" spans="1:5" ht="25.2">
      <c r="A696" s="624"/>
      <c r="B696" s="642"/>
      <c r="C696" s="510" t="s">
        <v>855</v>
      </c>
      <c r="D696" s="510" t="s">
        <v>365</v>
      </c>
      <c r="E696" s="630"/>
    </row>
    <row r="697" spans="1:5" ht="15" thickBot="1">
      <c r="A697" s="625"/>
      <c r="B697" s="643"/>
      <c r="C697" s="513"/>
      <c r="D697" s="513"/>
      <c r="E697" s="631"/>
    </row>
    <row r="698" spans="1:5" ht="25.2">
      <c r="A698" s="623" t="s">
        <v>544</v>
      </c>
      <c r="B698" s="623" t="s">
        <v>326</v>
      </c>
      <c r="C698" s="510" t="s">
        <v>1032</v>
      </c>
      <c r="D698" s="641"/>
      <c r="E698" s="632"/>
    </row>
    <row r="699" spans="1:5" ht="15" thickBot="1">
      <c r="A699" s="625"/>
      <c r="B699" s="625"/>
      <c r="C699" s="562" t="s">
        <v>518</v>
      </c>
      <c r="D699" s="643"/>
      <c r="E699" s="634"/>
    </row>
    <row r="700" spans="1:5" ht="63">
      <c r="A700" s="635">
        <v>33</v>
      </c>
      <c r="B700" s="635" t="s">
        <v>28</v>
      </c>
      <c r="C700" s="510" t="s">
        <v>1131</v>
      </c>
      <c r="D700" s="522" t="s">
        <v>1136</v>
      </c>
      <c r="E700" s="510" t="s">
        <v>530</v>
      </c>
    </row>
    <row r="701" spans="1:5" ht="37.799999999999997">
      <c r="A701" s="636"/>
      <c r="B701" s="636"/>
      <c r="C701" s="510" t="s">
        <v>1132</v>
      </c>
      <c r="D701" s="522" t="s">
        <v>1137</v>
      </c>
      <c r="E701" s="510" t="s">
        <v>501</v>
      </c>
    </row>
    <row r="702" spans="1:5" ht="37.799999999999997">
      <c r="A702" s="636"/>
      <c r="B702" s="636"/>
      <c r="C702" s="510" t="s">
        <v>1133</v>
      </c>
      <c r="D702" s="396"/>
      <c r="E702" s="510" t="s">
        <v>515</v>
      </c>
    </row>
    <row r="703" spans="1:5" ht="25.2">
      <c r="A703" s="636"/>
      <c r="B703" s="636"/>
      <c r="C703" s="510" t="s">
        <v>1134</v>
      </c>
      <c r="D703" s="391"/>
      <c r="E703" s="522"/>
    </row>
    <row r="704" spans="1:5">
      <c r="A704" s="636"/>
      <c r="B704" s="636"/>
      <c r="C704" s="510" t="s">
        <v>1135</v>
      </c>
      <c r="D704" s="391"/>
      <c r="E704" s="391"/>
    </row>
    <row r="705" spans="1:5">
      <c r="A705" s="636"/>
      <c r="B705" s="636"/>
      <c r="C705" s="396"/>
      <c r="D705" s="391"/>
      <c r="E705" s="391"/>
    </row>
    <row r="706" spans="1:5">
      <c r="A706" s="636"/>
      <c r="B706" s="636"/>
      <c r="C706" s="395" t="s">
        <v>529</v>
      </c>
      <c r="D706" s="391"/>
      <c r="E706" s="391"/>
    </row>
    <row r="707" spans="1:5">
      <c r="A707" s="636"/>
      <c r="B707" s="636"/>
      <c r="C707" s="396"/>
      <c r="D707" s="391"/>
      <c r="E707" s="391"/>
    </row>
    <row r="708" spans="1:5" ht="1.8" customHeight="1">
      <c r="A708" s="636"/>
      <c r="B708" s="636"/>
      <c r="C708" s="391"/>
      <c r="D708" s="391"/>
      <c r="E708" s="391"/>
    </row>
    <row r="709" spans="1:5" ht="15" thickBot="1">
      <c r="A709" s="637"/>
      <c r="B709" s="637"/>
      <c r="C709" s="392"/>
      <c r="D709" s="392"/>
      <c r="E709" s="392"/>
    </row>
    <row r="710" spans="1:5">
      <c r="A710" s="623" t="s">
        <v>546</v>
      </c>
      <c r="B710" s="623" t="s">
        <v>532</v>
      </c>
      <c r="C710" s="629" t="s">
        <v>533</v>
      </c>
      <c r="D710" s="400" t="s">
        <v>16</v>
      </c>
      <c r="E710" s="629" t="s">
        <v>797</v>
      </c>
    </row>
    <row r="711" spans="1:5" ht="25.2">
      <c r="A711" s="624"/>
      <c r="B711" s="624"/>
      <c r="C711" s="630"/>
      <c r="D711" s="510" t="s">
        <v>365</v>
      </c>
      <c r="E711" s="630"/>
    </row>
    <row r="712" spans="1:5" ht="15" thickBot="1">
      <c r="A712" s="625"/>
      <c r="B712" s="625"/>
      <c r="C712" s="631"/>
      <c r="D712" s="403"/>
      <c r="E712" s="631"/>
    </row>
    <row r="713" spans="1:5">
      <c r="A713" s="623" t="s">
        <v>547</v>
      </c>
      <c r="B713" s="623" t="s">
        <v>486</v>
      </c>
      <c r="C713" s="629" t="s">
        <v>1138</v>
      </c>
      <c r="D713" s="400" t="s">
        <v>16</v>
      </c>
      <c r="E713" s="629" t="s">
        <v>797</v>
      </c>
    </row>
    <row r="714" spans="1:5" ht="25.2">
      <c r="A714" s="624"/>
      <c r="B714" s="624"/>
      <c r="C714" s="630"/>
      <c r="D714" s="510" t="s">
        <v>365</v>
      </c>
      <c r="E714" s="630"/>
    </row>
    <row r="715" spans="1:5" ht="15" thickBot="1">
      <c r="A715" s="625"/>
      <c r="B715" s="625"/>
      <c r="C715" s="631"/>
      <c r="D715" s="403"/>
      <c r="E715" s="631"/>
    </row>
    <row r="716" spans="1:5">
      <c r="A716" s="623" t="s">
        <v>548</v>
      </c>
      <c r="B716" s="623" t="s">
        <v>324</v>
      </c>
      <c r="C716" s="629" t="s">
        <v>536</v>
      </c>
      <c r="D716" s="400" t="s">
        <v>16</v>
      </c>
      <c r="E716" s="629" t="s">
        <v>797</v>
      </c>
    </row>
    <row r="717" spans="1:5" ht="25.2">
      <c r="A717" s="624"/>
      <c r="B717" s="624"/>
      <c r="C717" s="630"/>
      <c r="D717" s="510" t="s">
        <v>365</v>
      </c>
      <c r="E717" s="630"/>
    </row>
    <row r="718" spans="1:5" ht="15" thickBot="1">
      <c r="A718" s="625"/>
      <c r="B718" s="625"/>
      <c r="C718" s="631"/>
      <c r="D718" s="403"/>
      <c r="E718" s="631"/>
    </row>
    <row r="719" spans="1:5">
      <c r="A719" s="623" t="s">
        <v>1139</v>
      </c>
      <c r="B719" s="641" t="s">
        <v>325</v>
      </c>
      <c r="C719" s="510" t="s">
        <v>854</v>
      </c>
      <c r="D719" s="400" t="s">
        <v>16</v>
      </c>
      <c r="E719" s="629" t="s">
        <v>797</v>
      </c>
    </row>
    <row r="720" spans="1:5" ht="25.2">
      <c r="A720" s="624"/>
      <c r="B720" s="642"/>
      <c r="C720" s="510" t="s">
        <v>855</v>
      </c>
      <c r="D720" s="510" t="s">
        <v>365</v>
      </c>
      <c r="E720" s="630"/>
    </row>
    <row r="721" spans="1:5" ht="15" thickBot="1">
      <c r="A721" s="625"/>
      <c r="B721" s="643"/>
      <c r="C721" s="403"/>
      <c r="D721" s="403"/>
      <c r="E721" s="631"/>
    </row>
    <row r="722" spans="1:5" ht="25.2">
      <c r="A722" s="623" t="s">
        <v>1140</v>
      </c>
      <c r="B722" s="623" t="s">
        <v>326</v>
      </c>
      <c r="C722" s="510" t="s">
        <v>1032</v>
      </c>
      <c r="D722" s="623"/>
      <c r="E722" s="623"/>
    </row>
    <row r="723" spans="1:5" ht="15" thickBot="1">
      <c r="A723" s="625"/>
      <c r="B723" s="625"/>
      <c r="C723" s="562" t="s">
        <v>518</v>
      </c>
      <c r="D723" s="625"/>
      <c r="E723" s="625"/>
    </row>
    <row r="724" spans="1:5" ht="39.6">
      <c r="A724" s="635">
        <v>34</v>
      </c>
      <c r="B724" s="638" t="s">
        <v>1141</v>
      </c>
      <c r="C724" s="510" t="s">
        <v>1142</v>
      </c>
      <c r="D724" s="570" t="s">
        <v>1148</v>
      </c>
      <c r="E724" s="510" t="s">
        <v>1150</v>
      </c>
    </row>
    <row r="725" spans="1:5" ht="37.799999999999997">
      <c r="A725" s="636"/>
      <c r="B725" s="639"/>
      <c r="C725" s="510" t="s">
        <v>1143</v>
      </c>
      <c r="D725" s="522" t="s">
        <v>1149</v>
      </c>
      <c r="E725" s="510" t="s">
        <v>1151</v>
      </c>
    </row>
    <row r="726" spans="1:5" ht="25.2">
      <c r="A726" s="636"/>
      <c r="B726" s="639"/>
      <c r="C726" s="536" t="s">
        <v>1144</v>
      </c>
      <c r="D726" s="543"/>
      <c r="E726" s="510" t="s">
        <v>501</v>
      </c>
    </row>
    <row r="727" spans="1:5" ht="25.2">
      <c r="A727" s="636"/>
      <c r="B727" s="639"/>
      <c r="C727" s="536" t="s">
        <v>1145</v>
      </c>
      <c r="D727" s="391"/>
      <c r="E727" s="510" t="s">
        <v>515</v>
      </c>
    </row>
    <row r="728" spans="1:5" ht="50.4">
      <c r="A728" s="636"/>
      <c r="B728" s="639"/>
      <c r="C728" s="510" t="s">
        <v>1146</v>
      </c>
      <c r="D728" s="391"/>
      <c r="E728" s="510" t="s">
        <v>1152</v>
      </c>
    </row>
    <row r="729" spans="1:5" ht="37.799999999999997">
      <c r="A729" s="636"/>
      <c r="B729" s="639"/>
      <c r="C729" s="510" t="s">
        <v>1147</v>
      </c>
      <c r="D729" s="391"/>
      <c r="E729" s="510" t="s">
        <v>1153</v>
      </c>
    </row>
    <row r="730" spans="1:5" ht="50.4">
      <c r="A730" s="636"/>
      <c r="B730" s="639"/>
      <c r="C730" s="522"/>
      <c r="D730" s="391"/>
      <c r="E730" s="510" t="s">
        <v>1154</v>
      </c>
    </row>
    <row r="731" spans="1:5" ht="61.8" customHeight="1" thickBot="1">
      <c r="A731" s="637"/>
      <c r="B731" s="640"/>
      <c r="C731" s="392"/>
      <c r="D731" s="392"/>
      <c r="E731" s="562" t="s">
        <v>1155</v>
      </c>
    </row>
    <row r="732" spans="1:5">
      <c r="A732" s="623" t="s">
        <v>550</v>
      </c>
      <c r="B732" s="641" t="s">
        <v>440</v>
      </c>
      <c r="C732" s="629" t="s">
        <v>1156</v>
      </c>
      <c r="D732" s="400" t="s">
        <v>16</v>
      </c>
      <c r="E732" s="667" t="s">
        <v>1057</v>
      </c>
    </row>
    <row r="733" spans="1:5" ht="25.2">
      <c r="A733" s="624"/>
      <c r="B733" s="642"/>
      <c r="C733" s="630"/>
      <c r="D733" s="510" t="s">
        <v>365</v>
      </c>
      <c r="E733" s="668"/>
    </row>
    <row r="734" spans="1:5" ht="15" thickBot="1">
      <c r="A734" s="625"/>
      <c r="B734" s="643"/>
      <c r="C734" s="631"/>
      <c r="D734" s="403"/>
      <c r="E734" s="669"/>
    </row>
    <row r="735" spans="1:5">
      <c r="A735" s="623" t="s">
        <v>551</v>
      </c>
      <c r="B735" s="641" t="s">
        <v>325</v>
      </c>
      <c r="C735" s="510" t="s">
        <v>854</v>
      </c>
      <c r="D735" s="400" t="s">
        <v>16</v>
      </c>
      <c r="E735" s="629" t="s">
        <v>797</v>
      </c>
    </row>
    <row r="736" spans="1:5" ht="25.2">
      <c r="A736" s="624"/>
      <c r="B736" s="642"/>
      <c r="C736" s="510" t="s">
        <v>855</v>
      </c>
      <c r="D736" s="510" t="s">
        <v>365</v>
      </c>
      <c r="E736" s="630"/>
    </row>
    <row r="737" spans="1:5" ht="15" thickBot="1">
      <c r="A737" s="625"/>
      <c r="B737" s="643"/>
      <c r="C737" s="513"/>
      <c r="D737" s="403"/>
      <c r="E737" s="631"/>
    </row>
    <row r="738" spans="1:5" ht="25.2">
      <c r="A738" s="623" t="s">
        <v>552</v>
      </c>
      <c r="B738" s="623" t="s">
        <v>326</v>
      </c>
      <c r="C738" s="510" t="s">
        <v>1032</v>
      </c>
      <c r="D738" s="623"/>
      <c r="E738" s="641"/>
    </row>
    <row r="739" spans="1:5" ht="15" thickBot="1">
      <c r="A739" s="625"/>
      <c r="B739" s="625"/>
      <c r="C739" s="562" t="s">
        <v>518</v>
      </c>
      <c r="D739" s="625"/>
      <c r="E739" s="643"/>
    </row>
    <row r="740" spans="1:5" ht="39.6">
      <c r="A740" s="635">
        <v>35</v>
      </c>
      <c r="B740" s="638" t="s">
        <v>30</v>
      </c>
      <c r="C740" s="510" t="s">
        <v>1157</v>
      </c>
      <c r="D740" s="522" t="s">
        <v>1158</v>
      </c>
      <c r="E740" s="510" t="s">
        <v>1160</v>
      </c>
    </row>
    <row r="741" spans="1:5" ht="37.799999999999997">
      <c r="A741" s="636"/>
      <c r="B741" s="639"/>
      <c r="C741" s="510" t="s">
        <v>1143</v>
      </c>
      <c r="D741" s="522" t="s">
        <v>1159</v>
      </c>
      <c r="E741" s="510" t="s">
        <v>1151</v>
      </c>
    </row>
    <row r="742" spans="1:5" ht="25.2">
      <c r="A742" s="636"/>
      <c r="B742" s="639"/>
      <c r="C742" s="510" t="s">
        <v>1146</v>
      </c>
      <c r="D742" s="400"/>
      <c r="E742" s="510" t="s">
        <v>1161</v>
      </c>
    </row>
    <row r="743" spans="1:5" ht="50.4">
      <c r="A743" s="636"/>
      <c r="B743" s="639"/>
      <c r="C743" s="510" t="s">
        <v>1147</v>
      </c>
      <c r="D743" s="391"/>
      <c r="E743" s="510" t="s">
        <v>1162</v>
      </c>
    </row>
    <row r="744" spans="1:5">
      <c r="A744" s="636"/>
      <c r="B744" s="639"/>
      <c r="C744" s="522"/>
      <c r="D744" s="391"/>
      <c r="E744" s="510" t="s">
        <v>655</v>
      </c>
    </row>
    <row r="745" spans="1:5" ht="50.4">
      <c r="A745" s="636"/>
      <c r="B745" s="639"/>
      <c r="C745" s="391"/>
      <c r="D745" s="391"/>
      <c r="E745" s="510" t="s">
        <v>1155</v>
      </c>
    </row>
    <row r="746" spans="1:5" ht="15" thickBot="1">
      <c r="A746" s="637"/>
      <c r="B746" s="640"/>
      <c r="C746" s="392"/>
      <c r="D746" s="392"/>
      <c r="E746" s="549"/>
    </row>
    <row r="747" spans="1:5">
      <c r="A747" s="623" t="s">
        <v>559</v>
      </c>
      <c r="B747" s="641" t="s">
        <v>440</v>
      </c>
      <c r="C747" s="667" t="s">
        <v>1163</v>
      </c>
      <c r="D747" s="400" t="s">
        <v>16</v>
      </c>
      <c r="E747" s="629" t="s">
        <v>797</v>
      </c>
    </row>
    <row r="748" spans="1:5" ht="25.2">
      <c r="A748" s="624"/>
      <c r="B748" s="642"/>
      <c r="C748" s="668"/>
      <c r="D748" s="510" t="s">
        <v>365</v>
      </c>
      <c r="E748" s="630"/>
    </row>
    <row r="749" spans="1:5" ht="15" thickBot="1">
      <c r="A749" s="625"/>
      <c r="B749" s="643"/>
      <c r="C749" s="669"/>
      <c r="D749" s="403"/>
      <c r="E749" s="631"/>
    </row>
    <row r="750" spans="1:5">
      <c r="A750" s="623" t="s">
        <v>562</v>
      </c>
      <c r="B750" s="641" t="s">
        <v>325</v>
      </c>
      <c r="C750" s="510" t="s">
        <v>854</v>
      </c>
      <c r="D750" s="400" t="s">
        <v>16</v>
      </c>
      <c r="E750" s="629" t="s">
        <v>797</v>
      </c>
    </row>
    <row r="751" spans="1:5" ht="25.2">
      <c r="A751" s="624"/>
      <c r="B751" s="642"/>
      <c r="C751" s="510" t="s">
        <v>855</v>
      </c>
      <c r="D751" s="510" t="s">
        <v>365</v>
      </c>
      <c r="E751" s="630"/>
    </row>
    <row r="752" spans="1:5" ht="15" thickBot="1">
      <c r="A752" s="625"/>
      <c r="B752" s="643"/>
      <c r="C752" s="403"/>
      <c r="D752" s="403"/>
      <c r="E752" s="631"/>
    </row>
    <row r="753" spans="1:5" ht="25.2">
      <c r="A753" s="623" t="s">
        <v>563</v>
      </c>
      <c r="B753" s="623" t="s">
        <v>326</v>
      </c>
      <c r="C753" s="510" t="s">
        <v>1032</v>
      </c>
      <c r="D753" s="623"/>
      <c r="E753" s="641"/>
    </row>
    <row r="754" spans="1:5" ht="15" thickBot="1">
      <c r="A754" s="625"/>
      <c r="B754" s="625"/>
      <c r="C754" s="562" t="s">
        <v>518</v>
      </c>
      <c r="D754" s="625"/>
      <c r="E754" s="643"/>
    </row>
    <row r="755" spans="1:5" ht="39.6">
      <c r="A755" s="635">
        <v>36</v>
      </c>
      <c r="B755" s="638" t="s">
        <v>31</v>
      </c>
      <c r="C755" s="510" t="s">
        <v>1164</v>
      </c>
      <c r="D755" s="522" t="s">
        <v>1165</v>
      </c>
      <c r="E755" s="510" t="s">
        <v>1167</v>
      </c>
    </row>
    <row r="756" spans="1:5" ht="37.799999999999997">
      <c r="A756" s="636"/>
      <c r="B756" s="639"/>
      <c r="C756" s="510" t="s">
        <v>1143</v>
      </c>
      <c r="D756" s="522" t="s">
        <v>1166</v>
      </c>
      <c r="E756" s="510" t="s">
        <v>1151</v>
      </c>
    </row>
    <row r="757" spans="1:5" ht="25.2">
      <c r="A757" s="636"/>
      <c r="B757" s="639"/>
      <c r="C757" s="510" t="s">
        <v>1146</v>
      </c>
      <c r="D757" s="400"/>
      <c r="E757" s="528" t="s">
        <v>1168</v>
      </c>
    </row>
    <row r="758" spans="1:5" ht="50.4">
      <c r="A758" s="636"/>
      <c r="B758" s="639"/>
      <c r="C758" s="510" t="s">
        <v>1147</v>
      </c>
      <c r="D758" s="391"/>
      <c r="E758" s="510" t="s">
        <v>1162</v>
      </c>
    </row>
    <row r="759" spans="1:5">
      <c r="A759" s="636"/>
      <c r="B759" s="639"/>
      <c r="C759" s="522"/>
      <c r="D759" s="391"/>
      <c r="E759" s="510" t="s">
        <v>655</v>
      </c>
    </row>
    <row r="760" spans="1:5" ht="51" thickBot="1">
      <c r="A760" s="637"/>
      <c r="B760" s="640"/>
      <c r="C760" s="392"/>
      <c r="D760" s="392"/>
      <c r="E760" s="562" t="s">
        <v>1155</v>
      </c>
    </row>
    <row r="761" spans="1:5">
      <c r="A761" s="623" t="s">
        <v>564</v>
      </c>
      <c r="B761" s="641" t="s">
        <v>440</v>
      </c>
      <c r="C761" s="667" t="s">
        <v>1169</v>
      </c>
      <c r="D761" s="400" t="s">
        <v>16</v>
      </c>
      <c r="E761" s="629" t="s">
        <v>797</v>
      </c>
    </row>
    <row r="762" spans="1:5" ht="25.2">
      <c r="A762" s="624"/>
      <c r="B762" s="642"/>
      <c r="C762" s="668"/>
      <c r="D762" s="510" t="s">
        <v>365</v>
      </c>
      <c r="E762" s="630"/>
    </row>
    <row r="763" spans="1:5" ht="15" thickBot="1">
      <c r="A763" s="625"/>
      <c r="B763" s="643"/>
      <c r="C763" s="669"/>
      <c r="D763" s="403"/>
      <c r="E763" s="631"/>
    </row>
    <row r="764" spans="1:5">
      <c r="A764" s="623" t="s">
        <v>566</v>
      </c>
      <c r="B764" s="641" t="s">
        <v>325</v>
      </c>
      <c r="C764" s="510" t="s">
        <v>854</v>
      </c>
      <c r="D764" s="400" t="s">
        <v>16</v>
      </c>
      <c r="E764" s="629" t="s">
        <v>797</v>
      </c>
    </row>
    <row r="765" spans="1:5" ht="25.2">
      <c r="A765" s="624"/>
      <c r="B765" s="642"/>
      <c r="C765" s="510" t="s">
        <v>855</v>
      </c>
      <c r="D765" s="510" t="s">
        <v>365</v>
      </c>
      <c r="E765" s="630"/>
    </row>
    <row r="766" spans="1:5" ht="15" thickBot="1">
      <c r="A766" s="625"/>
      <c r="B766" s="643"/>
      <c r="C766" s="403"/>
      <c r="D766" s="403"/>
      <c r="E766" s="631"/>
    </row>
    <row r="767" spans="1:5" ht="25.2">
      <c r="A767" s="623" t="s">
        <v>567</v>
      </c>
      <c r="B767" s="623" t="s">
        <v>326</v>
      </c>
      <c r="C767" s="510" t="s">
        <v>1032</v>
      </c>
      <c r="D767" s="623"/>
      <c r="E767" s="641"/>
    </row>
    <row r="768" spans="1:5" ht="15" thickBot="1">
      <c r="A768" s="625"/>
      <c r="B768" s="625"/>
      <c r="C768" s="562" t="s">
        <v>518</v>
      </c>
      <c r="D768" s="625"/>
      <c r="E768" s="643"/>
    </row>
    <row r="769" spans="1:5" ht="39.6">
      <c r="A769" s="635">
        <v>37</v>
      </c>
      <c r="B769" s="635" t="s">
        <v>32</v>
      </c>
      <c r="C769" s="510" t="s">
        <v>1170</v>
      </c>
      <c r="D769" s="522" t="s">
        <v>1171</v>
      </c>
      <c r="E769" s="510" t="s">
        <v>1151</v>
      </c>
    </row>
    <row r="770" spans="1:5" ht="37.799999999999997">
      <c r="A770" s="636"/>
      <c r="B770" s="636"/>
      <c r="C770" s="510" t="s">
        <v>1143</v>
      </c>
      <c r="D770" s="522" t="s">
        <v>1172</v>
      </c>
      <c r="E770" s="528" t="s">
        <v>545</v>
      </c>
    </row>
    <row r="771" spans="1:5" ht="50.4">
      <c r="A771" s="636"/>
      <c r="B771" s="636"/>
      <c r="C771" s="510" t="s">
        <v>1146</v>
      </c>
      <c r="D771" s="400"/>
      <c r="E771" s="510" t="s">
        <v>1162</v>
      </c>
    </row>
    <row r="772" spans="1:5" ht="37.799999999999997">
      <c r="A772" s="636"/>
      <c r="B772" s="636"/>
      <c r="C772" s="510" t="s">
        <v>1147</v>
      </c>
      <c r="D772" s="391"/>
      <c r="E772" s="510" t="s">
        <v>1173</v>
      </c>
    </row>
    <row r="773" spans="1:5" ht="50.4">
      <c r="A773" s="636"/>
      <c r="B773" s="636"/>
      <c r="C773" s="522"/>
      <c r="D773" s="391"/>
      <c r="E773" s="510" t="s">
        <v>1155</v>
      </c>
    </row>
    <row r="774" spans="1:5" ht="15" thickBot="1">
      <c r="A774" s="637"/>
      <c r="B774" s="637"/>
      <c r="C774" s="392"/>
      <c r="D774" s="392"/>
      <c r="E774" s="403"/>
    </row>
    <row r="775" spans="1:5">
      <c r="A775" s="623" t="s">
        <v>568</v>
      </c>
      <c r="B775" s="623" t="s">
        <v>440</v>
      </c>
      <c r="C775" s="667" t="s">
        <v>1174</v>
      </c>
      <c r="D775" s="400" t="s">
        <v>16</v>
      </c>
      <c r="E775" s="667" t="s">
        <v>1057</v>
      </c>
    </row>
    <row r="776" spans="1:5" ht="25.2">
      <c r="A776" s="624"/>
      <c r="B776" s="624"/>
      <c r="C776" s="668"/>
      <c r="D776" s="510" t="s">
        <v>365</v>
      </c>
      <c r="E776" s="668"/>
    </row>
    <row r="777" spans="1:5" ht="15" thickBot="1">
      <c r="A777" s="625"/>
      <c r="B777" s="625"/>
      <c r="C777" s="669"/>
      <c r="D777" s="403"/>
      <c r="E777" s="669"/>
    </row>
    <row r="778" spans="1:5">
      <c r="A778" s="623" t="s">
        <v>569</v>
      </c>
      <c r="B778" s="641" t="s">
        <v>325</v>
      </c>
      <c r="C778" s="510" t="s">
        <v>854</v>
      </c>
      <c r="D778" s="400" t="s">
        <v>16</v>
      </c>
      <c r="E778" s="629" t="s">
        <v>797</v>
      </c>
    </row>
    <row r="779" spans="1:5" ht="25.2">
      <c r="A779" s="624"/>
      <c r="B779" s="642"/>
      <c r="C779" s="510" t="s">
        <v>855</v>
      </c>
      <c r="D779" s="510" t="s">
        <v>365</v>
      </c>
      <c r="E779" s="630"/>
    </row>
    <row r="780" spans="1:5" ht="15" thickBot="1">
      <c r="A780" s="625"/>
      <c r="B780" s="643"/>
      <c r="C780" s="403"/>
      <c r="D780" s="403"/>
      <c r="E780" s="631"/>
    </row>
    <row r="781" spans="1:5" ht="25.2">
      <c r="A781" s="623" t="s">
        <v>570</v>
      </c>
      <c r="B781" s="623" t="s">
        <v>326</v>
      </c>
      <c r="C781" s="510" t="s">
        <v>1032</v>
      </c>
      <c r="D781" s="623"/>
      <c r="E781" s="641"/>
    </row>
    <row r="782" spans="1:5" ht="15" thickBot="1">
      <c r="A782" s="625"/>
      <c r="B782" s="625"/>
      <c r="C782" s="562" t="s">
        <v>518</v>
      </c>
      <c r="D782" s="625"/>
      <c r="E782" s="643"/>
    </row>
    <row r="783" spans="1:5" ht="37.799999999999997">
      <c r="A783" s="635">
        <v>38</v>
      </c>
      <c r="B783" s="635" t="s">
        <v>33</v>
      </c>
      <c r="C783" s="510" t="s">
        <v>1175</v>
      </c>
      <c r="D783" s="522" t="s">
        <v>1178</v>
      </c>
      <c r="E783" s="510" t="s">
        <v>1181</v>
      </c>
    </row>
    <row r="784" spans="1:5" ht="37.799999999999997">
      <c r="A784" s="636"/>
      <c r="B784" s="636"/>
      <c r="C784" s="510" t="s">
        <v>1176</v>
      </c>
      <c r="D784" s="522" t="s">
        <v>1179</v>
      </c>
      <c r="E784" s="510" t="s">
        <v>501</v>
      </c>
    </row>
    <row r="785" spans="1:5" ht="37.799999999999997">
      <c r="A785" s="636"/>
      <c r="B785" s="636"/>
      <c r="C785" s="510" t="s">
        <v>1143</v>
      </c>
      <c r="D785" s="522" t="s">
        <v>1180</v>
      </c>
      <c r="E785" s="510" t="s">
        <v>549</v>
      </c>
    </row>
    <row r="786" spans="1:5" ht="37.799999999999997">
      <c r="A786" s="636"/>
      <c r="B786" s="636"/>
      <c r="C786" s="510" t="s">
        <v>1146</v>
      </c>
      <c r="D786" s="396"/>
      <c r="E786" s="510" t="s">
        <v>1182</v>
      </c>
    </row>
    <row r="787" spans="1:5" ht="50.4">
      <c r="A787" s="636"/>
      <c r="B787" s="636"/>
      <c r="C787" s="510" t="s">
        <v>1147</v>
      </c>
      <c r="D787" s="391"/>
      <c r="E787" s="510" t="s">
        <v>1155</v>
      </c>
    </row>
    <row r="788" spans="1:5" ht="27">
      <c r="A788" s="636"/>
      <c r="B788" s="636"/>
      <c r="C788" s="510" t="s">
        <v>1177</v>
      </c>
      <c r="D788" s="391"/>
      <c r="E788" s="522"/>
    </row>
    <row r="789" spans="1:5" ht="15" thickBot="1">
      <c r="A789" s="637"/>
      <c r="B789" s="637"/>
      <c r="C789" s="392"/>
      <c r="D789" s="392"/>
      <c r="E789" s="513"/>
    </row>
    <row r="790" spans="1:5">
      <c r="A790" s="623" t="s">
        <v>576</v>
      </c>
      <c r="B790" s="623" t="s">
        <v>440</v>
      </c>
      <c r="C790" s="667" t="s">
        <v>1183</v>
      </c>
      <c r="D790" s="400" t="s">
        <v>16</v>
      </c>
      <c r="E790" s="629" t="s">
        <v>797</v>
      </c>
    </row>
    <row r="791" spans="1:5" ht="25.2">
      <c r="A791" s="624"/>
      <c r="B791" s="624"/>
      <c r="C791" s="668"/>
      <c r="D791" s="510" t="s">
        <v>365</v>
      </c>
      <c r="E791" s="630"/>
    </row>
    <row r="792" spans="1:5" ht="15" thickBot="1">
      <c r="A792" s="625"/>
      <c r="B792" s="625"/>
      <c r="C792" s="669"/>
      <c r="D792" s="403"/>
      <c r="E792" s="631"/>
    </row>
    <row r="793" spans="1:5">
      <c r="A793" s="623" t="s">
        <v>577</v>
      </c>
      <c r="B793" s="641" t="s">
        <v>325</v>
      </c>
      <c r="C793" s="510" t="s">
        <v>854</v>
      </c>
      <c r="D793" s="400" t="s">
        <v>16</v>
      </c>
      <c r="E793" s="629" t="s">
        <v>797</v>
      </c>
    </row>
    <row r="794" spans="1:5" ht="25.2">
      <c r="A794" s="624"/>
      <c r="B794" s="642"/>
      <c r="C794" s="510" t="s">
        <v>855</v>
      </c>
      <c r="D794" s="510" t="s">
        <v>365</v>
      </c>
      <c r="E794" s="630"/>
    </row>
    <row r="795" spans="1:5" ht="15" thickBot="1">
      <c r="A795" s="625"/>
      <c r="B795" s="643"/>
      <c r="C795" s="513"/>
      <c r="D795" s="403"/>
      <c r="E795" s="631"/>
    </row>
    <row r="796" spans="1:5" ht="25.2">
      <c r="A796" s="623" t="s">
        <v>578</v>
      </c>
      <c r="B796" s="623" t="s">
        <v>326</v>
      </c>
      <c r="C796" s="510" t="s">
        <v>1032</v>
      </c>
      <c r="D796" s="623"/>
      <c r="E796" s="623"/>
    </row>
    <row r="797" spans="1:5" ht="15" thickBot="1">
      <c r="A797" s="625"/>
      <c r="B797" s="625"/>
      <c r="C797" s="562" t="s">
        <v>518</v>
      </c>
      <c r="D797" s="625"/>
      <c r="E797" s="625"/>
    </row>
    <row r="798" spans="1:5" ht="25.2">
      <c r="A798" s="635">
        <v>39</v>
      </c>
      <c r="B798" s="635" t="s">
        <v>34</v>
      </c>
      <c r="C798" s="510" t="s">
        <v>553</v>
      </c>
      <c r="D798" s="522" t="s">
        <v>556</v>
      </c>
      <c r="E798" s="510" t="s">
        <v>557</v>
      </c>
    </row>
    <row r="799" spans="1:5" ht="27">
      <c r="A799" s="636"/>
      <c r="B799" s="636"/>
      <c r="C799" s="510" t="s">
        <v>554</v>
      </c>
      <c r="D799" s="522" t="s">
        <v>1184</v>
      </c>
      <c r="E799" s="510" t="s">
        <v>558</v>
      </c>
    </row>
    <row r="800" spans="1:5" ht="75.599999999999994">
      <c r="A800" s="636"/>
      <c r="B800" s="636"/>
      <c r="C800" s="510" t="s">
        <v>555</v>
      </c>
      <c r="D800" s="522" t="s">
        <v>1185</v>
      </c>
      <c r="E800" s="510" t="s">
        <v>1186</v>
      </c>
    </row>
    <row r="801" spans="1:5" ht="15" thickBot="1">
      <c r="A801" s="637"/>
      <c r="B801" s="637"/>
      <c r="C801" s="571"/>
      <c r="D801" s="403"/>
      <c r="E801" s="513"/>
    </row>
    <row r="802" spans="1:5">
      <c r="A802" s="623" t="s">
        <v>580</v>
      </c>
      <c r="B802" s="623" t="s">
        <v>560</v>
      </c>
      <c r="C802" s="629" t="s">
        <v>561</v>
      </c>
      <c r="D802" s="400" t="s">
        <v>16</v>
      </c>
      <c r="E802" s="629" t="s">
        <v>797</v>
      </c>
    </row>
    <row r="803" spans="1:5" ht="25.2">
      <c r="A803" s="624"/>
      <c r="B803" s="624"/>
      <c r="C803" s="630"/>
      <c r="D803" s="510" t="s">
        <v>365</v>
      </c>
      <c r="E803" s="630"/>
    </row>
    <row r="804" spans="1:5" ht="15" thickBot="1">
      <c r="A804" s="625"/>
      <c r="B804" s="625"/>
      <c r="C804" s="631"/>
      <c r="D804" s="403"/>
      <c r="E804" s="631"/>
    </row>
    <row r="805" spans="1:5">
      <c r="A805" s="623" t="s">
        <v>581</v>
      </c>
      <c r="B805" s="641" t="s">
        <v>325</v>
      </c>
      <c r="C805" s="510" t="s">
        <v>854</v>
      </c>
      <c r="D805" s="400" t="s">
        <v>16</v>
      </c>
      <c r="E805" s="629" t="s">
        <v>797</v>
      </c>
    </row>
    <row r="806" spans="1:5" ht="25.2">
      <c r="A806" s="624"/>
      <c r="B806" s="642"/>
      <c r="C806" s="510" t="s">
        <v>855</v>
      </c>
      <c r="D806" s="510" t="s">
        <v>365</v>
      </c>
      <c r="E806" s="630"/>
    </row>
    <row r="807" spans="1:5" ht="15" thickBot="1">
      <c r="A807" s="625"/>
      <c r="B807" s="643"/>
      <c r="C807" s="513"/>
      <c r="D807" s="403"/>
      <c r="E807" s="631"/>
    </row>
    <row r="808" spans="1:5" ht="25.2">
      <c r="A808" s="623" t="s">
        <v>582</v>
      </c>
      <c r="B808" s="623" t="s">
        <v>326</v>
      </c>
      <c r="C808" s="510" t="s">
        <v>1032</v>
      </c>
      <c r="D808" s="623"/>
      <c r="E808" s="623"/>
    </row>
    <row r="809" spans="1:5" ht="15" thickBot="1">
      <c r="A809" s="625"/>
      <c r="B809" s="625"/>
      <c r="C809" s="562" t="s">
        <v>518</v>
      </c>
      <c r="D809" s="625"/>
      <c r="E809" s="625"/>
    </row>
    <row r="810" spans="1:5">
      <c r="A810" s="635">
        <v>40</v>
      </c>
      <c r="B810" s="635" t="s">
        <v>25</v>
      </c>
      <c r="C810" s="510" t="s">
        <v>456</v>
      </c>
      <c r="D810" s="522" t="s">
        <v>457</v>
      </c>
      <c r="E810" s="528" t="s">
        <v>458</v>
      </c>
    </row>
    <row r="811" spans="1:5" ht="25.2">
      <c r="A811" s="636"/>
      <c r="B811" s="636"/>
      <c r="C811" s="518" t="s">
        <v>1187</v>
      </c>
      <c r="D811" s="522" t="s">
        <v>1194</v>
      </c>
      <c r="E811" s="528" t="s">
        <v>449</v>
      </c>
    </row>
    <row r="812" spans="1:5" ht="50.4">
      <c r="A812" s="636"/>
      <c r="B812" s="636"/>
      <c r="C812" s="519" t="s">
        <v>1188</v>
      </c>
      <c r="D812" s="396"/>
      <c r="E812" s="528" t="s">
        <v>1195</v>
      </c>
    </row>
    <row r="813" spans="1:5">
      <c r="A813" s="636"/>
      <c r="B813" s="636"/>
      <c r="C813" s="519" t="s">
        <v>1189</v>
      </c>
      <c r="D813" s="391"/>
      <c r="E813" s="396"/>
    </row>
    <row r="814" spans="1:5">
      <c r="A814" s="636"/>
      <c r="B814" s="636"/>
      <c r="C814" s="519" t="s">
        <v>1190</v>
      </c>
      <c r="D814" s="391"/>
      <c r="E814" s="391"/>
    </row>
    <row r="815" spans="1:5">
      <c r="A815" s="636"/>
      <c r="B815" s="636"/>
      <c r="C815" s="519" t="s">
        <v>1191</v>
      </c>
      <c r="D815" s="391"/>
      <c r="E815" s="391"/>
    </row>
    <row r="816" spans="1:5">
      <c r="A816" s="636"/>
      <c r="B816" s="636"/>
      <c r="C816" s="519" t="s">
        <v>1192</v>
      </c>
      <c r="D816" s="391"/>
      <c r="E816" s="391"/>
    </row>
    <row r="817" spans="1:5">
      <c r="A817" s="636"/>
      <c r="B817" s="636"/>
      <c r="C817" s="519" t="s">
        <v>1193</v>
      </c>
      <c r="D817" s="391"/>
      <c r="E817" s="391"/>
    </row>
    <row r="818" spans="1:5" ht="15" thickBot="1">
      <c r="A818" s="637"/>
      <c r="B818" s="637"/>
      <c r="C818" s="403"/>
      <c r="D818" s="392"/>
      <c r="E818" s="392"/>
    </row>
    <row r="819" spans="1:5">
      <c r="A819" s="623" t="s">
        <v>591</v>
      </c>
      <c r="B819" s="623" t="s">
        <v>324</v>
      </c>
      <c r="C819" s="623" t="s">
        <v>1196</v>
      </c>
      <c r="D819" s="400" t="s">
        <v>16</v>
      </c>
      <c r="E819" s="629" t="s">
        <v>797</v>
      </c>
    </row>
    <row r="820" spans="1:5" ht="25.2">
      <c r="A820" s="624"/>
      <c r="B820" s="624"/>
      <c r="C820" s="624"/>
      <c r="D820" s="510" t="s">
        <v>365</v>
      </c>
      <c r="E820" s="630"/>
    </row>
    <row r="821" spans="1:5" ht="15" thickBot="1">
      <c r="A821" s="625"/>
      <c r="B821" s="625"/>
      <c r="C821" s="625"/>
      <c r="D821" s="403"/>
      <c r="E821" s="631"/>
    </row>
    <row r="822" spans="1:5">
      <c r="A822" s="623" t="s">
        <v>593</v>
      </c>
      <c r="B822" s="641" t="s">
        <v>325</v>
      </c>
      <c r="C822" s="510" t="s">
        <v>854</v>
      </c>
      <c r="D822" s="400" t="s">
        <v>16</v>
      </c>
      <c r="E822" s="629" t="s">
        <v>797</v>
      </c>
    </row>
    <row r="823" spans="1:5" ht="25.2">
      <c r="A823" s="624"/>
      <c r="B823" s="642"/>
      <c r="C823" s="510" t="s">
        <v>855</v>
      </c>
      <c r="D823" s="510" t="s">
        <v>365</v>
      </c>
      <c r="E823" s="630"/>
    </row>
    <row r="824" spans="1:5" ht="15" thickBot="1">
      <c r="A824" s="625"/>
      <c r="B824" s="643"/>
      <c r="C824" s="403"/>
      <c r="D824" s="403"/>
      <c r="E824" s="631"/>
    </row>
    <row r="825" spans="1:5" ht="37.799999999999997">
      <c r="A825" s="635">
        <v>41</v>
      </c>
      <c r="B825" s="638" t="s">
        <v>1197</v>
      </c>
      <c r="C825" s="510" t="s">
        <v>1198</v>
      </c>
      <c r="D825" s="522" t="s">
        <v>1202</v>
      </c>
      <c r="E825" s="510" t="s">
        <v>1205</v>
      </c>
    </row>
    <row r="826" spans="1:5" ht="37.799999999999997">
      <c r="A826" s="636"/>
      <c r="B826" s="639"/>
      <c r="C826" s="528" t="s">
        <v>1199</v>
      </c>
      <c r="D826" s="522" t="s">
        <v>1203</v>
      </c>
      <c r="E826" s="510" t="s">
        <v>1206</v>
      </c>
    </row>
    <row r="827" spans="1:5" ht="27">
      <c r="A827" s="636"/>
      <c r="B827" s="639"/>
      <c r="C827" s="510" t="s">
        <v>1200</v>
      </c>
      <c r="D827" s="522" t="s">
        <v>1204</v>
      </c>
      <c r="E827" s="510" t="s">
        <v>1207</v>
      </c>
    </row>
    <row r="828" spans="1:5" ht="50.4">
      <c r="A828" s="636"/>
      <c r="B828" s="639"/>
      <c r="C828" s="510" t="s">
        <v>1201</v>
      </c>
      <c r="D828" s="543"/>
      <c r="E828" s="510" t="s">
        <v>1208</v>
      </c>
    </row>
    <row r="829" spans="1:5">
      <c r="A829" s="636"/>
      <c r="B829" s="639"/>
      <c r="C829" s="535"/>
      <c r="D829" s="391"/>
      <c r="E829" s="510" t="s">
        <v>1378</v>
      </c>
    </row>
    <row r="830" spans="1:5" ht="20.399999999999999" customHeight="1" thickBot="1">
      <c r="A830" s="637"/>
      <c r="B830" s="640"/>
      <c r="C830" s="392"/>
      <c r="D830" s="392"/>
      <c r="E830" s="510" t="s">
        <v>655</v>
      </c>
    </row>
    <row r="831" spans="1:5">
      <c r="A831" s="623" t="s">
        <v>604</v>
      </c>
      <c r="B831" s="641" t="s">
        <v>1209</v>
      </c>
      <c r="C831" s="629" t="s">
        <v>1210</v>
      </c>
      <c r="D831" s="396" t="s">
        <v>16</v>
      </c>
      <c r="E831" s="629" t="s">
        <v>565</v>
      </c>
    </row>
    <row r="832" spans="1:5" ht="25.8" thickBot="1">
      <c r="A832" s="625"/>
      <c r="B832" s="643"/>
      <c r="C832" s="631"/>
      <c r="D832" s="572" t="s">
        <v>1211</v>
      </c>
      <c r="E832" s="631"/>
    </row>
    <row r="833" spans="1:5">
      <c r="A833" s="623" t="s">
        <v>605</v>
      </c>
      <c r="B833" s="641" t="s">
        <v>325</v>
      </c>
      <c r="C833" s="510" t="s">
        <v>854</v>
      </c>
      <c r="D833" s="396" t="s">
        <v>16</v>
      </c>
      <c r="E833" s="629" t="s">
        <v>565</v>
      </c>
    </row>
    <row r="834" spans="1:5" ht="25.2">
      <c r="A834" s="624"/>
      <c r="B834" s="642"/>
      <c r="C834" s="510" t="s">
        <v>855</v>
      </c>
      <c r="D834" s="540" t="s">
        <v>1211</v>
      </c>
      <c r="E834" s="630"/>
    </row>
    <row r="835" spans="1:5" ht="15" thickBot="1">
      <c r="A835" s="625"/>
      <c r="B835" s="643"/>
      <c r="C835" s="403"/>
      <c r="D835" s="403"/>
      <c r="E835" s="631"/>
    </row>
    <row r="836" spans="1:5" ht="25.2">
      <c r="A836" s="623" t="s">
        <v>606</v>
      </c>
      <c r="B836" s="641" t="s">
        <v>326</v>
      </c>
      <c r="C836" s="510" t="s">
        <v>1032</v>
      </c>
      <c r="D836" s="623"/>
      <c r="E836" s="641"/>
    </row>
    <row r="837" spans="1:5" ht="15" thickBot="1">
      <c r="A837" s="625"/>
      <c r="B837" s="643"/>
      <c r="C837" s="562" t="s">
        <v>518</v>
      </c>
      <c r="D837" s="625"/>
      <c r="E837" s="643"/>
    </row>
    <row r="838" spans="1:5" ht="50.4">
      <c r="A838" s="661">
        <v>42</v>
      </c>
      <c r="B838" s="635" t="s">
        <v>35</v>
      </c>
      <c r="C838" s="510" t="s">
        <v>1212</v>
      </c>
      <c r="D838" s="522" t="s">
        <v>1381</v>
      </c>
      <c r="E838" s="510" t="s">
        <v>1378</v>
      </c>
    </row>
    <row r="839" spans="1:5" ht="50.4">
      <c r="A839" s="662"/>
      <c r="B839" s="636"/>
      <c r="C839" s="534" t="s">
        <v>1213</v>
      </c>
      <c r="D839" s="522" t="s">
        <v>1382</v>
      </c>
      <c r="E839" s="510" t="s">
        <v>301</v>
      </c>
    </row>
    <row r="840" spans="1:5">
      <c r="A840" s="662"/>
      <c r="B840" s="636"/>
      <c r="C840" s="534" t="s">
        <v>1214</v>
      </c>
      <c r="D840" s="522"/>
      <c r="E840" s="391"/>
    </row>
    <row r="841" spans="1:5">
      <c r="A841" s="662"/>
      <c r="B841" s="636"/>
      <c r="C841" s="534" t="s">
        <v>1379</v>
      </c>
      <c r="D841" s="391"/>
      <c r="E841" s="391"/>
    </row>
    <row r="842" spans="1:5">
      <c r="A842" s="662"/>
      <c r="B842" s="636"/>
      <c r="C842" s="534" t="s">
        <v>1380</v>
      </c>
      <c r="D842" s="391"/>
      <c r="E842" s="391"/>
    </row>
    <row r="843" spans="1:5">
      <c r="A843" s="662"/>
      <c r="B843" s="636"/>
      <c r="C843" s="534"/>
      <c r="D843" s="391"/>
      <c r="E843" s="391"/>
    </row>
    <row r="844" spans="1:5" ht="15" thickBot="1">
      <c r="A844" s="663"/>
      <c r="B844" s="637"/>
      <c r="C844" s="561"/>
      <c r="D844" s="392"/>
      <c r="E844" s="392"/>
    </row>
    <row r="845" spans="1:5">
      <c r="A845" s="657" t="s">
        <v>622</v>
      </c>
      <c r="B845" s="623" t="s">
        <v>486</v>
      </c>
      <c r="C845" s="629" t="s">
        <v>1215</v>
      </c>
      <c r="D845" s="400" t="s">
        <v>16</v>
      </c>
      <c r="E845" s="629" t="s">
        <v>797</v>
      </c>
    </row>
    <row r="846" spans="1:5" ht="25.2">
      <c r="A846" s="658"/>
      <c r="B846" s="624"/>
      <c r="C846" s="630"/>
      <c r="D846" s="510" t="s">
        <v>365</v>
      </c>
      <c r="E846" s="630"/>
    </row>
    <row r="847" spans="1:5" ht="15" thickBot="1">
      <c r="A847" s="659"/>
      <c r="B847" s="625"/>
      <c r="C847" s="631"/>
      <c r="D847" s="403"/>
      <c r="E847" s="631"/>
    </row>
    <row r="848" spans="1:5" ht="49.2" customHeight="1" thickBot="1">
      <c r="A848" s="615" t="s">
        <v>625</v>
      </c>
      <c r="B848" s="494" t="s">
        <v>1384</v>
      </c>
      <c r="C848" s="618" t="s">
        <v>1385</v>
      </c>
      <c r="D848" s="619" t="s">
        <v>1386</v>
      </c>
      <c r="E848" s="614" t="s">
        <v>1387</v>
      </c>
    </row>
    <row r="849" spans="1:5">
      <c r="A849" s="664" t="s">
        <v>626</v>
      </c>
      <c r="B849" s="641" t="s">
        <v>325</v>
      </c>
      <c r="C849" s="510" t="s">
        <v>854</v>
      </c>
      <c r="D849" s="400" t="s">
        <v>16</v>
      </c>
      <c r="E849" s="629" t="s">
        <v>797</v>
      </c>
    </row>
    <row r="850" spans="1:5" ht="25.2">
      <c r="A850" s="665"/>
      <c r="B850" s="642"/>
      <c r="C850" s="510" t="s">
        <v>855</v>
      </c>
      <c r="D850" s="510" t="s">
        <v>365</v>
      </c>
      <c r="E850" s="630"/>
    </row>
    <row r="851" spans="1:5" ht="15" thickBot="1">
      <c r="A851" s="666"/>
      <c r="B851" s="643"/>
      <c r="C851" s="513"/>
      <c r="D851" s="403"/>
      <c r="E851" s="631"/>
    </row>
    <row r="852" spans="1:5" ht="25.2">
      <c r="A852" s="657" t="s">
        <v>1383</v>
      </c>
      <c r="B852" s="623" t="s">
        <v>326</v>
      </c>
      <c r="C852" s="510" t="s">
        <v>1032</v>
      </c>
      <c r="D852" s="646"/>
      <c r="E852" s="626"/>
    </row>
    <row r="853" spans="1:5">
      <c r="A853" s="658"/>
      <c r="B853" s="624"/>
      <c r="C853" s="510" t="s">
        <v>518</v>
      </c>
      <c r="D853" s="660"/>
      <c r="E853" s="627"/>
    </row>
    <row r="854" spans="1:5" ht="15" thickBot="1">
      <c r="A854" s="659"/>
      <c r="B854" s="625"/>
      <c r="C854" s="513"/>
      <c r="D854" s="647"/>
      <c r="E854" s="628"/>
    </row>
    <row r="855" spans="1:5" ht="37.799999999999997">
      <c r="A855" s="661">
        <v>43</v>
      </c>
      <c r="B855" s="407" t="s">
        <v>746</v>
      </c>
      <c r="C855" s="524" t="s">
        <v>1216</v>
      </c>
      <c r="D855" s="573" t="s">
        <v>1389</v>
      </c>
      <c r="E855" s="524" t="s">
        <v>674</v>
      </c>
    </row>
    <row r="856" spans="1:5" ht="37.799999999999997">
      <c r="A856" s="662"/>
      <c r="B856" s="415"/>
      <c r="C856" s="524" t="s">
        <v>1217</v>
      </c>
      <c r="D856" s="573" t="s">
        <v>1390</v>
      </c>
      <c r="E856" s="524" t="s">
        <v>1391</v>
      </c>
    </row>
    <row r="857" spans="1:5" ht="25.2">
      <c r="A857" s="662"/>
      <c r="B857" s="407" t="s">
        <v>15</v>
      </c>
      <c r="C857" s="524" t="s">
        <v>1218</v>
      </c>
      <c r="D857" s="573" t="s">
        <v>1219</v>
      </c>
      <c r="E857" s="398"/>
    </row>
    <row r="858" spans="1:5" ht="38.4" customHeight="1" thickBot="1">
      <c r="A858" s="663"/>
      <c r="B858" s="399"/>
      <c r="C858" s="620" t="s">
        <v>1388</v>
      </c>
      <c r="D858" s="402"/>
      <c r="E858" s="574"/>
    </row>
    <row r="859" spans="1:5" ht="37.799999999999997">
      <c r="A859" s="635">
        <v>44</v>
      </c>
      <c r="B859" s="635" t="s">
        <v>36</v>
      </c>
      <c r="C859" s="510" t="s">
        <v>1220</v>
      </c>
      <c r="D859" s="522" t="s">
        <v>1222</v>
      </c>
      <c r="E859" s="576" t="s">
        <v>573</v>
      </c>
    </row>
    <row r="860" spans="1:5" ht="50.4">
      <c r="A860" s="636"/>
      <c r="B860" s="636"/>
      <c r="C860" s="575" t="s">
        <v>1221</v>
      </c>
      <c r="D860" s="522" t="s">
        <v>571</v>
      </c>
      <c r="E860" s="576" t="s">
        <v>574</v>
      </c>
    </row>
    <row r="861" spans="1:5" ht="50.4">
      <c r="A861" s="636"/>
      <c r="B861" s="636"/>
      <c r="C861" s="413"/>
      <c r="D861" s="522" t="s">
        <v>572</v>
      </c>
      <c r="E861" s="576" t="s">
        <v>575</v>
      </c>
    </row>
    <row r="862" spans="1:5" ht="37.799999999999997">
      <c r="A862" s="636"/>
      <c r="B862" s="636"/>
      <c r="C862" s="396"/>
      <c r="D862" s="414"/>
      <c r="E862" s="528" t="s">
        <v>1223</v>
      </c>
    </row>
    <row r="863" spans="1:5" ht="25.2">
      <c r="A863" s="636"/>
      <c r="B863" s="636"/>
      <c r="C863" s="391"/>
      <c r="D863" s="391"/>
      <c r="E863" s="540" t="s">
        <v>1224</v>
      </c>
    </row>
    <row r="864" spans="1:5" ht="15" thickBot="1">
      <c r="A864" s="637"/>
      <c r="B864" s="637"/>
      <c r="C864" s="392"/>
      <c r="D864" s="392"/>
      <c r="E864" s="529"/>
    </row>
    <row r="865" spans="1:5">
      <c r="A865" s="623" t="s">
        <v>638</v>
      </c>
      <c r="B865" s="623" t="s">
        <v>486</v>
      </c>
      <c r="C865" s="629" t="s">
        <v>1225</v>
      </c>
      <c r="D865" s="400" t="s">
        <v>16</v>
      </c>
      <c r="E865" s="629" t="s">
        <v>797</v>
      </c>
    </row>
    <row r="866" spans="1:5" ht="25.2">
      <c r="A866" s="624"/>
      <c r="B866" s="624"/>
      <c r="C866" s="630"/>
      <c r="D866" s="510" t="s">
        <v>365</v>
      </c>
      <c r="E866" s="630"/>
    </row>
    <row r="867" spans="1:5" ht="15" thickBot="1">
      <c r="A867" s="625"/>
      <c r="B867" s="625"/>
      <c r="C867" s="631"/>
      <c r="D867" s="403"/>
      <c r="E867" s="631"/>
    </row>
    <row r="868" spans="1:5">
      <c r="A868" s="623" t="s">
        <v>639</v>
      </c>
      <c r="B868" s="641" t="s">
        <v>325</v>
      </c>
      <c r="C868" s="510" t="s">
        <v>854</v>
      </c>
      <c r="D868" s="400" t="s">
        <v>16</v>
      </c>
      <c r="E868" s="629" t="s">
        <v>797</v>
      </c>
    </row>
    <row r="869" spans="1:5" ht="25.2">
      <c r="A869" s="624"/>
      <c r="B869" s="642"/>
      <c r="C869" s="510" t="s">
        <v>855</v>
      </c>
      <c r="D869" s="510" t="s">
        <v>365</v>
      </c>
      <c r="E869" s="630"/>
    </row>
    <row r="870" spans="1:5" ht="15" thickBot="1">
      <c r="A870" s="625"/>
      <c r="B870" s="643"/>
      <c r="C870" s="513"/>
      <c r="D870" s="403"/>
      <c r="E870" s="631"/>
    </row>
    <row r="871" spans="1:5" ht="25.2">
      <c r="A871" s="623" t="s">
        <v>640</v>
      </c>
      <c r="B871" s="623" t="s">
        <v>326</v>
      </c>
      <c r="C871" s="510" t="s">
        <v>1032</v>
      </c>
      <c r="D871" s="623"/>
      <c r="E871" s="673"/>
    </row>
    <row r="872" spans="1:5" ht="15" thickBot="1">
      <c r="A872" s="625"/>
      <c r="B872" s="625"/>
      <c r="C872" s="562" t="s">
        <v>518</v>
      </c>
      <c r="D872" s="625"/>
      <c r="E872" s="674"/>
    </row>
    <row r="873" spans="1:5" ht="39.6">
      <c r="A873" s="635">
        <v>45</v>
      </c>
      <c r="B873" s="635" t="s">
        <v>1226</v>
      </c>
      <c r="C873" s="510" t="s">
        <v>1227</v>
      </c>
      <c r="D873" s="522" t="s">
        <v>1228</v>
      </c>
      <c r="E873" s="510" t="s">
        <v>579</v>
      </c>
    </row>
    <row r="874" spans="1:5" ht="52.2">
      <c r="A874" s="636"/>
      <c r="B874" s="636"/>
      <c r="C874" s="510" t="s">
        <v>1143</v>
      </c>
      <c r="D874" s="522" t="s">
        <v>1229</v>
      </c>
      <c r="E874" s="528" t="s">
        <v>1231</v>
      </c>
    </row>
    <row r="875" spans="1:5" ht="25.2">
      <c r="A875" s="636"/>
      <c r="B875" s="636"/>
      <c r="C875" s="510" t="s">
        <v>1146</v>
      </c>
      <c r="D875" s="522" t="s">
        <v>1230</v>
      </c>
      <c r="E875" s="528" t="s">
        <v>1232</v>
      </c>
    </row>
    <row r="876" spans="1:5" ht="37.799999999999997">
      <c r="A876" s="636"/>
      <c r="B876" s="636"/>
      <c r="C876" s="510" t="s">
        <v>1147</v>
      </c>
      <c r="D876" s="396"/>
      <c r="E876" s="510" t="s">
        <v>1233</v>
      </c>
    </row>
    <row r="877" spans="1:5" ht="25.2">
      <c r="A877" s="636"/>
      <c r="B877" s="636"/>
      <c r="C877" s="391"/>
      <c r="D877" s="396"/>
      <c r="E877" s="510" t="s">
        <v>1234</v>
      </c>
    </row>
    <row r="878" spans="1:5">
      <c r="A878" s="636"/>
      <c r="B878" s="636"/>
      <c r="C878" s="391"/>
      <c r="D878" s="396"/>
      <c r="E878" s="391"/>
    </row>
    <row r="879" spans="1:5" ht="5.4" customHeight="1">
      <c r="A879" s="636"/>
      <c r="B879" s="636"/>
      <c r="C879" s="391"/>
      <c r="D879" s="405"/>
      <c r="E879" s="391"/>
    </row>
    <row r="880" spans="1:5" ht="3" customHeight="1">
      <c r="A880" s="636"/>
      <c r="B880" s="636"/>
      <c r="C880" s="391"/>
      <c r="D880" s="391"/>
      <c r="E880" s="391"/>
    </row>
    <row r="881" spans="1:5" ht="15" thickBot="1">
      <c r="A881" s="637"/>
      <c r="B881" s="637"/>
      <c r="C881" s="392"/>
      <c r="D881" s="392"/>
      <c r="E881" s="392"/>
    </row>
    <row r="882" spans="1:5">
      <c r="A882" s="623" t="s">
        <v>643</v>
      </c>
      <c r="B882" s="623" t="s">
        <v>440</v>
      </c>
      <c r="C882" s="667" t="s">
        <v>1235</v>
      </c>
      <c r="D882" s="400" t="s">
        <v>16</v>
      </c>
      <c r="E882" s="629" t="s">
        <v>797</v>
      </c>
    </row>
    <row r="883" spans="1:5" ht="25.2">
      <c r="A883" s="624"/>
      <c r="B883" s="624"/>
      <c r="C883" s="668"/>
      <c r="D883" s="510" t="s">
        <v>365</v>
      </c>
      <c r="E883" s="630"/>
    </row>
    <row r="884" spans="1:5" ht="15" thickBot="1">
      <c r="A884" s="625"/>
      <c r="B884" s="625"/>
      <c r="C884" s="669"/>
      <c r="D884" s="403"/>
      <c r="E884" s="631"/>
    </row>
    <row r="885" spans="1:5">
      <c r="A885" s="623" t="s">
        <v>645</v>
      </c>
      <c r="B885" s="641" t="s">
        <v>325</v>
      </c>
      <c r="C885" s="510" t="s">
        <v>854</v>
      </c>
      <c r="D885" s="400" t="s">
        <v>16</v>
      </c>
      <c r="E885" s="629" t="s">
        <v>797</v>
      </c>
    </row>
    <row r="886" spans="1:5" ht="25.2">
      <c r="A886" s="624"/>
      <c r="B886" s="642"/>
      <c r="C886" s="510" t="s">
        <v>855</v>
      </c>
      <c r="D886" s="510" t="s">
        <v>365</v>
      </c>
      <c r="E886" s="630"/>
    </row>
    <row r="887" spans="1:5" ht="15" thickBot="1">
      <c r="A887" s="625"/>
      <c r="B887" s="643"/>
      <c r="C887" s="403"/>
      <c r="D887" s="403"/>
      <c r="E887" s="631"/>
    </row>
    <row r="888" spans="1:5" ht="25.2">
      <c r="A888" s="623" t="s">
        <v>646</v>
      </c>
      <c r="B888" s="623" t="s">
        <v>326</v>
      </c>
      <c r="C888" s="510" t="s">
        <v>1032</v>
      </c>
      <c r="D888" s="623"/>
      <c r="E888" s="623"/>
    </row>
    <row r="889" spans="1:5" ht="15" thickBot="1">
      <c r="A889" s="625"/>
      <c r="B889" s="625"/>
      <c r="C889" s="562" t="s">
        <v>518</v>
      </c>
      <c r="D889" s="625"/>
      <c r="E889" s="625"/>
    </row>
    <row r="890" spans="1:5" ht="50.4">
      <c r="A890" s="635">
        <v>46</v>
      </c>
      <c r="B890" s="635" t="s">
        <v>37</v>
      </c>
      <c r="C890" s="510" t="s">
        <v>1236</v>
      </c>
      <c r="D890" s="522" t="s">
        <v>1237</v>
      </c>
      <c r="E890" s="510" t="s">
        <v>1238</v>
      </c>
    </row>
    <row r="891" spans="1:5" ht="50.4">
      <c r="A891" s="636"/>
      <c r="B891" s="636"/>
      <c r="C891" s="563" t="s">
        <v>583</v>
      </c>
      <c r="D891" s="522" t="s">
        <v>587</v>
      </c>
      <c r="E891" s="510" t="s">
        <v>589</v>
      </c>
    </row>
    <row r="892" spans="1:5" ht="25.2">
      <c r="A892" s="636"/>
      <c r="B892" s="636"/>
      <c r="C892" s="563" t="s">
        <v>584</v>
      </c>
      <c r="D892" s="522" t="s">
        <v>588</v>
      </c>
      <c r="E892" s="510" t="s">
        <v>590</v>
      </c>
    </row>
    <row r="893" spans="1:5">
      <c r="A893" s="636"/>
      <c r="B893" s="636"/>
      <c r="C893" s="563" t="s">
        <v>585</v>
      </c>
      <c r="D893" s="522"/>
      <c r="E893" s="396"/>
    </row>
    <row r="894" spans="1:5" ht="37.799999999999997">
      <c r="A894" s="636"/>
      <c r="B894" s="636"/>
      <c r="C894" s="540" t="s">
        <v>586</v>
      </c>
      <c r="D894" s="391"/>
      <c r="E894" s="391"/>
    </row>
    <row r="895" spans="1:5">
      <c r="A895" s="636"/>
      <c r="B895" s="636"/>
      <c r="C895" s="526"/>
      <c r="D895" s="391"/>
      <c r="E895" s="391"/>
    </row>
    <row r="896" spans="1:5" ht="15" thickBot="1">
      <c r="A896" s="637"/>
      <c r="B896" s="637"/>
      <c r="C896" s="403"/>
      <c r="D896" s="392"/>
      <c r="E896" s="392"/>
    </row>
    <row r="897" spans="1:5">
      <c r="A897" s="623" t="s">
        <v>656</v>
      </c>
      <c r="B897" s="623" t="s">
        <v>592</v>
      </c>
      <c r="C897" s="528" t="s">
        <v>1239</v>
      </c>
      <c r="D897" s="400" t="s">
        <v>16</v>
      </c>
      <c r="E897" s="629" t="s">
        <v>797</v>
      </c>
    </row>
    <row r="898" spans="1:5" ht="25.2">
      <c r="A898" s="624"/>
      <c r="B898" s="624"/>
      <c r="C898" s="528" t="s">
        <v>1240</v>
      </c>
      <c r="D898" s="510" t="s">
        <v>365</v>
      </c>
      <c r="E898" s="630"/>
    </row>
    <row r="899" spans="1:5" ht="15" thickBot="1">
      <c r="A899" s="625"/>
      <c r="B899" s="625"/>
      <c r="C899" s="403"/>
      <c r="D899" s="403"/>
      <c r="E899" s="631"/>
    </row>
    <row r="900" spans="1:5">
      <c r="A900" s="623" t="s">
        <v>657</v>
      </c>
      <c r="B900" s="641" t="s">
        <v>325</v>
      </c>
      <c r="C900" s="510" t="s">
        <v>854</v>
      </c>
      <c r="D900" s="400" t="s">
        <v>16</v>
      </c>
      <c r="E900" s="629" t="s">
        <v>797</v>
      </c>
    </row>
    <row r="901" spans="1:5" ht="25.2">
      <c r="A901" s="624"/>
      <c r="B901" s="642"/>
      <c r="C901" s="510" t="s">
        <v>855</v>
      </c>
      <c r="D901" s="510" t="s">
        <v>365</v>
      </c>
      <c r="E901" s="630"/>
    </row>
    <row r="902" spans="1:5" ht="15" thickBot="1">
      <c r="A902" s="625"/>
      <c r="B902" s="643"/>
      <c r="C902" s="403"/>
      <c r="D902" s="403"/>
      <c r="E902" s="631"/>
    </row>
    <row r="903" spans="1:5" ht="25.2">
      <c r="A903" s="623" t="s">
        <v>658</v>
      </c>
      <c r="B903" s="623" t="s">
        <v>326</v>
      </c>
      <c r="C903" s="510" t="s">
        <v>1032</v>
      </c>
      <c r="D903" s="623"/>
      <c r="E903" s="623"/>
    </row>
    <row r="904" spans="1:5">
      <c r="A904" s="624"/>
      <c r="B904" s="624"/>
      <c r="C904" s="510" t="s">
        <v>518</v>
      </c>
      <c r="D904" s="624"/>
      <c r="E904" s="624"/>
    </row>
    <row r="905" spans="1:5" ht="15" thickBot="1">
      <c r="A905" s="625"/>
      <c r="B905" s="625"/>
      <c r="C905" s="513"/>
      <c r="D905" s="625"/>
      <c r="E905" s="625"/>
    </row>
    <row r="906" spans="1:5" ht="37.799999999999997">
      <c r="A906" s="635">
        <v>47</v>
      </c>
      <c r="B906" s="638" t="s">
        <v>38</v>
      </c>
      <c r="C906" s="510" t="s">
        <v>594</v>
      </c>
      <c r="D906" s="522" t="s">
        <v>1241</v>
      </c>
      <c r="E906" s="528" t="s">
        <v>602</v>
      </c>
    </row>
    <row r="907" spans="1:5" ht="52.2">
      <c r="A907" s="636"/>
      <c r="B907" s="639"/>
      <c r="C907" s="569" t="s">
        <v>595</v>
      </c>
      <c r="D907" s="522" t="s">
        <v>600</v>
      </c>
      <c r="E907" s="528" t="s">
        <v>1242</v>
      </c>
    </row>
    <row r="908" spans="1:5" ht="25.2">
      <c r="A908" s="636"/>
      <c r="B908" s="639"/>
      <c r="C908" s="569" t="s">
        <v>596</v>
      </c>
      <c r="D908" s="522" t="s">
        <v>601</v>
      </c>
      <c r="E908" s="510" t="s">
        <v>603</v>
      </c>
    </row>
    <row r="909" spans="1:5" ht="25.2">
      <c r="A909" s="636"/>
      <c r="B909" s="639"/>
      <c r="C909" s="510" t="s">
        <v>597</v>
      </c>
      <c r="D909" s="396"/>
      <c r="E909" s="391"/>
    </row>
    <row r="910" spans="1:5">
      <c r="A910" s="636"/>
      <c r="B910" s="639"/>
      <c r="C910" s="510" t="s">
        <v>598</v>
      </c>
      <c r="D910" s="391"/>
      <c r="E910" s="391"/>
    </row>
    <row r="911" spans="1:5" ht="25.2">
      <c r="A911" s="636"/>
      <c r="B911" s="639"/>
      <c r="C911" s="510" t="s">
        <v>599</v>
      </c>
      <c r="D911" s="391"/>
      <c r="E911" s="391"/>
    </row>
    <row r="912" spans="1:5" ht="15" thickBot="1">
      <c r="A912" s="637"/>
      <c r="B912" s="640"/>
      <c r="C912" s="403"/>
      <c r="D912" s="392"/>
      <c r="E912" s="392"/>
    </row>
    <row r="913" spans="1:5">
      <c r="A913" s="623" t="s">
        <v>662</v>
      </c>
      <c r="B913" s="623" t="s">
        <v>486</v>
      </c>
      <c r="C913" s="667" t="s">
        <v>1243</v>
      </c>
      <c r="D913" s="400" t="s">
        <v>16</v>
      </c>
      <c r="E913" s="629" t="s">
        <v>797</v>
      </c>
    </row>
    <row r="914" spans="1:5" ht="25.2">
      <c r="A914" s="624"/>
      <c r="B914" s="624"/>
      <c r="C914" s="668"/>
      <c r="D914" s="510" t="s">
        <v>365</v>
      </c>
      <c r="E914" s="630"/>
    </row>
    <row r="915" spans="1:5" ht="15" thickBot="1">
      <c r="A915" s="625"/>
      <c r="B915" s="625"/>
      <c r="C915" s="669"/>
      <c r="D915" s="403"/>
      <c r="E915" s="631"/>
    </row>
    <row r="916" spans="1:5">
      <c r="A916" s="623" t="s">
        <v>666</v>
      </c>
      <c r="B916" s="641" t="s">
        <v>325</v>
      </c>
      <c r="C916" s="510" t="s">
        <v>854</v>
      </c>
      <c r="D916" s="400" t="s">
        <v>16</v>
      </c>
      <c r="E916" s="629" t="s">
        <v>797</v>
      </c>
    </row>
    <row r="917" spans="1:5" ht="25.2">
      <c r="A917" s="624"/>
      <c r="B917" s="642"/>
      <c r="C917" s="510" t="s">
        <v>855</v>
      </c>
      <c r="D917" s="510" t="s">
        <v>365</v>
      </c>
      <c r="E917" s="630"/>
    </row>
    <row r="918" spans="1:5" ht="15" thickBot="1">
      <c r="A918" s="625"/>
      <c r="B918" s="643"/>
      <c r="C918" s="403"/>
      <c r="D918" s="403"/>
      <c r="E918" s="631"/>
    </row>
    <row r="919" spans="1:5" ht="25.2">
      <c r="A919" s="623" t="s">
        <v>668</v>
      </c>
      <c r="B919" s="623" t="s">
        <v>326</v>
      </c>
      <c r="C919" s="510" t="s">
        <v>1032</v>
      </c>
      <c r="D919" s="623"/>
      <c r="E919" s="623"/>
    </row>
    <row r="920" spans="1:5">
      <c r="A920" s="624"/>
      <c r="B920" s="624"/>
      <c r="C920" s="510" t="s">
        <v>518</v>
      </c>
      <c r="D920" s="624"/>
      <c r="E920" s="624"/>
    </row>
    <row r="921" spans="1:5" ht="15" thickBot="1">
      <c r="A921" s="625"/>
      <c r="B921" s="625"/>
      <c r="C921" s="513"/>
      <c r="D921" s="625"/>
      <c r="E921" s="625"/>
    </row>
    <row r="922" spans="1:5" ht="37.799999999999997">
      <c r="A922" s="635">
        <v>48</v>
      </c>
      <c r="B922" s="635" t="s">
        <v>1392</v>
      </c>
      <c r="C922" s="510" t="s">
        <v>1393</v>
      </c>
      <c r="D922" s="522" t="s">
        <v>1395</v>
      </c>
      <c r="E922" s="510" t="s">
        <v>301</v>
      </c>
    </row>
    <row r="923" spans="1:5" ht="37.799999999999997">
      <c r="A923" s="636"/>
      <c r="B923" s="636"/>
      <c r="C923" s="510" t="s">
        <v>1394</v>
      </c>
      <c r="D923" s="522" t="s">
        <v>1396</v>
      </c>
      <c r="E923" s="510" t="s">
        <v>636</v>
      </c>
    </row>
    <row r="924" spans="1:5">
      <c r="A924" s="636"/>
      <c r="B924" s="636"/>
      <c r="C924" s="510" t="s">
        <v>1244</v>
      </c>
      <c r="D924" s="396"/>
      <c r="E924" s="510" t="s">
        <v>637</v>
      </c>
    </row>
    <row r="925" spans="1:5">
      <c r="A925" s="636"/>
      <c r="B925" s="636"/>
      <c r="C925" s="396"/>
      <c r="D925" s="391"/>
      <c r="E925" s="510" t="s">
        <v>603</v>
      </c>
    </row>
    <row r="926" spans="1:5" ht="15" thickBot="1">
      <c r="A926" s="637"/>
      <c r="B926" s="637"/>
      <c r="C926" s="392"/>
      <c r="D926" s="392"/>
      <c r="E926" s="513"/>
    </row>
    <row r="927" spans="1:5">
      <c r="A927" s="623" t="s">
        <v>1245</v>
      </c>
      <c r="B927" s="623" t="s">
        <v>455</v>
      </c>
      <c r="C927" s="629" t="s">
        <v>1397</v>
      </c>
      <c r="D927" s="400" t="s">
        <v>16</v>
      </c>
      <c r="E927" s="629" t="s">
        <v>797</v>
      </c>
    </row>
    <row r="928" spans="1:5" ht="25.2">
      <c r="A928" s="624"/>
      <c r="B928" s="624"/>
      <c r="C928" s="630"/>
      <c r="D928" s="510" t="s">
        <v>365</v>
      </c>
      <c r="E928" s="630"/>
    </row>
    <row r="929" spans="1:5" ht="15" thickBot="1">
      <c r="A929" s="625"/>
      <c r="B929" s="625"/>
      <c r="C929" s="631"/>
      <c r="D929" s="403"/>
      <c r="E929" s="631"/>
    </row>
    <row r="930" spans="1:5">
      <c r="A930" s="623" t="s">
        <v>1246</v>
      </c>
      <c r="B930" s="641" t="s">
        <v>325</v>
      </c>
      <c r="C930" s="510" t="s">
        <v>854</v>
      </c>
      <c r="D930" s="400" t="s">
        <v>16</v>
      </c>
      <c r="E930" s="629" t="s">
        <v>797</v>
      </c>
    </row>
    <row r="931" spans="1:5" ht="25.2">
      <c r="A931" s="624"/>
      <c r="B931" s="642"/>
      <c r="C931" s="510" t="s">
        <v>855</v>
      </c>
      <c r="D931" s="510" t="s">
        <v>365</v>
      </c>
      <c r="E931" s="630"/>
    </row>
    <row r="932" spans="1:5" ht="15" thickBot="1">
      <c r="A932" s="625"/>
      <c r="B932" s="643"/>
      <c r="C932" s="403"/>
      <c r="D932" s="403"/>
      <c r="E932" s="631"/>
    </row>
    <row r="933" spans="1:5" ht="25.2">
      <c r="A933" s="623" t="s">
        <v>1247</v>
      </c>
      <c r="B933" s="623" t="s">
        <v>326</v>
      </c>
      <c r="C933" s="510" t="s">
        <v>1032</v>
      </c>
      <c r="D933" s="623"/>
      <c r="E933" s="623"/>
    </row>
    <row r="934" spans="1:5">
      <c r="A934" s="624"/>
      <c r="B934" s="624"/>
      <c r="C934" s="510" t="s">
        <v>518</v>
      </c>
      <c r="D934" s="624"/>
      <c r="E934" s="624"/>
    </row>
    <row r="935" spans="1:5" ht="15" thickBot="1">
      <c r="A935" s="625"/>
      <c r="B935" s="625"/>
      <c r="C935" s="403"/>
      <c r="D935" s="625"/>
      <c r="E935" s="625"/>
    </row>
    <row r="936" spans="1:5" ht="75.599999999999994">
      <c r="A936" s="635">
        <v>49</v>
      </c>
      <c r="B936" s="635" t="s">
        <v>39</v>
      </c>
      <c r="C936" s="510" t="s">
        <v>1248</v>
      </c>
      <c r="D936" s="522" t="s">
        <v>615</v>
      </c>
      <c r="E936" s="510" t="s">
        <v>301</v>
      </c>
    </row>
    <row r="937" spans="1:5" ht="37.799999999999997">
      <c r="A937" s="636"/>
      <c r="B937" s="636"/>
      <c r="C937" s="510" t="s">
        <v>1249</v>
      </c>
      <c r="D937" s="522" t="s">
        <v>616</v>
      </c>
      <c r="E937" s="510" t="s">
        <v>618</v>
      </c>
    </row>
    <row r="938" spans="1:5" ht="25.2">
      <c r="A938" s="636"/>
      <c r="B938" s="636"/>
      <c r="C938" s="577" t="s">
        <v>1250</v>
      </c>
      <c r="D938" s="522" t="s">
        <v>617</v>
      </c>
      <c r="E938" s="510" t="s">
        <v>619</v>
      </c>
    </row>
    <row r="939" spans="1:5" ht="25.2">
      <c r="A939" s="636"/>
      <c r="B939" s="636"/>
      <c r="C939" s="578" t="s">
        <v>607</v>
      </c>
      <c r="D939" s="581"/>
      <c r="E939" s="510" t="s">
        <v>620</v>
      </c>
    </row>
    <row r="940" spans="1:5" ht="25.2">
      <c r="A940" s="636"/>
      <c r="B940" s="636"/>
      <c r="C940" s="578" t="s">
        <v>608</v>
      </c>
      <c r="D940" s="391"/>
      <c r="E940" s="510" t="s">
        <v>621</v>
      </c>
    </row>
    <row r="941" spans="1:5">
      <c r="A941" s="636"/>
      <c r="B941" s="636"/>
      <c r="C941" s="578" t="s">
        <v>609</v>
      </c>
      <c r="D941" s="391"/>
      <c r="E941" s="391"/>
    </row>
    <row r="942" spans="1:5">
      <c r="A942" s="636"/>
      <c r="B942" s="636"/>
      <c r="C942" s="578" t="s">
        <v>610</v>
      </c>
      <c r="D942" s="391"/>
      <c r="E942" s="391"/>
    </row>
    <row r="943" spans="1:5" ht="25.2">
      <c r="A943" s="636"/>
      <c r="B943" s="636"/>
      <c r="C943" s="578" t="s">
        <v>611</v>
      </c>
      <c r="D943" s="391"/>
      <c r="E943" s="391"/>
    </row>
    <row r="944" spans="1:5">
      <c r="A944" s="636"/>
      <c r="B944" s="636"/>
      <c r="C944" s="578" t="s">
        <v>612</v>
      </c>
      <c r="D944" s="391"/>
      <c r="E944" s="391"/>
    </row>
    <row r="945" spans="1:5" ht="25.2">
      <c r="A945" s="636"/>
      <c r="B945" s="636"/>
      <c r="C945" s="578" t="s">
        <v>613</v>
      </c>
      <c r="D945" s="391"/>
      <c r="E945" s="391"/>
    </row>
    <row r="946" spans="1:5">
      <c r="A946" s="636"/>
      <c r="B946" s="636"/>
      <c r="C946" s="579" t="s">
        <v>1251</v>
      </c>
      <c r="D946" s="391"/>
      <c r="E946" s="391"/>
    </row>
    <row r="947" spans="1:5">
      <c r="A947" s="636"/>
      <c r="B947" s="636"/>
      <c r="C947" s="579" t="s">
        <v>1252</v>
      </c>
      <c r="D947" s="391"/>
      <c r="E947" s="391"/>
    </row>
    <row r="948" spans="1:5">
      <c r="A948" s="636"/>
      <c r="B948" s="636"/>
      <c r="C948" s="579" t="s">
        <v>1253</v>
      </c>
      <c r="D948" s="391"/>
      <c r="E948" s="391"/>
    </row>
    <row r="949" spans="1:5">
      <c r="A949" s="636"/>
      <c r="B949" s="636"/>
      <c r="C949" s="579" t="s">
        <v>1254</v>
      </c>
      <c r="D949" s="391"/>
      <c r="E949" s="391"/>
    </row>
    <row r="950" spans="1:5">
      <c r="A950" s="636"/>
      <c r="B950" s="636"/>
      <c r="C950" s="579" t="s">
        <v>1255</v>
      </c>
      <c r="D950" s="391"/>
      <c r="E950" s="391"/>
    </row>
    <row r="951" spans="1:5" ht="25.2">
      <c r="A951" s="636"/>
      <c r="B951" s="636"/>
      <c r="C951" s="577" t="s">
        <v>1256</v>
      </c>
      <c r="D951" s="391"/>
      <c r="E951" s="391"/>
    </row>
    <row r="952" spans="1:5" ht="25.2">
      <c r="A952" s="636"/>
      <c r="B952" s="636"/>
      <c r="C952" s="579" t="s">
        <v>1257</v>
      </c>
      <c r="D952" s="391"/>
      <c r="E952" s="391"/>
    </row>
    <row r="953" spans="1:5">
      <c r="A953" s="636"/>
      <c r="B953" s="636"/>
      <c r="C953" s="580" t="s">
        <v>1258</v>
      </c>
      <c r="D953" s="391"/>
      <c r="E953" s="391"/>
    </row>
    <row r="954" spans="1:5">
      <c r="A954" s="636"/>
      <c r="B954" s="636"/>
      <c r="C954" s="579" t="s">
        <v>1259</v>
      </c>
      <c r="D954" s="391"/>
      <c r="E954" s="391"/>
    </row>
    <row r="955" spans="1:5">
      <c r="A955" s="636"/>
      <c r="B955" s="636"/>
      <c r="C955" s="580" t="s">
        <v>1260</v>
      </c>
      <c r="D955" s="391"/>
      <c r="E955" s="391"/>
    </row>
    <row r="956" spans="1:5">
      <c r="A956" s="636"/>
      <c r="B956" s="636"/>
      <c r="C956" s="406"/>
      <c r="D956" s="391"/>
      <c r="E956" s="391"/>
    </row>
    <row r="957" spans="1:5" ht="25.2">
      <c r="A957" s="636"/>
      <c r="B957" s="636"/>
      <c r="C957" s="406" t="s">
        <v>614</v>
      </c>
      <c r="D957" s="391"/>
      <c r="E957" s="391"/>
    </row>
    <row r="958" spans="1:5" ht="15" thickBot="1">
      <c r="A958" s="637"/>
      <c r="B958" s="637"/>
      <c r="C958" s="551"/>
      <c r="D958" s="392"/>
      <c r="E958" s="392"/>
    </row>
    <row r="959" spans="1:5">
      <c r="A959" s="623" t="s">
        <v>683</v>
      </c>
      <c r="B959" s="623" t="s">
        <v>1261</v>
      </c>
      <c r="C959" s="629" t="s">
        <v>1262</v>
      </c>
      <c r="D959" s="400" t="s">
        <v>16</v>
      </c>
      <c r="E959" s="629" t="s">
        <v>797</v>
      </c>
    </row>
    <row r="960" spans="1:5" ht="25.2">
      <c r="A960" s="624"/>
      <c r="B960" s="624"/>
      <c r="C960" s="630"/>
      <c r="D960" s="510" t="s">
        <v>365</v>
      </c>
      <c r="E960" s="630"/>
    </row>
    <row r="961" spans="1:5" ht="15" thickBot="1">
      <c r="A961" s="625"/>
      <c r="B961" s="625"/>
      <c r="C961" s="631"/>
      <c r="D961" s="403"/>
      <c r="E961" s="631"/>
    </row>
    <row r="962" spans="1:5">
      <c r="A962" s="623" t="s">
        <v>686</v>
      </c>
      <c r="B962" s="623" t="s">
        <v>623</v>
      </c>
      <c r="C962" s="629" t="s">
        <v>624</v>
      </c>
      <c r="D962" s="400" t="s">
        <v>16</v>
      </c>
      <c r="E962" s="629" t="s">
        <v>797</v>
      </c>
    </row>
    <row r="963" spans="1:5" ht="25.2">
      <c r="A963" s="624"/>
      <c r="B963" s="624"/>
      <c r="C963" s="630"/>
      <c r="D963" s="510" t="s">
        <v>365</v>
      </c>
      <c r="E963" s="630"/>
    </row>
    <row r="964" spans="1:5" ht="15" thickBot="1">
      <c r="A964" s="625"/>
      <c r="B964" s="625"/>
      <c r="C964" s="631"/>
      <c r="D964" s="513"/>
      <c r="E964" s="631"/>
    </row>
    <row r="965" spans="1:5">
      <c r="A965" s="623" t="s">
        <v>687</v>
      </c>
      <c r="B965" s="623" t="s">
        <v>325</v>
      </c>
      <c r="C965" s="510" t="s">
        <v>854</v>
      </c>
      <c r="D965" s="400" t="s">
        <v>16</v>
      </c>
      <c r="E965" s="629" t="s">
        <v>797</v>
      </c>
    </row>
    <row r="966" spans="1:5" ht="25.2">
      <c r="A966" s="624"/>
      <c r="B966" s="624"/>
      <c r="C966" s="510" t="s">
        <v>855</v>
      </c>
      <c r="D966" s="510" t="s">
        <v>365</v>
      </c>
      <c r="E966" s="630"/>
    </row>
    <row r="967" spans="1:5" ht="15" thickBot="1">
      <c r="A967" s="625"/>
      <c r="B967" s="625"/>
      <c r="C967" s="513"/>
      <c r="D967" s="513"/>
      <c r="E967" s="631"/>
    </row>
    <row r="968" spans="1:5" ht="25.2">
      <c r="A968" s="623" t="s">
        <v>1263</v>
      </c>
      <c r="B968" s="623" t="s">
        <v>326</v>
      </c>
      <c r="C968" s="510" t="s">
        <v>627</v>
      </c>
      <c r="D968" s="632"/>
      <c r="E968" s="632"/>
    </row>
    <row r="969" spans="1:5" ht="15" thickBot="1">
      <c r="A969" s="625"/>
      <c r="B969" s="625"/>
      <c r="C969" s="562" t="s">
        <v>518</v>
      </c>
      <c r="D969" s="634"/>
      <c r="E969" s="634"/>
    </row>
    <row r="970" spans="1:5" ht="37.799999999999997">
      <c r="A970" s="635">
        <v>50</v>
      </c>
      <c r="B970" s="635" t="s">
        <v>628</v>
      </c>
      <c r="C970" s="510" t="s">
        <v>629</v>
      </c>
      <c r="D970" s="522" t="s">
        <v>631</v>
      </c>
      <c r="E970" s="510" t="s">
        <v>362</v>
      </c>
    </row>
    <row r="971" spans="1:5" ht="37.799999999999997">
      <c r="A971" s="636"/>
      <c r="B971" s="636"/>
      <c r="C971" s="510" t="s">
        <v>1264</v>
      </c>
      <c r="D971" s="522" t="s">
        <v>632</v>
      </c>
      <c r="E971" s="510" t="s">
        <v>1271</v>
      </c>
    </row>
    <row r="972" spans="1:5">
      <c r="A972" s="636"/>
      <c r="B972" s="636"/>
      <c r="C972" s="522" t="s">
        <v>1265</v>
      </c>
      <c r="D972" s="522" t="s">
        <v>633</v>
      </c>
      <c r="E972" s="412"/>
    </row>
    <row r="973" spans="1:5">
      <c r="A973" s="636"/>
      <c r="B973" s="636"/>
      <c r="C973" s="536" t="s">
        <v>1266</v>
      </c>
      <c r="D973" s="522"/>
      <c r="E973" s="570"/>
    </row>
    <row r="974" spans="1:5">
      <c r="A974" s="636"/>
      <c r="B974" s="636"/>
      <c r="C974" s="536" t="s">
        <v>1267</v>
      </c>
      <c r="D974" s="391"/>
      <c r="E974" s="391"/>
    </row>
    <row r="975" spans="1:5">
      <c r="A975" s="636"/>
      <c r="B975" s="636"/>
      <c r="C975" s="536" t="s">
        <v>1268</v>
      </c>
      <c r="D975" s="391"/>
      <c r="E975" s="391"/>
    </row>
    <row r="976" spans="1:5" ht="25.2">
      <c r="A976" s="636"/>
      <c r="B976" s="636"/>
      <c r="C976" s="510" t="s">
        <v>1269</v>
      </c>
      <c r="D976" s="391"/>
      <c r="E976" s="391"/>
    </row>
    <row r="977" spans="1:5">
      <c r="A977" s="636"/>
      <c r="B977" s="636"/>
      <c r="C977" s="510" t="s">
        <v>630</v>
      </c>
      <c r="D977" s="391"/>
      <c r="E977" s="391"/>
    </row>
    <row r="978" spans="1:5" ht="25.2">
      <c r="A978" s="636"/>
      <c r="B978" s="636"/>
      <c r="C978" s="510" t="s">
        <v>1270</v>
      </c>
      <c r="D978" s="391"/>
      <c r="E978" s="391"/>
    </row>
    <row r="979" spans="1:5" ht="15" thickBot="1">
      <c r="A979" s="637"/>
      <c r="B979" s="637"/>
      <c r="C979" s="568"/>
      <c r="D979" s="392"/>
      <c r="E979" s="392"/>
    </row>
    <row r="980" spans="1:5">
      <c r="A980" s="623" t="s">
        <v>694</v>
      </c>
      <c r="B980" s="623" t="s">
        <v>634</v>
      </c>
      <c r="C980" s="629" t="s">
        <v>635</v>
      </c>
      <c r="D980" s="400" t="s">
        <v>16</v>
      </c>
      <c r="E980" s="629" t="s">
        <v>797</v>
      </c>
    </row>
    <row r="981" spans="1:5" ht="25.2">
      <c r="A981" s="624"/>
      <c r="B981" s="624"/>
      <c r="C981" s="630"/>
      <c r="D981" s="510" t="s">
        <v>365</v>
      </c>
      <c r="E981" s="630"/>
    </row>
    <row r="982" spans="1:5" ht="15" thickBot="1">
      <c r="A982" s="625"/>
      <c r="B982" s="625"/>
      <c r="C982" s="631"/>
      <c r="D982" s="513"/>
      <c r="E982" s="631"/>
    </row>
    <row r="983" spans="1:5">
      <c r="A983" s="623" t="s">
        <v>697</v>
      </c>
      <c r="B983" s="623" t="s">
        <v>325</v>
      </c>
      <c r="C983" s="510" t="s">
        <v>854</v>
      </c>
      <c r="D983" s="400" t="s">
        <v>16</v>
      </c>
      <c r="E983" s="629" t="s">
        <v>797</v>
      </c>
    </row>
    <row r="984" spans="1:5" ht="25.2">
      <c r="A984" s="624"/>
      <c r="B984" s="624"/>
      <c r="C984" s="510" t="s">
        <v>855</v>
      </c>
      <c r="D984" s="510" t="s">
        <v>365</v>
      </c>
      <c r="E984" s="630"/>
    </row>
    <row r="985" spans="1:5" ht="15" thickBot="1">
      <c r="A985" s="625"/>
      <c r="B985" s="625"/>
      <c r="C985" s="513"/>
      <c r="D985" s="513"/>
      <c r="E985" s="631"/>
    </row>
    <row r="986" spans="1:5" ht="25.2">
      <c r="A986" s="623" t="s">
        <v>698</v>
      </c>
      <c r="B986" s="623" t="s">
        <v>326</v>
      </c>
      <c r="C986" s="510" t="s">
        <v>627</v>
      </c>
      <c r="D986" s="632"/>
      <c r="E986" s="632"/>
    </row>
    <row r="987" spans="1:5" ht="15" thickBot="1">
      <c r="A987" s="625"/>
      <c r="B987" s="625"/>
      <c r="C987" s="562" t="s">
        <v>518</v>
      </c>
      <c r="D987" s="634"/>
      <c r="E987" s="634"/>
    </row>
    <row r="988" spans="1:5" ht="25.2">
      <c r="A988" s="635">
        <v>51</v>
      </c>
      <c r="B988" s="654" t="s">
        <v>1272</v>
      </c>
      <c r="C988" s="510" t="s">
        <v>1273</v>
      </c>
      <c r="D988" s="522" t="s">
        <v>1274</v>
      </c>
      <c r="E988" s="510" t="s">
        <v>642</v>
      </c>
    </row>
    <row r="989" spans="1:5" ht="37.799999999999997">
      <c r="A989" s="636"/>
      <c r="B989" s="655"/>
      <c r="C989" s="510" t="s">
        <v>641</v>
      </c>
      <c r="D989" s="522" t="s">
        <v>1275</v>
      </c>
      <c r="E989" s="510" t="s">
        <v>301</v>
      </c>
    </row>
    <row r="990" spans="1:5" ht="25.2">
      <c r="A990" s="636"/>
      <c r="B990" s="655"/>
      <c r="C990" s="525"/>
      <c r="D990" s="522" t="s">
        <v>1276</v>
      </c>
      <c r="E990" s="391"/>
    </row>
    <row r="991" spans="1:5" ht="15" thickBot="1">
      <c r="A991" s="637"/>
      <c r="B991" s="656"/>
      <c r="C991" s="392"/>
      <c r="D991" s="513"/>
      <c r="E991" s="392"/>
    </row>
    <row r="992" spans="1:5">
      <c r="A992" s="623" t="s">
        <v>1277</v>
      </c>
      <c r="B992" s="623" t="s">
        <v>644</v>
      </c>
      <c r="C992" s="629" t="s">
        <v>1278</v>
      </c>
      <c r="D992" s="400" t="s">
        <v>16</v>
      </c>
      <c r="E992" s="629" t="s">
        <v>565</v>
      </c>
    </row>
    <row r="993" spans="1:5" ht="25.2">
      <c r="A993" s="624"/>
      <c r="B993" s="624"/>
      <c r="C993" s="630"/>
      <c r="D993" s="510" t="s">
        <v>365</v>
      </c>
      <c r="E993" s="630"/>
    </row>
    <row r="994" spans="1:5" ht="15" thickBot="1">
      <c r="A994" s="625"/>
      <c r="B994" s="625"/>
      <c r="C994" s="631"/>
      <c r="D994" s="513"/>
      <c r="E994" s="631"/>
    </row>
    <row r="995" spans="1:5">
      <c r="A995" s="623" t="s">
        <v>1279</v>
      </c>
      <c r="B995" s="623" t="s">
        <v>325</v>
      </c>
      <c r="C995" s="510" t="s">
        <v>854</v>
      </c>
      <c r="D995" s="400" t="s">
        <v>16</v>
      </c>
      <c r="E995" s="629" t="s">
        <v>565</v>
      </c>
    </row>
    <row r="996" spans="1:5" ht="25.2">
      <c r="A996" s="624"/>
      <c r="B996" s="624"/>
      <c r="C996" s="510" t="s">
        <v>855</v>
      </c>
      <c r="D996" s="510" t="s">
        <v>365</v>
      </c>
      <c r="E996" s="630"/>
    </row>
    <row r="997" spans="1:5" ht="15" thickBot="1">
      <c r="A997" s="625"/>
      <c r="B997" s="625"/>
      <c r="C997" s="513"/>
      <c r="D997" s="513"/>
      <c r="E997" s="631"/>
    </row>
    <row r="998" spans="1:5" ht="25.2">
      <c r="A998" s="623" t="s">
        <v>1280</v>
      </c>
      <c r="B998" s="623" t="s">
        <v>326</v>
      </c>
      <c r="C998" s="510" t="s">
        <v>627</v>
      </c>
      <c r="D998" s="632"/>
      <c r="E998" s="632"/>
    </row>
    <row r="999" spans="1:5" ht="15" thickBot="1">
      <c r="A999" s="625"/>
      <c r="B999" s="625"/>
      <c r="C999" s="562" t="s">
        <v>518</v>
      </c>
      <c r="D999" s="634"/>
      <c r="E999" s="634"/>
    </row>
    <row r="1000" spans="1:5" ht="25.2">
      <c r="A1000" s="635">
        <v>52</v>
      </c>
      <c r="B1000" s="638" t="s">
        <v>1281</v>
      </c>
      <c r="C1000" s="395" t="s">
        <v>647</v>
      </c>
      <c r="D1000" s="522" t="s">
        <v>1398</v>
      </c>
      <c r="E1000" s="510" t="s">
        <v>654</v>
      </c>
    </row>
    <row r="1001" spans="1:5" ht="25.2">
      <c r="A1001" s="636"/>
      <c r="B1001" s="639"/>
      <c r="C1001" s="510" t="s">
        <v>1282</v>
      </c>
      <c r="D1001" s="522" t="s">
        <v>652</v>
      </c>
      <c r="E1001" s="510" t="s">
        <v>301</v>
      </c>
    </row>
    <row r="1002" spans="1:5" ht="37.799999999999997">
      <c r="A1002" s="636"/>
      <c r="B1002" s="639"/>
      <c r="C1002" s="510" t="s">
        <v>648</v>
      </c>
      <c r="D1002" s="522" t="s">
        <v>653</v>
      </c>
      <c r="E1002" s="510" t="s">
        <v>1296</v>
      </c>
    </row>
    <row r="1003" spans="1:5">
      <c r="A1003" s="636"/>
      <c r="B1003" s="639"/>
      <c r="C1003" s="582" t="s">
        <v>1283</v>
      </c>
      <c r="D1003" s="522"/>
      <c r="E1003" s="510" t="s">
        <v>655</v>
      </c>
    </row>
    <row r="1004" spans="1:5">
      <c r="A1004" s="636"/>
      <c r="B1004" s="639"/>
      <c r="C1004" s="583" t="s">
        <v>1284</v>
      </c>
      <c r="D1004" s="391"/>
      <c r="E1004" s="391"/>
    </row>
    <row r="1005" spans="1:5">
      <c r="A1005" s="636"/>
      <c r="B1005" s="639"/>
      <c r="C1005" s="583" t="s">
        <v>1285</v>
      </c>
      <c r="D1005" s="391"/>
      <c r="E1005" s="391"/>
    </row>
    <row r="1006" spans="1:5">
      <c r="A1006" s="636"/>
      <c r="B1006" s="639"/>
      <c r="C1006" s="583" t="s">
        <v>1286</v>
      </c>
      <c r="D1006" s="391"/>
      <c r="E1006" s="391"/>
    </row>
    <row r="1007" spans="1:5">
      <c r="A1007" s="636"/>
      <c r="B1007" s="639"/>
      <c r="C1007" s="583" t="s">
        <v>1287</v>
      </c>
      <c r="D1007" s="391"/>
      <c r="E1007" s="391"/>
    </row>
    <row r="1008" spans="1:5">
      <c r="A1008" s="636"/>
      <c r="B1008" s="639"/>
      <c r="C1008" s="396"/>
      <c r="D1008" s="391"/>
      <c r="E1008" s="391"/>
    </row>
    <row r="1009" spans="1:5">
      <c r="A1009" s="636"/>
      <c r="B1009" s="639"/>
      <c r="C1009" s="395" t="s">
        <v>472</v>
      </c>
      <c r="D1009" s="391"/>
      <c r="E1009" s="391"/>
    </row>
    <row r="1010" spans="1:5">
      <c r="A1010" s="636"/>
      <c r="B1010" s="639"/>
      <c r="C1010" s="510" t="s">
        <v>649</v>
      </c>
      <c r="D1010" s="391"/>
      <c r="E1010" s="391"/>
    </row>
    <row r="1011" spans="1:5">
      <c r="A1011" s="636"/>
      <c r="B1011" s="639"/>
      <c r="C1011" s="510" t="s">
        <v>650</v>
      </c>
      <c r="D1011" s="391"/>
      <c r="E1011" s="391"/>
    </row>
    <row r="1012" spans="1:5">
      <c r="A1012" s="636"/>
      <c r="B1012" s="639"/>
      <c r="C1012" s="582" t="s">
        <v>1288</v>
      </c>
      <c r="D1012" s="391"/>
      <c r="E1012" s="391"/>
    </row>
    <row r="1013" spans="1:5">
      <c r="A1013" s="636"/>
      <c r="B1013" s="639"/>
      <c r="C1013" s="582" t="s">
        <v>1289</v>
      </c>
      <c r="D1013" s="391"/>
      <c r="E1013" s="391"/>
    </row>
    <row r="1014" spans="1:5">
      <c r="A1014" s="636"/>
      <c r="B1014" s="639"/>
      <c r="C1014" s="582" t="s">
        <v>1290</v>
      </c>
      <c r="D1014" s="391"/>
      <c r="E1014" s="391"/>
    </row>
    <row r="1015" spans="1:5">
      <c r="A1015" s="636"/>
      <c r="B1015" s="639"/>
      <c r="C1015" s="582" t="s">
        <v>1291</v>
      </c>
      <c r="D1015" s="391"/>
      <c r="E1015" s="391"/>
    </row>
    <row r="1016" spans="1:5">
      <c r="A1016" s="636"/>
      <c r="B1016" s="639"/>
      <c r="C1016" s="582" t="s">
        <v>1292</v>
      </c>
      <c r="D1016" s="391"/>
      <c r="E1016" s="391"/>
    </row>
    <row r="1017" spans="1:5">
      <c r="A1017" s="636"/>
      <c r="B1017" s="639"/>
      <c r="C1017" s="582" t="s">
        <v>1293</v>
      </c>
      <c r="D1017" s="391"/>
      <c r="E1017" s="391"/>
    </row>
    <row r="1018" spans="1:5">
      <c r="A1018" s="636"/>
      <c r="B1018" s="639"/>
      <c r="C1018" s="582" t="s">
        <v>1294</v>
      </c>
      <c r="D1018" s="391"/>
      <c r="E1018" s="391"/>
    </row>
    <row r="1019" spans="1:5">
      <c r="A1019" s="636"/>
      <c r="B1019" s="639"/>
      <c r="C1019" s="582" t="s">
        <v>1295</v>
      </c>
      <c r="D1019" s="391"/>
      <c r="E1019" s="391"/>
    </row>
    <row r="1020" spans="1:5" ht="25.2">
      <c r="A1020" s="636"/>
      <c r="B1020" s="639"/>
      <c r="C1020" s="510" t="s">
        <v>651</v>
      </c>
      <c r="D1020" s="391"/>
      <c r="E1020" s="391"/>
    </row>
    <row r="1021" spans="1:5" ht="15" thickBot="1">
      <c r="A1021" s="637"/>
      <c r="B1021" s="640"/>
      <c r="C1021" s="403"/>
      <c r="D1021" s="392"/>
      <c r="E1021" s="392"/>
    </row>
    <row r="1022" spans="1:5">
      <c r="A1022" s="623" t="s">
        <v>1297</v>
      </c>
      <c r="B1022" s="623" t="s">
        <v>486</v>
      </c>
      <c r="C1022" s="629" t="s">
        <v>1298</v>
      </c>
      <c r="D1022" s="400" t="s">
        <v>16</v>
      </c>
      <c r="E1022" s="629" t="s">
        <v>797</v>
      </c>
    </row>
    <row r="1023" spans="1:5" ht="25.2">
      <c r="A1023" s="624"/>
      <c r="B1023" s="624"/>
      <c r="C1023" s="630"/>
      <c r="D1023" s="510" t="s">
        <v>365</v>
      </c>
      <c r="E1023" s="630"/>
    </row>
    <row r="1024" spans="1:5" ht="15" thickBot="1">
      <c r="A1024" s="625"/>
      <c r="B1024" s="625"/>
      <c r="C1024" s="631"/>
      <c r="D1024" s="513"/>
      <c r="E1024" s="631"/>
    </row>
    <row r="1025" spans="1:5">
      <c r="A1025" s="623" t="s">
        <v>1299</v>
      </c>
      <c r="B1025" s="623" t="s">
        <v>325</v>
      </c>
      <c r="C1025" s="510" t="s">
        <v>854</v>
      </c>
      <c r="D1025" s="400" t="s">
        <v>16</v>
      </c>
      <c r="E1025" s="629" t="s">
        <v>797</v>
      </c>
    </row>
    <row r="1026" spans="1:5" ht="25.2">
      <c r="A1026" s="624"/>
      <c r="B1026" s="624"/>
      <c r="C1026" s="510" t="s">
        <v>855</v>
      </c>
      <c r="D1026" s="510" t="s">
        <v>365</v>
      </c>
      <c r="E1026" s="630"/>
    </row>
    <row r="1027" spans="1:5" ht="15" thickBot="1">
      <c r="A1027" s="625"/>
      <c r="B1027" s="625"/>
      <c r="C1027" s="584"/>
      <c r="D1027" s="513"/>
      <c r="E1027" s="631"/>
    </row>
    <row r="1028" spans="1:5" ht="25.2">
      <c r="A1028" s="623" t="s">
        <v>1300</v>
      </c>
      <c r="B1028" s="623" t="s">
        <v>326</v>
      </c>
      <c r="C1028" s="510" t="s">
        <v>1032</v>
      </c>
      <c r="D1028" s="632"/>
      <c r="E1028" s="632"/>
    </row>
    <row r="1029" spans="1:5" ht="15" thickBot="1">
      <c r="A1029" s="625"/>
      <c r="B1029" s="625"/>
      <c r="C1029" s="562" t="s">
        <v>518</v>
      </c>
      <c r="D1029" s="634"/>
      <c r="E1029" s="634"/>
    </row>
    <row r="1030" spans="1:5" ht="64.8">
      <c r="A1030" s="648">
        <v>53</v>
      </c>
      <c r="B1030" s="648" t="s">
        <v>40</v>
      </c>
      <c r="C1030" s="524" t="s">
        <v>1301</v>
      </c>
      <c r="D1030" s="558" t="s">
        <v>659</v>
      </c>
      <c r="E1030" s="524" t="s">
        <v>1304</v>
      </c>
    </row>
    <row r="1031" spans="1:5" ht="50.4">
      <c r="A1031" s="649"/>
      <c r="B1031" s="649"/>
      <c r="C1031" s="524" t="s">
        <v>1302</v>
      </c>
      <c r="D1031" s="558" t="s">
        <v>660</v>
      </c>
      <c r="E1031" s="524" t="s">
        <v>402</v>
      </c>
    </row>
    <row r="1032" spans="1:5" ht="37.799999999999997">
      <c r="A1032" s="649"/>
      <c r="B1032" s="649"/>
      <c r="C1032" s="524" t="s">
        <v>1303</v>
      </c>
      <c r="D1032" s="558" t="s">
        <v>661</v>
      </c>
      <c r="E1032" s="585"/>
    </row>
    <row r="1033" spans="1:5" ht="15" thickBot="1">
      <c r="A1033" s="650"/>
      <c r="B1033" s="650"/>
      <c r="C1033" s="399"/>
      <c r="D1033" s="552"/>
      <c r="E1033" s="402"/>
    </row>
    <row r="1034" spans="1:5" ht="25.2">
      <c r="A1034" s="626" t="s">
        <v>1305</v>
      </c>
      <c r="B1034" s="626" t="s">
        <v>663</v>
      </c>
      <c r="C1034" s="524" t="s">
        <v>664</v>
      </c>
      <c r="D1034" s="400" t="s">
        <v>16</v>
      </c>
      <c r="E1034" s="629" t="s">
        <v>797</v>
      </c>
    </row>
    <row r="1035" spans="1:5" ht="25.2">
      <c r="A1035" s="627"/>
      <c r="B1035" s="627"/>
      <c r="C1035" s="524" t="s">
        <v>665</v>
      </c>
      <c r="D1035" s="510" t="s">
        <v>365</v>
      </c>
      <c r="E1035" s="630"/>
    </row>
    <row r="1036" spans="1:5">
      <c r="A1036" s="627"/>
      <c r="B1036" s="627"/>
      <c r="C1036" s="409"/>
      <c r="D1036" s="396"/>
      <c r="E1036" s="630"/>
    </row>
    <row r="1037" spans="1:5">
      <c r="A1037" s="627"/>
      <c r="B1037" s="627"/>
      <c r="C1037" s="409"/>
      <c r="D1037" s="396"/>
      <c r="E1037" s="630"/>
    </row>
    <row r="1038" spans="1:5" ht="15" thickBot="1">
      <c r="A1038" s="628"/>
      <c r="B1038" s="628"/>
      <c r="C1038" s="402"/>
      <c r="D1038" s="513"/>
      <c r="E1038" s="631"/>
    </row>
    <row r="1039" spans="1:5">
      <c r="A1039" s="626" t="s">
        <v>1306</v>
      </c>
      <c r="B1039" s="626" t="s">
        <v>324</v>
      </c>
      <c r="C1039" s="651" t="s">
        <v>667</v>
      </c>
      <c r="D1039" s="400" t="s">
        <v>16</v>
      </c>
      <c r="E1039" s="629" t="s">
        <v>797</v>
      </c>
    </row>
    <row r="1040" spans="1:5" ht="25.2">
      <c r="A1040" s="627"/>
      <c r="B1040" s="627"/>
      <c r="C1040" s="652"/>
      <c r="D1040" s="510" t="s">
        <v>365</v>
      </c>
      <c r="E1040" s="630"/>
    </row>
    <row r="1041" spans="1:5">
      <c r="A1041" s="627"/>
      <c r="B1041" s="627"/>
      <c r="C1041" s="652"/>
      <c r="D1041" s="396"/>
      <c r="E1041" s="630"/>
    </row>
    <row r="1042" spans="1:5">
      <c r="A1042" s="627"/>
      <c r="B1042" s="627"/>
      <c r="C1042" s="652"/>
      <c r="D1042" s="396"/>
      <c r="E1042" s="630"/>
    </row>
    <row r="1043" spans="1:5" ht="15" thickBot="1">
      <c r="A1043" s="628"/>
      <c r="B1043" s="628"/>
      <c r="C1043" s="653"/>
      <c r="D1043" s="513"/>
      <c r="E1043" s="631"/>
    </row>
    <row r="1044" spans="1:5">
      <c r="A1044" s="626" t="s">
        <v>1307</v>
      </c>
      <c r="B1044" s="626" t="s">
        <v>325</v>
      </c>
      <c r="C1044" s="524" t="s">
        <v>948</v>
      </c>
      <c r="D1044" s="400" t="s">
        <v>16</v>
      </c>
      <c r="E1044" s="629" t="s">
        <v>797</v>
      </c>
    </row>
    <row r="1045" spans="1:5" ht="25.2">
      <c r="A1045" s="627"/>
      <c r="B1045" s="627"/>
      <c r="C1045" s="524" t="s">
        <v>949</v>
      </c>
      <c r="D1045" s="510" t="s">
        <v>365</v>
      </c>
      <c r="E1045" s="630"/>
    </row>
    <row r="1046" spans="1:5">
      <c r="A1046" s="627"/>
      <c r="B1046" s="627"/>
      <c r="C1046" s="398"/>
      <c r="D1046" s="396"/>
      <c r="E1046" s="630"/>
    </row>
    <row r="1047" spans="1:5">
      <c r="A1047" s="627"/>
      <c r="B1047" s="627"/>
      <c r="C1047" s="409"/>
      <c r="D1047" s="396"/>
      <c r="E1047" s="630"/>
    </row>
    <row r="1048" spans="1:5" ht="15" thickBot="1">
      <c r="A1048" s="628"/>
      <c r="B1048" s="628"/>
      <c r="C1048" s="402"/>
      <c r="D1048" s="513"/>
      <c r="E1048" s="631"/>
    </row>
    <row r="1049" spans="1:5" ht="25.2">
      <c r="A1049" s="626" t="s">
        <v>1308</v>
      </c>
      <c r="B1049" s="626" t="s">
        <v>326</v>
      </c>
      <c r="C1049" s="524" t="s">
        <v>669</v>
      </c>
      <c r="D1049" s="632"/>
      <c r="E1049" s="632"/>
    </row>
    <row r="1050" spans="1:5">
      <c r="A1050" s="627"/>
      <c r="B1050" s="627"/>
      <c r="C1050" s="524" t="s">
        <v>670</v>
      </c>
      <c r="D1050" s="633"/>
      <c r="E1050" s="633"/>
    </row>
    <row r="1051" spans="1:5" ht="15" thickBot="1">
      <c r="A1051" s="628"/>
      <c r="B1051" s="628"/>
      <c r="C1051" s="399"/>
      <c r="D1051" s="634"/>
      <c r="E1051" s="634"/>
    </row>
    <row r="1052" spans="1:5" ht="37.799999999999997">
      <c r="A1052" s="648">
        <v>54</v>
      </c>
      <c r="B1052" s="648" t="s">
        <v>41</v>
      </c>
      <c r="C1052" s="524" t="s">
        <v>1309</v>
      </c>
      <c r="D1052" s="558" t="s">
        <v>673</v>
      </c>
      <c r="E1052" s="524" t="s">
        <v>675</v>
      </c>
    </row>
    <row r="1053" spans="1:5" ht="100.8">
      <c r="A1053" s="649"/>
      <c r="B1053" s="649"/>
      <c r="C1053" s="524" t="s">
        <v>1310</v>
      </c>
      <c r="D1053" s="558" t="s">
        <v>1314</v>
      </c>
      <c r="E1053" s="524" t="s">
        <v>402</v>
      </c>
    </row>
    <row r="1054" spans="1:5" ht="37.799999999999997">
      <c r="A1054" s="649"/>
      <c r="B1054" s="649"/>
      <c r="C1054" s="524" t="s">
        <v>1311</v>
      </c>
      <c r="D1054" s="558" t="s">
        <v>1315</v>
      </c>
      <c r="E1054" s="409"/>
    </row>
    <row r="1055" spans="1:5" ht="25.2">
      <c r="A1055" s="649"/>
      <c r="B1055" s="649"/>
      <c r="C1055" s="556" t="s">
        <v>671</v>
      </c>
      <c r="D1055" s="585"/>
      <c r="E1055" s="409"/>
    </row>
    <row r="1056" spans="1:5" ht="25.2">
      <c r="A1056" s="649"/>
      <c r="B1056" s="649"/>
      <c r="C1056" s="524" t="s">
        <v>1312</v>
      </c>
      <c r="D1056" s="409"/>
      <c r="E1056" s="409"/>
    </row>
    <row r="1057" spans="1:5" ht="37.799999999999997">
      <c r="A1057" s="649"/>
      <c r="B1057" s="649"/>
      <c r="C1057" s="524" t="s">
        <v>1313</v>
      </c>
      <c r="D1057" s="409"/>
      <c r="E1057" s="409"/>
    </row>
    <row r="1058" spans="1:5">
      <c r="A1058" s="649"/>
      <c r="B1058" s="649"/>
      <c r="C1058" s="409"/>
      <c r="D1058" s="409"/>
      <c r="E1058" s="409"/>
    </row>
    <row r="1059" spans="1:5">
      <c r="A1059" s="649"/>
      <c r="B1059" s="649"/>
      <c r="C1059" s="407" t="s">
        <v>672</v>
      </c>
      <c r="D1059" s="409"/>
      <c r="E1059" s="409"/>
    </row>
    <row r="1060" spans="1:5" ht="15" thickBot="1">
      <c r="A1060" s="650"/>
      <c r="B1060" s="650"/>
      <c r="C1060" s="416"/>
      <c r="D1060" s="402"/>
      <c r="E1060" s="402"/>
    </row>
    <row r="1061" spans="1:5" ht="25.2">
      <c r="A1061" s="626" t="s">
        <v>1316</v>
      </c>
      <c r="B1061" s="626" t="s">
        <v>1317</v>
      </c>
      <c r="C1061" s="524" t="s">
        <v>1318</v>
      </c>
      <c r="D1061" s="397" t="s">
        <v>16</v>
      </c>
      <c r="E1061" s="626" t="s">
        <v>921</v>
      </c>
    </row>
    <row r="1062" spans="1:5" ht="25.2">
      <c r="A1062" s="627"/>
      <c r="B1062" s="627"/>
      <c r="C1062" s="524" t="s">
        <v>1020</v>
      </c>
      <c r="D1062" s="524" t="s">
        <v>1319</v>
      </c>
      <c r="E1062" s="627"/>
    </row>
    <row r="1063" spans="1:5" ht="15" thickBot="1">
      <c r="A1063" s="628"/>
      <c r="B1063" s="628"/>
      <c r="C1063" s="399"/>
      <c r="D1063" s="552"/>
      <c r="E1063" s="628"/>
    </row>
    <row r="1064" spans="1:5">
      <c r="A1064" s="626" t="s">
        <v>1320</v>
      </c>
      <c r="B1064" s="626" t="s">
        <v>325</v>
      </c>
      <c r="C1064" s="524" t="s">
        <v>948</v>
      </c>
      <c r="D1064" s="397" t="s">
        <v>16</v>
      </c>
      <c r="E1064" s="626" t="s">
        <v>921</v>
      </c>
    </row>
    <row r="1065" spans="1:5" ht="25.2">
      <c r="A1065" s="627"/>
      <c r="B1065" s="627"/>
      <c r="C1065" s="524" t="s">
        <v>949</v>
      </c>
      <c r="D1065" s="524" t="s">
        <v>1319</v>
      </c>
      <c r="E1065" s="627"/>
    </row>
    <row r="1066" spans="1:5" ht="15" thickBot="1">
      <c r="A1066" s="628"/>
      <c r="B1066" s="628"/>
      <c r="C1066" s="399"/>
      <c r="D1066" s="552"/>
      <c r="E1066" s="628"/>
    </row>
    <row r="1067" spans="1:5" ht="25.2">
      <c r="A1067" s="626" t="s">
        <v>1321</v>
      </c>
      <c r="B1067" s="626" t="s">
        <v>326</v>
      </c>
      <c r="C1067" s="524" t="s">
        <v>669</v>
      </c>
      <c r="D1067" s="644"/>
      <c r="E1067" s="646"/>
    </row>
    <row r="1068" spans="1:5" ht="15" thickBot="1">
      <c r="A1068" s="628"/>
      <c r="B1068" s="628"/>
      <c r="C1068" s="532" t="s">
        <v>670</v>
      </c>
      <c r="D1068" s="645"/>
      <c r="E1068" s="647"/>
    </row>
    <row r="1069" spans="1:5" ht="50.4">
      <c r="A1069" s="635">
        <v>55</v>
      </c>
      <c r="B1069" s="638" t="s">
        <v>42</v>
      </c>
      <c r="C1069" s="510" t="s">
        <v>676</v>
      </c>
      <c r="D1069" s="558" t="s">
        <v>678</v>
      </c>
      <c r="E1069" s="524" t="s">
        <v>402</v>
      </c>
    </row>
    <row r="1070" spans="1:5" ht="75.599999999999994">
      <c r="A1070" s="636"/>
      <c r="B1070" s="639"/>
      <c r="C1070" s="510" t="s">
        <v>677</v>
      </c>
      <c r="D1070" s="558" t="s">
        <v>679</v>
      </c>
      <c r="E1070" s="524" t="s">
        <v>681</v>
      </c>
    </row>
    <row r="1071" spans="1:5" ht="50.4">
      <c r="A1071" s="636"/>
      <c r="B1071" s="639"/>
      <c r="C1071" s="518" t="s">
        <v>1322</v>
      </c>
      <c r="D1071" s="558" t="s">
        <v>680</v>
      </c>
      <c r="E1071" s="524" t="s">
        <v>682</v>
      </c>
    </row>
    <row r="1072" spans="1:5">
      <c r="A1072" s="636"/>
      <c r="B1072" s="639"/>
      <c r="C1072" s="518" t="s">
        <v>1323</v>
      </c>
      <c r="D1072" s="585"/>
      <c r="E1072" s="409"/>
    </row>
    <row r="1073" spans="1:5" ht="25.2">
      <c r="A1073" s="636"/>
      <c r="B1073" s="639"/>
      <c r="C1073" s="518" t="s">
        <v>1324</v>
      </c>
      <c r="D1073" s="409"/>
      <c r="E1073" s="409"/>
    </row>
    <row r="1074" spans="1:5" ht="37.799999999999997">
      <c r="A1074" s="636"/>
      <c r="B1074" s="639"/>
      <c r="C1074" s="518" t="s">
        <v>1325</v>
      </c>
      <c r="D1074" s="409"/>
      <c r="E1074" s="409"/>
    </row>
    <row r="1075" spans="1:5" ht="50.4">
      <c r="A1075" s="636"/>
      <c r="B1075" s="639"/>
      <c r="C1075" s="518" t="s">
        <v>1326</v>
      </c>
      <c r="D1075" s="409"/>
      <c r="E1075" s="409"/>
    </row>
    <row r="1076" spans="1:5" ht="15" thickBot="1">
      <c r="A1076" s="637"/>
      <c r="B1076" s="640"/>
      <c r="C1076" s="403"/>
      <c r="D1076" s="402"/>
      <c r="E1076" s="402"/>
    </row>
    <row r="1077" spans="1:5">
      <c r="A1077" s="623" t="s">
        <v>1327</v>
      </c>
      <c r="B1077" s="641" t="s">
        <v>684</v>
      </c>
      <c r="C1077" s="629" t="s">
        <v>685</v>
      </c>
      <c r="D1077" s="400" t="s">
        <v>16</v>
      </c>
      <c r="E1077" s="629" t="s">
        <v>797</v>
      </c>
    </row>
    <row r="1078" spans="1:5" ht="25.2">
      <c r="A1078" s="624"/>
      <c r="B1078" s="642"/>
      <c r="C1078" s="630"/>
      <c r="D1078" s="510" t="s">
        <v>365</v>
      </c>
      <c r="E1078" s="630"/>
    </row>
    <row r="1079" spans="1:5">
      <c r="A1079" s="624"/>
      <c r="B1079" s="642"/>
      <c r="C1079" s="630"/>
      <c r="D1079" s="396"/>
      <c r="E1079" s="630"/>
    </row>
    <row r="1080" spans="1:5">
      <c r="A1080" s="624"/>
      <c r="B1080" s="642"/>
      <c r="C1080" s="630"/>
      <c r="D1080" s="396"/>
      <c r="E1080" s="630"/>
    </row>
    <row r="1081" spans="1:5" ht="15" thickBot="1">
      <c r="A1081" s="625"/>
      <c r="B1081" s="643"/>
      <c r="C1081" s="631"/>
      <c r="D1081" s="513"/>
      <c r="E1081" s="631"/>
    </row>
    <row r="1082" spans="1:5">
      <c r="A1082" s="623" t="s">
        <v>1328</v>
      </c>
      <c r="B1082" s="626" t="s">
        <v>325</v>
      </c>
      <c r="C1082" s="524" t="s">
        <v>948</v>
      </c>
      <c r="D1082" s="400" t="s">
        <v>16</v>
      </c>
      <c r="E1082" s="629" t="s">
        <v>797</v>
      </c>
    </row>
    <row r="1083" spans="1:5" ht="25.2">
      <c r="A1083" s="624"/>
      <c r="B1083" s="627"/>
      <c r="C1083" s="524" t="s">
        <v>949</v>
      </c>
      <c r="D1083" s="510" t="s">
        <v>365</v>
      </c>
      <c r="E1083" s="630"/>
    </row>
    <row r="1084" spans="1:5">
      <c r="A1084" s="624"/>
      <c r="B1084" s="627"/>
      <c r="C1084" s="398"/>
      <c r="D1084" s="396"/>
      <c r="E1084" s="630"/>
    </row>
    <row r="1085" spans="1:5">
      <c r="A1085" s="624"/>
      <c r="B1085" s="627"/>
      <c r="C1085" s="409"/>
      <c r="D1085" s="396"/>
      <c r="E1085" s="630"/>
    </row>
    <row r="1086" spans="1:5" ht="15" thickBot="1">
      <c r="A1086" s="625"/>
      <c r="B1086" s="628"/>
      <c r="C1086" s="402"/>
      <c r="D1086" s="513"/>
      <c r="E1086" s="631"/>
    </row>
    <row r="1087" spans="1:5" ht="25.2">
      <c r="A1087" s="623" t="s">
        <v>1329</v>
      </c>
      <c r="B1087" s="626" t="s">
        <v>326</v>
      </c>
      <c r="C1087" s="524" t="s">
        <v>669</v>
      </c>
      <c r="D1087" s="632"/>
      <c r="E1087" s="632"/>
    </row>
    <row r="1088" spans="1:5">
      <c r="A1088" s="624"/>
      <c r="B1088" s="627"/>
      <c r="C1088" s="524" t="s">
        <v>670</v>
      </c>
      <c r="D1088" s="633"/>
      <c r="E1088" s="633"/>
    </row>
    <row r="1089" spans="1:5" ht="15" thickBot="1">
      <c r="A1089" s="625"/>
      <c r="B1089" s="628"/>
      <c r="C1089" s="399"/>
      <c r="D1089" s="634"/>
      <c r="E1089" s="634"/>
    </row>
    <row r="1090" spans="1:5" ht="50.4">
      <c r="A1090" s="635">
        <v>56</v>
      </c>
      <c r="B1090" s="638" t="s">
        <v>43</v>
      </c>
      <c r="C1090" s="510" t="s">
        <v>688</v>
      </c>
      <c r="D1090" s="558" t="s">
        <v>691</v>
      </c>
      <c r="E1090" s="524" t="s">
        <v>402</v>
      </c>
    </row>
    <row r="1091" spans="1:5" ht="75.599999999999994">
      <c r="A1091" s="636"/>
      <c r="B1091" s="639"/>
      <c r="C1091" s="510" t="s">
        <v>689</v>
      </c>
      <c r="D1091" s="558" t="s">
        <v>692</v>
      </c>
      <c r="E1091" s="524" t="s">
        <v>681</v>
      </c>
    </row>
    <row r="1092" spans="1:5" ht="75.599999999999994">
      <c r="A1092" s="636"/>
      <c r="B1092" s="639"/>
      <c r="C1092" s="510" t="s">
        <v>690</v>
      </c>
      <c r="D1092" s="558" t="s">
        <v>693</v>
      </c>
      <c r="E1092" s="524" t="s">
        <v>682</v>
      </c>
    </row>
    <row r="1093" spans="1:5" ht="25.2">
      <c r="A1093" s="636"/>
      <c r="B1093" s="639"/>
      <c r="C1093" s="518" t="s">
        <v>1330</v>
      </c>
      <c r="D1093" s="585"/>
      <c r="E1093" s="409"/>
    </row>
    <row r="1094" spans="1:5" ht="37.799999999999997">
      <c r="A1094" s="636"/>
      <c r="B1094" s="639"/>
      <c r="C1094" s="518" t="s">
        <v>1331</v>
      </c>
      <c r="D1094" s="409"/>
      <c r="E1094" s="409"/>
    </row>
    <row r="1095" spans="1:5" ht="25.2">
      <c r="A1095" s="636"/>
      <c r="B1095" s="639"/>
      <c r="C1095" s="518" t="s">
        <v>1332</v>
      </c>
      <c r="D1095" s="409"/>
      <c r="E1095" s="409"/>
    </row>
    <row r="1096" spans="1:5" ht="37.799999999999997">
      <c r="A1096" s="636"/>
      <c r="B1096" s="639"/>
      <c r="C1096" s="518" t="s">
        <v>1333</v>
      </c>
      <c r="D1096" s="409"/>
      <c r="E1096" s="409"/>
    </row>
    <row r="1097" spans="1:5" ht="37.799999999999997">
      <c r="A1097" s="636"/>
      <c r="B1097" s="639"/>
      <c r="C1097" s="518" t="s">
        <v>1334</v>
      </c>
      <c r="D1097" s="409"/>
      <c r="E1097" s="409"/>
    </row>
    <row r="1098" spans="1:5">
      <c r="A1098" s="636"/>
      <c r="B1098" s="639"/>
      <c r="C1098" s="518" t="s">
        <v>1335</v>
      </c>
      <c r="D1098" s="409"/>
      <c r="E1098" s="409"/>
    </row>
    <row r="1099" spans="1:5" ht="15" thickBot="1">
      <c r="A1099" s="637"/>
      <c r="B1099" s="640"/>
      <c r="C1099" s="403"/>
      <c r="D1099" s="402"/>
      <c r="E1099" s="402"/>
    </row>
    <row r="1100" spans="1:5">
      <c r="A1100" s="623" t="s">
        <v>1336</v>
      </c>
      <c r="B1100" s="641" t="s">
        <v>695</v>
      </c>
      <c r="C1100" s="629" t="s">
        <v>696</v>
      </c>
      <c r="D1100" s="400" t="s">
        <v>16</v>
      </c>
      <c r="E1100" s="629" t="s">
        <v>797</v>
      </c>
    </row>
    <row r="1101" spans="1:5" ht="25.2">
      <c r="A1101" s="624"/>
      <c r="B1101" s="642"/>
      <c r="C1101" s="630"/>
      <c r="D1101" s="510" t="s">
        <v>365</v>
      </c>
      <c r="E1101" s="630"/>
    </row>
    <row r="1102" spans="1:5">
      <c r="A1102" s="624"/>
      <c r="B1102" s="642"/>
      <c r="C1102" s="630"/>
      <c r="D1102" s="396"/>
      <c r="E1102" s="630"/>
    </row>
    <row r="1103" spans="1:5">
      <c r="A1103" s="624"/>
      <c r="B1103" s="642"/>
      <c r="C1103" s="630"/>
      <c r="D1103" s="396"/>
      <c r="E1103" s="630"/>
    </row>
    <row r="1104" spans="1:5" ht="15" thickBot="1">
      <c r="A1104" s="625"/>
      <c r="B1104" s="643"/>
      <c r="C1104" s="631"/>
      <c r="D1104" s="513"/>
      <c r="E1104" s="631"/>
    </row>
    <row r="1105" spans="1:5">
      <c r="A1105" s="623" t="s">
        <v>1337</v>
      </c>
      <c r="B1105" s="626" t="s">
        <v>325</v>
      </c>
      <c r="C1105" s="524" t="s">
        <v>948</v>
      </c>
      <c r="D1105" s="400" t="s">
        <v>16</v>
      </c>
      <c r="E1105" s="629" t="s">
        <v>797</v>
      </c>
    </row>
    <row r="1106" spans="1:5" ht="25.2">
      <c r="A1106" s="624"/>
      <c r="B1106" s="627"/>
      <c r="C1106" s="524" t="s">
        <v>949</v>
      </c>
      <c r="D1106" s="510" t="s">
        <v>365</v>
      </c>
      <c r="E1106" s="630"/>
    </row>
    <row r="1107" spans="1:5">
      <c r="A1107" s="624"/>
      <c r="B1107" s="627"/>
      <c r="C1107" s="398"/>
      <c r="D1107" s="396"/>
      <c r="E1107" s="630"/>
    </row>
    <row r="1108" spans="1:5">
      <c r="A1108" s="624"/>
      <c r="B1108" s="627"/>
      <c r="C1108" s="409"/>
      <c r="D1108" s="396"/>
      <c r="E1108" s="630"/>
    </row>
    <row r="1109" spans="1:5" ht="15" thickBot="1">
      <c r="A1109" s="625"/>
      <c r="B1109" s="628"/>
      <c r="C1109" s="402"/>
      <c r="D1109" s="513"/>
      <c r="E1109" s="631"/>
    </row>
    <row r="1110" spans="1:5" ht="25.2">
      <c r="A1110" s="623" t="s">
        <v>1338</v>
      </c>
      <c r="B1110" s="626" t="s">
        <v>326</v>
      </c>
      <c r="C1110" s="524" t="s">
        <v>669</v>
      </c>
      <c r="D1110" s="632"/>
      <c r="E1110" s="632"/>
    </row>
    <row r="1111" spans="1:5">
      <c r="A1111" s="624"/>
      <c r="B1111" s="627"/>
      <c r="C1111" s="524" t="s">
        <v>670</v>
      </c>
      <c r="D1111" s="633"/>
      <c r="E1111" s="633"/>
    </row>
    <row r="1112" spans="1:5" ht="15" thickBot="1">
      <c r="A1112" s="625"/>
      <c r="B1112" s="628"/>
      <c r="C1112" s="399"/>
      <c r="D1112" s="634"/>
      <c r="E1112" s="634"/>
    </row>
    <row r="1113" spans="1:5">
      <c r="A1113" s="502"/>
      <c r="B1113"/>
      <c r="C1113"/>
      <c r="D1113"/>
      <c r="E1113"/>
    </row>
    <row r="1114" spans="1:5">
      <c r="A1114" s="502"/>
      <c r="B1114"/>
      <c r="C1114"/>
      <c r="D1114"/>
      <c r="E1114"/>
    </row>
  </sheetData>
  <sheetProtection algorithmName="SHA-512" hashValue="OCd/i5uyc7ZyupVXxYiCW0mApSpHnEIYG3FhqnZYTNCIGcR6Xm/4dAhkMi6JvyFOX+C+TAG046oveKr1zg7Iww==" saltValue="z482pBywfpH0hBiRJGSCLQ==" spinCount="100000" sheet="1" objects="1" scenarios="1"/>
  <mergeCells count="651">
    <mergeCell ref="B735:B737"/>
    <mergeCell ref="E735:E737"/>
    <mergeCell ref="A540:A542"/>
    <mergeCell ref="B540:B542"/>
    <mergeCell ref="C540:C542"/>
    <mergeCell ref="E540:E542"/>
    <mergeCell ref="A549:A559"/>
    <mergeCell ref="B549:B559"/>
    <mergeCell ref="A560:A562"/>
    <mergeCell ref="B560:B562"/>
    <mergeCell ref="C560:C562"/>
    <mergeCell ref="E560:E562"/>
    <mergeCell ref="A543:A545"/>
    <mergeCell ref="B543:B545"/>
    <mergeCell ref="E543:E545"/>
    <mergeCell ref="A546:A548"/>
    <mergeCell ref="B546:B548"/>
    <mergeCell ref="D546:D548"/>
    <mergeCell ref="E546:E548"/>
    <mergeCell ref="A612:A617"/>
    <mergeCell ref="B612:B617"/>
    <mergeCell ref="A563:A565"/>
    <mergeCell ref="B563:B565"/>
    <mergeCell ref="E563:E565"/>
    <mergeCell ref="A528:A530"/>
    <mergeCell ref="B528:B530"/>
    <mergeCell ref="D528:D530"/>
    <mergeCell ref="E528:E530"/>
    <mergeCell ref="A531:A539"/>
    <mergeCell ref="B531:B539"/>
    <mergeCell ref="A247:A251"/>
    <mergeCell ref="B247:B251"/>
    <mergeCell ref="E247:E251"/>
    <mergeCell ref="A252:A254"/>
    <mergeCell ref="B252:B254"/>
    <mergeCell ref="E252:E254"/>
    <mergeCell ref="A255:A257"/>
    <mergeCell ref="B255:B257"/>
    <mergeCell ref="E255:E257"/>
    <mergeCell ref="A277:A279"/>
    <mergeCell ref="B277:B279"/>
    <mergeCell ref="E277:E279"/>
    <mergeCell ref="A258:A260"/>
    <mergeCell ref="B258:B260"/>
    <mergeCell ref="E258:E260"/>
    <mergeCell ref="A341:A347"/>
    <mergeCell ref="B341:B347"/>
    <mergeCell ref="E341:E347"/>
    <mergeCell ref="A245:A246"/>
    <mergeCell ref="B245:B246"/>
    <mergeCell ref="C245:C246"/>
    <mergeCell ref="D245:D246"/>
    <mergeCell ref="E245:E246"/>
    <mergeCell ref="A239:A241"/>
    <mergeCell ref="B239:B241"/>
    <mergeCell ref="E239:E241"/>
    <mergeCell ref="A242:A244"/>
    <mergeCell ref="B242:B244"/>
    <mergeCell ref="E242:E244"/>
    <mergeCell ref="B44:B47"/>
    <mergeCell ref="B48:B51"/>
    <mergeCell ref="B62:B68"/>
    <mergeCell ref="A74:A105"/>
    <mergeCell ref="B74:B105"/>
    <mergeCell ref="A215:A217"/>
    <mergeCell ref="B215:B217"/>
    <mergeCell ref="C215:C217"/>
    <mergeCell ref="E215:E217"/>
    <mergeCell ref="A191:A192"/>
    <mergeCell ref="B191:B192"/>
    <mergeCell ref="C191:C192"/>
    <mergeCell ref="D191:D192"/>
    <mergeCell ref="E191:E192"/>
    <mergeCell ref="A193:A214"/>
    <mergeCell ref="B193:B214"/>
    <mergeCell ref="A122:A124"/>
    <mergeCell ref="A106:A108"/>
    <mergeCell ref="B106:B108"/>
    <mergeCell ref="C106:C108"/>
    <mergeCell ref="E106:E108"/>
    <mergeCell ref="A109:A111"/>
    <mergeCell ref="B109:B111"/>
    <mergeCell ref="C109:C111"/>
    <mergeCell ref="E109:E111"/>
    <mergeCell ref="A112:A121"/>
    <mergeCell ref="B112:B121"/>
    <mergeCell ref="B122:B124"/>
    <mergeCell ref="C122:C124"/>
    <mergeCell ref="E122:E124"/>
    <mergeCell ref="A261:A273"/>
    <mergeCell ref="B261:B273"/>
    <mergeCell ref="A274:A276"/>
    <mergeCell ref="B274:B276"/>
    <mergeCell ref="E274:E276"/>
    <mergeCell ref="A125:A127"/>
    <mergeCell ref="B125:B127"/>
    <mergeCell ref="C125:C127"/>
    <mergeCell ref="E125:E127"/>
    <mergeCell ref="A128:A130"/>
    <mergeCell ref="B128:B130"/>
    <mergeCell ref="C128:C130"/>
    <mergeCell ref="E128:E130"/>
    <mergeCell ref="A131:A143"/>
    <mergeCell ref="A144:A156"/>
    <mergeCell ref="A157:A184"/>
    <mergeCell ref="B157:B184"/>
    <mergeCell ref="A185:A187"/>
    <mergeCell ref="B287:B289"/>
    <mergeCell ref="E287:E289"/>
    <mergeCell ref="A290:A292"/>
    <mergeCell ref="B290:B292"/>
    <mergeCell ref="E290:E292"/>
    <mergeCell ref="A293:A295"/>
    <mergeCell ref="B293:B295"/>
    <mergeCell ref="E293:E295"/>
    <mergeCell ref="A296:A299"/>
    <mergeCell ref="B296:B299"/>
    <mergeCell ref="A300:A302"/>
    <mergeCell ref="B300:B302"/>
    <mergeCell ref="E300:E302"/>
    <mergeCell ref="A303:A305"/>
    <mergeCell ref="B303:B305"/>
    <mergeCell ref="A280:A286"/>
    <mergeCell ref="B280:B286"/>
    <mergeCell ref="A287:A289"/>
    <mergeCell ref="A467:A478"/>
    <mergeCell ref="E467:E478"/>
    <mergeCell ref="E303:E305"/>
    <mergeCell ref="A306:A318"/>
    <mergeCell ref="B306:B318"/>
    <mergeCell ref="E306:E318"/>
    <mergeCell ref="A319:A321"/>
    <mergeCell ref="B319:B321"/>
    <mergeCell ref="C319:C321"/>
    <mergeCell ref="E319:E321"/>
    <mergeCell ref="A322:A324"/>
    <mergeCell ref="B322:B324"/>
    <mergeCell ref="E322:E324"/>
    <mergeCell ref="A325:A329"/>
    <mergeCell ref="B325:B329"/>
    <mergeCell ref="E325:E329"/>
    <mergeCell ref="E441:E445"/>
    <mergeCell ref="A446:A450"/>
    <mergeCell ref="B446:B450"/>
    <mergeCell ref="E446:E450"/>
    <mergeCell ref="A451:A455"/>
    <mergeCell ref="B451:B455"/>
    <mergeCell ref="C451:C455"/>
    <mergeCell ref="E451:E455"/>
    <mergeCell ref="A456:A460"/>
    <mergeCell ref="B456:B460"/>
    <mergeCell ref="A522:A524"/>
    <mergeCell ref="B522:B524"/>
    <mergeCell ref="C522:C524"/>
    <mergeCell ref="E522:E524"/>
    <mergeCell ref="A525:A527"/>
    <mergeCell ref="B525:B527"/>
    <mergeCell ref="E525:E527"/>
    <mergeCell ref="E456:E460"/>
    <mergeCell ref="A503:A505"/>
    <mergeCell ref="B503:B505"/>
    <mergeCell ref="E503:E505"/>
    <mergeCell ref="A506:A507"/>
    <mergeCell ref="B506:B507"/>
    <mergeCell ref="A483:A485"/>
    <mergeCell ref="B483:B485"/>
    <mergeCell ref="C483:C485"/>
    <mergeCell ref="A486:A488"/>
    <mergeCell ref="B486:B488"/>
    <mergeCell ref="C486:C488"/>
    <mergeCell ref="E486:E488"/>
    <mergeCell ref="A489:A491"/>
    <mergeCell ref="B489:B491"/>
    <mergeCell ref="E489:E491"/>
    <mergeCell ref="A492:A494"/>
    <mergeCell ref="A566:A568"/>
    <mergeCell ref="B566:B568"/>
    <mergeCell ref="D566:D568"/>
    <mergeCell ref="E566:E568"/>
    <mergeCell ref="A569:A583"/>
    <mergeCell ref="B569:B583"/>
    <mergeCell ref="A584:A586"/>
    <mergeCell ref="B584:B586"/>
    <mergeCell ref="C584:C586"/>
    <mergeCell ref="E584:E586"/>
    <mergeCell ref="A587:A589"/>
    <mergeCell ref="B587:B589"/>
    <mergeCell ref="E587:E589"/>
    <mergeCell ref="A590:A591"/>
    <mergeCell ref="B590:B591"/>
    <mergeCell ref="D590:D591"/>
    <mergeCell ref="E590:E591"/>
    <mergeCell ref="A592:A603"/>
    <mergeCell ref="B592:B603"/>
    <mergeCell ref="A626:A633"/>
    <mergeCell ref="B626:B633"/>
    <mergeCell ref="A634:A636"/>
    <mergeCell ref="B634:B636"/>
    <mergeCell ref="C634:C636"/>
    <mergeCell ref="E634:E636"/>
    <mergeCell ref="A637:A639"/>
    <mergeCell ref="B637:B639"/>
    <mergeCell ref="C637:C639"/>
    <mergeCell ref="E637:E639"/>
    <mergeCell ref="A618:A620"/>
    <mergeCell ref="B618:B620"/>
    <mergeCell ref="C618:C620"/>
    <mergeCell ref="E618:E620"/>
    <mergeCell ref="A621:A623"/>
    <mergeCell ref="B621:B623"/>
    <mergeCell ref="E621:E623"/>
    <mergeCell ref="A624:A625"/>
    <mergeCell ref="B624:B625"/>
    <mergeCell ref="D624:D625"/>
    <mergeCell ref="E624:E625"/>
    <mergeCell ref="A682:A683"/>
    <mergeCell ref="B682:B683"/>
    <mergeCell ref="D682:D683"/>
    <mergeCell ref="E682:E683"/>
    <mergeCell ref="E640:E642"/>
    <mergeCell ref="A643:A644"/>
    <mergeCell ref="B643:B644"/>
    <mergeCell ref="A640:A642"/>
    <mergeCell ref="B640:B642"/>
    <mergeCell ref="A692:A694"/>
    <mergeCell ref="B692:B694"/>
    <mergeCell ref="C692:C694"/>
    <mergeCell ref="E692:E694"/>
    <mergeCell ref="A695:A697"/>
    <mergeCell ref="B695:B697"/>
    <mergeCell ref="E695:E697"/>
    <mergeCell ref="D643:D644"/>
    <mergeCell ref="E643:E644"/>
    <mergeCell ref="A645:A672"/>
    <mergeCell ref="B645:B672"/>
    <mergeCell ref="C673:C675"/>
    <mergeCell ref="A676:A678"/>
    <mergeCell ref="B676:B678"/>
    <mergeCell ref="C676:C678"/>
    <mergeCell ref="E676:E678"/>
    <mergeCell ref="A684:A691"/>
    <mergeCell ref="B684:B691"/>
    <mergeCell ref="A673:A675"/>
    <mergeCell ref="B673:B675"/>
    <mergeCell ref="E673:E675"/>
    <mergeCell ref="A679:A681"/>
    <mergeCell ref="B679:B681"/>
    <mergeCell ref="E679:E681"/>
    <mergeCell ref="A698:A699"/>
    <mergeCell ref="B698:B699"/>
    <mergeCell ref="D698:D699"/>
    <mergeCell ref="E698:E699"/>
    <mergeCell ref="A700:A709"/>
    <mergeCell ref="B700:B709"/>
    <mergeCell ref="A710:A712"/>
    <mergeCell ref="B710:B712"/>
    <mergeCell ref="C710:C712"/>
    <mergeCell ref="E710:E712"/>
    <mergeCell ref="A713:A715"/>
    <mergeCell ref="B713:B715"/>
    <mergeCell ref="C713:C715"/>
    <mergeCell ref="E713:E715"/>
    <mergeCell ref="A761:A763"/>
    <mergeCell ref="B761:B763"/>
    <mergeCell ref="C761:C763"/>
    <mergeCell ref="E761:E763"/>
    <mergeCell ref="A764:A766"/>
    <mergeCell ref="B764:B766"/>
    <mergeCell ref="E764:E766"/>
    <mergeCell ref="A716:A718"/>
    <mergeCell ref="B716:B718"/>
    <mergeCell ref="C716:C718"/>
    <mergeCell ref="E716:E718"/>
    <mergeCell ref="A719:A721"/>
    <mergeCell ref="B719:B721"/>
    <mergeCell ref="E719:E721"/>
    <mergeCell ref="A722:A723"/>
    <mergeCell ref="B722:B723"/>
    <mergeCell ref="D722:D723"/>
    <mergeCell ref="E722:E723"/>
    <mergeCell ref="A738:A739"/>
    <mergeCell ref="B738:B739"/>
    <mergeCell ref="D738:D739"/>
    <mergeCell ref="E738:E739"/>
    <mergeCell ref="A724:A731"/>
    <mergeCell ref="B724:B731"/>
    <mergeCell ref="A753:A754"/>
    <mergeCell ref="B753:B754"/>
    <mergeCell ref="D753:D754"/>
    <mergeCell ref="E753:E754"/>
    <mergeCell ref="A755:A760"/>
    <mergeCell ref="B755:B760"/>
    <mergeCell ref="A740:A746"/>
    <mergeCell ref="B740:B746"/>
    <mergeCell ref="A747:A749"/>
    <mergeCell ref="B747:B749"/>
    <mergeCell ref="C747:C749"/>
    <mergeCell ref="E747:E749"/>
    <mergeCell ref="A750:A752"/>
    <mergeCell ref="B750:B752"/>
    <mergeCell ref="E750:E752"/>
    <mergeCell ref="A732:A734"/>
    <mergeCell ref="B732:B734"/>
    <mergeCell ref="C732:C734"/>
    <mergeCell ref="E732:E734"/>
    <mergeCell ref="A735:A737"/>
    <mergeCell ref="A767:A768"/>
    <mergeCell ref="B767:B768"/>
    <mergeCell ref="D767:D768"/>
    <mergeCell ref="E767:E768"/>
    <mergeCell ref="A802:A804"/>
    <mergeCell ref="B802:B804"/>
    <mergeCell ref="C802:C804"/>
    <mergeCell ref="E802:E804"/>
    <mergeCell ref="A775:A777"/>
    <mergeCell ref="B775:B777"/>
    <mergeCell ref="C775:C777"/>
    <mergeCell ref="E775:E777"/>
    <mergeCell ref="A778:A780"/>
    <mergeCell ref="B778:B780"/>
    <mergeCell ref="E778:E780"/>
    <mergeCell ref="A781:A782"/>
    <mergeCell ref="B781:B782"/>
    <mergeCell ref="D781:D782"/>
    <mergeCell ref="E781:E782"/>
    <mergeCell ref="A769:A774"/>
    <mergeCell ref="B769:B774"/>
    <mergeCell ref="A805:A807"/>
    <mergeCell ref="B805:B807"/>
    <mergeCell ref="A783:A789"/>
    <mergeCell ref="B783:B789"/>
    <mergeCell ref="A790:A792"/>
    <mergeCell ref="B790:B792"/>
    <mergeCell ref="C790:C792"/>
    <mergeCell ref="E790:E792"/>
    <mergeCell ref="A793:A795"/>
    <mergeCell ref="B793:B795"/>
    <mergeCell ref="E793:E795"/>
    <mergeCell ref="A796:A797"/>
    <mergeCell ref="B796:B797"/>
    <mergeCell ref="D796:D797"/>
    <mergeCell ref="E796:E797"/>
    <mergeCell ref="A798:A801"/>
    <mergeCell ref="B798:B801"/>
    <mergeCell ref="E805:E807"/>
    <mergeCell ref="A833:A835"/>
    <mergeCell ref="B833:B835"/>
    <mergeCell ref="E833:E835"/>
    <mergeCell ref="A836:A837"/>
    <mergeCell ref="A825:A830"/>
    <mergeCell ref="B825:B830"/>
    <mergeCell ref="A831:A832"/>
    <mergeCell ref="B831:B832"/>
    <mergeCell ref="C831:C832"/>
    <mergeCell ref="E831:E832"/>
    <mergeCell ref="B836:B837"/>
    <mergeCell ref="D836:D837"/>
    <mergeCell ref="E836:E837"/>
    <mergeCell ref="E882:E884"/>
    <mergeCell ref="A865:A867"/>
    <mergeCell ref="B865:B867"/>
    <mergeCell ref="C865:C867"/>
    <mergeCell ref="E865:E867"/>
    <mergeCell ref="A868:A870"/>
    <mergeCell ref="B868:B870"/>
    <mergeCell ref="E868:E870"/>
    <mergeCell ref="A871:A872"/>
    <mergeCell ref="B871:B872"/>
    <mergeCell ref="D871:D872"/>
    <mergeCell ref="E871:E872"/>
    <mergeCell ref="A873:A881"/>
    <mergeCell ref="B873:B881"/>
    <mergeCell ref="C882:C884"/>
    <mergeCell ref="E933:E935"/>
    <mergeCell ref="A913:A915"/>
    <mergeCell ref="B913:B915"/>
    <mergeCell ref="C913:C915"/>
    <mergeCell ref="E913:E915"/>
    <mergeCell ref="A916:A918"/>
    <mergeCell ref="B916:B918"/>
    <mergeCell ref="E916:E918"/>
    <mergeCell ref="A919:A921"/>
    <mergeCell ref="B919:B921"/>
    <mergeCell ref="D919:D921"/>
    <mergeCell ref="E919:E921"/>
    <mergeCell ref="A922:A926"/>
    <mergeCell ref="B922:B926"/>
    <mergeCell ref="A927:A929"/>
    <mergeCell ref="B927:B929"/>
    <mergeCell ref="C927:C929"/>
    <mergeCell ref="E927:E929"/>
    <mergeCell ref="A930:A932"/>
    <mergeCell ref="B930:B932"/>
    <mergeCell ref="E930:E932"/>
    <mergeCell ref="B185:B187"/>
    <mergeCell ref="C185:C187"/>
    <mergeCell ref="E185:E187"/>
    <mergeCell ref="A188:A190"/>
    <mergeCell ref="B188:B190"/>
    <mergeCell ref="E188:E190"/>
    <mergeCell ref="E221:E222"/>
    <mergeCell ref="A223:A238"/>
    <mergeCell ref="B223:B238"/>
    <mergeCell ref="A218:A220"/>
    <mergeCell ref="B218:B220"/>
    <mergeCell ref="E218:E220"/>
    <mergeCell ref="A221:A222"/>
    <mergeCell ref="B221:B222"/>
    <mergeCell ref="C221:C222"/>
    <mergeCell ref="D221:D222"/>
    <mergeCell ref="A330:A334"/>
    <mergeCell ref="B330:B334"/>
    <mergeCell ref="E330:E334"/>
    <mergeCell ref="A335:A337"/>
    <mergeCell ref="B335:B337"/>
    <mergeCell ref="E335:E337"/>
    <mergeCell ref="A338:A340"/>
    <mergeCell ref="B338:B340"/>
    <mergeCell ref="E338:E340"/>
    <mergeCell ref="A351:A353"/>
    <mergeCell ref="B351:B353"/>
    <mergeCell ref="E351:E353"/>
    <mergeCell ref="A354:A369"/>
    <mergeCell ref="B354:B369"/>
    <mergeCell ref="A370:A372"/>
    <mergeCell ref="B370:B372"/>
    <mergeCell ref="E370:E372"/>
    <mergeCell ref="A348:A350"/>
    <mergeCell ref="B348:B350"/>
    <mergeCell ref="E348:E350"/>
    <mergeCell ref="A373:A375"/>
    <mergeCell ref="B373:B375"/>
    <mergeCell ref="E373:E375"/>
    <mergeCell ref="A376:A380"/>
    <mergeCell ref="B376:B380"/>
    <mergeCell ref="A381:A386"/>
    <mergeCell ref="B381:B386"/>
    <mergeCell ref="E381:E386"/>
    <mergeCell ref="A387:A389"/>
    <mergeCell ref="B387:B389"/>
    <mergeCell ref="E387:E389"/>
    <mergeCell ref="A390:A405"/>
    <mergeCell ref="B390:B405"/>
    <mergeCell ref="E406:E410"/>
    <mergeCell ref="A411:A415"/>
    <mergeCell ref="B411:B415"/>
    <mergeCell ref="E411:E415"/>
    <mergeCell ref="A416:A420"/>
    <mergeCell ref="B416:B420"/>
    <mergeCell ref="C416:C420"/>
    <mergeCell ref="E416:E420"/>
    <mergeCell ref="A421:A425"/>
    <mergeCell ref="B421:B425"/>
    <mergeCell ref="E421:E425"/>
    <mergeCell ref="A406:A410"/>
    <mergeCell ref="B406:B410"/>
    <mergeCell ref="D506:D507"/>
    <mergeCell ref="E506:E507"/>
    <mergeCell ref="A508:A513"/>
    <mergeCell ref="A514:A521"/>
    <mergeCell ref="C500:C502"/>
    <mergeCell ref="E500:E502"/>
    <mergeCell ref="B492:B494"/>
    <mergeCell ref="D492:D494"/>
    <mergeCell ref="E492:E494"/>
    <mergeCell ref="A495:A499"/>
    <mergeCell ref="B495:B499"/>
    <mergeCell ref="A500:A502"/>
    <mergeCell ref="B500:B502"/>
    <mergeCell ref="A479:A482"/>
    <mergeCell ref="E479:E482"/>
    <mergeCell ref="A426:A440"/>
    <mergeCell ref="B426:B440"/>
    <mergeCell ref="A441:A445"/>
    <mergeCell ref="B441:B445"/>
    <mergeCell ref="C604:C606"/>
    <mergeCell ref="E604:E606"/>
    <mergeCell ref="A607:A609"/>
    <mergeCell ref="B607:B609"/>
    <mergeCell ref="E607:E609"/>
    <mergeCell ref="A610:A611"/>
    <mergeCell ref="B610:B611"/>
    <mergeCell ref="D610:D611"/>
    <mergeCell ref="E610:E611"/>
    <mergeCell ref="A604:A606"/>
    <mergeCell ref="B604:B606"/>
    <mergeCell ref="A808:A809"/>
    <mergeCell ref="B808:B809"/>
    <mergeCell ref="D808:D809"/>
    <mergeCell ref="E808:E809"/>
    <mergeCell ref="A810:A818"/>
    <mergeCell ref="B810:B818"/>
    <mergeCell ref="C819:C821"/>
    <mergeCell ref="A822:A824"/>
    <mergeCell ref="B822:B824"/>
    <mergeCell ref="E822:E824"/>
    <mergeCell ref="A819:A821"/>
    <mergeCell ref="B819:B821"/>
    <mergeCell ref="E819:E821"/>
    <mergeCell ref="A838:A844"/>
    <mergeCell ref="B838:B844"/>
    <mergeCell ref="A845:A847"/>
    <mergeCell ref="B845:B847"/>
    <mergeCell ref="C845:C847"/>
    <mergeCell ref="E845:E847"/>
    <mergeCell ref="A849:A851"/>
    <mergeCell ref="B849:B851"/>
    <mergeCell ref="E849:E851"/>
    <mergeCell ref="A852:A854"/>
    <mergeCell ref="B852:B854"/>
    <mergeCell ref="D852:D854"/>
    <mergeCell ref="E852:E854"/>
    <mergeCell ref="A855:A858"/>
    <mergeCell ref="A859:A864"/>
    <mergeCell ref="B859:B864"/>
    <mergeCell ref="E897:E899"/>
    <mergeCell ref="A900:A902"/>
    <mergeCell ref="B900:B902"/>
    <mergeCell ref="E900:E902"/>
    <mergeCell ref="A890:A896"/>
    <mergeCell ref="B890:B896"/>
    <mergeCell ref="A897:A899"/>
    <mergeCell ref="B897:B899"/>
    <mergeCell ref="A885:A887"/>
    <mergeCell ref="B885:B887"/>
    <mergeCell ref="E885:E887"/>
    <mergeCell ref="A888:A889"/>
    <mergeCell ref="B888:B889"/>
    <mergeCell ref="D888:D889"/>
    <mergeCell ref="E888:E889"/>
    <mergeCell ref="A882:A884"/>
    <mergeCell ref="B882:B884"/>
    <mergeCell ref="A903:A905"/>
    <mergeCell ref="B903:B905"/>
    <mergeCell ref="D903:D905"/>
    <mergeCell ref="E903:E905"/>
    <mergeCell ref="A906:A912"/>
    <mergeCell ref="B906:B912"/>
    <mergeCell ref="E965:E967"/>
    <mergeCell ref="A968:A969"/>
    <mergeCell ref="B968:B969"/>
    <mergeCell ref="D968:D969"/>
    <mergeCell ref="E968:E969"/>
    <mergeCell ref="A936:A958"/>
    <mergeCell ref="B936:B958"/>
    <mergeCell ref="A959:A961"/>
    <mergeCell ref="B959:B961"/>
    <mergeCell ref="C959:C961"/>
    <mergeCell ref="E959:E961"/>
    <mergeCell ref="A962:A964"/>
    <mergeCell ref="B962:B964"/>
    <mergeCell ref="C962:C964"/>
    <mergeCell ref="E962:E964"/>
    <mergeCell ref="A933:A935"/>
    <mergeCell ref="B933:B935"/>
    <mergeCell ref="D933:D935"/>
    <mergeCell ref="A970:A979"/>
    <mergeCell ref="B970:B979"/>
    <mergeCell ref="A980:A982"/>
    <mergeCell ref="B980:B982"/>
    <mergeCell ref="C980:C982"/>
    <mergeCell ref="E980:E982"/>
    <mergeCell ref="A965:A967"/>
    <mergeCell ref="B965:B967"/>
    <mergeCell ref="A983:A985"/>
    <mergeCell ref="B983:B985"/>
    <mergeCell ref="E983:E985"/>
    <mergeCell ref="A986:A987"/>
    <mergeCell ref="B986:B987"/>
    <mergeCell ref="D986:D987"/>
    <mergeCell ref="E986:E987"/>
    <mergeCell ref="A988:A991"/>
    <mergeCell ref="B988:B991"/>
    <mergeCell ref="A992:A994"/>
    <mergeCell ref="B992:B994"/>
    <mergeCell ref="C992:C994"/>
    <mergeCell ref="E992:E994"/>
    <mergeCell ref="A995:A997"/>
    <mergeCell ref="B995:B997"/>
    <mergeCell ref="E995:E997"/>
    <mergeCell ref="A998:A999"/>
    <mergeCell ref="B998:B999"/>
    <mergeCell ref="D998:D999"/>
    <mergeCell ref="E998:E999"/>
    <mergeCell ref="A1000:A1021"/>
    <mergeCell ref="B1000:B1021"/>
    <mergeCell ref="A1022:A1024"/>
    <mergeCell ref="B1022:B1024"/>
    <mergeCell ref="C1022:C1024"/>
    <mergeCell ref="E1022:E1024"/>
    <mergeCell ref="A1025:A1027"/>
    <mergeCell ref="B1025:B1027"/>
    <mergeCell ref="E1025:E1027"/>
    <mergeCell ref="A1028:A1029"/>
    <mergeCell ref="B1028:B1029"/>
    <mergeCell ref="D1028:D1029"/>
    <mergeCell ref="E1028:E1029"/>
    <mergeCell ref="A1030:A1033"/>
    <mergeCell ref="B1030:B1033"/>
    <mergeCell ref="A1034:A1038"/>
    <mergeCell ref="B1034:B1038"/>
    <mergeCell ref="E1034:E1038"/>
    <mergeCell ref="A1039:A1043"/>
    <mergeCell ref="B1039:B1043"/>
    <mergeCell ref="C1039:C1043"/>
    <mergeCell ref="E1039:E1043"/>
    <mergeCell ref="A1044:A1048"/>
    <mergeCell ref="B1044:B1048"/>
    <mergeCell ref="E1044:E1048"/>
    <mergeCell ref="A1049:A1051"/>
    <mergeCell ref="B1049:B1051"/>
    <mergeCell ref="D1049:D1051"/>
    <mergeCell ref="E1049:E1051"/>
    <mergeCell ref="A1052:A1060"/>
    <mergeCell ref="B1052:B1060"/>
    <mergeCell ref="A1061:A1063"/>
    <mergeCell ref="B1061:B1063"/>
    <mergeCell ref="E1061:E1063"/>
    <mergeCell ref="A1064:A1066"/>
    <mergeCell ref="B1064:B1066"/>
    <mergeCell ref="E1064:E1066"/>
    <mergeCell ref="A1067:A1068"/>
    <mergeCell ref="B1067:B1068"/>
    <mergeCell ref="D1067:D1068"/>
    <mergeCell ref="E1067:E1068"/>
    <mergeCell ref="A1069:A1076"/>
    <mergeCell ref="B1069:B1076"/>
    <mergeCell ref="A1077:A1081"/>
    <mergeCell ref="B1077:B1081"/>
    <mergeCell ref="C1077:C1081"/>
    <mergeCell ref="E1077:E1081"/>
    <mergeCell ref="A1082:A1086"/>
    <mergeCell ref="B1082:B1086"/>
    <mergeCell ref="E1082:E1086"/>
    <mergeCell ref="A1105:A1109"/>
    <mergeCell ref="B1105:B1109"/>
    <mergeCell ref="E1105:E1109"/>
    <mergeCell ref="A1110:A1112"/>
    <mergeCell ref="B1110:B1112"/>
    <mergeCell ref="D1110:D1112"/>
    <mergeCell ref="E1110:E1112"/>
    <mergeCell ref="A1087:A1089"/>
    <mergeCell ref="B1087:B1089"/>
    <mergeCell ref="D1087:D1089"/>
    <mergeCell ref="E1087:E1089"/>
    <mergeCell ref="A1090:A1099"/>
    <mergeCell ref="B1090:B1099"/>
    <mergeCell ref="A1100:A1104"/>
    <mergeCell ref="B1100:B1104"/>
    <mergeCell ref="C1100:C1104"/>
    <mergeCell ref="E1100:E1104"/>
  </mergeCells>
  <hyperlinks>
    <hyperlink ref="A16" r:id="rId1" display="https://www.dhs.pa.gov/docs/Publications/Documents/FORMS AND PUBS ODP/Bulletin 00-21-02 Incident Management.pdf" xr:uid="{27481196-F5AD-4544-B691-5CD62D82D9CF}"/>
    <hyperlink ref="A14" r:id="rId2" display="mailto:RA-PWQAIProcess@pa.gov" xr:uid="{F12C1ABE-DB78-4B3F-9860-F61BBDFB474C}"/>
    <hyperlink ref="A12" r:id="rId3" display="https://www.myodp.org/" xr:uid="{E0E130E8-E984-4CA0-858C-6F82167140D2}"/>
  </hyperlinks>
  <pageMargins left="0.7" right="0.7" top="0.75" bottom="0.75" header="0.3" footer="0.3"/>
  <pageSetup orientation="portrait"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S445"/>
  <sheetViews>
    <sheetView showGridLines="0" zoomScale="90" zoomScaleNormal="90" workbookViewId="0">
      <pane xSplit="8" ySplit="6" topLeftCell="I7" activePane="bottomRight" state="frozen"/>
      <selection pane="topRight" activeCell="I1" sqref="I1"/>
      <selection pane="bottomLeft" activeCell="A7" sqref="A7"/>
      <selection pane="bottomRight" activeCell="A8" sqref="A8"/>
    </sheetView>
  </sheetViews>
  <sheetFormatPr defaultColWidth="9.21875" defaultRowHeight="14.4"/>
  <cols>
    <col min="1" max="1" width="11.77734375" style="43" bestFit="1" customWidth="1"/>
    <col min="2" max="2" width="9.21875" style="240" customWidth="1"/>
    <col min="3" max="3" width="15.21875" style="21" customWidth="1"/>
    <col min="4" max="4" width="50.21875" style="241" customWidth="1"/>
    <col min="5" max="5" width="11.21875" style="186" customWidth="1"/>
    <col min="6" max="8" width="9.21875" style="157" hidden="1" customWidth="1"/>
    <col min="9" max="9" width="9.77734375" style="21" customWidth="1"/>
    <col min="10" max="10" width="8" style="21" customWidth="1"/>
    <col min="11" max="11" width="10.77734375" style="21" customWidth="1"/>
    <col min="12" max="21" width="7.77734375" style="21" customWidth="1"/>
    <col min="22" max="66" width="7.77734375" style="21" hidden="1" customWidth="1"/>
    <col min="67" max="71" width="4.77734375" style="21" hidden="1" customWidth="1"/>
    <col min="72" max="72" width="32.5546875" style="7" customWidth="1"/>
    <col min="73" max="85" width="6.44140625" style="21" customWidth="1"/>
    <col min="86" max="16384" width="9.21875" style="21"/>
  </cols>
  <sheetData>
    <row r="1" spans="1:75" ht="16.5" customHeight="1">
      <c r="A1" s="155" t="s">
        <v>46</v>
      </c>
      <c r="B1" s="772"/>
      <c r="C1" s="772"/>
      <c r="D1" s="156" t="s">
        <v>234</v>
      </c>
      <c r="E1" s="333"/>
    </row>
    <row r="2" spans="1:75">
      <c r="A2" s="155" t="s">
        <v>47</v>
      </c>
      <c r="B2" s="773"/>
      <c r="C2" s="773"/>
      <c r="D2" s="156"/>
      <c r="E2" s="418"/>
    </row>
    <row r="3" spans="1:75">
      <c r="A3" s="337" t="s">
        <v>48</v>
      </c>
      <c r="B3" s="797"/>
      <c r="C3" s="797"/>
      <c r="D3" s="156"/>
      <c r="E3" s="418"/>
    </row>
    <row r="4" spans="1:75" ht="15" thickBot="1">
      <c r="A4" s="337" t="s">
        <v>48</v>
      </c>
      <c r="B4" s="791"/>
      <c r="C4" s="791"/>
      <c r="D4" s="419"/>
      <c r="E4" s="420"/>
      <c r="F4" s="158"/>
      <c r="G4" s="158"/>
      <c r="H4" s="158"/>
      <c r="I4" s="159"/>
      <c r="L4" s="784" t="s">
        <v>49</v>
      </c>
      <c r="M4" s="784"/>
      <c r="N4" s="784"/>
      <c r="O4" s="784"/>
      <c r="P4" s="784"/>
      <c r="Q4" s="784"/>
      <c r="R4" s="784"/>
      <c r="S4" s="784"/>
      <c r="T4" s="784"/>
      <c r="U4" s="784"/>
      <c r="V4" s="784"/>
      <c r="W4" s="784"/>
      <c r="X4" s="784"/>
      <c r="Y4" s="784"/>
      <c r="Z4" s="784"/>
      <c r="AA4" s="784"/>
      <c r="AB4" s="784"/>
      <c r="AC4" s="784"/>
      <c r="AD4" s="784"/>
      <c r="AE4" s="784"/>
      <c r="AF4" s="784"/>
      <c r="AG4" s="784"/>
      <c r="AH4" s="784"/>
      <c r="AI4" s="784"/>
      <c r="AJ4" s="784"/>
      <c r="AK4" s="784"/>
      <c r="AL4" s="784"/>
      <c r="AM4" s="784"/>
      <c r="AN4" s="784"/>
      <c r="AO4" s="784"/>
      <c r="AP4" s="784"/>
      <c r="AQ4" s="784"/>
      <c r="AR4" s="784"/>
      <c r="AS4" s="784"/>
      <c r="AT4" s="784"/>
      <c r="AU4" s="784"/>
      <c r="AV4" s="784"/>
      <c r="AW4" s="784"/>
      <c r="AX4" s="784"/>
      <c r="AY4" s="784"/>
      <c r="AZ4" s="784"/>
      <c r="BA4" s="784"/>
      <c r="BB4" s="784"/>
      <c r="BC4" s="784"/>
      <c r="BD4" s="784"/>
      <c r="BE4" s="784"/>
      <c r="BF4" s="784"/>
      <c r="BG4" s="784"/>
      <c r="BH4" s="784"/>
      <c r="BI4" s="784"/>
      <c r="BJ4" s="784"/>
      <c r="BK4" s="784"/>
      <c r="BL4" s="784"/>
      <c r="BM4" s="784"/>
      <c r="BN4" s="784"/>
      <c r="BO4" s="784"/>
      <c r="BP4" s="784"/>
      <c r="BQ4" s="784"/>
      <c r="BR4" s="784"/>
      <c r="BS4" s="784"/>
    </row>
    <row r="5" spans="1:75" s="43" customFormat="1" ht="87" customHeight="1" thickBot="1">
      <c r="A5" s="160" t="s">
        <v>50</v>
      </c>
      <c r="B5" s="161" t="s">
        <v>51</v>
      </c>
      <c r="C5" s="161" t="s">
        <v>52</v>
      </c>
      <c r="D5" s="161" t="s">
        <v>243</v>
      </c>
      <c r="E5" s="162" t="s">
        <v>244</v>
      </c>
      <c r="F5" s="163" t="s">
        <v>53</v>
      </c>
      <c r="G5" s="163" t="s">
        <v>54</v>
      </c>
      <c r="H5" s="163" t="s">
        <v>55</v>
      </c>
      <c r="I5" s="164" t="s">
        <v>56</v>
      </c>
      <c r="J5" s="165" t="s">
        <v>57</v>
      </c>
      <c r="K5" s="165" t="s">
        <v>58</v>
      </c>
      <c r="L5" s="429"/>
      <c r="M5" s="429"/>
      <c r="N5" s="429"/>
      <c r="O5" s="429"/>
      <c r="P5" s="429"/>
      <c r="Q5" s="429"/>
      <c r="R5" s="429"/>
      <c r="S5" s="429"/>
      <c r="T5" s="429"/>
      <c r="U5" s="429"/>
      <c r="V5" s="429"/>
      <c r="W5" s="429"/>
      <c r="X5" s="429"/>
      <c r="Y5" s="429"/>
      <c r="Z5" s="429"/>
      <c r="AA5" s="429"/>
      <c r="AB5" s="429"/>
      <c r="AC5" s="429"/>
      <c r="AD5" s="429"/>
      <c r="AE5" s="429"/>
      <c r="AF5" s="429"/>
      <c r="AG5" s="429"/>
      <c r="AH5" s="429"/>
      <c r="AI5" s="429"/>
      <c r="AJ5" s="429"/>
      <c r="AK5" s="429"/>
      <c r="AL5" s="429"/>
      <c r="AM5" s="429"/>
      <c r="AN5" s="429"/>
      <c r="AO5" s="429"/>
      <c r="AP5" s="429"/>
      <c r="AQ5" s="429"/>
      <c r="AR5" s="429"/>
      <c r="AS5" s="429"/>
      <c r="AT5" s="429"/>
      <c r="AU5" s="429"/>
      <c r="AV5" s="429"/>
      <c r="AW5" s="429"/>
      <c r="AX5" s="429"/>
      <c r="AY5" s="429"/>
      <c r="AZ5" s="429"/>
      <c r="BA5" s="429"/>
      <c r="BB5" s="429"/>
      <c r="BC5" s="429"/>
      <c r="BD5" s="429"/>
      <c r="BE5" s="429"/>
      <c r="BF5" s="429"/>
      <c r="BG5" s="429"/>
      <c r="BH5" s="429"/>
      <c r="BI5" s="429"/>
      <c r="BJ5" s="429"/>
      <c r="BK5" s="429"/>
      <c r="BL5" s="429"/>
      <c r="BM5" s="429"/>
      <c r="BN5" s="429"/>
      <c r="BO5" s="429"/>
      <c r="BP5" s="429"/>
      <c r="BQ5" s="429"/>
      <c r="BR5" s="429"/>
      <c r="BS5" s="429"/>
      <c r="BT5" s="586" t="s">
        <v>699</v>
      </c>
    </row>
    <row r="6" spans="1:75" s="43" customFormat="1" ht="15" thickBot="1">
      <c r="A6" s="338"/>
      <c r="B6" s="338"/>
      <c r="C6" s="338"/>
      <c r="D6" s="339"/>
      <c r="E6" s="340"/>
      <c r="F6" s="340"/>
      <c r="G6" s="340"/>
      <c r="H6" s="341"/>
      <c r="I6" s="785" t="s">
        <v>59</v>
      </c>
      <c r="J6" s="785"/>
      <c r="K6" s="786"/>
      <c r="L6" s="430"/>
      <c r="M6" s="430"/>
      <c r="N6" s="430"/>
      <c r="O6" s="430"/>
      <c r="P6" s="430"/>
      <c r="Q6" s="430"/>
      <c r="R6" s="430"/>
      <c r="S6" s="430"/>
      <c r="T6" s="430"/>
      <c r="U6" s="430"/>
      <c r="V6" s="430"/>
      <c r="W6" s="430"/>
      <c r="X6" s="430"/>
      <c r="Y6" s="430"/>
      <c r="Z6" s="430"/>
      <c r="AA6" s="430"/>
      <c r="AB6" s="430"/>
      <c r="AC6" s="430"/>
      <c r="AD6" s="430"/>
      <c r="AE6" s="430"/>
      <c r="AF6" s="430"/>
      <c r="AG6" s="430"/>
      <c r="AH6" s="430"/>
      <c r="AI6" s="430"/>
      <c r="AJ6" s="430"/>
      <c r="AK6" s="430"/>
      <c r="AL6" s="430"/>
      <c r="AM6" s="430"/>
      <c r="AN6" s="430"/>
      <c r="AO6" s="430"/>
      <c r="AP6" s="430"/>
      <c r="AQ6" s="430"/>
      <c r="AR6" s="430"/>
      <c r="AS6" s="430"/>
      <c r="AT6" s="430"/>
      <c r="AU6" s="430"/>
      <c r="AV6" s="430"/>
      <c r="AW6" s="430"/>
      <c r="AX6" s="430"/>
      <c r="AY6" s="430"/>
      <c r="AZ6" s="430"/>
      <c r="BA6" s="430"/>
      <c r="BB6" s="430"/>
      <c r="BC6" s="430"/>
      <c r="BD6" s="430"/>
      <c r="BE6" s="430"/>
      <c r="BF6" s="430"/>
      <c r="BG6" s="430"/>
      <c r="BH6" s="430"/>
      <c r="BI6" s="430"/>
      <c r="BJ6" s="430"/>
      <c r="BK6" s="430"/>
      <c r="BL6" s="430"/>
      <c r="BM6" s="430"/>
      <c r="BN6" s="430"/>
      <c r="BO6" s="430"/>
      <c r="BP6" s="430"/>
      <c r="BQ6" s="430"/>
      <c r="BR6" s="430"/>
      <c r="BS6" s="430"/>
      <c r="BT6" s="587"/>
    </row>
    <row r="7" spans="1:75" s="43" customFormat="1" ht="15" thickBot="1">
      <c r="A7" s="342"/>
      <c r="B7" s="342"/>
      <c r="C7" s="342"/>
      <c r="D7" s="343"/>
      <c r="E7" s="344"/>
      <c r="F7" s="344"/>
      <c r="G7" s="344"/>
      <c r="H7" s="345"/>
      <c r="I7" s="346"/>
      <c r="J7" s="346"/>
      <c r="K7" s="347" t="s">
        <v>235</v>
      </c>
      <c r="L7" s="431"/>
      <c r="M7" s="431"/>
      <c r="N7" s="431"/>
      <c r="O7" s="431"/>
      <c r="P7" s="431"/>
      <c r="Q7" s="431"/>
      <c r="R7" s="431"/>
      <c r="S7" s="431"/>
      <c r="T7" s="431"/>
      <c r="U7" s="431"/>
      <c r="V7" s="431"/>
      <c r="W7" s="431"/>
      <c r="X7" s="431"/>
      <c r="Y7" s="431"/>
      <c r="Z7" s="431"/>
      <c r="AA7" s="431"/>
      <c r="AB7" s="431"/>
      <c r="AC7" s="431"/>
      <c r="AD7" s="431"/>
      <c r="AE7" s="431"/>
      <c r="AF7" s="431"/>
      <c r="AG7" s="431"/>
      <c r="AH7" s="431"/>
      <c r="AI7" s="431"/>
      <c r="AJ7" s="431"/>
      <c r="AK7" s="431"/>
      <c r="AL7" s="431"/>
      <c r="AM7" s="431"/>
      <c r="AN7" s="431"/>
      <c r="AO7" s="431"/>
      <c r="AP7" s="431"/>
      <c r="AQ7" s="431"/>
      <c r="AR7" s="431"/>
      <c r="AS7" s="431"/>
      <c r="AT7" s="431"/>
      <c r="AU7" s="431"/>
      <c r="AV7" s="431"/>
      <c r="AW7" s="431"/>
      <c r="AX7" s="431"/>
      <c r="AY7" s="431"/>
      <c r="AZ7" s="431"/>
      <c r="BA7" s="431"/>
      <c r="BB7" s="431"/>
      <c r="BC7" s="431"/>
      <c r="BD7" s="431"/>
      <c r="BE7" s="431"/>
      <c r="BF7" s="431"/>
      <c r="BG7" s="431"/>
      <c r="BH7" s="431"/>
      <c r="BI7" s="431"/>
      <c r="BJ7" s="431"/>
      <c r="BK7" s="431"/>
      <c r="BL7" s="431"/>
      <c r="BM7" s="431"/>
      <c r="BN7" s="431"/>
      <c r="BO7" s="431"/>
      <c r="BP7" s="431"/>
      <c r="BQ7" s="431"/>
      <c r="BR7" s="431"/>
      <c r="BS7" s="431"/>
      <c r="BT7" s="588"/>
    </row>
    <row r="8" spans="1:75" ht="40.200000000000003" thickBot="1">
      <c r="A8" s="304" t="s">
        <v>60</v>
      </c>
      <c r="B8" s="305">
        <v>1</v>
      </c>
      <c r="C8" s="304" t="s">
        <v>61</v>
      </c>
      <c r="D8" s="73" t="s">
        <v>62</v>
      </c>
      <c r="E8" s="62"/>
      <c r="F8" s="166"/>
      <c r="G8" s="167"/>
      <c r="H8" s="168"/>
      <c r="I8" s="169"/>
      <c r="J8" s="170"/>
      <c r="K8" s="170"/>
      <c r="L8" s="170"/>
      <c r="M8" s="170"/>
      <c r="N8" s="170"/>
      <c r="O8" s="170"/>
      <c r="P8" s="170"/>
      <c r="Q8" s="170"/>
      <c r="R8" s="170"/>
      <c r="S8" s="170"/>
      <c r="T8" s="170"/>
      <c r="U8" s="170"/>
      <c r="V8" s="170"/>
      <c r="W8" s="170"/>
      <c r="X8" s="170"/>
      <c r="Y8" s="170"/>
      <c r="Z8" s="170"/>
      <c r="AA8" s="170"/>
      <c r="AB8" s="170"/>
      <c r="AC8" s="170"/>
      <c r="AD8" s="170"/>
      <c r="AE8" s="170"/>
      <c r="AF8" s="170"/>
      <c r="AG8" s="170"/>
      <c r="AH8" s="170"/>
      <c r="AI8" s="170"/>
      <c r="AJ8" s="170"/>
      <c r="AK8" s="170"/>
      <c r="AL8" s="170"/>
      <c r="AM8" s="170"/>
      <c r="AN8" s="170"/>
      <c r="AO8" s="170"/>
      <c r="AP8" s="170"/>
      <c r="AQ8" s="170"/>
      <c r="AR8" s="170"/>
      <c r="AS8" s="170"/>
      <c r="AT8" s="170"/>
      <c r="AU8" s="170"/>
      <c r="AV8" s="170"/>
      <c r="AW8" s="170"/>
      <c r="AX8" s="170"/>
      <c r="AY8" s="170"/>
      <c r="AZ8" s="170"/>
      <c r="BA8" s="170"/>
      <c r="BB8" s="170"/>
      <c r="BC8" s="170"/>
      <c r="BD8" s="170"/>
      <c r="BE8" s="170"/>
      <c r="BF8" s="170"/>
      <c r="BG8" s="170"/>
      <c r="BH8" s="170"/>
      <c r="BI8" s="170"/>
      <c r="BJ8" s="170"/>
      <c r="BK8" s="170"/>
      <c r="BL8" s="170"/>
      <c r="BM8" s="170"/>
      <c r="BN8" s="170"/>
      <c r="BO8" s="170"/>
      <c r="BP8" s="170"/>
      <c r="BQ8" s="170"/>
      <c r="BR8" s="170"/>
      <c r="BS8" s="170"/>
      <c r="BT8" s="688"/>
      <c r="BU8" s="171"/>
      <c r="BV8" s="171"/>
      <c r="BW8" s="171"/>
    </row>
    <row r="9" spans="1:75" ht="26.4">
      <c r="A9" s="683" t="s">
        <v>63</v>
      </c>
      <c r="B9" s="683"/>
      <c r="C9" s="683"/>
      <c r="D9" s="95" t="s">
        <v>64</v>
      </c>
      <c r="E9" s="63"/>
      <c r="F9" s="172"/>
      <c r="G9" s="173"/>
      <c r="H9" s="174"/>
      <c r="I9" s="175"/>
      <c r="J9" s="176"/>
      <c r="K9" s="176"/>
      <c r="L9" s="177"/>
      <c r="M9" s="177"/>
      <c r="N9" s="177"/>
      <c r="O9" s="177"/>
      <c r="P9" s="177"/>
      <c r="Q9" s="177"/>
      <c r="R9" s="177"/>
      <c r="S9" s="177"/>
      <c r="T9" s="177"/>
      <c r="U9" s="177"/>
      <c r="V9" s="177"/>
      <c r="W9" s="177"/>
      <c r="X9" s="177"/>
      <c r="Y9" s="177"/>
      <c r="Z9" s="177"/>
      <c r="AA9" s="177"/>
      <c r="AB9" s="177"/>
      <c r="AC9" s="177"/>
      <c r="AD9" s="177"/>
      <c r="AE9" s="177"/>
      <c r="AF9" s="177"/>
      <c r="AG9" s="177"/>
      <c r="AH9" s="177"/>
      <c r="AI9" s="177"/>
      <c r="AJ9" s="177"/>
      <c r="AK9" s="177"/>
      <c r="AL9" s="177"/>
      <c r="AM9" s="177"/>
      <c r="AN9" s="177"/>
      <c r="AO9" s="177"/>
      <c r="AP9" s="177"/>
      <c r="AQ9" s="177"/>
      <c r="AR9" s="177"/>
      <c r="AS9" s="177"/>
      <c r="AT9" s="177"/>
      <c r="AU9" s="177"/>
      <c r="AV9" s="177"/>
      <c r="AW9" s="177"/>
      <c r="AX9" s="177"/>
      <c r="AY9" s="177"/>
      <c r="AZ9" s="177"/>
      <c r="BA9" s="177"/>
      <c r="BB9" s="177"/>
      <c r="BC9" s="177"/>
      <c r="BD9" s="177"/>
      <c r="BE9" s="177"/>
      <c r="BF9" s="177"/>
      <c r="BG9" s="177"/>
      <c r="BH9" s="177"/>
      <c r="BI9" s="177"/>
      <c r="BJ9" s="177"/>
      <c r="BK9" s="177"/>
      <c r="BL9" s="177"/>
      <c r="BM9" s="177"/>
      <c r="BN9" s="177"/>
      <c r="BO9" s="177"/>
      <c r="BP9" s="177"/>
      <c r="BQ9" s="177"/>
      <c r="BR9" s="177"/>
      <c r="BS9" s="177"/>
      <c r="BT9" s="689"/>
      <c r="BU9" s="171"/>
      <c r="BV9" s="171"/>
      <c r="BW9" s="171"/>
    </row>
    <row r="10" spans="1:75" ht="26.4">
      <c r="A10" s="683" t="s">
        <v>63</v>
      </c>
      <c r="B10" s="683"/>
      <c r="C10" s="683"/>
      <c r="D10" s="95" t="s">
        <v>65</v>
      </c>
      <c r="E10" s="63"/>
      <c r="F10" s="172"/>
      <c r="G10" s="173"/>
      <c r="H10" s="174"/>
      <c r="I10" s="178"/>
      <c r="J10" s="179"/>
      <c r="K10" s="179"/>
      <c r="L10" s="180"/>
      <c r="M10" s="180"/>
      <c r="N10" s="180"/>
      <c r="O10" s="180"/>
      <c r="P10" s="180"/>
      <c r="Q10" s="180"/>
      <c r="R10" s="180"/>
      <c r="S10" s="180"/>
      <c r="T10" s="180"/>
      <c r="U10" s="180"/>
      <c r="V10" s="180"/>
      <c r="W10" s="180"/>
      <c r="X10" s="180"/>
      <c r="Y10" s="180"/>
      <c r="Z10" s="180"/>
      <c r="AA10" s="180"/>
      <c r="AB10" s="180"/>
      <c r="AC10" s="180"/>
      <c r="AD10" s="180"/>
      <c r="AE10" s="180"/>
      <c r="AF10" s="180"/>
      <c r="AG10" s="180"/>
      <c r="AH10" s="180"/>
      <c r="AI10" s="180"/>
      <c r="AJ10" s="180"/>
      <c r="AK10" s="180"/>
      <c r="AL10" s="180"/>
      <c r="AM10" s="180"/>
      <c r="AN10" s="180"/>
      <c r="AO10" s="180"/>
      <c r="AP10" s="180"/>
      <c r="AQ10" s="180"/>
      <c r="AR10" s="180"/>
      <c r="AS10" s="180"/>
      <c r="AT10" s="180"/>
      <c r="AU10" s="180"/>
      <c r="AV10" s="180"/>
      <c r="AW10" s="180"/>
      <c r="AX10" s="180"/>
      <c r="AY10" s="180"/>
      <c r="AZ10" s="180"/>
      <c r="BA10" s="180"/>
      <c r="BB10" s="180"/>
      <c r="BC10" s="180"/>
      <c r="BD10" s="180"/>
      <c r="BE10" s="180"/>
      <c r="BF10" s="180"/>
      <c r="BG10" s="180"/>
      <c r="BH10" s="180"/>
      <c r="BI10" s="180"/>
      <c r="BJ10" s="180"/>
      <c r="BK10" s="180"/>
      <c r="BL10" s="180"/>
      <c r="BM10" s="180"/>
      <c r="BN10" s="180"/>
      <c r="BO10" s="180"/>
      <c r="BP10" s="180"/>
      <c r="BQ10" s="180"/>
      <c r="BR10" s="180"/>
      <c r="BS10" s="180"/>
      <c r="BT10" s="689"/>
      <c r="BU10" s="171"/>
      <c r="BV10" s="171"/>
      <c r="BW10" s="171"/>
    </row>
    <row r="11" spans="1:75" ht="15" thickBot="1">
      <c r="A11" s="683" t="s">
        <v>63</v>
      </c>
      <c r="B11" s="683"/>
      <c r="C11" s="683"/>
      <c r="D11" s="97" t="s">
        <v>16</v>
      </c>
      <c r="E11" s="64"/>
      <c r="F11" s="181"/>
      <c r="G11" s="182"/>
      <c r="H11" s="183"/>
      <c r="I11" s="178"/>
      <c r="J11" s="179"/>
      <c r="K11" s="179"/>
      <c r="L11" s="180"/>
      <c r="M11" s="180"/>
      <c r="N11" s="180"/>
      <c r="O11" s="180"/>
      <c r="P11" s="180"/>
      <c r="Q11" s="180"/>
      <c r="R11" s="180"/>
      <c r="S11" s="180"/>
      <c r="T11" s="180"/>
      <c r="U11" s="180"/>
      <c r="V11" s="180"/>
      <c r="W11" s="180"/>
      <c r="X11" s="180"/>
      <c r="Y11" s="180"/>
      <c r="Z11" s="180"/>
      <c r="AA11" s="180"/>
      <c r="AB11" s="180"/>
      <c r="AC11" s="180"/>
      <c r="AD11" s="180"/>
      <c r="AE11" s="180"/>
      <c r="AF11" s="180"/>
      <c r="AG11" s="180"/>
      <c r="AH11" s="180"/>
      <c r="AI11" s="180"/>
      <c r="AJ11" s="180"/>
      <c r="AK11" s="180"/>
      <c r="AL11" s="180"/>
      <c r="AM11" s="180"/>
      <c r="AN11" s="180"/>
      <c r="AO11" s="180"/>
      <c r="AP11" s="180"/>
      <c r="AQ11" s="180"/>
      <c r="AR11" s="180"/>
      <c r="AS11" s="180"/>
      <c r="AT11" s="180"/>
      <c r="AU11" s="180"/>
      <c r="AV11" s="180"/>
      <c r="AW11" s="180"/>
      <c r="AX11" s="180"/>
      <c r="AY11" s="180"/>
      <c r="AZ11" s="180"/>
      <c r="BA11" s="180"/>
      <c r="BB11" s="180"/>
      <c r="BC11" s="180"/>
      <c r="BD11" s="180"/>
      <c r="BE11" s="180"/>
      <c r="BF11" s="180"/>
      <c r="BG11" s="180"/>
      <c r="BH11" s="180"/>
      <c r="BI11" s="180"/>
      <c r="BJ11" s="180"/>
      <c r="BK11" s="180"/>
      <c r="BL11" s="180"/>
      <c r="BM11" s="180"/>
      <c r="BN11" s="180"/>
      <c r="BO11" s="180"/>
      <c r="BP11" s="180"/>
      <c r="BQ11" s="180"/>
      <c r="BR11" s="180"/>
      <c r="BS11" s="180"/>
      <c r="BT11" s="690"/>
      <c r="BU11" s="171"/>
      <c r="BV11" s="171"/>
      <c r="BW11" s="171"/>
    </row>
    <row r="12" spans="1:75" ht="41.25" customHeight="1" thickBot="1">
      <c r="A12" s="303" t="s">
        <v>60</v>
      </c>
      <c r="B12" s="306">
        <v>2</v>
      </c>
      <c r="C12" s="303" t="s">
        <v>61</v>
      </c>
      <c r="D12" s="93" t="s">
        <v>721</v>
      </c>
      <c r="E12" s="65"/>
      <c r="F12" s="184"/>
      <c r="G12" s="185"/>
      <c r="H12" s="186"/>
      <c r="I12" s="187"/>
      <c r="J12" s="188"/>
      <c r="K12" s="188"/>
      <c r="L12" s="189"/>
      <c r="M12" s="189"/>
      <c r="N12" s="189"/>
      <c r="O12" s="189"/>
      <c r="P12" s="189"/>
      <c r="Q12" s="189"/>
      <c r="R12" s="189"/>
      <c r="S12" s="189"/>
      <c r="T12" s="189"/>
      <c r="U12" s="189"/>
      <c r="V12" s="189"/>
      <c r="W12" s="189"/>
      <c r="X12" s="189"/>
      <c r="Y12" s="189"/>
      <c r="Z12" s="189"/>
      <c r="AA12" s="189"/>
      <c r="AB12" s="189"/>
      <c r="AC12" s="189"/>
      <c r="AD12" s="189"/>
      <c r="AE12" s="189"/>
      <c r="AF12" s="189"/>
      <c r="AG12" s="189"/>
      <c r="AH12" s="189"/>
      <c r="AI12" s="189"/>
      <c r="AJ12" s="189"/>
      <c r="AK12" s="189"/>
      <c r="AL12" s="189"/>
      <c r="AM12" s="189"/>
      <c r="AN12" s="189"/>
      <c r="AO12" s="189"/>
      <c r="AP12" s="189"/>
      <c r="AQ12" s="189"/>
      <c r="AR12" s="189"/>
      <c r="AS12" s="189"/>
      <c r="AT12" s="189"/>
      <c r="AU12" s="189"/>
      <c r="AV12" s="189"/>
      <c r="AW12" s="189"/>
      <c r="AX12" s="189"/>
      <c r="AY12" s="189"/>
      <c r="AZ12" s="189"/>
      <c r="BA12" s="189"/>
      <c r="BB12" s="189"/>
      <c r="BC12" s="189"/>
      <c r="BD12" s="189"/>
      <c r="BE12" s="189"/>
      <c r="BF12" s="189"/>
      <c r="BG12" s="189"/>
      <c r="BH12" s="189"/>
      <c r="BI12" s="189"/>
      <c r="BJ12" s="189"/>
      <c r="BK12" s="189"/>
      <c r="BL12" s="189"/>
      <c r="BM12" s="189"/>
      <c r="BN12" s="189"/>
      <c r="BO12" s="189"/>
      <c r="BP12" s="189"/>
      <c r="BQ12" s="189"/>
      <c r="BR12" s="189"/>
      <c r="BS12" s="189"/>
      <c r="BT12" s="688"/>
      <c r="BU12" s="171"/>
      <c r="BV12" s="171"/>
      <c r="BW12" s="171"/>
    </row>
    <row r="13" spans="1:75" ht="27" thickBot="1">
      <c r="A13" s="779" t="s">
        <v>63</v>
      </c>
      <c r="B13" s="780"/>
      <c r="C13" s="737"/>
      <c r="D13" s="95" t="s">
        <v>64</v>
      </c>
      <c r="E13" s="63"/>
      <c r="F13" s="190"/>
      <c r="G13" s="191"/>
      <c r="H13" s="192"/>
      <c r="I13" s="187"/>
      <c r="J13" s="188"/>
      <c r="K13" s="188"/>
      <c r="L13" s="189"/>
      <c r="M13" s="189"/>
      <c r="N13" s="189"/>
      <c r="O13" s="189"/>
      <c r="P13" s="189"/>
      <c r="Q13" s="189"/>
      <c r="R13" s="189"/>
      <c r="S13" s="189"/>
      <c r="T13" s="189"/>
      <c r="U13" s="189"/>
      <c r="V13" s="189"/>
      <c r="W13" s="189"/>
      <c r="X13" s="189"/>
      <c r="Y13" s="189"/>
      <c r="Z13" s="189"/>
      <c r="AA13" s="189"/>
      <c r="AB13" s="189"/>
      <c r="AC13" s="189"/>
      <c r="AD13" s="189"/>
      <c r="AE13" s="189"/>
      <c r="AF13" s="189"/>
      <c r="AG13" s="189"/>
      <c r="AH13" s="189"/>
      <c r="AI13" s="189"/>
      <c r="AJ13" s="189"/>
      <c r="AK13" s="189"/>
      <c r="AL13" s="189"/>
      <c r="AM13" s="189"/>
      <c r="AN13" s="189"/>
      <c r="AO13" s="189"/>
      <c r="AP13" s="189"/>
      <c r="AQ13" s="189"/>
      <c r="AR13" s="189"/>
      <c r="AS13" s="189"/>
      <c r="AT13" s="189"/>
      <c r="AU13" s="189"/>
      <c r="AV13" s="189"/>
      <c r="AW13" s="189"/>
      <c r="AX13" s="189"/>
      <c r="AY13" s="189"/>
      <c r="AZ13" s="189"/>
      <c r="BA13" s="189"/>
      <c r="BB13" s="189"/>
      <c r="BC13" s="189"/>
      <c r="BD13" s="189"/>
      <c r="BE13" s="189"/>
      <c r="BF13" s="189"/>
      <c r="BG13" s="189"/>
      <c r="BH13" s="189"/>
      <c r="BI13" s="189"/>
      <c r="BJ13" s="189"/>
      <c r="BK13" s="189"/>
      <c r="BL13" s="189"/>
      <c r="BM13" s="189"/>
      <c r="BN13" s="189"/>
      <c r="BO13" s="189"/>
      <c r="BP13" s="189"/>
      <c r="BQ13" s="189"/>
      <c r="BR13" s="189"/>
      <c r="BS13" s="189"/>
      <c r="BT13" s="689"/>
      <c r="BU13" s="171"/>
      <c r="BV13" s="171"/>
      <c r="BW13" s="171"/>
    </row>
    <row r="14" spans="1:75" ht="27" thickBot="1">
      <c r="A14" s="779" t="s">
        <v>63</v>
      </c>
      <c r="B14" s="780"/>
      <c r="C14" s="737"/>
      <c r="D14" s="95" t="s">
        <v>722</v>
      </c>
      <c r="E14" s="63"/>
      <c r="F14" s="193"/>
      <c r="G14" s="194"/>
      <c r="H14" s="186"/>
      <c r="I14" s="187"/>
      <c r="J14" s="188"/>
      <c r="K14" s="188"/>
      <c r="L14" s="189"/>
      <c r="M14" s="189"/>
      <c r="N14" s="189"/>
      <c r="O14" s="189"/>
      <c r="P14" s="189"/>
      <c r="Q14" s="189"/>
      <c r="R14" s="189"/>
      <c r="S14" s="189"/>
      <c r="T14" s="189"/>
      <c r="U14" s="189"/>
      <c r="V14" s="189"/>
      <c r="W14" s="189"/>
      <c r="X14" s="189"/>
      <c r="Y14" s="189"/>
      <c r="Z14" s="189"/>
      <c r="AA14" s="189"/>
      <c r="AB14" s="189"/>
      <c r="AC14" s="189"/>
      <c r="AD14" s="189"/>
      <c r="AE14" s="189"/>
      <c r="AF14" s="189"/>
      <c r="AG14" s="189"/>
      <c r="AH14" s="189"/>
      <c r="AI14" s="189"/>
      <c r="AJ14" s="189"/>
      <c r="AK14" s="189"/>
      <c r="AL14" s="189"/>
      <c r="AM14" s="189"/>
      <c r="AN14" s="189"/>
      <c r="AO14" s="189"/>
      <c r="AP14" s="189"/>
      <c r="AQ14" s="189"/>
      <c r="AR14" s="189"/>
      <c r="AS14" s="189"/>
      <c r="AT14" s="189"/>
      <c r="AU14" s="189"/>
      <c r="AV14" s="189"/>
      <c r="AW14" s="189"/>
      <c r="AX14" s="189"/>
      <c r="AY14" s="189"/>
      <c r="AZ14" s="189"/>
      <c r="BA14" s="189"/>
      <c r="BB14" s="189"/>
      <c r="BC14" s="189"/>
      <c r="BD14" s="189"/>
      <c r="BE14" s="189"/>
      <c r="BF14" s="189"/>
      <c r="BG14" s="189"/>
      <c r="BH14" s="189"/>
      <c r="BI14" s="189"/>
      <c r="BJ14" s="189"/>
      <c r="BK14" s="189"/>
      <c r="BL14" s="189"/>
      <c r="BM14" s="189"/>
      <c r="BN14" s="189"/>
      <c r="BO14" s="189"/>
      <c r="BP14" s="189"/>
      <c r="BQ14" s="189"/>
      <c r="BR14" s="189"/>
      <c r="BS14" s="189"/>
      <c r="BT14" s="689"/>
      <c r="BU14" s="171"/>
      <c r="BV14" s="171"/>
      <c r="BW14" s="171"/>
    </row>
    <row r="15" spans="1:75" ht="27" thickBot="1">
      <c r="A15" s="779" t="s">
        <v>63</v>
      </c>
      <c r="B15" s="780"/>
      <c r="C15" s="737"/>
      <c r="D15" s="95" t="s">
        <v>723</v>
      </c>
      <c r="E15" s="63"/>
      <c r="F15" s="193"/>
      <c r="G15" s="194"/>
      <c r="H15" s="186"/>
      <c r="I15" s="187"/>
      <c r="J15" s="188"/>
      <c r="K15" s="188"/>
      <c r="L15" s="189"/>
      <c r="M15" s="189"/>
      <c r="N15" s="189"/>
      <c r="O15" s="189"/>
      <c r="P15" s="189"/>
      <c r="Q15" s="189"/>
      <c r="R15" s="189"/>
      <c r="S15" s="189"/>
      <c r="T15" s="189"/>
      <c r="U15" s="189"/>
      <c r="V15" s="189"/>
      <c r="W15" s="189"/>
      <c r="X15" s="189"/>
      <c r="Y15" s="189"/>
      <c r="Z15" s="189"/>
      <c r="AA15" s="189"/>
      <c r="AB15" s="189"/>
      <c r="AC15" s="189"/>
      <c r="AD15" s="189"/>
      <c r="AE15" s="189"/>
      <c r="AF15" s="189"/>
      <c r="AG15" s="189"/>
      <c r="AH15" s="189"/>
      <c r="AI15" s="189"/>
      <c r="AJ15" s="189"/>
      <c r="AK15" s="189"/>
      <c r="AL15" s="189"/>
      <c r="AM15" s="189"/>
      <c r="AN15" s="189"/>
      <c r="AO15" s="189"/>
      <c r="AP15" s="189"/>
      <c r="AQ15" s="189"/>
      <c r="AR15" s="189"/>
      <c r="AS15" s="189"/>
      <c r="AT15" s="189"/>
      <c r="AU15" s="189"/>
      <c r="AV15" s="189"/>
      <c r="AW15" s="189"/>
      <c r="AX15" s="189"/>
      <c r="AY15" s="189"/>
      <c r="AZ15" s="189"/>
      <c r="BA15" s="189"/>
      <c r="BB15" s="189"/>
      <c r="BC15" s="189"/>
      <c r="BD15" s="189"/>
      <c r="BE15" s="189"/>
      <c r="BF15" s="189"/>
      <c r="BG15" s="189"/>
      <c r="BH15" s="189"/>
      <c r="BI15" s="189"/>
      <c r="BJ15" s="189"/>
      <c r="BK15" s="189"/>
      <c r="BL15" s="189"/>
      <c r="BM15" s="189"/>
      <c r="BN15" s="189"/>
      <c r="BO15" s="189"/>
      <c r="BP15" s="189"/>
      <c r="BQ15" s="189"/>
      <c r="BR15" s="189"/>
      <c r="BS15" s="189"/>
      <c r="BT15" s="689"/>
      <c r="BU15" s="171"/>
      <c r="BV15" s="171"/>
      <c r="BW15" s="171"/>
    </row>
    <row r="16" spans="1:75" ht="15" thickBot="1">
      <c r="A16" s="779" t="s">
        <v>63</v>
      </c>
      <c r="B16" s="780"/>
      <c r="C16" s="737"/>
      <c r="D16" s="97" t="s">
        <v>16</v>
      </c>
      <c r="E16" s="64"/>
      <c r="F16" s="193"/>
      <c r="G16" s="194"/>
      <c r="H16" s="186"/>
      <c r="I16" s="187"/>
      <c r="J16" s="188"/>
      <c r="K16" s="258"/>
      <c r="L16" s="189"/>
      <c r="M16" s="189"/>
      <c r="N16" s="189"/>
      <c r="O16" s="189"/>
      <c r="P16" s="189"/>
      <c r="Q16" s="189"/>
      <c r="R16" s="189"/>
      <c r="S16" s="189"/>
      <c r="T16" s="189"/>
      <c r="U16" s="189"/>
      <c r="V16" s="189"/>
      <c r="W16" s="189"/>
      <c r="X16" s="189"/>
      <c r="Y16" s="189"/>
      <c r="Z16" s="189"/>
      <c r="AA16" s="189"/>
      <c r="AB16" s="189"/>
      <c r="AC16" s="189"/>
      <c r="AD16" s="189"/>
      <c r="AE16" s="189"/>
      <c r="AF16" s="189"/>
      <c r="AG16" s="189"/>
      <c r="AH16" s="189"/>
      <c r="AI16" s="189"/>
      <c r="AJ16" s="189"/>
      <c r="AK16" s="189"/>
      <c r="AL16" s="189"/>
      <c r="AM16" s="189"/>
      <c r="AN16" s="189"/>
      <c r="AO16" s="189"/>
      <c r="AP16" s="189"/>
      <c r="AQ16" s="189"/>
      <c r="AR16" s="189"/>
      <c r="AS16" s="189"/>
      <c r="AT16" s="189"/>
      <c r="AU16" s="189"/>
      <c r="AV16" s="189"/>
      <c r="AW16" s="189"/>
      <c r="AX16" s="189"/>
      <c r="AY16" s="189"/>
      <c r="AZ16" s="189"/>
      <c r="BA16" s="189"/>
      <c r="BB16" s="189"/>
      <c r="BC16" s="189"/>
      <c r="BD16" s="189"/>
      <c r="BE16" s="189"/>
      <c r="BF16" s="189"/>
      <c r="BG16" s="189"/>
      <c r="BH16" s="189"/>
      <c r="BI16" s="189"/>
      <c r="BJ16" s="189"/>
      <c r="BK16" s="189"/>
      <c r="BL16" s="189"/>
      <c r="BM16" s="189"/>
      <c r="BN16" s="189"/>
      <c r="BO16" s="189"/>
      <c r="BP16" s="189"/>
      <c r="BQ16" s="189"/>
      <c r="BR16" s="189"/>
      <c r="BS16" s="189"/>
      <c r="BT16" s="689"/>
      <c r="BU16" s="171"/>
      <c r="BV16" s="171"/>
      <c r="BW16" s="171"/>
    </row>
    <row r="17" spans="1:75" ht="15" thickBot="1">
      <c r="A17" s="724" t="s">
        <v>60</v>
      </c>
      <c r="B17" s="763">
        <v>3</v>
      </c>
      <c r="C17" s="724" t="s">
        <v>61</v>
      </c>
      <c r="D17" s="728" t="s">
        <v>724</v>
      </c>
      <c r="E17" s="787"/>
      <c r="F17" s="184"/>
      <c r="G17" s="185"/>
      <c r="H17" s="186"/>
      <c r="I17" s="789" t="s">
        <v>15</v>
      </c>
      <c r="J17" s="789"/>
      <c r="K17" s="258"/>
      <c r="L17" s="189"/>
      <c r="M17" s="189"/>
      <c r="N17" s="189"/>
      <c r="O17" s="189"/>
      <c r="P17" s="189"/>
      <c r="Q17" s="189"/>
      <c r="R17" s="189"/>
      <c r="S17" s="189"/>
      <c r="T17" s="189"/>
      <c r="U17" s="189"/>
      <c r="V17" s="189"/>
      <c r="W17" s="189"/>
      <c r="X17" s="189"/>
      <c r="Y17" s="189"/>
      <c r="Z17" s="189"/>
      <c r="AA17" s="189"/>
      <c r="AB17" s="189"/>
      <c r="AC17" s="189"/>
      <c r="AD17" s="189"/>
      <c r="AE17" s="189"/>
      <c r="AF17" s="189"/>
      <c r="AG17" s="189"/>
      <c r="AH17" s="189"/>
      <c r="AI17" s="189"/>
      <c r="AJ17" s="189"/>
      <c r="AK17" s="189"/>
      <c r="AL17" s="189"/>
      <c r="AM17" s="189"/>
      <c r="AN17" s="189"/>
      <c r="AO17" s="189"/>
      <c r="AP17" s="189"/>
      <c r="AQ17" s="189"/>
      <c r="AR17" s="189"/>
      <c r="AS17" s="189"/>
      <c r="AT17" s="189"/>
      <c r="AU17" s="189"/>
      <c r="AV17" s="189"/>
      <c r="AW17" s="189"/>
      <c r="AX17" s="189"/>
      <c r="AY17" s="189"/>
      <c r="AZ17" s="189"/>
      <c r="BA17" s="189"/>
      <c r="BB17" s="189"/>
      <c r="BC17" s="189"/>
      <c r="BD17" s="189"/>
      <c r="BE17" s="189"/>
      <c r="BF17" s="189"/>
      <c r="BG17" s="189"/>
      <c r="BH17" s="189"/>
      <c r="BI17" s="189"/>
      <c r="BJ17" s="189"/>
      <c r="BK17" s="189"/>
      <c r="BL17" s="189"/>
      <c r="BM17" s="189"/>
      <c r="BN17" s="189"/>
      <c r="BO17" s="189"/>
      <c r="BP17" s="189"/>
      <c r="BQ17" s="189"/>
      <c r="BR17" s="189"/>
      <c r="BS17" s="189"/>
      <c r="BT17" s="688"/>
      <c r="BU17" s="171"/>
      <c r="BV17" s="171"/>
      <c r="BW17" s="171"/>
    </row>
    <row r="18" spans="1:75" ht="30.6" customHeight="1" thickBot="1">
      <c r="A18" s="725"/>
      <c r="B18" s="764"/>
      <c r="C18" s="725"/>
      <c r="D18" s="729"/>
      <c r="E18" s="788"/>
      <c r="F18" s="184"/>
      <c r="G18" s="185"/>
      <c r="H18" s="186"/>
      <c r="I18" s="790"/>
      <c r="J18" s="790"/>
      <c r="K18" s="258"/>
      <c r="L18" s="189"/>
      <c r="M18" s="189"/>
      <c r="N18" s="189"/>
      <c r="O18" s="189"/>
      <c r="P18" s="189"/>
      <c r="Q18" s="189"/>
      <c r="R18" s="189"/>
      <c r="S18" s="189"/>
      <c r="T18" s="189"/>
      <c r="U18" s="189"/>
      <c r="V18" s="189"/>
      <c r="W18" s="189"/>
      <c r="X18" s="189"/>
      <c r="Y18" s="189"/>
      <c r="Z18" s="189"/>
      <c r="AA18" s="189"/>
      <c r="AB18" s="189"/>
      <c r="AC18" s="189"/>
      <c r="AD18" s="189"/>
      <c r="AE18" s="189"/>
      <c r="AF18" s="189"/>
      <c r="AG18" s="189"/>
      <c r="AH18" s="189"/>
      <c r="AI18" s="189"/>
      <c r="AJ18" s="189"/>
      <c r="AK18" s="189"/>
      <c r="AL18" s="189"/>
      <c r="AM18" s="189"/>
      <c r="AN18" s="189"/>
      <c r="AO18" s="189"/>
      <c r="AP18" s="189"/>
      <c r="AQ18" s="189"/>
      <c r="AR18" s="189"/>
      <c r="AS18" s="189"/>
      <c r="AT18" s="189"/>
      <c r="AU18" s="189"/>
      <c r="AV18" s="189"/>
      <c r="AW18" s="189"/>
      <c r="AX18" s="189"/>
      <c r="AY18" s="189"/>
      <c r="AZ18" s="189"/>
      <c r="BA18" s="189"/>
      <c r="BB18" s="189"/>
      <c r="BC18" s="189"/>
      <c r="BD18" s="189"/>
      <c r="BE18" s="189"/>
      <c r="BF18" s="189"/>
      <c r="BG18" s="189"/>
      <c r="BH18" s="189"/>
      <c r="BI18" s="189"/>
      <c r="BJ18" s="189"/>
      <c r="BK18" s="189"/>
      <c r="BL18" s="189"/>
      <c r="BM18" s="189"/>
      <c r="BN18" s="189"/>
      <c r="BO18" s="189"/>
      <c r="BP18" s="189"/>
      <c r="BQ18" s="189"/>
      <c r="BR18" s="189"/>
      <c r="BS18" s="189"/>
      <c r="BT18" s="690"/>
      <c r="BU18" s="171"/>
      <c r="BV18" s="171"/>
      <c r="BW18" s="171"/>
    </row>
    <row r="19" spans="1:75" ht="26.25" customHeight="1">
      <c r="A19" s="724" t="s">
        <v>60</v>
      </c>
      <c r="B19" s="763">
        <v>4</v>
      </c>
      <c r="C19" s="724" t="s">
        <v>61</v>
      </c>
      <c r="D19" s="728" t="s">
        <v>1401</v>
      </c>
      <c r="E19" s="787"/>
      <c r="F19" s="184"/>
      <c r="G19" s="185"/>
      <c r="H19" s="186"/>
      <c r="I19" s="789" t="s">
        <v>15</v>
      </c>
      <c r="J19" s="789"/>
      <c r="K19" s="258"/>
      <c r="L19" s="189"/>
      <c r="M19" s="189"/>
      <c r="N19" s="189"/>
      <c r="O19" s="189"/>
      <c r="P19" s="189"/>
      <c r="Q19" s="189"/>
      <c r="R19" s="189"/>
      <c r="S19" s="189"/>
      <c r="T19" s="189"/>
      <c r="U19" s="189"/>
      <c r="V19" s="189"/>
      <c r="W19" s="189"/>
      <c r="X19" s="189"/>
      <c r="Y19" s="189"/>
      <c r="Z19" s="189"/>
      <c r="AA19" s="189"/>
      <c r="AB19" s="189"/>
      <c r="AC19" s="189"/>
      <c r="AD19" s="189"/>
      <c r="AE19" s="189"/>
      <c r="AF19" s="189"/>
      <c r="AG19" s="189"/>
      <c r="AH19" s="189"/>
      <c r="AI19" s="189"/>
      <c r="AJ19" s="189"/>
      <c r="AK19" s="189"/>
      <c r="AL19" s="189"/>
      <c r="AM19" s="189"/>
      <c r="AN19" s="189"/>
      <c r="AO19" s="189"/>
      <c r="AP19" s="189"/>
      <c r="AQ19" s="189"/>
      <c r="AR19" s="189"/>
      <c r="AS19" s="189"/>
      <c r="AT19" s="189"/>
      <c r="AU19" s="189"/>
      <c r="AV19" s="189"/>
      <c r="AW19" s="189"/>
      <c r="AX19" s="189"/>
      <c r="AY19" s="189"/>
      <c r="AZ19" s="189"/>
      <c r="BA19" s="189"/>
      <c r="BB19" s="189"/>
      <c r="BC19" s="189"/>
      <c r="BD19" s="189"/>
      <c r="BE19" s="189"/>
      <c r="BF19" s="189"/>
      <c r="BG19" s="189"/>
      <c r="BH19" s="189"/>
      <c r="BI19" s="189"/>
      <c r="BJ19" s="189"/>
      <c r="BK19" s="189"/>
      <c r="BL19" s="189"/>
      <c r="BM19" s="189"/>
      <c r="BN19" s="189"/>
      <c r="BO19" s="189"/>
      <c r="BP19" s="189"/>
      <c r="BQ19" s="189"/>
      <c r="BR19" s="189"/>
      <c r="BS19" s="189"/>
      <c r="BT19" s="621"/>
      <c r="BU19" s="171"/>
      <c r="BV19" s="171"/>
      <c r="BW19" s="171"/>
    </row>
    <row r="20" spans="1:75" ht="15" thickBot="1">
      <c r="A20" s="725"/>
      <c r="B20" s="764"/>
      <c r="C20" s="725"/>
      <c r="D20" s="729"/>
      <c r="E20" s="788"/>
      <c r="F20" s="184"/>
      <c r="G20" s="185"/>
      <c r="H20" s="186"/>
      <c r="I20" s="790"/>
      <c r="J20" s="790"/>
      <c r="K20" s="259"/>
      <c r="L20" s="257"/>
      <c r="M20" s="257"/>
      <c r="N20" s="257"/>
      <c r="O20" s="257"/>
      <c r="P20" s="257"/>
      <c r="Q20" s="257"/>
      <c r="R20" s="257"/>
      <c r="S20" s="257"/>
      <c r="T20" s="257"/>
      <c r="U20" s="257"/>
      <c r="V20" s="257"/>
      <c r="W20" s="257"/>
      <c r="X20" s="257"/>
      <c r="Y20" s="257"/>
      <c r="Z20" s="257"/>
      <c r="AA20" s="257"/>
      <c r="AB20" s="257"/>
      <c r="AC20" s="257"/>
      <c r="AD20" s="257"/>
      <c r="AE20" s="257"/>
      <c r="AF20" s="257"/>
      <c r="AG20" s="257"/>
      <c r="AH20" s="257"/>
      <c r="AI20" s="257"/>
      <c r="AJ20" s="257"/>
      <c r="AK20" s="257"/>
      <c r="AL20" s="257"/>
      <c r="AM20" s="257"/>
      <c r="AN20" s="257"/>
      <c r="AO20" s="257"/>
      <c r="AP20" s="257"/>
      <c r="AQ20" s="257"/>
      <c r="AR20" s="257"/>
      <c r="AS20" s="257"/>
      <c r="AT20" s="257"/>
      <c r="AU20" s="257"/>
      <c r="AV20" s="257"/>
      <c r="AW20" s="257"/>
      <c r="AX20" s="257"/>
      <c r="AY20" s="257"/>
      <c r="AZ20" s="257"/>
      <c r="BA20" s="257"/>
      <c r="BB20" s="257"/>
      <c r="BC20" s="257"/>
      <c r="BD20" s="257"/>
      <c r="BE20" s="257"/>
      <c r="BF20" s="257"/>
      <c r="BG20" s="257"/>
      <c r="BH20" s="257"/>
      <c r="BI20" s="257"/>
      <c r="BJ20" s="257"/>
      <c r="BK20" s="257"/>
      <c r="BL20" s="257"/>
      <c r="BM20" s="257"/>
      <c r="BN20" s="257"/>
      <c r="BO20" s="257"/>
      <c r="BP20" s="257"/>
      <c r="BQ20" s="257"/>
      <c r="BR20" s="257"/>
      <c r="BS20" s="257"/>
      <c r="BT20" s="604"/>
      <c r="BU20" s="171"/>
      <c r="BV20" s="171"/>
      <c r="BW20" s="171"/>
    </row>
    <row r="21" spans="1:75" ht="26.4">
      <c r="A21" s="768" t="s">
        <v>60</v>
      </c>
      <c r="B21" s="778">
        <v>5</v>
      </c>
      <c r="C21" s="768" t="s">
        <v>68</v>
      </c>
      <c r="D21" s="195" t="s">
        <v>17</v>
      </c>
      <c r="E21" s="589" t="str">
        <f>'Training Tracker'!W33</f>
        <v>N/A</v>
      </c>
      <c r="F21" s="196" t="str">
        <f>IF(E22=E23,"Y","N")</f>
        <v>Y</v>
      </c>
      <c r="G21" s="196"/>
      <c r="H21" s="197" t="str">
        <f>IF(E22&gt;0,'Training Tracker'!W33,"N/A")</f>
        <v>N/A</v>
      </c>
      <c r="I21" s="198"/>
      <c r="J21" s="198"/>
      <c r="K21" s="260"/>
      <c r="L21" s="170"/>
      <c r="M21" s="170"/>
      <c r="N21" s="170"/>
      <c r="O21" s="170"/>
      <c r="P21" s="170"/>
      <c r="Q21" s="170"/>
      <c r="R21" s="170"/>
      <c r="S21" s="170"/>
      <c r="T21" s="170"/>
      <c r="U21" s="170"/>
      <c r="V21" s="170"/>
      <c r="W21" s="170"/>
      <c r="X21" s="170"/>
      <c r="Y21" s="170"/>
      <c r="Z21" s="170"/>
      <c r="AA21" s="170"/>
      <c r="AB21" s="170"/>
      <c r="AC21" s="170"/>
      <c r="AD21" s="170"/>
      <c r="AE21" s="170"/>
      <c r="AF21" s="170"/>
      <c r="AG21" s="170"/>
      <c r="AH21" s="170"/>
      <c r="AI21" s="170"/>
      <c r="AJ21" s="170"/>
      <c r="AK21" s="170"/>
      <c r="AL21" s="170"/>
      <c r="AM21" s="170"/>
      <c r="AN21" s="170"/>
      <c r="AO21" s="170"/>
      <c r="AP21" s="170"/>
      <c r="AQ21" s="170"/>
      <c r="AR21" s="170"/>
      <c r="AS21" s="170"/>
      <c r="AT21" s="170"/>
      <c r="AU21" s="170"/>
      <c r="AV21" s="170"/>
      <c r="AW21" s="170"/>
      <c r="AX21" s="170"/>
      <c r="AY21" s="170"/>
      <c r="AZ21" s="170"/>
      <c r="BA21" s="170"/>
      <c r="BB21" s="170"/>
      <c r="BC21" s="170"/>
      <c r="BD21" s="170"/>
      <c r="BE21" s="170"/>
      <c r="BF21" s="170"/>
      <c r="BG21" s="170"/>
      <c r="BH21" s="170"/>
      <c r="BI21" s="170"/>
      <c r="BJ21" s="170"/>
      <c r="BK21" s="170"/>
      <c r="BL21" s="170"/>
      <c r="BM21" s="170"/>
      <c r="BN21" s="170"/>
      <c r="BO21" s="170"/>
      <c r="BP21" s="170"/>
      <c r="BQ21" s="170"/>
      <c r="BR21" s="170"/>
      <c r="BS21" s="170"/>
      <c r="BT21" s="750"/>
    </row>
    <row r="22" spans="1:75">
      <c r="A22" s="683"/>
      <c r="B22" s="775"/>
      <c r="C22" s="683"/>
      <c r="D22" s="199" t="s">
        <v>69</v>
      </c>
      <c r="E22" s="590">
        <f>'Training Tracker'!W34</f>
        <v>0</v>
      </c>
      <c r="F22" s="200"/>
      <c r="G22" s="201"/>
      <c r="H22" s="202"/>
      <c r="I22" s="198"/>
      <c r="J22" s="198"/>
      <c r="K22" s="198"/>
      <c r="L22" s="170"/>
      <c r="M22" s="170"/>
      <c r="N22" s="170"/>
      <c r="O22" s="170"/>
      <c r="P22" s="170"/>
      <c r="Q22" s="170"/>
      <c r="R22" s="170"/>
      <c r="S22" s="170"/>
      <c r="T22" s="170"/>
      <c r="U22" s="170"/>
      <c r="V22" s="170"/>
      <c r="W22" s="170"/>
      <c r="X22" s="170"/>
      <c r="Y22" s="170"/>
      <c r="Z22" s="170"/>
      <c r="AA22" s="170"/>
      <c r="AB22" s="170"/>
      <c r="AC22" s="170"/>
      <c r="AD22" s="170"/>
      <c r="AE22" s="170"/>
      <c r="AF22" s="170"/>
      <c r="AG22" s="170"/>
      <c r="AH22" s="170"/>
      <c r="AI22" s="170"/>
      <c r="AJ22" s="170"/>
      <c r="AK22" s="170"/>
      <c r="AL22" s="170"/>
      <c r="AM22" s="170"/>
      <c r="AN22" s="170"/>
      <c r="AO22" s="170"/>
      <c r="AP22" s="170"/>
      <c r="AQ22" s="170"/>
      <c r="AR22" s="170"/>
      <c r="AS22" s="170"/>
      <c r="AT22" s="170"/>
      <c r="AU22" s="170"/>
      <c r="AV22" s="170"/>
      <c r="AW22" s="170"/>
      <c r="AX22" s="170"/>
      <c r="AY22" s="170"/>
      <c r="AZ22" s="170"/>
      <c r="BA22" s="170"/>
      <c r="BB22" s="170"/>
      <c r="BC22" s="170"/>
      <c r="BD22" s="170"/>
      <c r="BE22" s="170"/>
      <c r="BF22" s="170"/>
      <c r="BG22" s="170"/>
      <c r="BH22" s="170"/>
      <c r="BI22" s="170"/>
      <c r="BJ22" s="170"/>
      <c r="BK22" s="170"/>
      <c r="BL22" s="170"/>
      <c r="BM22" s="170"/>
      <c r="BN22" s="170"/>
      <c r="BO22" s="170"/>
      <c r="BP22" s="170"/>
      <c r="BQ22" s="170"/>
      <c r="BR22" s="170"/>
      <c r="BS22" s="170"/>
      <c r="BT22" s="751"/>
      <c r="BU22" s="171"/>
      <c r="BV22" s="171"/>
      <c r="BW22" s="171"/>
    </row>
    <row r="23" spans="1:75">
      <c r="A23" s="683"/>
      <c r="B23" s="775"/>
      <c r="C23" s="683"/>
      <c r="D23" s="199" t="s">
        <v>70</v>
      </c>
      <c r="E23" s="590">
        <f>'Training Tracker'!W35</f>
        <v>0</v>
      </c>
      <c r="F23" s="193"/>
      <c r="G23" s="194"/>
      <c r="H23" s="186"/>
      <c r="I23" s="198"/>
      <c r="J23" s="198"/>
      <c r="K23" s="198"/>
      <c r="L23" s="170"/>
      <c r="M23" s="170"/>
      <c r="N23" s="170"/>
      <c r="O23" s="170"/>
      <c r="P23" s="170"/>
      <c r="Q23" s="170"/>
      <c r="R23" s="170"/>
      <c r="S23" s="170"/>
      <c r="T23" s="170"/>
      <c r="U23" s="170"/>
      <c r="V23" s="170"/>
      <c r="W23" s="170"/>
      <c r="X23" s="170"/>
      <c r="Y23" s="170"/>
      <c r="Z23" s="170"/>
      <c r="AA23" s="170"/>
      <c r="AB23" s="170"/>
      <c r="AC23" s="170"/>
      <c r="AD23" s="170"/>
      <c r="AE23" s="170"/>
      <c r="AF23" s="170"/>
      <c r="AG23" s="170"/>
      <c r="AH23" s="170"/>
      <c r="AI23" s="170"/>
      <c r="AJ23" s="170"/>
      <c r="AK23" s="170"/>
      <c r="AL23" s="170"/>
      <c r="AM23" s="170"/>
      <c r="AN23" s="170"/>
      <c r="AO23" s="170"/>
      <c r="AP23" s="170"/>
      <c r="AQ23" s="170"/>
      <c r="AR23" s="170"/>
      <c r="AS23" s="170"/>
      <c r="AT23" s="170"/>
      <c r="AU23" s="170"/>
      <c r="AV23" s="170"/>
      <c r="AW23" s="170"/>
      <c r="AX23" s="170"/>
      <c r="AY23" s="170"/>
      <c r="AZ23" s="170"/>
      <c r="BA23" s="170"/>
      <c r="BB23" s="170"/>
      <c r="BC23" s="170"/>
      <c r="BD23" s="170"/>
      <c r="BE23" s="170"/>
      <c r="BF23" s="170"/>
      <c r="BG23" s="170"/>
      <c r="BH23" s="170"/>
      <c r="BI23" s="170"/>
      <c r="BJ23" s="170"/>
      <c r="BK23" s="170"/>
      <c r="BL23" s="170"/>
      <c r="BM23" s="170"/>
      <c r="BN23" s="170"/>
      <c r="BO23" s="170"/>
      <c r="BP23" s="170"/>
      <c r="BQ23" s="170"/>
      <c r="BR23" s="170"/>
      <c r="BS23" s="170"/>
      <c r="BT23" s="751"/>
      <c r="BU23" s="171"/>
      <c r="BV23" s="171"/>
      <c r="BW23" s="171"/>
    </row>
    <row r="24" spans="1:75">
      <c r="A24" s="683"/>
      <c r="B24" s="775"/>
      <c r="C24" s="683"/>
      <c r="D24" s="203" t="s">
        <v>71</v>
      </c>
      <c r="E24" s="591" t="str">
        <f>IF(E21=1,"Yes",IF(E21="N/A","N/A",IF(E21&lt;1,"No","N/A")))</f>
        <v>N/A</v>
      </c>
      <c r="F24" s="193"/>
      <c r="G24" s="194"/>
      <c r="H24" s="186"/>
      <c r="I24" s="198"/>
      <c r="J24" s="198"/>
      <c r="K24" s="198"/>
      <c r="L24" s="170"/>
      <c r="M24" s="170"/>
      <c r="N24" s="170"/>
      <c r="O24" s="170"/>
      <c r="P24" s="170"/>
      <c r="Q24" s="170"/>
      <c r="R24" s="170"/>
      <c r="S24" s="170"/>
      <c r="T24" s="170"/>
      <c r="U24" s="170"/>
      <c r="V24" s="170"/>
      <c r="W24" s="170"/>
      <c r="X24" s="170"/>
      <c r="Y24" s="170"/>
      <c r="Z24" s="170"/>
      <c r="AA24" s="170"/>
      <c r="AB24" s="170"/>
      <c r="AC24" s="170"/>
      <c r="AD24" s="170"/>
      <c r="AE24" s="170"/>
      <c r="AF24" s="170"/>
      <c r="AG24" s="170"/>
      <c r="AH24" s="170"/>
      <c r="AI24" s="170"/>
      <c r="AJ24" s="170"/>
      <c r="AK24" s="170"/>
      <c r="AL24" s="170"/>
      <c r="AM24" s="170"/>
      <c r="AN24" s="170"/>
      <c r="AO24" s="170"/>
      <c r="AP24" s="170"/>
      <c r="AQ24" s="170"/>
      <c r="AR24" s="170"/>
      <c r="AS24" s="170"/>
      <c r="AT24" s="170"/>
      <c r="AU24" s="170"/>
      <c r="AV24" s="170"/>
      <c r="AW24" s="170"/>
      <c r="AX24" s="170"/>
      <c r="AY24" s="170"/>
      <c r="AZ24" s="170"/>
      <c r="BA24" s="170"/>
      <c r="BB24" s="170"/>
      <c r="BC24" s="170"/>
      <c r="BD24" s="170"/>
      <c r="BE24" s="170"/>
      <c r="BF24" s="170"/>
      <c r="BG24" s="170"/>
      <c r="BH24" s="170"/>
      <c r="BI24" s="170"/>
      <c r="BJ24" s="170"/>
      <c r="BK24" s="170"/>
      <c r="BL24" s="170"/>
      <c r="BM24" s="170"/>
      <c r="BN24" s="170"/>
      <c r="BO24" s="170"/>
      <c r="BP24" s="170"/>
      <c r="BQ24" s="170"/>
      <c r="BR24" s="170"/>
      <c r="BS24" s="170"/>
      <c r="BT24" s="751"/>
      <c r="BU24" s="171"/>
      <c r="BV24" s="171"/>
      <c r="BW24" s="171"/>
    </row>
    <row r="25" spans="1:75">
      <c r="A25" s="683" t="s">
        <v>63</v>
      </c>
      <c r="B25" s="683"/>
      <c r="C25" s="683"/>
      <c r="D25" s="95" t="s">
        <v>72</v>
      </c>
      <c r="E25" s="66"/>
      <c r="F25" s="190"/>
      <c r="G25" s="191"/>
      <c r="H25" s="192"/>
      <c r="I25" s="198"/>
      <c r="J25" s="198"/>
      <c r="K25" s="198"/>
      <c r="L25" s="170"/>
      <c r="M25" s="170"/>
      <c r="N25" s="170"/>
      <c r="O25" s="170"/>
      <c r="P25" s="170"/>
      <c r="Q25" s="170"/>
      <c r="R25" s="170"/>
      <c r="S25" s="170"/>
      <c r="T25" s="170"/>
      <c r="U25" s="170"/>
      <c r="V25" s="170"/>
      <c r="W25" s="170"/>
      <c r="X25" s="170"/>
      <c r="Y25" s="170"/>
      <c r="Z25" s="170"/>
      <c r="AA25" s="170"/>
      <c r="AB25" s="170"/>
      <c r="AC25" s="170"/>
      <c r="AD25" s="170"/>
      <c r="AE25" s="170"/>
      <c r="AF25" s="170"/>
      <c r="AG25" s="170"/>
      <c r="AH25" s="170"/>
      <c r="AI25" s="170"/>
      <c r="AJ25" s="170"/>
      <c r="AK25" s="170"/>
      <c r="AL25" s="170"/>
      <c r="AM25" s="170"/>
      <c r="AN25" s="170"/>
      <c r="AO25" s="170"/>
      <c r="AP25" s="170"/>
      <c r="AQ25" s="170"/>
      <c r="AR25" s="170"/>
      <c r="AS25" s="170"/>
      <c r="AT25" s="170"/>
      <c r="AU25" s="170"/>
      <c r="AV25" s="170"/>
      <c r="AW25" s="170"/>
      <c r="AX25" s="170"/>
      <c r="AY25" s="170"/>
      <c r="AZ25" s="170"/>
      <c r="BA25" s="170"/>
      <c r="BB25" s="170"/>
      <c r="BC25" s="170"/>
      <c r="BD25" s="170"/>
      <c r="BE25" s="170"/>
      <c r="BF25" s="170"/>
      <c r="BG25" s="170"/>
      <c r="BH25" s="170"/>
      <c r="BI25" s="170"/>
      <c r="BJ25" s="170"/>
      <c r="BK25" s="170"/>
      <c r="BL25" s="170"/>
      <c r="BM25" s="170"/>
      <c r="BN25" s="170"/>
      <c r="BO25" s="170"/>
      <c r="BP25" s="170"/>
      <c r="BQ25" s="170"/>
      <c r="BR25" s="170"/>
      <c r="BS25" s="170"/>
      <c r="BT25" s="751"/>
      <c r="BU25" s="171"/>
      <c r="BV25" s="171"/>
      <c r="BW25" s="171"/>
    </row>
    <row r="26" spans="1:75">
      <c r="A26" s="683" t="s">
        <v>63</v>
      </c>
      <c r="B26" s="683"/>
      <c r="C26" s="683"/>
      <c r="D26" s="95" t="s">
        <v>73</v>
      </c>
      <c r="E26" s="66"/>
      <c r="F26" s="190"/>
      <c r="G26" s="191"/>
      <c r="H26" s="192"/>
      <c r="I26" s="198"/>
      <c r="J26" s="198"/>
      <c r="K26" s="198"/>
      <c r="L26" s="170"/>
      <c r="M26" s="170"/>
      <c r="N26" s="170"/>
      <c r="O26" s="170"/>
      <c r="P26" s="170"/>
      <c r="Q26" s="170"/>
      <c r="R26" s="170"/>
      <c r="S26" s="170"/>
      <c r="T26" s="170"/>
      <c r="U26" s="170"/>
      <c r="V26" s="170"/>
      <c r="W26" s="170"/>
      <c r="X26" s="170"/>
      <c r="Y26" s="170"/>
      <c r="Z26" s="170"/>
      <c r="AA26" s="170"/>
      <c r="AB26" s="170"/>
      <c r="AC26" s="170"/>
      <c r="AD26" s="170"/>
      <c r="AE26" s="170"/>
      <c r="AF26" s="170"/>
      <c r="AG26" s="170"/>
      <c r="AH26" s="170"/>
      <c r="AI26" s="170"/>
      <c r="AJ26" s="170"/>
      <c r="AK26" s="170"/>
      <c r="AL26" s="170"/>
      <c r="AM26" s="170"/>
      <c r="AN26" s="170"/>
      <c r="AO26" s="170"/>
      <c r="AP26" s="170"/>
      <c r="AQ26" s="170"/>
      <c r="AR26" s="170"/>
      <c r="AS26" s="170"/>
      <c r="AT26" s="170"/>
      <c r="AU26" s="170"/>
      <c r="AV26" s="170"/>
      <c r="AW26" s="170"/>
      <c r="AX26" s="170"/>
      <c r="AY26" s="170"/>
      <c r="AZ26" s="170"/>
      <c r="BA26" s="170"/>
      <c r="BB26" s="170"/>
      <c r="BC26" s="170"/>
      <c r="BD26" s="170"/>
      <c r="BE26" s="170"/>
      <c r="BF26" s="170"/>
      <c r="BG26" s="170"/>
      <c r="BH26" s="170"/>
      <c r="BI26" s="170"/>
      <c r="BJ26" s="170"/>
      <c r="BK26" s="170"/>
      <c r="BL26" s="170"/>
      <c r="BM26" s="170"/>
      <c r="BN26" s="170"/>
      <c r="BO26" s="170"/>
      <c r="BP26" s="170"/>
      <c r="BQ26" s="170"/>
      <c r="BR26" s="170"/>
      <c r="BS26" s="170"/>
      <c r="BT26" s="751"/>
      <c r="BU26" s="171"/>
      <c r="BV26" s="171"/>
      <c r="BW26" s="171"/>
    </row>
    <row r="27" spans="1:75">
      <c r="A27" s="683" t="s">
        <v>63</v>
      </c>
      <c r="B27" s="683"/>
      <c r="C27" s="683"/>
      <c r="D27" s="97" t="s">
        <v>16</v>
      </c>
      <c r="E27" s="5"/>
      <c r="F27" s="193"/>
      <c r="G27" s="194"/>
      <c r="H27" s="186"/>
      <c r="I27" s="198"/>
      <c r="J27" s="198"/>
      <c r="K27" s="198"/>
      <c r="L27" s="170"/>
      <c r="M27" s="170"/>
      <c r="N27" s="170"/>
      <c r="O27" s="170"/>
      <c r="P27" s="170"/>
      <c r="Q27" s="170"/>
      <c r="R27" s="170"/>
      <c r="S27" s="170"/>
      <c r="T27" s="170"/>
      <c r="U27" s="170"/>
      <c r="V27" s="170"/>
      <c r="W27" s="170"/>
      <c r="X27" s="170"/>
      <c r="Y27" s="170"/>
      <c r="Z27" s="170"/>
      <c r="AA27" s="170"/>
      <c r="AB27" s="170"/>
      <c r="AC27" s="170"/>
      <c r="AD27" s="170"/>
      <c r="AE27" s="170"/>
      <c r="AF27" s="170"/>
      <c r="AG27" s="170"/>
      <c r="AH27" s="170"/>
      <c r="AI27" s="170"/>
      <c r="AJ27" s="170"/>
      <c r="AK27" s="170"/>
      <c r="AL27" s="170"/>
      <c r="AM27" s="170"/>
      <c r="AN27" s="170"/>
      <c r="AO27" s="170"/>
      <c r="AP27" s="170"/>
      <c r="AQ27" s="170"/>
      <c r="AR27" s="170"/>
      <c r="AS27" s="170"/>
      <c r="AT27" s="170"/>
      <c r="AU27" s="170"/>
      <c r="AV27" s="170"/>
      <c r="AW27" s="170"/>
      <c r="AX27" s="170"/>
      <c r="AY27" s="170"/>
      <c r="AZ27" s="170"/>
      <c r="BA27" s="170"/>
      <c r="BB27" s="170"/>
      <c r="BC27" s="170"/>
      <c r="BD27" s="170"/>
      <c r="BE27" s="170"/>
      <c r="BF27" s="170"/>
      <c r="BG27" s="170"/>
      <c r="BH27" s="170"/>
      <c r="BI27" s="170"/>
      <c r="BJ27" s="170"/>
      <c r="BK27" s="170"/>
      <c r="BL27" s="170"/>
      <c r="BM27" s="170"/>
      <c r="BN27" s="170"/>
      <c r="BO27" s="170"/>
      <c r="BP27" s="170"/>
      <c r="BQ27" s="170"/>
      <c r="BR27" s="170"/>
      <c r="BS27" s="170"/>
      <c r="BT27" s="751"/>
      <c r="BU27" s="171"/>
      <c r="BV27" s="171"/>
      <c r="BW27" s="171"/>
    </row>
    <row r="28" spans="1:75" ht="15" thickBot="1">
      <c r="A28" s="683" t="s">
        <v>63</v>
      </c>
      <c r="B28" s="683"/>
      <c r="C28" s="683"/>
      <c r="D28" s="95" t="s">
        <v>74</v>
      </c>
      <c r="E28" s="5"/>
      <c r="F28" s="193"/>
      <c r="G28" s="194"/>
      <c r="H28" s="186"/>
      <c r="I28" s="198"/>
      <c r="J28" s="198"/>
      <c r="K28" s="198"/>
      <c r="L28" s="170"/>
      <c r="M28" s="170"/>
      <c r="N28" s="170"/>
      <c r="O28" s="170"/>
      <c r="P28" s="170"/>
      <c r="Q28" s="170"/>
      <c r="R28" s="170"/>
      <c r="S28" s="170"/>
      <c r="T28" s="170"/>
      <c r="U28" s="170"/>
      <c r="V28" s="170"/>
      <c r="W28" s="170"/>
      <c r="X28" s="170"/>
      <c r="Y28" s="170"/>
      <c r="Z28" s="170"/>
      <c r="AA28" s="170"/>
      <c r="AB28" s="170"/>
      <c r="AC28" s="170"/>
      <c r="AD28" s="170"/>
      <c r="AE28" s="170"/>
      <c r="AF28" s="170"/>
      <c r="AG28" s="170"/>
      <c r="AH28" s="170"/>
      <c r="AI28" s="170"/>
      <c r="AJ28" s="170"/>
      <c r="AK28" s="170"/>
      <c r="AL28" s="170"/>
      <c r="AM28" s="170"/>
      <c r="AN28" s="170"/>
      <c r="AO28" s="170"/>
      <c r="AP28" s="170"/>
      <c r="AQ28" s="170"/>
      <c r="AR28" s="170"/>
      <c r="AS28" s="170"/>
      <c r="AT28" s="170"/>
      <c r="AU28" s="170"/>
      <c r="AV28" s="170"/>
      <c r="AW28" s="170"/>
      <c r="AX28" s="170"/>
      <c r="AY28" s="170"/>
      <c r="AZ28" s="170"/>
      <c r="BA28" s="170"/>
      <c r="BB28" s="170"/>
      <c r="BC28" s="170"/>
      <c r="BD28" s="170"/>
      <c r="BE28" s="170"/>
      <c r="BF28" s="170"/>
      <c r="BG28" s="170"/>
      <c r="BH28" s="170"/>
      <c r="BI28" s="170"/>
      <c r="BJ28" s="170"/>
      <c r="BK28" s="170"/>
      <c r="BL28" s="170"/>
      <c r="BM28" s="170"/>
      <c r="BN28" s="170"/>
      <c r="BO28" s="170"/>
      <c r="BP28" s="170"/>
      <c r="BQ28" s="170"/>
      <c r="BR28" s="170"/>
      <c r="BS28" s="170"/>
      <c r="BT28" s="751"/>
      <c r="BU28" s="171"/>
      <c r="BV28" s="171"/>
      <c r="BW28" s="171"/>
    </row>
    <row r="29" spans="1:75" ht="39.6">
      <c r="A29" s="80"/>
      <c r="B29" s="775">
        <v>5.0999999999999996</v>
      </c>
      <c r="C29" s="744" t="s">
        <v>68</v>
      </c>
      <c r="D29" s="204" t="s">
        <v>75</v>
      </c>
      <c r="E29" s="592" t="str">
        <f>'Training Tracker'!H32</f>
        <v>N/A</v>
      </c>
      <c r="F29" s="80"/>
      <c r="G29" s="194"/>
      <c r="H29" s="205"/>
      <c r="I29" s="198"/>
      <c r="J29" s="198"/>
      <c r="K29" s="198"/>
      <c r="L29" s="170"/>
      <c r="M29" s="170"/>
      <c r="N29" s="170"/>
      <c r="O29" s="170"/>
      <c r="P29" s="170"/>
      <c r="Q29" s="170"/>
      <c r="R29" s="170"/>
      <c r="S29" s="170"/>
      <c r="T29" s="170"/>
      <c r="U29" s="170"/>
      <c r="V29" s="170"/>
      <c r="W29" s="170"/>
      <c r="X29" s="170"/>
      <c r="Y29" s="170"/>
      <c r="Z29" s="170"/>
      <c r="AA29" s="170"/>
      <c r="AB29" s="170"/>
      <c r="AC29" s="170"/>
      <c r="AD29" s="170"/>
      <c r="AE29" s="170"/>
      <c r="AF29" s="170"/>
      <c r="AG29" s="170"/>
      <c r="AH29" s="170"/>
      <c r="AI29" s="170"/>
      <c r="AJ29" s="170"/>
      <c r="AK29" s="170"/>
      <c r="AL29" s="170"/>
      <c r="AM29" s="170"/>
      <c r="AN29" s="170"/>
      <c r="AO29" s="170"/>
      <c r="AP29" s="170"/>
      <c r="AQ29" s="170"/>
      <c r="AR29" s="170"/>
      <c r="AS29" s="170"/>
      <c r="AT29" s="170"/>
      <c r="AU29" s="170"/>
      <c r="AV29" s="170"/>
      <c r="AW29" s="170"/>
      <c r="AX29" s="170"/>
      <c r="AY29" s="170"/>
      <c r="AZ29" s="170"/>
      <c r="BA29" s="170"/>
      <c r="BB29" s="170"/>
      <c r="BC29" s="170"/>
      <c r="BD29" s="170"/>
      <c r="BE29" s="170"/>
      <c r="BF29" s="170"/>
      <c r="BG29" s="170"/>
      <c r="BH29" s="170"/>
      <c r="BI29" s="170"/>
      <c r="BJ29" s="170"/>
      <c r="BK29" s="170"/>
      <c r="BL29" s="170"/>
      <c r="BM29" s="170"/>
      <c r="BN29" s="170"/>
      <c r="BO29" s="170"/>
      <c r="BP29" s="170"/>
      <c r="BQ29" s="170"/>
      <c r="BR29" s="170"/>
      <c r="BS29" s="170"/>
      <c r="BT29" s="750"/>
    </row>
    <row r="30" spans="1:75">
      <c r="A30" s="80"/>
      <c r="B30" s="775"/>
      <c r="C30" s="777"/>
      <c r="D30" s="206" t="s">
        <v>69</v>
      </c>
      <c r="E30" s="593">
        <f>'Training Tracker'!W34</f>
        <v>0</v>
      </c>
      <c r="F30" s="193"/>
      <c r="G30" s="194"/>
      <c r="H30" s="186"/>
      <c r="I30" s="198"/>
      <c r="J30" s="198"/>
      <c r="K30" s="198"/>
      <c r="L30" s="170"/>
      <c r="M30" s="170"/>
      <c r="N30" s="170"/>
      <c r="O30" s="170"/>
      <c r="P30" s="170"/>
      <c r="Q30" s="170"/>
      <c r="R30" s="170"/>
      <c r="S30" s="170"/>
      <c r="T30" s="170"/>
      <c r="U30" s="170"/>
      <c r="V30" s="170"/>
      <c r="W30" s="170"/>
      <c r="X30" s="170"/>
      <c r="Y30" s="170"/>
      <c r="Z30" s="170"/>
      <c r="AA30" s="170"/>
      <c r="AB30" s="170"/>
      <c r="AC30" s="170"/>
      <c r="AD30" s="170"/>
      <c r="AE30" s="170"/>
      <c r="AF30" s="170"/>
      <c r="AG30" s="170"/>
      <c r="AH30" s="170"/>
      <c r="AI30" s="170"/>
      <c r="AJ30" s="170"/>
      <c r="AK30" s="170"/>
      <c r="AL30" s="170"/>
      <c r="AM30" s="170"/>
      <c r="AN30" s="170"/>
      <c r="AO30" s="170"/>
      <c r="AP30" s="170"/>
      <c r="AQ30" s="170"/>
      <c r="AR30" s="170"/>
      <c r="AS30" s="170"/>
      <c r="AT30" s="170"/>
      <c r="AU30" s="170"/>
      <c r="AV30" s="170"/>
      <c r="AW30" s="170"/>
      <c r="AX30" s="170"/>
      <c r="AY30" s="170"/>
      <c r="AZ30" s="170"/>
      <c r="BA30" s="170"/>
      <c r="BB30" s="170"/>
      <c r="BC30" s="170"/>
      <c r="BD30" s="170"/>
      <c r="BE30" s="170"/>
      <c r="BF30" s="170"/>
      <c r="BG30" s="170"/>
      <c r="BH30" s="170"/>
      <c r="BI30" s="170"/>
      <c r="BJ30" s="170"/>
      <c r="BK30" s="170"/>
      <c r="BL30" s="170"/>
      <c r="BM30" s="170"/>
      <c r="BN30" s="170"/>
      <c r="BO30" s="170"/>
      <c r="BP30" s="170"/>
      <c r="BQ30" s="170"/>
      <c r="BR30" s="170"/>
      <c r="BS30" s="170"/>
      <c r="BT30" s="751"/>
    </row>
    <row r="31" spans="1:75" ht="15" thickBot="1">
      <c r="A31" s="80"/>
      <c r="B31" s="775"/>
      <c r="C31" s="777"/>
      <c r="D31" s="206" t="s">
        <v>76</v>
      </c>
      <c r="E31" s="593">
        <f>'Training Tracker'!G32</f>
        <v>0</v>
      </c>
      <c r="F31" s="193"/>
      <c r="G31" s="194"/>
      <c r="H31" s="186"/>
      <c r="I31" s="198"/>
      <c r="J31" s="198"/>
      <c r="K31" s="198"/>
      <c r="L31" s="170"/>
      <c r="M31" s="170"/>
      <c r="N31" s="170"/>
      <c r="O31" s="170"/>
      <c r="P31" s="170"/>
      <c r="Q31" s="170"/>
      <c r="R31" s="170"/>
      <c r="S31" s="170"/>
      <c r="T31" s="170"/>
      <c r="U31" s="170"/>
      <c r="V31" s="170"/>
      <c r="W31" s="170"/>
      <c r="X31" s="170"/>
      <c r="Y31" s="170"/>
      <c r="Z31" s="170"/>
      <c r="AA31" s="170"/>
      <c r="AB31" s="170"/>
      <c r="AC31" s="170"/>
      <c r="AD31" s="170"/>
      <c r="AE31" s="170"/>
      <c r="AF31" s="170"/>
      <c r="AG31" s="170"/>
      <c r="AH31" s="170"/>
      <c r="AI31" s="170"/>
      <c r="AJ31" s="170"/>
      <c r="AK31" s="170"/>
      <c r="AL31" s="170"/>
      <c r="AM31" s="170"/>
      <c r="AN31" s="170"/>
      <c r="AO31" s="170"/>
      <c r="AP31" s="170"/>
      <c r="AQ31" s="170"/>
      <c r="AR31" s="170"/>
      <c r="AS31" s="170"/>
      <c r="AT31" s="170"/>
      <c r="AU31" s="170"/>
      <c r="AV31" s="170"/>
      <c r="AW31" s="170"/>
      <c r="AX31" s="170"/>
      <c r="AY31" s="170"/>
      <c r="AZ31" s="170"/>
      <c r="BA31" s="170"/>
      <c r="BB31" s="170"/>
      <c r="BC31" s="170"/>
      <c r="BD31" s="170"/>
      <c r="BE31" s="170"/>
      <c r="BF31" s="170"/>
      <c r="BG31" s="170"/>
      <c r="BH31" s="170"/>
      <c r="BI31" s="170"/>
      <c r="BJ31" s="170"/>
      <c r="BK31" s="170"/>
      <c r="BL31" s="170"/>
      <c r="BM31" s="170"/>
      <c r="BN31" s="170"/>
      <c r="BO31" s="170"/>
      <c r="BP31" s="170"/>
      <c r="BQ31" s="170"/>
      <c r="BR31" s="170"/>
      <c r="BS31" s="170"/>
      <c r="BT31" s="752"/>
    </row>
    <row r="32" spans="1:75" ht="52.8">
      <c r="A32" s="80"/>
      <c r="B32" s="775">
        <v>5.2</v>
      </c>
      <c r="C32" s="777"/>
      <c r="D32" s="207" t="s">
        <v>77</v>
      </c>
      <c r="E32" s="594" t="str">
        <f>'Training Tracker'!J32</f>
        <v>N/A</v>
      </c>
      <c r="F32" s="80"/>
      <c r="G32" s="194"/>
      <c r="H32" s="205"/>
      <c r="I32" s="198"/>
      <c r="J32" s="198"/>
      <c r="K32" s="198"/>
      <c r="L32" s="170"/>
      <c r="M32" s="170"/>
      <c r="N32" s="170"/>
      <c r="O32" s="170"/>
      <c r="P32" s="170"/>
      <c r="Q32" s="170"/>
      <c r="R32" s="170"/>
      <c r="S32" s="170"/>
      <c r="T32" s="170"/>
      <c r="U32" s="170"/>
      <c r="V32" s="170"/>
      <c r="W32" s="170"/>
      <c r="X32" s="170"/>
      <c r="Y32" s="170"/>
      <c r="Z32" s="170"/>
      <c r="AA32" s="170"/>
      <c r="AB32" s="170"/>
      <c r="AC32" s="170"/>
      <c r="AD32" s="170"/>
      <c r="AE32" s="170"/>
      <c r="AF32" s="170"/>
      <c r="AG32" s="170"/>
      <c r="AH32" s="170"/>
      <c r="AI32" s="170"/>
      <c r="AJ32" s="170"/>
      <c r="AK32" s="170"/>
      <c r="AL32" s="170"/>
      <c r="AM32" s="170"/>
      <c r="AN32" s="170"/>
      <c r="AO32" s="170"/>
      <c r="AP32" s="170"/>
      <c r="AQ32" s="170"/>
      <c r="AR32" s="170"/>
      <c r="AS32" s="170"/>
      <c r="AT32" s="170"/>
      <c r="AU32" s="170"/>
      <c r="AV32" s="170"/>
      <c r="AW32" s="170"/>
      <c r="AX32" s="170"/>
      <c r="AY32" s="170"/>
      <c r="AZ32" s="170"/>
      <c r="BA32" s="170"/>
      <c r="BB32" s="170"/>
      <c r="BC32" s="170"/>
      <c r="BD32" s="170"/>
      <c r="BE32" s="170"/>
      <c r="BF32" s="170"/>
      <c r="BG32" s="170"/>
      <c r="BH32" s="170"/>
      <c r="BI32" s="170"/>
      <c r="BJ32" s="170"/>
      <c r="BK32" s="170"/>
      <c r="BL32" s="170"/>
      <c r="BM32" s="170"/>
      <c r="BN32" s="170"/>
      <c r="BO32" s="170"/>
      <c r="BP32" s="170"/>
      <c r="BQ32" s="170"/>
      <c r="BR32" s="170"/>
      <c r="BS32" s="170"/>
      <c r="BT32" s="750"/>
    </row>
    <row r="33" spans="1:72">
      <c r="A33" s="80"/>
      <c r="B33" s="775"/>
      <c r="C33" s="777"/>
      <c r="D33" s="206" t="s">
        <v>69</v>
      </c>
      <c r="E33" s="593">
        <f>'Training Tracker'!W34</f>
        <v>0</v>
      </c>
      <c r="F33" s="193"/>
      <c r="G33" s="194"/>
      <c r="H33" s="186"/>
      <c r="I33" s="198"/>
      <c r="J33" s="198"/>
      <c r="K33" s="198"/>
      <c r="L33" s="170"/>
      <c r="M33" s="170"/>
      <c r="N33" s="170"/>
      <c r="O33" s="170"/>
      <c r="P33" s="170"/>
      <c r="Q33" s="170"/>
      <c r="R33" s="170"/>
      <c r="S33" s="170"/>
      <c r="T33" s="170"/>
      <c r="U33" s="170"/>
      <c r="V33" s="170"/>
      <c r="W33" s="170"/>
      <c r="X33" s="170"/>
      <c r="Y33" s="170"/>
      <c r="Z33" s="170"/>
      <c r="AA33" s="170"/>
      <c r="AB33" s="170"/>
      <c r="AC33" s="170"/>
      <c r="AD33" s="170"/>
      <c r="AE33" s="170"/>
      <c r="AF33" s="170"/>
      <c r="AG33" s="170"/>
      <c r="AH33" s="170"/>
      <c r="AI33" s="170"/>
      <c r="AJ33" s="170"/>
      <c r="AK33" s="170"/>
      <c r="AL33" s="170"/>
      <c r="AM33" s="170"/>
      <c r="AN33" s="170"/>
      <c r="AO33" s="170"/>
      <c r="AP33" s="170"/>
      <c r="AQ33" s="170"/>
      <c r="AR33" s="170"/>
      <c r="AS33" s="170"/>
      <c r="AT33" s="170"/>
      <c r="AU33" s="170"/>
      <c r="AV33" s="170"/>
      <c r="AW33" s="170"/>
      <c r="AX33" s="170"/>
      <c r="AY33" s="170"/>
      <c r="AZ33" s="170"/>
      <c r="BA33" s="170"/>
      <c r="BB33" s="170"/>
      <c r="BC33" s="170"/>
      <c r="BD33" s="170"/>
      <c r="BE33" s="170"/>
      <c r="BF33" s="170"/>
      <c r="BG33" s="170"/>
      <c r="BH33" s="170"/>
      <c r="BI33" s="170"/>
      <c r="BJ33" s="170"/>
      <c r="BK33" s="170"/>
      <c r="BL33" s="170"/>
      <c r="BM33" s="170"/>
      <c r="BN33" s="170"/>
      <c r="BO33" s="170"/>
      <c r="BP33" s="170"/>
      <c r="BQ33" s="170"/>
      <c r="BR33" s="170"/>
      <c r="BS33" s="170"/>
      <c r="BT33" s="751"/>
    </row>
    <row r="34" spans="1:72" ht="15" thickBot="1">
      <c r="A34" s="80"/>
      <c r="B34" s="775"/>
      <c r="C34" s="777"/>
      <c r="D34" s="206" t="s">
        <v>76</v>
      </c>
      <c r="E34" s="593">
        <f>'Training Tracker'!I32</f>
        <v>0</v>
      </c>
      <c r="F34" s="193"/>
      <c r="G34" s="194"/>
      <c r="H34" s="186"/>
      <c r="I34" s="198"/>
      <c r="J34" s="198"/>
      <c r="K34" s="198"/>
      <c r="L34" s="170"/>
      <c r="M34" s="170"/>
      <c r="N34" s="170"/>
      <c r="O34" s="170"/>
      <c r="P34" s="170"/>
      <c r="Q34" s="170"/>
      <c r="R34" s="170"/>
      <c r="S34" s="170"/>
      <c r="T34" s="170"/>
      <c r="U34" s="170"/>
      <c r="V34" s="170"/>
      <c r="W34" s="170"/>
      <c r="X34" s="170"/>
      <c r="Y34" s="170"/>
      <c r="Z34" s="170"/>
      <c r="AA34" s="170"/>
      <c r="AB34" s="170"/>
      <c r="AC34" s="170"/>
      <c r="AD34" s="170"/>
      <c r="AE34" s="170"/>
      <c r="AF34" s="170"/>
      <c r="AG34" s="170"/>
      <c r="AH34" s="170"/>
      <c r="AI34" s="170"/>
      <c r="AJ34" s="170"/>
      <c r="AK34" s="170"/>
      <c r="AL34" s="170"/>
      <c r="AM34" s="170"/>
      <c r="AN34" s="170"/>
      <c r="AO34" s="170"/>
      <c r="AP34" s="170"/>
      <c r="AQ34" s="170"/>
      <c r="AR34" s="170"/>
      <c r="AS34" s="170"/>
      <c r="AT34" s="170"/>
      <c r="AU34" s="170"/>
      <c r="AV34" s="170"/>
      <c r="AW34" s="170"/>
      <c r="AX34" s="170"/>
      <c r="AY34" s="170"/>
      <c r="AZ34" s="170"/>
      <c r="BA34" s="170"/>
      <c r="BB34" s="170"/>
      <c r="BC34" s="170"/>
      <c r="BD34" s="170"/>
      <c r="BE34" s="170"/>
      <c r="BF34" s="170"/>
      <c r="BG34" s="170"/>
      <c r="BH34" s="170"/>
      <c r="BI34" s="170"/>
      <c r="BJ34" s="170"/>
      <c r="BK34" s="170"/>
      <c r="BL34" s="170"/>
      <c r="BM34" s="170"/>
      <c r="BN34" s="170"/>
      <c r="BO34" s="170"/>
      <c r="BP34" s="170"/>
      <c r="BQ34" s="170"/>
      <c r="BR34" s="170"/>
      <c r="BS34" s="170"/>
      <c r="BT34" s="752"/>
    </row>
    <row r="35" spans="1:72">
      <c r="A35" s="80"/>
      <c r="B35" s="775">
        <v>5.3</v>
      </c>
      <c r="C35" s="777"/>
      <c r="D35" s="207" t="s">
        <v>78</v>
      </c>
      <c r="E35" s="594" t="str">
        <f>'Training Tracker'!L32</f>
        <v>N/A</v>
      </c>
      <c r="F35" s="80"/>
      <c r="G35" s="194"/>
      <c r="H35" s="205"/>
      <c r="I35" s="198"/>
      <c r="J35" s="198"/>
      <c r="K35" s="198"/>
      <c r="L35" s="170"/>
      <c r="M35" s="170"/>
      <c r="N35" s="170"/>
      <c r="O35" s="170"/>
      <c r="P35" s="170"/>
      <c r="Q35" s="170"/>
      <c r="R35" s="170"/>
      <c r="S35" s="170"/>
      <c r="T35" s="170"/>
      <c r="U35" s="170"/>
      <c r="V35" s="170"/>
      <c r="W35" s="170"/>
      <c r="X35" s="170"/>
      <c r="Y35" s="170"/>
      <c r="Z35" s="170"/>
      <c r="AA35" s="170"/>
      <c r="AB35" s="170"/>
      <c r="AC35" s="170"/>
      <c r="AD35" s="170"/>
      <c r="AE35" s="170"/>
      <c r="AF35" s="170"/>
      <c r="AG35" s="170"/>
      <c r="AH35" s="170"/>
      <c r="AI35" s="170"/>
      <c r="AJ35" s="170"/>
      <c r="AK35" s="170"/>
      <c r="AL35" s="170"/>
      <c r="AM35" s="170"/>
      <c r="AN35" s="170"/>
      <c r="AO35" s="170"/>
      <c r="AP35" s="170"/>
      <c r="AQ35" s="170"/>
      <c r="AR35" s="170"/>
      <c r="AS35" s="170"/>
      <c r="AT35" s="170"/>
      <c r="AU35" s="170"/>
      <c r="AV35" s="170"/>
      <c r="AW35" s="170"/>
      <c r="AX35" s="170"/>
      <c r="AY35" s="170"/>
      <c r="AZ35" s="170"/>
      <c r="BA35" s="170"/>
      <c r="BB35" s="170"/>
      <c r="BC35" s="170"/>
      <c r="BD35" s="170"/>
      <c r="BE35" s="170"/>
      <c r="BF35" s="170"/>
      <c r="BG35" s="170"/>
      <c r="BH35" s="170"/>
      <c r="BI35" s="170"/>
      <c r="BJ35" s="170"/>
      <c r="BK35" s="170"/>
      <c r="BL35" s="170"/>
      <c r="BM35" s="170"/>
      <c r="BN35" s="170"/>
      <c r="BO35" s="170"/>
      <c r="BP35" s="170"/>
      <c r="BQ35" s="170"/>
      <c r="BR35" s="170"/>
      <c r="BS35" s="170"/>
      <c r="BT35" s="750"/>
    </row>
    <row r="36" spans="1:72">
      <c r="A36" s="80"/>
      <c r="B36" s="775"/>
      <c r="C36" s="777"/>
      <c r="D36" s="206" t="s">
        <v>69</v>
      </c>
      <c r="E36" s="593">
        <f>'Training Tracker'!W34</f>
        <v>0</v>
      </c>
      <c r="F36" s="193"/>
      <c r="G36" s="194"/>
      <c r="H36" s="186"/>
      <c r="I36" s="198"/>
      <c r="J36" s="198"/>
      <c r="K36" s="198"/>
      <c r="L36" s="170"/>
      <c r="M36" s="170"/>
      <c r="N36" s="170"/>
      <c r="O36" s="170"/>
      <c r="P36" s="170"/>
      <c r="Q36" s="170"/>
      <c r="R36" s="170"/>
      <c r="S36" s="170"/>
      <c r="T36" s="170"/>
      <c r="U36" s="170"/>
      <c r="V36" s="170"/>
      <c r="W36" s="170"/>
      <c r="X36" s="170"/>
      <c r="Y36" s="170"/>
      <c r="Z36" s="170"/>
      <c r="AA36" s="170"/>
      <c r="AB36" s="170"/>
      <c r="AC36" s="170"/>
      <c r="AD36" s="170"/>
      <c r="AE36" s="170"/>
      <c r="AF36" s="170"/>
      <c r="AG36" s="170"/>
      <c r="AH36" s="170"/>
      <c r="AI36" s="170"/>
      <c r="AJ36" s="170"/>
      <c r="AK36" s="170"/>
      <c r="AL36" s="170"/>
      <c r="AM36" s="170"/>
      <c r="AN36" s="170"/>
      <c r="AO36" s="170"/>
      <c r="AP36" s="170"/>
      <c r="AQ36" s="170"/>
      <c r="AR36" s="170"/>
      <c r="AS36" s="170"/>
      <c r="AT36" s="170"/>
      <c r="AU36" s="170"/>
      <c r="AV36" s="170"/>
      <c r="AW36" s="170"/>
      <c r="AX36" s="170"/>
      <c r="AY36" s="170"/>
      <c r="AZ36" s="170"/>
      <c r="BA36" s="170"/>
      <c r="BB36" s="170"/>
      <c r="BC36" s="170"/>
      <c r="BD36" s="170"/>
      <c r="BE36" s="170"/>
      <c r="BF36" s="170"/>
      <c r="BG36" s="170"/>
      <c r="BH36" s="170"/>
      <c r="BI36" s="170"/>
      <c r="BJ36" s="170"/>
      <c r="BK36" s="170"/>
      <c r="BL36" s="170"/>
      <c r="BM36" s="170"/>
      <c r="BN36" s="170"/>
      <c r="BO36" s="170"/>
      <c r="BP36" s="170"/>
      <c r="BQ36" s="170"/>
      <c r="BR36" s="170"/>
      <c r="BS36" s="170"/>
      <c r="BT36" s="751"/>
    </row>
    <row r="37" spans="1:72" ht="15" thickBot="1">
      <c r="A37" s="80"/>
      <c r="B37" s="775"/>
      <c r="C37" s="777"/>
      <c r="D37" s="206" t="s">
        <v>76</v>
      </c>
      <c r="E37" s="593">
        <f>'Training Tracker'!K32</f>
        <v>0</v>
      </c>
      <c r="F37" s="193"/>
      <c r="G37" s="194"/>
      <c r="H37" s="186"/>
      <c r="I37" s="198"/>
      <c r="J37" s="198"/>
      <c r="K37" s="198"/>
      <c r="L37" s="170"/>
      <c r="M37" s="170"/>
      <c r="N37" s="170"/>
      <c r="O37" s="170"/>
      <c r="P37" s="170"/>
      <c r="Q37" s="170"/>
      <c r="R37" s="170"/>
      <c r="S37" s="170"/>
      <c r="T37" s="170"/>
      <c r="U37" s="170"/>
      <c r="V37" s="170"/>
      <c r="W37" s="170"/>
      <c r="X37" s="170"/>
      <c r="Y37" s="170"/>
      <c r="Z37" s="170"/>
      <c r="AA37" s="170"/>
      <c r="AB37" s="170"/>
      <c r="AC37" s="170"/>
      <c r="AD37" s="170"/>
      <c r="AE37" s="170"/>
      <c r="AF37" s="170"/>
      <c r="AG37" s="170"/>
      <c r="AH37" s="170"/>
      <c r="AI37" s="170"/>
      <c r="AJ37" s="170"/>
      <c r="AK37" s="170"/>
      <c r="AL37" s="170"/>
      <c r="AM37" s="170"/>
      <c r="AN37" s="170"/>
      <c r="AO37" s="170"/>
      <c r="AP37" s="170"/>
      <c r="AQ37" s="170"/>
      <c r="AR37" s="170"/>
      <c r="AS37" s="170"/>
      <c r="AT37" s="170"/>
      <c r="AU37" s="170"/>
      <c r="AV37" s="170"/>
      <c r="AW37" s="170"/>
      <c r="AX37" s="170"/>
      <c r="AY37" s="170"/>
      <c r="AZ37" s="170"/>
      <c r="BA37" s="170"/>
      <c r="BB37" s="170"/>
      <c r="BC37" s="170"/>
      <c r="BD37" s="170"/>
      <c r="BE37" s="170"/>
      <c r="BF37" s="170"/>
      <c r="BG37" s="170"/>
      <c r="BH37" s="170"/>
      <c r="BI37" s="170"/>
      <c r="BJ37" s="170"/>
      <c r="BK37" s="170"/>
      <c r="BL37" s="170"/>
      <c r="BM37" s="170"/>
      <c r="BN37" s="170"/>
      <c r="BO37" s="170"/>
      <c r="BP37" s="170"/>
      <c r="BQ37" s="170"/>
      <c r="BR37" s="170"/>
      <c r="BS37" s="170"/>
      <c r="BT37" s="752"/>
    </row>
    <row r="38" spans="1:72">
      <c r="A38" s="80"/>
      <c r="B38" s="775">
        <v>5.4</v>
      </c>
      <c r="C38" s="777"/>
      <c r="D38" s="207" t="s">
        <v>79</v>
      </c>
      <c r="E38" s="594" t="str">
        <f>'Training Tracker'!N32</f>
        <v>N/A</v>
      </c>
      <c r="F38" s="80"/>
      <c r="G38" s="194"/>
      <c r="H38" s="205"/>
      <c r="I38" s="198"/>
      <c r="J38" s="198"/>
      <c r="K38" s="198"/>
      <c r="L38" s="170"/>
      <c r="M38" s="170"/>
      <c r="N38" s="170"/>
      <c r="O38" s="170"/>
      <c r="P38" s="170"/>
      <c r="Q38" s="170"/>
      <c r="R38" s="170"/>
      <c r="S38" s="170"/>
      <c r="T38" s="170"/>
      <c r="U38" s="170"/>
      <c r="V38" s="170"/>
      <c r="W38" s="170"/>
      <c r="X38" s="170"/>
      <c r="Y38" s="170"/>
      <c r="Z38" s="170"/>
      <c r="AA38" s="170"/>
      <c r="AB38" s="170"/>
      <c r="AC38" s="170"/>
      <c r="AD38" s="170"/>
      <c r="AE38" s="170"/>
      <c r="AF38" s="170"/>
      <c r="AG38" s="170"/>
      <c r="AH38" s="170"/>
      <c r="AI38" s="170"/>
      <c r="AJ38" s="170"/>
      <c r="AK38" s="170"/>
      <c r="AL38" s="170"/>
      <c r="AM38" s="170"/>
      <c r="AN38" s="170"/>
      <c r="AO38" s="170"/>
      <c r="AP38" s="170"/>
      <c r="AQ38" s="170"/>
      <c r="AR38" s="170"/>
      <c r="AS38" s="170"/>
      <c r="AT38" s="170"/>
      <c r="AU38" s="170"/>
      <c r="AV38" s="170"/>
      <c r="AW38" s="170"/>
      <c r="AX38" s="170"/>
      <c r="AY38" s="170"/>
      <c r="AZ38" s="170"/>
      <c r="BA38" s="170"/>
      <c r="BB38" s="170"/>
      <c r="BC38" s="170"/>
      <c r="BD38" s="170"/>
      <c r="BE38" s="170"/>
      <c r="BF38" s="170"/>
      <c r="BG38" s="170"/>
      <c r="BH38" s="170"/>
      <c r="BI38" s="170"/>
      <c r="BJ38" s="170"/>
      <c r="BK38" s="170"/>
      <c r="BL38" s="170"/>
      <c r="BM38" s="170"/>
      <c r="BN38" s="170"/>
      <c r="BO38" s="170"/>
      <c r="BP38" s="170"/>
      <c r="BQ38" s="170"/>
      <c r="BR38" s="170"/>
      <c r="BS38" s="170"/>
      <c r="BT38" s="750"/>
    </row>
    <row r="39" spans="1:72">
      <c r="A39" s="80"/>
      <c r="B39" s="775"/>
      <c r="C39" s="777"/>
      <c r="D39" s="206" t="s">
        <v>69</v>
      </c>
      <c r="E39" s="593">
        <f>'Training Tracker'!W34</f>
        <v>0</v>
      </c>
      <c r="F39" s="193"/>
      <c r="G39" s="194"/>
      <c r="H39" s="186"/>
      <c r="I39" s="198"/>
      <c r="J39" s="198"/>
      <c r="K39" s="198"/>
      <c r="L39" s="170"/>
      <c r="M39" s="170"/>
      <c r="N39" s="170"/>
      <c r="O39" s="170"/>
      <c r="P39" s="170"/>
      <c r="Q39" s="170"/>
      <c r="R39" s="170"/>
      <c r="S39" s="170"/>
      <c r="T39" s="170"/>
      <c r="U39" s="170"/>
      <c r="V39" s="170"/>
      <c r="W39" s="170"/>
      <c r="X39" s="170"/>
      <c r="Y39" s="170"/>
      <c r="Z39" s="170"/>
      <c r="AA39" s="170"/>
      <c r="AB39" s="170"/>
      <c r="AC39" s="170"/>
      <c r="AD39" s="170"/>
      <c r="AE39" s="170"/>
      <c r="AF39" s="170"/>
      <c r="AG39" s="170"/>
      <c r="AH39" s="170"/>
      <c r="AI39" s="170"/>
      <c r="AJ39" s="170"/>
      <c r="AK39" s="170"/>
      <c r="AL39" s="170"/>
      <c r="AM39" s="170"/>
      <c r="AN39" s="170"/>
      <c r="AO39" s="170"/>
      <c r="AP39" s="170"/>
      <c r="AQ39" s="170"/>
      <c r="AR39" s="170"/>
      <c r="AS39" s="170"/>
      <c r="AT39" s="170"/>
      <c r="AU39" s="170"/>
      <c r="AV39" s="170"/>
      <c r="AW39" s="170"/>
      <c r="AX39" s="170"/>
      <c r="AY39" s="170"/>
      <c r="AZ39" s="170"/>
      <c r="BA39" s="170"/>
      <c r="BB39" s="170"/>
      <c r="BC39" s="170"/>
      <c r="BD39" s="170"/>
      <c r="BE39" s="170"/>
      <c r="BF39" s="170"/>
      <c r="BG39" s="170"/>
      <c r="BH39" s="170"/>
      <c r="BI39" s="170"/>
      <c r="BJ39" s="170"/>
      <c r="BK39" s="170"/>
      <c r="BL39" s="170"/>
      <c r="BM39" s="170"/>
      <c r="BN39" s="170"/>
      <c r="BO39" s="170"/>
      <c r="BP39" s="170"/>
      <c r="BQ39" s="170"/>
      <c r="BR39" s="170"/>
      <c r="BS39" s="170"/>
      <c r="BT39" s="751"/>
    </row>
    <row r="40" spans="1:72" ht="15" thickBot="1">
      <c r="A40" s="80"/>
      <c r="B40" s="775"/>
      <c r="C40" s="777"/>
      <c r="D40" s="206" t="s">
        <v>76</v>
      </c>
      <c r="E40" s="593">
        <f>'Training Tracker'!M32</f>
        <v>0</v>
      </c>
      <c r="F40" s="193"/>
      <c r="G40" s="194"/>
      <c r="H40" s="186"/>
      <c r="I40" s="198"/>
      <c r="J40" s="198"/>
      <c r="K40" s="198"/>
      <c r="L40" s="170"/>
      <c r="M40" s="170"/>
      <c r="N40" s="170"/>
      <c r="O40" s="170"/>
      <c r="P40" s="170"/>
      <c r="Q40" s="170"/>
      <c r="R40" s="170"/>
      <c r="S40" s="170"/>
      <c r="T40" s="170"/>
      <c r="U40" s="170"/>
      <c r="V40" s="170"/>
      <c r="W40" s="170"/>
      <c r="X40" s="170"/>
      <c r="Y40" s="170"/>
      <c r="Z40" s="170"/>
      <c r="AA40" s="170"/>
      <c r="AB40" s="170"/>
      <c r="AC40" s="170"/>
      <c r="AD40" s="170"/>
      <c r="AE40" s="170"/>
      <c r="AF40" s="170"/>
      <c r="AG40" s="170"/>
      <c r="AH40" s="170"/>
      <c r="AI40" s="170"/>
      <c r="AJ40" s="170"/>
      <c r="AK40" s="170"/>
      <c r="AL40" s="170"/>
      <c r="AM40" s="170"/>
      <c r="AN40" s="170"/>
      <c r="AO40" s="170"/>
      <c r="AP40" s="170"/>
      <c r="AQ40" s="170"/>
      <c r="AR40" s="170"/>
      <c r="AS40" s="170"/>
      <c r="AT40" s="170"/>
      <c r="AU40" s="170"/>
      <c r="AV40" s="170"/>
      <c r="AW40" s="170"/>
      <c r="AX40" s="170"/>
      <c r="AY40" s="170"/>
      <c r="AZ40" s="170"/>
      <c r="BA40" s="170"/>
      <c r="BB40" s="170"/>
      <c r="BC40" s="170"/>
      <c r="BD40" s="170"/>
      <c r="BE40" s="170"/>
      <c r="BF40" s="170"/>
      <c r="BG40" s="170"/>
      <c r="BH40" s="170"/>
      <c r="BI40" s="170"/>
      <c r="BJ40" s="170"/>
      <c r="BK40" s="170"/>
      <c r="BL40" s="170"/>
      <c r="BM40" s="170"/>
      <c r="BN40" s="170"/>
      <c r="BO40" s="170"/>
      <c r="BP40" s="170"/>
      <c r="BQ40" s="170"/>
      <c r="BR40" s="170"/>
      <c r="BS40" s="170"/>
      <c r="BT40" s="752"/>
    </row>
    <row r="41" spans="1:72" ht="26.4">
      <c r="A41" s="80"/>
      <c r="B41" s="774">
        <v>5.5</v>
      </c>
      <c r="C41" s="777"/>
      <c r="D41" s="207" t="s">
        <v>80</v>
      </c>
      <c r="E41" s="594" t="str">
        <f>'Training Tracker'!P32</f>
        <v>N/A</v>
      </c>
      <c r="F41" s="80"/>
      <c r="G41" s="194"/>
      <c r="H41" s="205"/>
      <c r="I41" s="208"/>
      <c r="J41" s="198"/>
      <c r="K41" s="198"/>
      <c r="L41" s="170"/>
      <c r="M41" s="170"/>
      <c r="N41" s="170"/>
      <c r="O41" s="170"/>
      <c r="P41" s="170"/>
      <c r="Q41" s="170"/>
      <c r="R41" s="170"/>
      <c r="S41" s="170"/>
      <c r="T41" s="170"/>
      <c r="U41" s="170"/>
      <c r="V41" s="170"/>
      <c r="W41" s="170"/>
      <c r="X41" s="170"/>
      <c r="Y41" s="170"/>
      <c r="Z41" s="170"/>
      <c r="AA41" s="170"/>
      <c r="AB41" s="170"/>
      <c r="AC41" s="170"/>
      <c r="AD41" s="170"/>
      <c r="AE41" s="170"/>
      <c r="AF41" s="170"/>
      <c r="AG41" s="170"/>
      <c r="AH41" s="170"/>
      <c r="AI41" s="170"/>
      <c r="AJ41" s="170"/>
      <c r="AK41" s="170"/>
      <c r="AL41" s="170"/>
      <c r="AM41" s="170"/>
      <c r="AN41" s="170"/>
      <c r="AO41" s="170"/>
      <c r="AP41" s="170"/>
      <c r="AQ41" s="170"/>
      <c r="AR41" s="170"/>
      <c r="AS41" s="170"/>
      <c r="AT41" s="170"/>
      <c r="AU41" s="170"/>
      <c r="AV41" s="170"/>
      <c r="AW41" s="170"/>
      <c r="AX41" s="170"/>
      <c r="AY41" s="170"/>
      <c r="AZ41" s="170"/>
      <c r="BA41" s="170"/>
      <c r="BB41" s="170"/>
      <c r="BC41" s="170"/>
      <c r="BD41" s="170"/>
      <c r="BE41" s="170"/>
      <c r="BF41" s="170"/>
      <c r="BG41" s="170"/>
      <c r="BH41" s="170"/>
      <c r="BI41" s="170"/>
      <c r="BJ41" s="170"/>
      <c r="BK41" s="170"/>
      <c r="BL41" s="170"/>
      <c r="BM41" s="170"/>
      <c r="BN41" s="170"/>
      <c r="BO41" s="170"/>
      <c r="BP41" s="170"/>
      <c r="BQ41" s="170"/>
      <c r="BR41" s="170"/>
      <c r="BS41" s="170"/>
      <c r="BT41" s="750"/>
    </row>
    <row r="42" spans="1:72">
      <c r="A42" s="80"/>
      <c r="B42" s="774"/>
      <c r="C42" s="777"/>
      <c r="D42" s="206" t="s">
        <v>69</v>
      </c>
      <c r="E42" s="593">
        <f>'Training Tracker'!Z34</f>
        <v>0</v>
      </c>
      <c r="F42" s="193"/>
      <c r="G42" s="194"/>
      <c r="H42" s="186"/>
      <c r="I42" s="198"/>
      <c r="J42" s="198"/>
      <c r="K42" s="198"/>
      <c r="L42" s="170"/>
      <c r="M42" s="170"/>
      <c r="N42" s="170"/>
      <c r="O42" s="170"/>
      <c r="P42" s="170"/>
      <c r="Q42" s="170"/>
      <c r="R42" s="170"/>
      <c r="S42" s="170"/>
      <c r="T42" s="170"/>
      <c r="U42" s="170"/>
      <c r="V42" s="170"/>
      <c r="W42" s="170"/>
      <c r="X42" s="170"/>
      <c r="Y42" s="170"/>
      <c r="Z42" s="170"/>
      <c r="AA42" s="170"/>
      <c r="AB42" s="170"/>
      <c r="AC42" s="170"/>
      <c r="AD42" s="170"/>
      <c r="AE42" s="170"/>
      <c r="AF42" s="170"/>
      <c r="AG42" s="170"/>
      <c r="AH42" s="170"/>
      <c r="AI42" s="170"/>
      <c r="AJ42" s="170"/>
      <c r="AK42" s="170"/>
      <c r="AL42" s="170"/>
      <c r="AM42" s="170"/>
      <c r="AN42" s="170"/>
      <c r="AO42" s="170"/>
      <c r="AP42" s="170"/>
      <c r="AQ42" s="170"/>
      <c r="AR42" s="170"/>
      <c r="AS42" s="170"/>
      <c r="AT42" s="170"/>
      <c r="AU42" s="170"/>
      <c r="AV42" s="170"/>
      <c r="AW42" s="170"/>
      <c r="AX42" s="170"/>
      <c r="AY42" s="170"/>
      <c r="AZ42" s="170"/>
      <c r="BA42" s="170"/>
      <c r="BB42" s="170"/>
      <c r="BC42" s="170"/>
      <c r="BD42" s="170"/>
      <c r="BE42" s="170"/>
      <c r="BF42" s="170"/>
      <c r="BG42" s="170"/>
      <c r="BH42" s="170"/>
      <c r="BI42" s="170"/>
      <c r="BJ42" s="170"/>
      <c r="BK42" s="170"/>
      <c r="BL42" s="170"/>
      <c r="BM42" s="170"/>
      <c r="BN42" s="170"/>
      <c r="BO42" s="170"/>
      <c r="BP42" s="170"/>
      <c r="BQ42" s="170"/>
      <c r="BR42" s="170"/>
      <c r="BS42" s="170"/>
      <c r="BT42" s="751"/>
    </row>
    <row r="43" spans="1:72" ht="15" thickBot="1">
      <c r="A43" s="80"/>
      <c r="B43" s="774"/>
      <c r="C43" s="777"/>
      <c r="D43" s="206" t="s">
        <v>76</v>
      </c>
      <c r="E43" s="593">
        <f>'Training Tracker'!O32</f>
        <v>0</v>
      </c>
      <c r="F43" s="193"/>
      <c r="G43" s="194"/>
      <c r="H43" s="186"/>
      <c r="I43" s="198"/>
      <c r="J43" s="198"/>
      <c r="K43" s="198"/>
      <c r="L43" s="170"/>
      <c r="M43" s="170"/>
      <c r="N43" s="170"/>
      <c r="O43" s="170"/>
      <c r="P43" s="170"/>
      <c r="Q43" s="170"/>
      <c r="R43" s="170"/>
      <c r="S43" s="170"/>
      <c r="T43" s="170"/>
      <c r="U43" s="170"/>
      <c r="V43" s="170"/>
      <c r="W43" s="170"/>
      <c r="X43" s="170"/>
      <c r="Y43" s="170"/>
      <c r="Z43" s="170"/>
      <c r="AA43" s="170"/>
      <c r="AB43" s="170"/>
      <c r="AC43" s="170"/>
      <c r="AD43" s="170"/>
      <c r="AE43" s="170"/>
      <c r="AF43" s="170"/>
      <c r="AG43" s="170"/>
      <c r="AH43" s="170"/>
      <c r="AI43" s="170"/>
      <c r="AJ43" s="170"/>
      <c r="AK43" s="170"/>
      <c r="AL43" s="170"/>
      <c r="AM43" s="170"/>
      <c r="AN43" s="170"/>
      <c r="AO43" s="170"/>
      <c r="AP43" s="170"/>
      <c r="AQ43" s="170"/>
      <c r="AR43" s="170"/>
      <c r="AS43" s="170"/>
      <c r="AT43" s="170"/>
      <c r="AU43" s="170"/>
      <c r="AV43" s="170"/>
      <c r="AW43" s="170"/>
      <c r="AX43" s="170"/>
      <c r="AY43" s="170"/>
      <c r="AZ43" s="170"/>
      <c r="BA43" s="170"/>
      <c r="BB43" s="170"/>
      <c r="BC43" s="170"/>
      <c r="BD43" s="170"/>
      <c r="BE43" s="170"/>
      <c r="BF43" s="170"/>
      <c r="BG43" s="170"/>
      <c r="BH43" s="170"/>
      <c r="BI43" s="170"/>
      <c r="BJ43" s="170"/>
      <c r="BK43" s="170"/>
      <c r="BL43" s="170"/>
      <c r="BM43" s="170"/>
      <c r="BN43" s="170"/>
      <c r="BO43" s="170"/>
      <c r="BP43" s="170"/>
      <c r="BQ43" s="170"/>
      <c r="BR43" s="170"/>
      <c r="BS43" s="170"/>
      <c r="BT43" s="752"/>
    </row>
    <row r="44" spans="1:72" ht="26.4">
      <c r="A44" s="80"/>
      <c r="B44" s="775">
        <v>5.6</v>
      </c>
      <c r="C44" s="777"/>
      <c r="D44" s="207" t="s">
        <v>246</v>
      </c>
      <c r="E44" s="594" t="str">
        <f>'Training Tracker'!R32</f>
        <v>N/A</v>
      </c>
      <c r="F44" s="80"/>
      <c r="G44" s="194"/>
      <c r="H44" s="205"/>
      <c r="I44" s="198"/>
      <c r="J44" s="198"/>
      <c r="K44" s="198"/>
      <c r="L44" s="170"/>
      <c r="M44" s="170"/>
      <c r="N44" s="170"/>
      <c r="O44" s="170"/>
      <c r="P44" s="170"/>
      <c r="Q44" s="170"/>
      <c r="R44" s="170"/>
      <c r="S44" s="170"/>
      <c r="T44" s="170"/>
      <c r="U44" s="170"/>
      <c r="V44" s="170"/>
      <c r="W44" s="170"/>
      <c r="X44" s="170"/>
      <c r="Y44" s="170"/>
      <c r="Z44" s="170"/>
      <c r="AA44" s="170"/>
      <c r="AB44" s="170"/>
      <c r="AC44" s="170"/>
      <c r="AD44" s="170"/>
      <c r="AE44" s="170"/>
      <c r="AF44" s="170"/>
      <c r="AG44" s="170"/>
      <c r="AH44" s="170"/>
      <c r="AI44" s="170"/>
      <c r="AJ44" s="170"/>
      <c r="AK44" s="170"/>
      <c r="AL44" s="170"/>
      <c r="AM44" s="170"/>
      <c r="AN44" s="170"/>
      <c r="AO44" s="170"/>
      <c r="AP44" s="170"/>
      <c r="AQ44" s="170"/>
      <c r="AR44" s="170"/>
      <c r="AS44" s="170"/>
      <c r="AT44" s="170"/>
      <c r="AU44" s="170"/>
      <c r="AV44" s="170"/>
      <c r="AW44" s="170"/>
      <c r="AX44" s="170"/>
      <c r="AY44" s="170"/>
      <c r="AZ44" s="170"/>
      <c r="BA44" s="170"/>
      <c r="BB44" s="170"/>
      <c r="BC44" s="170"/>
      <c r="BD44" s="170"/>
      <c r="BE44" s="170"/>
      <c r="BF44" s="170"/>
      <c r="BG44" s="170"/>
      <c r="BH44" s="170"/>
      <c r="BI44" s="170"/>
      <c r="BJ44" s="170"/>
      <c r="BK44" s="170"/>
      <c r="BL44" s="170"/>
      <c r="BM44" s="170"/>
      <c r="BN44" s="170"/>
      <c r="BO44" s="170"/>
      <c r="BP44" s="170"/>
      <c r="BQ44" s="170"/>
      <c r="BR44" s="170"/>
      <c r="BS44" s="170"/>
      <c r="BT44" s="750"/>
    </row>
    <row r="45" spans="1:72">
      <c r="A45" s="80"/>
      <c r="B45" s="775"/>
      <c r="C45" s="777"/>
      <c r="D45" s="206" t="s">
        <v>69</v>
      </c>
      <c r="E45" s="593">
        <f>'Training Tracker'!W34</f>
        <v>0</v>
      </c>
      <c r="F45" s="193"/>
      <c r="G45" s="194"/>
      <c r="H45" s="186"/>
      <c r="I45" s="198"/>
      <c r="J45" s="198"/>
      <c r="K45" s="198"/>
      <c r="L45" s="170"/>
      <c r="M45" s="170"/>
      <c r="N45" s="170"/>
      <c r="O45" s="170"/>
      <c r="P45" s="170"/>
      <c r="Q45" s="170"/>
      <c r="R45" s="170"/>
      <c r="S45" s="170"/>
      <c r="T45" s="170"/>
      <c r="U45" s="170"/>
      <c r="V45" s="170"/>
      <c r="W45" s="170"/>
      <c r="X45" s="170"/>
      <c r="Y45" s="170"/>
      <c r="Z45" s="170"/>
      <c r="AA45" s="170"/>
      <c r="AB45" s="170"/>
      <c r="AC45" s="170"/>
      <c r="AD45" s="170"/>
      <c r="AE45" s="170"/>
      <c r="AF45" s="170"/>
      <c r="AG45" s="170"/>
      <c r="AH45" s="170"/>
      <c r="AI45" s="170"/>
      <c r="AJ45" s="170"/>
      <c r="AK45" s="170"/>
      <c r="AL45" s="170"/>
      <c r="AM45" s="170"/>
      <c r="AN45" s="170"/>
      <c r="AO45" s="170"/>
      <c r="AP45" s="170"/>
      <c r="AQ45" s="170"/>
      <c r="AR45" s="170"/>
      <c r="AS45" s="170"/>
      <c r="AT45" s="170"/>
      <c r="AU45" s="170"/>
      <c r="AV45" s="170"/>
      <c r="AW45" s="170"/>
      <c r="AX45" s="170"/>
      <c r="AY45" s="170"/>
      <c r="AZ45" s="170"/>
      <c r="BA45" s="170"/>
      <c r="BB45" s="170"/>
      <c r="BC45" s="170"/>
      <c r="BD45" s="170"/>
      <c r="BE45" s="170"/>
      <c r="BF45" s="170"/>
      <c r="BG45" s="170"/>
      <c r="BH45" s="170"/>
      <c r="BI45" s="170"/>
      <c r="BJ45" s="170"/>
      <c r="BK45" s="170"/>
      <c r="BL45" s="170"/>
      <c r="BM45" s="170"/>
      <c r="BN45" s="170"/>
      <c r="BO45" s="170"/>
      <c r="BP45" s="170"/>
      <c r="BQ45" s="170"/>
      <c r="BR45" s="170"/>
      <c r="BS45" s="170"/>
      <c r="BT45" s="751"/>
    </row>
    <row r="46" spans="1:72" ht="15" thickBot="1">
      <c r="A46" s="80"/>
      <c r="B46" s="776"/>
      <c r="C46" s="777"/>
      <c r="D46" s="206" t="s">
        <v>76</v>
      </c>
      <c r="E46" s="593">
        <f>'Training Tracker'!Q32</f>
        <v>0</v>
      </c>
      <c r="F46" s="193"/>
      <c r="G46" s="194"/>
      <c r="H46" s="186"/>
      <c r="I46" s="198"/>
      <c r="J46" s="198"/>
      <c r="K46" s="198"/>
      <c r="L46" s="170"/>
      <c r="M46" s="170"/>
      <c r="N46" s="170"/>
      <c r="O46" s="170"/>
      <c r="P46" s="170"/>
      <c r="Q46" s="170"/>
      <c r="R46" s="170"/>
      <c r="S46" s="170"/>
      <c r="T46" s="170"/>
      <c r="U46" s="170"/>
      <c r="V46" s="170"/>
      <c r="W46" s="170"/>
      <c r="X46" s="170"/>
      <c r="Y46" s="170"/>
      <c r="Z46" s="170"/>
      <c r="AA46" s="170"/>
      <c r="AB46" s="170"/>
      <c r="AC46" s="170"/>
      <c r="AD46" s="170"/>
      <c r="AE46" s="170"/>
      <c r="AF46" s="170"/>
      <c r="AG46" s="170"/>
      <c r="AH46" s="170"/>
      <c r="AI46" s="170"/>
      <c r="AJ46" s="170"/>
      <c r="AK46" s="170"/>
      <c r="AL46" s="170"/>
      <c r="AM46" s="170"/>
      <c r="AN46" s="170"/>
      <c r="AO46" s="170"/>
      <c r="AP46" s="170"/>
      <c r="AQ46" s="170"/>
      <c r="AR46" s="170"/>
      <c r="AS46" s="170"/>
      <c r="AT46" s="170"/>
      <c r="AU46" s="170"/>
      <c r="AV46" s="170"/>
      <c r="AW46" s="170"/>
      <c r="AX46" s="170"/>
      <c r="AY46" s="170"/>
      <c r="AZ46" s="170"/>
      <c r="BA46" s="170"/>
      <c r="BB46" s="170"/>
      <c r="BC46" s="170"/>
      <c r="BD46" s="170"/>
      <c r="BE46" s="170"/>
      <c r="BF46" s="170"/>
      <c r="BG46" s="170"/>
      <c r="BH46" s="170"/>
      <c r="BI46" s="170"/>
      <c r="BJ46" s="170"/>
      <c r="BK46" s="170"/>
      <c r="BL46" s="170"/>
      <c r="BM46" s="170"/>
      <c r="BN46" s="170"/>
      <c r="BO46" s="170"/>
      <c r="BP46" s="170"/>
      <c r="BQ46" s="170"/>
      <c r="BR46" s="170"/>
      <c r="BS46" s="170"/>
      <c r="BT46" s="752"/>
    </row>
    <row r="47" spans="1:72" ht="39.6">
      <c r="A47" s="768" t="s">
        <v>60</v>
      </c>
      <c r="B47" s="778">
        <v>6</v>
      </c>
      <c r="C47" s="768" t="s">
        <v>68</v>
      </c>
      <c r="D47" s="195" t="s">
        <v>242</v>
      </c>
      <c r="E47" s="589" t="str">
        <f>Orientation!Q30</f>
        <v>N/A</v>
      </c>
      <c r="F47" s="196" t="str">
        <f>IF(E48=E49,"Y","N")</f>
        <v>Y</v>
      </c>
      <c r="G47" s="209"/>
      <c r="H47" s="210" t="str">
        <f>IF(E48&gt;0,Orientation!Q30,"N/A")</f>
        <v>N/A</v>
      </c>
      <c r="I47" s="198"/>
      <c r="J47" s="198"/>
      <c r="K47" s="198"/>
      <c r="L47" s="170"/>
      <c r="M47" s="170"/>
      <c r="N47" s="170"/>
      <c r="O47" s="170"/>
      <c r="P47" s="170"/>
      <c r="Q47" s="170"/>
      <c r="R47" s="170"/>
      <c r="S47" s="170"/>
      <c r="T47" s="170"/>
      <c r="U47" s="170"/>
      <c r="V47" s="170"/>
      <c r="W47" s="170"/>
      <c r="X47" s="170"/>
      <c r="Y47" s="170"/>
      <c r="Z47" s="170"/>
      <c r="AA47" s="170"/>
      <c r="AB47" s="170"/>
      <c r="AC47" s="170"/>
      <c r="AD47" s="170"/>
      <c r="AE47" s="170"/>
      <c r="AF47" s="170"/>
      <c r="AG47" s="170"/>
      <c r="AH47" s="170"/>
      <c r="AI47" s="170"/>
      <c r="AJ47" s="170"/>
      <c r="AK47" s="170"/>
      <c r="AL47" s="170"/>
      <c r="AM47" s="170"/>
      <c r="AN47" s="170"/>
      <c r="AO47" s="170"/>
      <c r="AP47" s="170"/>
      <c r="AQ47" s="170"/>
      <c r="AR47" s="170"/>
      <c r="AS47" s="170"/>
      <c r="AT47" s="170"/>
      <c r="AU47" s="170"/>
      <c r="AV47" s="170"/>
      <c r="AW47" s="170"/>
      <c r="AX47" s="170"/>
      <c r="AY47" s="170"/>
      <c r="AZ47" s="170"/>
      <c r="BA47" s="170"/>
      <c r="BB47" s="170"/>
      <c r="BC47" s="170"/>
      <c r="BD47" s="170"/>
      <c r="BE47" s="170"/>
      <c r="BF47" s="170"/>
      <c r="BG47" s="170"/>
      <c r="BH47" s="170"/>
      <c r="BI47" s="170"/>
      <c r="BJ47" s="170"/>
      <c r="BK47" s="170"/>
      <c r="BL47" s="170"/>
      <c r="BM47" s="170"/>
      <c r="BN47" s="170"/>
      <c r="BO47" s="170"/>
      <c r="BP47" s="170"/>
      <c r="BQ47" s="170"/>
      <c r="BR47" s="170"/>
      <c r="BS47" s="170"/>
      <c r="BT47" s="750"/>
    </row>
    <row r="48" spans="1:72">
      <c r="A48" s="683"/>
      <c r="B48" s="775"/>
      <c r="C48" s="683"/>
      <c r="D48" s="199" t="s">
        <v>69</v>
      </c>
      <c r="E48" s="590">
        <f>Orientation!P30</f>
        <v>0</v>
      </c>
      <c r="F48" s="200"/>
      <c r="G48" s="201"/>
      <c r="H48" s="202"/>
      <c r="I48" s="198"/>
      <c r="J48" s="198"/>
      <c r="K48" s="198"/>
      <c r="L48" s="170"/>
      <c r="M48" s="170"/>
      <c r="N48" s="170"/>
      <c r="O48" s="170"/>
      <c r="P48" s="170"/>
      <c r="Q48" s="170"/>
      <c r="R48" s="170"/>
      <c r="S48" s="170"/>
      <c r="T48" s="170"/>
      <c r="U48" s="170"/>
      <c r="V48" s="170"/>
      <c r="W48" s="170"/>
      <c r="X48" s="170"/>
      <c r="Y48" s="170"/>
      <c r="Z48" s="170"/>
      <c r="AA48" s="170"/>
      <c r="AB48" s="170"/>
      <c r="AC48" s="170"/>
      <c r="AD48" s="170"/>
      <c r="AE48" s="170"/>
      <c r="AF48" s="170"/>
      <c r="AG48" s="170"/>
      <c r="AH48" s="170"/>
      <c r="AI48" s="170"/>
      <c r="AJ48" s="170"/>
      <c r="AK48" s="170"/>
      <c r="AL48" s="170"/>
      <c r="AM48" s="170"/>
      <c r="AN48" s="170"/>
      <c r="AO48" s="170"/>
      <c r="AP48" s="170"/>
      <c r="AQ48" s="170"/>
      <c r="AR48" s="170"/>
      <c r="AS48" s="170"/>
      <c r="AT48" s="170"/>
      <c r="AU48" s="170"/>
      <c r="AV48" s="170"/>
      <c r="AW48" s="170"/>
      <c r="AX48" s="170"/>
      <c r="AY48" s="170"/>
      <c r="AZ48" s="170"/>
      <c r="BA48" s="170"/>
      <c r="BB48" s="170"/>
      <c r="BC48" s="170"/>
      <c r="BD48" s="170"/>
      <c r="BE48" s="170"/>
      <c r="BF48" s="170"/>
      <c r="BG48" s="170"/>
      <c r="BH48" s="170"/>
      <c r="BI48" s="170"/>
      <c r="BJ48" s="170"/>
      <c r="BK48" s="170"/>
      <c r="BL48" s="170"/>
      <c r="BM48" s="170"/>
      <c r="BN48" s="170"/>
      <c r="BO48" s="170"/>
      <c r="BP48" s="170"/>
      <c r="BQ48" s="170"/>
      <c r="BR48" s="170"/>
      <c r="BS48" s="170"/>
      <c r="BT48" s="751"/>
    </row>
    <row r="49" spans="1:174">
      <c r="A49" s="683"/>
      <c r="B49" s="775"/>
      <c r="C49" s="683"/>
      <c r="D49" s="199" t="s">
        <v>70</v>
      </c>
      <c r="E49" s="590">
        <f>Orientation!P31</f>
        <v>0</v>
      </c>
      <c r="F49" s="193"/>
      <c r="G49" s="194"/>
      <c r="H49" s="186"/>
      <c r="I49" s="198"/>
      <c r="J49" s="198"/>
      <c r="K49" s="198"/>
      <c r="L49" s="170"/>
      <c r="M49" s="170"/>
      <c r="N49" s="170"/>
      <c r="O49" s="170"/>
      <c r="P49" s="170"/>
      <c r="Q49" s="170"/>
      <c r="R49" s="170"/>
      <c r="S49" s="170"/>
      <c r="T49" s="170"/>
      <c r="U49" s="170"/>
      <c r="V49" s="170"/>
      <c r="W49" s="170"/>
      <c r="X49" s="170"/>
      <c r="Y49" s="170"/>
      <c r="Z49" s="170"/>
      <c r="AA49" s="170"/>
      <c r="AB49" s="170"/>
      <c r="AC49" s="170"/>
      <c r="AD49" s="170"/>
      <c r="AE49" s="170"/>
      <c r="AF49" s="170"/>
      <c r="AG49" s="170"/>
      <c r="AH49" s="170"/>
      <c r="AI49" s="170"/>
      <c r="AJ49" s="170"/>
      <c r="AK49" s="170"/>
      <c r="AL49" s="170"/>
      <c r="AM49" s="170"/>
      <c r="AN49" s="170"/>
      <c r="AO49" s="170"/>
      <c r="AP49" s="170"/>
      <c r="AQ49" s="170"/>
      <c r="AR49" s="170"/>
      <c r="AS49" s="170"/>
      <c r="AT49" s="170"/>
      <c r="AU49" s="170"/>
      <c r="AV49" s="170"/>
      <c r="AW49" s="170"/>
      <c r="AX49" s="170"/>
      <c r="AY49" s="170"/>
      <c r="AZ49" s="170"/>
      <c r="BA49" s="170"/>
      <c r="BB49" s="170"/>
      <c r="BC49" s="170"/>
      <c r="BD49" s="170"/>
      <c r="BE49" s="170"/>
      <c r="BF49" s="170"/>
      <c r="BG49" s="170"/>
      <c r="BH49" s="170"/>
      <c r="BI49" s="170"/>
      <c r="BJ49" s="170"/>
      <c r="BK49" s="170"/>
      <c r="BL49" s="170"/>
      <c r="BM49" s="170"/>
      <c r="BN49" s="170"/>
      <c r="BO49" s="170"/>
      <c r="BP49" s="170"/>
      <c r="BQ49" s="170"/>
      <c r="BR49" s="170"/>
      <c r="BS49" s="170"/>
      <c r="BT49" s="751"/>
    </row>
    <row r="50" spans="1:174">
      <c r="A50" s="683"/>
      <c r="B50" s="775"/>
      <c r="C50" s="683"/>
      <c r="D50" s="203" t="s">
        <v>71</v>
      </c>
      <c r="E50" s="595" t="str">
        <f>IF(E47=1,"Yes",IF(E47="N/A","N/A",IF(E47&lt;1,"No","N/A")))</f>
        <v>N/A</v>
      </c>
      <c r="F50" s="193"/>
      <c r="G50" s="194"/>
      <c r="H50" s="186"/>
      <c r="I50" s="198"/>
      <c r="J50" s="198"/>
      <c r="K50" s="198"/>
      <c r="L50" s="170"/>
      <c r="M50" s="170"/>
      <c r="N50" s="170"/>
      <c r="O50" s="170"/>
      <c r="P50" s="170"/>
      <c r="Q50" s="170"/>
      <c r="R50" s="170"/>
      <c r="S50" s="170"/>
      <c r="T50" s="170"/>
      <c r="U50" s="170"/>
      <c r="V50" s="170"/>
      <c r="W50" s="170"/>
      <c r="X50" s="170"/>
      <c r="Y50" s="170"/>
      <c r="Z50" s="170"/>
      <c r="AA50" s="170"/>
      <c r="AB50" s="170"/>
      <c r="AC50" s="170"/>
      <c r="AD50" s="170"/>
      <c r="AE50" s="170"/>
      <c r="AF50" s="170"/>
      <c r="AG50" s="170"/>
      <c r="AH50" s="170"/>
      <c r="AI50" s="170"/>
      <c r="AJ50" s="170"/>
      <c r="AK50" s="170"/>
      <c r="AL50" s="170"/>
      <c r="AM50" s="170"/>
      <c r="AN50" s="170"/>
      <c r="AO50" s="170"/>
      <c r="AP50" s="170"/>
      <c r="AQ50" s="170"/>
      <c r="AR50" s="170"/>
      <c r="AS50" s="170"/>
      <c r="AT50" s="170"/>
      <c r="AU50" s="170"/>
      <c r="AV50" s="170"/>
      <c r="AW50" s="170"/>
      <c r="AX50" s="170"/>
      <c r="AY50" s="170"/>
      <c r="AZ50" s="170"/>
      <c r="BA50" s="170"/>
      <c r="BB50" s="170"/>
      <c r="BC50" s="170"/>
      <c r="BD50" s="170"/>
      <c r="BE50" s="170"/>
      <c r="BF50" s="170"/>
      <c r="BG50" s="170"/>
      <c r="BH50" s="170"/>
      <c r="BI50" s="170"/>
      <c r="BJ50" s="170"/>
      <c r="BK50" s="170"/>
      <c r="BL50" s="170"/>
      <c r="BM50" s="170"/>
      <c r="BN50" s="170"/>
      <c r="BO50" s="170"/>
      <c r="BP50" s="170"/>
      <c r="BQ50" s="170"/>
      <c r="BR50" s="170"/>
      <c r="BS50" s="170"/>
      <c r="BT50" s="751"/>
    </row>
    <row r="51" spans="1:174">
      <c r="A51" s="683" t="s">
        <v>63</v>
      </c>
      <c r="B51" s="683"/>
      <c r="C51" s="683"/>
      <c r="D51" s="95" t="s">
        <v>72</v>
      </c>
      <c r="E51" s="66"/>
      <c r="F51" s="190"/>
      <c r="G51" s="191"/>
      <c r="H51" s="192"/>
      <c r="I51" s="198"/>
      <c r="J51" s="198"/>
      <c r="K51" s="198"/>
      <c r="L51" s="170"/>
      <c r="M51" s="170"/>
      <c r="N51" s="170"/>
      <c r="O51" s="170"/>
      <c r="P51" s="170"/>
      <c r="Q51" s="170"/>
      <c r="R51" s="170"/>
      <c r="S51" s="170"/>
      <c r="T51" s="170"/>
      <c r="U51" s="170"/>
      <c r="V51" s="170"/>
      <c r="W51" s="170"/>
      <c r="X51" s="170"/>
      <c r="Y51" s="170"/>
      <c r="Z51" s="170"/>
      <c r="AA51" s="170"/>
      <c r="AB51" s="170"/>
      <c r="AC51" s="170"/>
      <c r="AD51" s="170"/>
      <c r="AE51" s="170"/>
      <c r="AF51" s="170"/>
      <c r="AG51" s="170"/>
      <c r="AH51" s="170"/>
      <c r="AI51" s="170"/>
      <c r="AJ51" s="170"/>
      <c r="AK51" s="170"/>
      <c r="AL51" s="170"/>
      <c r="AM51" s="170"/>
      <c r="AN51" s="170"/>
      <c r="AO51" s="170"/>
      <c r="AP51" s="170"/>
      <c r="AQ51" s="170"/>
      <c r="AR51" s="170"/>
      <c r="AS51" s="170"/>
      <c r="AT51" s="170"/>
      <c r="AU51" s="170"/>
      <c r="AV51" s="170"/>
      <c r="AW51" s="170"/>
      <c r="AX51" s="170"/>
      <c r="AY51" s="170"/>
      <c r="AZ51" s="170"/>
      <c r="BA51" s="170"/>
      <c r="BB51" s="170"/>
      <c r="BC51" s="170"/>
      <c r="BD51" s="170"/>
      <c r="BE51" s="170"/>
      <c r="BF51" s="170"/>
      <c r="BG51" s="170"/>
      <c r="BH51" s="170"/>
      <c r="BI51" s="170"/>
      <c r="BJ51" s="170"/>
      <c r="BK51" s="170"/>
      <c r="BL51" s="170"/>
      <c r="BM51" s="170"/>
      <c r="BN51" s="170"/>
      <c r="BO51" s="170"/>
      <c r="BP51" s="170"/>
      <c r="BQ51" s="170"/>
      <c r="BR51" s="170"/>
      <c r="BS51" s="170"/>
      <c r="BT51" s="751"/>
      <c r="BU51" s="171"/>
      <c r="BV51" s="171"/>
      <c r="BW51" s="171"/>
    </row>
    <row r="52" spans="1:174">
      <c r="A52" s="683" t="s">
        <v>63</v>
      </c>
      <c r="B52" s="683"/>
      <c r="C52" s="683"/>
      <c r="D52" s="95" t="s">
        <v>73</v>
      </c>
      <c r="E52" s="66"/>
      <c r="F52" s="193"/>
      <c r="G52" s="194"/>
      <c r="H52" s="186"/>
      <c r="I52" s="198"/>
      <c r="J52" s="198"/>
      <c r="K52" s="198"/>
      <c r="L52" s="170"/>
      <c r="M52" s="170"/>
      <c r="N52" s="170"/>
      <c r="O52" s="170"/>
      <c r="P52" s="170"/>
      <c r="Q52" s="170"/>
      <c r="R52" s="170"/>
      <c r="S52" s="170"/>
      <c r="T52" s="170"/>
      <c r="U52" s="170"/>
      <c r="V52" s="170"/>
      <c r="W52" s="170"/>
      <c r="X52" s="170"/>
      <c r="Y52" s="170"/>
      <c r="Z52" s="170"/>
      <c r="AA52" s="170"/>
      <c r="AB52" s="170"/>
      <c r="AC52" s="170"/>
      <c r="AD52" s="170"/>
      <c r="AE52" s="170"/>
      <c r="AF52" s="170"/>
      <c r="AG52" s="170"/>
      <c r="AH52" s="170"/>
      <c r="AI52" s="170"/>
      <c r="AJ52" s="170"/>
      <c r="AK52" s="170"/>
      <c r="AL52" s="170"/>
      <c r="AM52" s="170"/>
      <c r="AN52" s="170"/>
      <c r="AO52" s="170"/>
      <c r="AP52" s="170"/>
      <c r="AQ52" s="170"/>
      <c r="AR52" s="170"/>
      <c r="AS52" s="170"/>
      <c r="AT52" s="170"/>
      <c r="AU52" s="170"/>
      <c r="AV52" s="170"/>
      <c r="AW52" s="170"/>
      <c r="AX52" s="170"/>
      <c r="AY52" s="170"/>
      <c r="AZ52" s="170"/>
      <c r="BA52" s="170"/>
      <c r="BB52" s="170"/>
      <c r="BC52" s="170"/>
      <c r="BD52" s="170"/>
      <c r="BE52" s="170"/>
      <c r="BF52" s="170"/>
      <c r="BG52" s="170"/>
      <c r="BH52" s="170"/>
      <c r="BI52" s="170"/>
      <c r="BJ52" s="170"/>
      <c r="BK52" s="170"/>
      <c r="BL52" s="170"/>
      <c r="BM52" s="170"/>
      <c r="BN52" s="170"/>
      <c r="BO52" s="170"/>
      <c r="BP52" s="170"/>
      <c r="BQ52" s="170"/>
      <c r="BR52" s="170"/>
      <c r="BS52" s="170"/>
      <c r="BT52" s="751"/>
      <c r="BU52" s="171"/>
      <c r="BV52" s="171"/>
      <c r="BW52" s="171"/>
    </row>
    <row r="53" spans="1:174">
      <c r="A53" s="683" t="s">
        <v>63</v>
      </c>
      <c r="B53" s="683"/>
      <c r="C53" s="683"/>
      <c r="D53" s="97" t="s">
        <v>16</v>
      </c>
      <c r="E53" s="5"/>
      <c r="F53" s="193"/>
      <c r="G53" s="194"/>
      <c r="H53" s="186"/>
      <c r="I53" s="198"/>
      <c r="J53" s="198"/>
      <c r="K53" s="198"/>
      <c r="L53" s="170"/>
      <c r="M53" s="170"/>
      <c r="N53" s="170"/>
      <c r="O53" s="170"/>
      <c r="P53" s="170"/>
      <c r="Q53" s="170"/>
      <c r="R53" s="170"/>
      <c r="S53" s="170"/>
      <c r="T53" s="170"/>
      <c r="U53" s="170"/>
      <c r="V53" s="170"/>
      <c r="W53" s="170"/>
      <c r="X53" s="170"/>
      <c r="Y53" s="170"/>
      <c r="Z53" s="170"/>
      <c r="AA53" s="170"/>
      <c r="AB53" s="170"/>
      <c r="AC53" s="170"/>
      <c r="AD53" s="170"/>
      <c r="AE53" s="170"/>
      <c r="AF53" s="170"/>
      <c r="AG53" s="170"/>
      <c r="AH53" s="170"/>
      <c r="AI53" s="170"/>
      <c r="AJ53" s="170"/>
      <c r="AK53" s="170"/>
      <c r="AL53" s="170"/>
      <c r="AM53" s="170"/>
      <c r="AN53" s="170"/>
      <c r="AO53" s="170"/>
      <c r="AP53" s="170"/>
      <c r="AQ53" s="170"/>
      <c r="AR53" s="170"/>
      <c r="AS53" s="170"/>
      <c r="AT53" s="170"/>
      <c r="AU53" s="170"/>
      <c r="AV53" s="170"/>
      <c r="AW53" s="170"/>
      <c r="AX53" s="170"/>
      <c r="AY53" s="170"/>
      <c r="AZ53" s="170"/>
      <c r="BA53" s="170"/>
      <c r="BB53" s="170"/>
      <c r="BC53" s="170"/>
      <c r="BD53" s="170"/>
      <c r="BE53" s="170"/>
      <c r="BF53" s="170"/>
      <c r="BG53" s="170"/>
      <c r="BH53" s="170"/>
      <c r="BI53" s="170"/>
      <c r="BJ53" s="170"/>
      <c r="BK53" s="170"/>
      <c r="BL53" s="170"/>
      <c r="BM53" s="170"/>
      <c r="BN53" s="170"/>
      <c r="BO53" s="170"/>
      <c r="BP53" s="170"/>
      <c r="BQ53" s="170"/>
      <c r="BR53" s="170"/>
      <c r="BS53" s="170"/>
      <c r="BT53" s="751"/>
      <c r="BU53" s="171"/>
      <c r="BV53" s="171"/>
      <c r="BW53" s="171"/>
    </row>
    <row r="54" spans="1:174" ht="15" thickBot="1">
      <c r="A54" s="683" t="s">
        <v>63</v>
      </c>
      <c r="B54" s="683"/>
      <c r="C54" s="683"/>
      <c r="D54" s="95" t="s">
        <v>81</v>
      </c>
      <c r="E54" s="5"/>
      <c r="F54" s="193"/>
      <c r="G54" s="194"/>
      <c r="H54" s="186"/>
      <c r="I54" s="198"/>
      <c r="J54" s="198"/>
      <c r="K54" s="198"/>
      <c r="L54" s="170"/>
      <c r="M54" s="170"/>
      <c r="N54" s="170"/>
      <c r="O54" s="170"/>
      <c r="P54" s="170"/>
      <c r="Q54" s="170"/>
      <c r="R54" s="170"/>
      <c r="S54" s="170"/>
      <c r="T54" s="170"/>
      <c r="U54" s="170"/>
      <c r="V54" s="170"/>
      <c r="W54" s="170"/>
      <c r="X54" s="170"/>
      <c r="Y54" s="170"/>
      <c r="Z54" s="170"/>
      <c r="AA54" s="170"/>
      <c r="AB54" s="170"/>
      <c r="AC54" s="170"/>
      <c r="AD54" s="170"/>
      <c r="AE54" s="170"/>
      <c r="AF54" s="170"/>
      <c r="AG54" s="170"/>
      <c r="AH54" s="170"/>
      <c r="AI54" s="170"/>
      <c r="AJ54" s="170"/>
      <c r="AK54" s="170"/>
      <c r="AL54" s="170"/>
      <c r="AM54" s="170"/>
      <c r="AN54" s="170"/>
      <c r="AO54" s="170"/>
      <c r="AP54" s="170"/>
      <c r="AQ54" s="170"/>
      <c r="AR54" s="170"/>
      <c r="AS54" s="170"/>
      <c r="AT54" s="170"/>
      <c r="AU54" s="170"/>
      <c r="AV54" s="170"/>
      <c r="AW54" s="170"/>
      <c r="AX54" s="170"/>
      <c r="AY54" s="170"/>
      <c r="AZ54" s="170"/>
      <c r="BA54" s="170"/>
      <c r="BB54" s="170"/>
      <c r="BC54" s="170"/>
      <c r="BD54" s="170"/>
      <c r="BE54" s="170"/>
      <c r="BF54" s="170"/>
      <c r="BG54" s="170"/>
      <c r="BH54" s="170"/>
      <c r="BI54" s="170"/>
      <c r="BJ54" s="170"/>
      <c r="BK54" s="170"/>
      <c r="BL54" s="170"/>
      <c r="BM54" s="170"/>
      <c r="BN54" s="170"/>
      <c r="BO54" s="170"/>
      <c r="BP54" s="170"/>
      <c r="BQ54" s="170"/>
      <c r="BR54" s="170"/>
      <c r="BS54" s="170"/>
      <c r="BT54" s="751"/>
      <c r="BU54" s="171"/>
      <c r="BV54" s="171"/>
      <c r="BW54" s="171"/>
    </row>
    <row r="55" spans="1:174" ht="26.4">
      <c r="A55" s="768" t="s">
        <v>60</v>
      </c>
      <c r="B55" s="778">
        <v>7</v>
      </c>
      <c r="C55" s="768" t="s">
        <v>68</v>
      </c>
      <c r="D55" s="93" t="s">
        <v>18</v>
      </c>
      <c r="E55" s="589" t="str">
        <f>H55</f>
        <v>N/A</v>
      </c>
      <c r="F55" s="196" t="str">
        <f>IF(E56=E57,"Y","N")</f>
        <v>Y</v>
      </c>
      <c r="G55" s="209"/>
      <c r="H55" s="210" t="str">
        <f>IF(E56&gt;0,'Training Tracker'!Z33,"N/A")</f>
        <v>N/A</v>
      </c>
      <c r="I55" s="198"/>
      <c r="J55" s="198"/>
      <c r="K55" s="198"/>
      <c r="L55" s="170"/>
      <c r="M55" s="170"/>
      <c r="N55" s="170"/>
      <c r="O55" s="170"/>
      <c r="P55" s="170"/>
      <c r="Q55" s="170"/>
      <c r="R55" s="170"/>
      <c r="S55" s="170"/>
      <c r="T55" s="170"/>
      <c r="U55" s="170"/>
      <c r="V55" s="170"/>
      <c r="W55" s="170"/>
      <c r="X55" s="170"/>
      <c r="Y55" s="170"/>
      <c r="Z55" s="170"/>
      <c r="AA55" s="170"/>
      <c r="AB55" s="170"/>
      <c r="AC55" s="170"/>
      <c r="AD55" s="170"/>
      <c r="AE55" s="170"/>
      <c r="AF55" s="170"/>
      <c r="AG55" s="170"/>
      <c r="AH55" s="170"/>
      <c r="AI55" s="170"/>
      <c r="AJ55" s="170"/>
      <c r="AK55" s="170"/>
      <c r="AL55" s="170"/>
      <c r="AM55" s="170"/>
      <c r="AN55" s="170"/>
      <c r="AO55" s="170"/>
      <c r="AP55" s="170"/>
      <c r="AQ55" s="170"/>
      <c r="AR55" s="170"/>
      <c r="AS55" s="170"/>
      <c r="AT55" s="170"/>
      <c r="AU55" s="170"/>
      <c r="AV55" s="170"/>
      <c r="AW55" s="170"/>
      <c r="AX55" s="170"/>
      <c r="AY55" s="170"/>
      <c r="AZ55" s="170"/>
      <c r="BA55" s="170"/>
      <c r="BB55" s="170"/>
      <c r="BC55" s="170"/>
      <c r="BD55" s="170"/>
      <c r="BE55" s="170"/>
      <c r="BF55" s="170"/>
      <c r="BG55" s="170"/>
      <c r="BH55" s="170"/>
      <c r="BI55" s="170"/>
      <c r="BJ55" s="170"/>
      <c r="BK55" s="170"/>
      <c r="BL55" s="170"/>
      <c r="BM55" s="170"/>
      <c r="BN55" s="170"/>
      <c r="BO55" s="170"/>
      <c r="BP55" s="170"/>
      <c r="BQ55" s="170"/>
      <c r="BR55" s="170"/>
      <c r="BS55" s="170"/>
      <c r="BT55" s="750"/>
    </row>
    <row r="56" spans="1:174">
      <c r="A56" s="683"/>
      <c r="B56" s="775"/>
      <c r="C56" s="683"/>
      <c r="D56" s="199" t="s">
        <v>69</v>
      </c>
      <c r="E56" s="590">
        <f>'Training Tracker'!Z34</f>
        <v>0</v>
      </c>
      <c r="F56" s="200"/>
      <c r="G56" s="201"/>
      <c r="H56" s="202"/>
      <c r="I56" s="198"/>
      <c r="J56" s="198"/>
      <c r="K56" s="198"/>
      <c r="L56" s="170"/>
      <c r="M56" s="170"/>
      <c r="N56" s="170"/>
      <c r="O56" s="170"/>
      <c r="P56" s="170"/>
      <c r="Q56" s="170"/>
      <c r="R56" s="170"/>
      <c r="S56" s="170"/>
      <c r="T56" s="170"/>
      <c r="U56" s="170"/>
      <c r="V56" s="170"/>
      <c r="W56" s="170"/>
      <c r="X56" s="170"/>
      <c r="Y56" s="170"/>
      <c r="Z56" s="170"/>
      <c r="AA56" s="170"/>
      <c r="AB56" s="170"/>
      <c r="AC56" s="170"/>
      <c r="AD56" s="170"/>
      <c r="AE56" s="170"/>
      <c r="AF56" s="170"/>
      <c r="AG56" s="170"/>
      <c r="AH56" s="170"/>
      <c r="AI56" s="170"/>
      <c r="AJ56" s="170"/>
      <c r="AK56" s="170"/>
      <c r="AL56" s="170"/>
      <c r="AM56" s="170"/>
      <c r="AN56" s="170"/>
      <c r="AO56" s="170"/>
      <c r="AP56" s="170"/>
      <c r="AQ56" s="170"/>
      <c r="AR56" s="170"/>
      <c r="AS56" s="170"/>
      <c r="AT56" s="170"/>
      <c r="AU56" s="170"/>
      <c r="AV56" s="170"/>
      <c r="AW56" s="170"/>
      <c r="AX56" s="170"/>
      <c r="AY56" s="170"/>
      <c r="AZ56" s="170"/>
      <c r="BA56" s="170"/>
      <c r="BB56" s="170"/>
      <c r="BC56" s="170"/>
      <c r="BD56" s="170"/>
      <c r="BE56" s="170"/>
      <c r="BF56" s="170"/>
      <c r="BG56" s="170"/>
      <c r="BH56" s="170"/>
      <c r="BI56" s="170"/>
      <c r="BJ56" s="170"/>
      <c r="BK56" s="170"/>
      <c r="BL56" s="170"/>
      <c r="BM56" s="170"/>
      <c r="BN56" s="170"/>
      <c r="BO56" s="170"/>
      <c r="BP56" s="170"/>
      <c r="BQ56" s="170"/>
      <c r="BR56" s="170"/>
      <c r="BS56" s="170"/>
      <c r="BT56" s="751"/>
    </row>
    <row r="57" spans="1:174">
      <c r="A57" s="683"/>
      <c r="B57" s="775"/>
      <c r="C57" s="683"/>
      <c r="D57" s="199" t="s">
        <v>70</v>
      </c>
      <c r="E57" s="590">
        <f>'Training Tracker'!Z35</f>
        <v>0</v>
      </c>
      <c r="F57" s="193"/>
      <c r="G57" s="194"/>
      <c r="H57" s="186"/>
      <c r="I57" s="198"/>
      <c r="J57" s="198"/>
      <c r="K57" s="198"/>
      <c r="L57" s="170"/>
      <c r="M57" s="170"/>
      <c r="N57" s="170"/>
      <c r="O57" s="170"/>
      <c r="P57" s="170"/>
      <c r="Q57" s="170"/>
      <c r="R57" s="170"/>
      <c r="S57" s="170"/>
      <c r="T57" s="170"/>
      <c r="U57" s="170"/>
      <c r="V57" s="170"/>
      <c r="W57" s="170"/>
      <c r="X57" s="170"/>
      <c r="Y57" s="170"/>
      <c r="Z57" s="170"/>
      <c r="AA57" s="170"/>
      <c r="AB57" s="170"/>
      <c r="AC57" s="170"/>
      <c r="AD57" s="170"/>
      <c r="AE57" s="170"/>
      <c r="AF57" s="170"/>
      <c r="AG57" s="170"/>
      <c r="AH57" s="170"/>
      <c r="AI57" s="170"/>
      <c r="AJ57" s="170"/>
      <c r="AK57" s="170"/>
      <c r="AL57" s="170"/>
      <c r="AM57" s="170"/>
      <c r="AN57" s="170"/>
      <c r="AO57" s="170"/>
      <c r="AP57" s="170"/>
      <c r="AQ57" s="170"/>
      <c r="AR57" s="170"/>
      <c r="AS57" s="170"/>
      <c r="AT57" s="170"/>
      <c r="AU57" s="170"/>
      <c r="AV57" s="170"/>
      <c r="AW57" s="170"/>
      <c r="AX57" s="170"/>
      <c r="AY57" s="170"/>
      <c r="AZ57" s="170"/>
      <c r="BA57" s="170"/>
      <c r="BB57" s="170"/>
      <c r="BC57" s="170"/>
      <c r="BD57" s="170"/>
      <c r="BE57" s="170"/>
      <c r="BF57" s="170"/>
      <c r="BG57" s="170"/>
      <c r="BH57" s="170"/>
      <c r="BI57" s="170"/>
      <c r="BJ57" s="170"/>
      <c r="BK57" s="170"/>
      <c r="BL57" s="170"/>
      <c r="BM57" s="170"/>
      <c r="BN57" s="170"/>
      <c r="BO57" s="170"/>
      <c r="BP57" s="170"/>
      <c r="BQ57" s="170"/>
      <c r="BR57" s="170"/>
      <c r="BS57" s="170"/>
      <c r="BT57" s="751"/>
    </row>
    <row r="58" spans="1:174">
      <c r="A58" s="683"/>
      <c r="B58" s="775"/>
      <c r="C58" s="683"/>
      <c r="D58" s="203" t="s">
        <v>71</v>
      </c>
      <c r="E58" s="595" t="str">
        <f>IF(E55=1,"Yes",IF(E55="N/A","N/A",IF(E55&lt;1,"No","N/A")))</f>
        <v>N/A</v>
      </c>
      <c r="F58" s="193"/>
      <c r="G58" s="194"/>
      <c r="H58" s="186"/>
      <c r="I58" s="198"/>
      <c r="J58" s="198"/>
      <c r="K58" s="198"/>
      <c r="L58" s="170"/>
      <c r="M58" s="170"/>
      <c r="N58" s="170"/>
      <c r="O58" s="170"/>
      <c r="P58" s="170"/>
      <c r="Q58" s="170"/>
      <c r="R58" s="170"/>
      <c r="S58" s="170"/>
      <c r="T58" s="170"/>
      <c r="U58" s="170"/>
      <c r="V58" s="170"/>
      <c r="W58" s="170"/>
      <c r="X58" s="170"/>
      <c r="Y58" s="170"/>
      <c r="Z58" s="170"/>
      <c r="AA58" s="170"/>
      <c r="AB58" s="170"/>
      <c r="AC58" s="170"/>
      <c r="AD58" s="170"/>
      <c r="AE58" s="170"/>
      <c r="AF58" s="170"/>
      <c r="AG58" s="170"/>
      <c r="AH58" s="170"/>
      <c r="AI58" s="170"/>
      <c r="AJ58" s="170"/>
      <c r="AK58" s="170"/>
      <c r="AL58" s="170"/>
      <c r="AM58" s="170"/>
      <c r="AN58" s="170"/>
      <c r="AO58" s="170"/>
      <c r="AP58" s="170"/>
      <c r="AQ58" s="170"/>
      <c r="AR58" s="170"/>
      <c r="AS58" s="170"/>
      <c r="AT58" s="170"/>
      <c r="AU58" s="170"/>
      <c r="AV58" s="170"/>
      <c r="AW58" s="170"/>
      <c r="AX58" s="170"/>
      <c r="AY58" s="170"/>
      <c r="AZ58" s="170"/>
      <c r="BA58" s="170"/>
      <c r="BB58" s="170"/>
      <c r="BC58" s="170"/>
      <c r="BD58" s="170"/>
      <c r="BE58" s="170"/>
      <c r="BF58" s="170"/>
      <c r="BG58" s="170"/>
      <c r="BH58" s="170"/>
      <c r="BI58" s="170"/>
      <c r="BJ58" s="170"/>
      <c r="BK58" s="170"/>
      <c r="BL58" s="170"/>
      <c r="BM58" s="170"/>
      <c r="BN58" s="170"/>
      <c r="BO58" s="170"/>
      <c r="BP58" s="170"/>
      <c r="BQ58" s="170"/>
      <c r="BR58" s="170"/>
      <c r="BS58" s="170"/>
      <c r="BT58" s="751"/>
    </row>
    <row r="59" spans="1:174">
      <c r="A59" s="683" t="s">
        <v>63</v>
      </c>
      <c r="B59" s="683"/>
      <c r="C59" s="683"/>
      <c r="D59" s="95" t="s">
        <v>249</v>
      </c>
      <c r="E59" s="66"/>
      <c r="F59" s="190"/>
      <c r="G59" s="191"/>
      <c r="H59" s="192"/>
      <c r="I59" s="198"/>
      <c r="J59" s="198"/>
      <c r="K59" s="198"/>
      <c r="L59" s="170"/>
      <c r="M59" s="170"/>
      <c r="N59" s="170"/>
      <c r="O59" s="170"/>
      <c r="P59" s="170"/>
      <c r="Q59" s="170"/>
      <c r="R59" s="170"/>
      <c r="S59" s="170"/>
      <c r="T59" s="170"/>
      <c r="U59" s="170"/>
      <c r="V59" s="170"/>
      <c r="W59" s="170"/>
      <c r="X59" s="170"/>
      <c r="Y59" s="170"/>
      <c r="Z59" s="170"/>
      <c r="AA59" s="170"/>
      <c r="AB59" s="170"/>
      <c r="AC59" s="170"/>
      <c r="AD59" s="170"/>
      <c r="AE59" s="170"/>
      <c r="AF59" s="170"/>
      <c r="AG59" s="170"/>
      <c r="AH59" s="170"/>
      <c r="AI59" s="170"/>
      <c r="AJ59" s="170"/>
      <c r="AK59" s="170"/>
      <c r="AL59" s="170"/>
      <c r="AM59" s="170"/>
      <c r="AN59" s="170"/>
      <c r="AO59" s="170"/>
      <c r="AP59" s="170"/>
      <c r="AQ59" s="170"/>
      <c r="AR59" s="170"/>
      <c r="AS59" s="170"/>
      <c r="AT59" s="170"/>
      <c r="AU59" s="170"/>
      <c r="AV59" s="170"/>
      <c r="AW59" s="170"/>
      <c r="AX59" s="170"/>
      <c r="AY59" s="170"/>
      <c r="AZ59" s="170"/>
      <c r="BA59" s="170"/>
      <c r="BB59" s="170"/>
      <c r="BC59" s="170"/>
      <c r="BD59" s="170"/>
      <c r="BE59" s="170"/>
      <c r="BF59" s="170"/>
      <c r="BG59" s="170"/>
      <c r="BH59" s="170"/>
      <c r="BI59" s="170"/>
      <c r="BJ59" s="170"/>
      <c r="BK59" s="170"/>
      <c r="BL59" s="170"/>
      <c r="BM59" s="170"/>
      <c r="BN59" s="170"/>
      <c r="BO59" s="170"/>
      <c r="BP59" s="170"/>
      <c r="BQ59" s="170"/>
      <c r="BR59" s="170"/>
      <c r="BS59" s="170"/>
      <c r="BT59" s="751"/>
      <c r="BU59" s="171"/>
      <c r="BV59" s="171"/>
      <c r="BW59" s="171"/>
    </row>
    <row r="60" spans="1:174">
      <c r="A60" s="683" t="s">
        <v>63</v>
      </c>
      <c r="B60" s="683"/>
      <c r="C60" s="683"/>
      <c r="D60" s="95" t="s">
        <v>73</v>
      </c>
      <c r="E60" s="66"/>
      <c r="F60" s="190"/>
      <c r="G60" s="191"/>
      <c r="H60" s="192"/>
      <c r="I60" s="198"/>
      <c r="J60" s="198"/>
      <c r="K60" s="198"/>
      <c r="L60" s="170"/>
      <c r="M60" s="170"/>
      <c r="N60" s="170"/>
      <c r="O60" s="170"/>
      <c r="P60" s="170"/>
      <c r="Q60" s="170"/>
      <c r="R60" s="170"/>
      <c r="S60" s="170"/>
      <c r="T60" s="170"/>
      <c r="U60" s="170"/>
      <c r="V60" s="170"/>
      <c r="W60" s="170"/>
      <c r="X60" s="170"/>
      <c r="Y60" s="170"/>
      <c r="Z60" s="170"/>
      <c r="AA60" s="170"/>
      <c r="AB60" s="170"/>
      <c r="AC60" s="170"/>
      <c r="AD60" s="170"/>
      <c r="AE60" s="170"/>
      <c r="AF60" s="170"/>
      <c r="AG60" s="170"/>
      <c r="AH60" s="170"/>
      <c r="AI60" s="170"/>
      <c r="AJ60" s="170"/>
      <c r="AK60" s="170"/>
      <c r="AL60" s="170"/>
      <c r="AM60" s="170"/>
      <c r="AN60" s="170"/>
      <c r="AO60" s="170"/>
      <c r="AP60" s="170"/>
      <c r="AQ60" s="170"/>
      <c r="AR60" s="170"/>
      <c r="AS60" s="170"/>
      <c r="AT60" s="170"/>
      <c r="AU60" s="170"/>
      <c r="AV60" s="170"/>
      <c r="AW60" s="170"/>
      <c r="AX60" s="170"/>
      <c r="AY60" s="170"/>
      <c r="AZ60" s="170"/>
      <c r="BA60" s="170"/>
      <c r="BB60" s="170"/>
      <c r="BC60" s="170"/>
      <c r="BD60" s="170"/>
      <c r="BE60" s="170"/>
      <c r="BF60" s="170"/>
      <c r="BG60" s="170"/>
      <c r="BH60" s="170"/>
      <c r="BI60" s="170"/>
      <c r="BJ60" s="170"/>
      <c r="BK60" s="170"/>
      <c r="BL60" s="170"/>
      <c r="BM60" s="170"/>
      <c r="BN60" s="170"/>
      <c r="BO60" s="170"/>
      <c r="BP60" s="170"/>
      <c r="BQ60" s="170"/>
      <c r="BR60" s="170"/>
      <c r="BS60" s="170"/>
      <c r="BT60" s="751"/>
      <c r="BU60" s="171"/>
      <c r="BV60" s="171"/>
      <c r="BW60" s="171"/>
    </row>
    <row r="61" spans="1:174">
      <c r="A61" s="683" t="s">
        <v>63</v>
      </c>
      <c r="B61" s="683"/>
      <c r="C61" s="683"/>
      <c r="D61" s="97" t="s">
        <v>16</v>
      </c>
      <c r="E61" s="5"/>
      <c r="F61" s="193"/>
      <c r="G61" s="194"/>
      <c r="H61" s="186"/>
      <c r="I61" s="198"/>
      <c r="J61" s="198"/>
      <c r="K61" s="198"/>
      <c r="L61" s="170"/>
      <c r="M61" s="170"/>
      <c r="N61" s="170"/>
      <c r="O61" s="170"/>
      <c r="P61" s="170"/>
      <c r="Q61" s="170"/>
      <c r="R61" s="170"/>
      <c r="S61" s="170"/>
      <c r="T61" s="170"/>
      <c r="U61" s="170"/>
      <c r="V61" s="170"/>
      <c r="W61" s="170"/>
      <c r="X61" s="170"/>
      <c r="Y61" s="170"/>
      <c r="Z61" s="170"/>
      <c r="AA61" s="170"/>
      <c r="AB61" s="170"/>
      <c r="AC61" s="170"/>
      <c r="AD61" s="170"/>
      <c r="AE61" s="170"/>
      <c r="AF61" s="170"/>
      <c r="AG61" s="170"/>
      <c r="AH61" s="170"/>
      <c r="AI61" s="170"/>
      <c r="AJ61" s="170"/>
      <c r="AK61" s="170"/>
      <c r="AL61" s="170"/>
      <c r="AM61" s="170"/>
      <c r="AN61" s="170"/>
      <c r="AO61" s="170"/>
      <c r="AP61" s="170"/>
      <c r="AQ61" s="170"/>
      <c r="AR61" s="170"/>
      <c r="AS61" s="170"/>
      <c r="AT61" s="170"/>
      <c r="AU61" s="170"/>
      <c r="AV61" s="170"/>
      <c r="AW61" s="170"/>
      <c r="AX61" s="170"/>
      <c r="AY61" s="170"/>
      <c r="AZ61" s="170"/>
      <c r="BA61" s="170"/>
      <c r="BB61" s="170"/>
      <c r="BC61" s="170"/>
      <c r="BD61" s="170"/>
      <c r="BE61" s="170"/>
      <c r="BF61" s="170"/>
      <c r="BG61" s="170"/>
      <c r="BH61" s="170"/>
      <c r="BI61" s="170"/>
      <c r="BJ61" s="170"/>
      <c r="BK61" s="170"/>
      <c r="BL61" s="170"/>
      <c r="BM61" s="170"/>
      <c r="BN61" s="170"/>
      <c r="BO61" s="170"/>
      <c r="BP61" s="170"/>
      <c r="BQ61" s="170"/>
      <c r="BR61" s="170"/>
      <c r="BS61" s="170"/>
      <c r="BT61" s="751"/>
      <c r="BU61" s="171"/>
      <c r="BV61" s="171"/>
      <c r="BW61" s="171"/>
    </row>
    <row r="62" spans="1:174" ht="15" thickBot="1">
      <c r="A62" s="744" t="s">
        <v>63</v>
      </c>
      <c r="B62" s="744"/>
      <c r="C62" s="744"/>
      <c r="D62" s="483" t="s">
        <v>81</v>
      </c>
      <c r="E62" s="484"/>
      <c r="F62" s="193"/>
      <c r="G62" s="194"/>
      <c r="H62" s="186"/>
      <c r="I62" s="198"/>
      <c r="J62" s="198"/>
      <c r="K62" s="198"/>
      <c r="L62" s="170"/>
      <c r="M62" s="170"/>
      <c r="N62" s="170"/>
      <c r="O62" s="170"/>
      <c r="P62" s="170"/>
      <c r="Q62" s="170"/>
      <c r="R62" s="170"/>
      <c r="S62" s="170"/>
      <c r="T62" s="170"/>
      <c r="U62" s="170"/>
      <c r="V62" s="170"/>
      <c r="W62" s="170"/>
      <c r="X62" s="170"/>
      <c r="Y62" s="170"/>
      <c r="Z62" s="170"/>
      <c r="AA62" s="170"/>
      <c r="AB62" s="170"/>
      <c r="AC62" s="170"/>
      <c r="AD62" s="170"/>
      <c r="AE62" s="170"/>
      <c r="AF62" s="170"/>
      <c r="AG62" s="170"/>
      <c r="AH62" s="170"/>
      <c r="AI62" s="170"/>
      <c r="AJ62" s="170"/>
      <c r="AK62" s="170"/>
      <c r="AL62" s="170"/>
      <c r="AM62" s="170"/>
      <c r="AN62" s="170"/>
      <c r="AO62" s="170"/>
      <c r="AP62" s="170"/>
      <c r="AQ62" s="170"/>
      <c r="AR62" s="170"/>
      <c r="AS62" s="170"/>
      <c r="AT62" s="170"/>
      <c r="AU62" s="170"/>
      <c r="AV62" s="170"/>
      <c r="AW62" s="170"/>
      <c r="AX62" s="170"/>
      <c r="AY62" s="170"/>
      <c r="AZ62" s="170"/>
      <c r="BA62" s="170"/>
      <c r="BB62" s="170"/>
      <c r="BC62" s="170"/>
      <c r="BD62" s="170"/>
      <c r="BE62" s="170"/>
      <c r="BF62" s="170"/>
      <c r="BG62" s="170"/>
      <c r="BH62" s="170"/>
      <c r="BI62" s="170"/>
      <c r="BJ62" s="170"/>
      <c r="BK62" s="170"/>
      <c r="BL62" s="170"/>
      <c r="BM62" s="170"/>
      <c r="BN62" s="170"/>
      <c r="BO62" s="170"/>
      <c r="BP62" s="170"/>
      <c r="BQ62" s="170"/>
      <c r="BR62" s="170"/>
      <c r="BS62" s="170"/>
      <c r="BT62" s="751"/>
      <c r="BU62" s="171"/>
      <c r="BV62" s="171"/>
      <c r="BW62" s="171"/>
    </row>
    <row r="63" spans="1:174" s="217" customFormat="1" ht="26.4">
      <c r="A63" s="485" t="s">
        <v>60</v>
      </c>
      <c r="B63" s="303">
        <v>8</v>
      </c>
      <c r="C63" s="92" t="s">
        <v>61</v>
      </c>
      <c r="D63" s="219" t="s">
        <v>19</v>
      </c>
      <c r="E63" s="486"/>
      <c r="F63" s="213"/>
      <c r="G63" s="214"/>
      <c r="H63" s="186"/>
      <c r="I63" s="178"/>
      <c r="J63" s="178"/>
      <c r="K63" s="178"/>
      <c r="L63" s="178"/>
      <c r="M63" s="178"/>
      <c r="N63" s="178"/>
      <c r="O63" s="178"/>
      <c r="P63" s="178"/>
      <c r="Q63" s="178"/>
      <c r="R63" s="178"/>
      <c r="S63" s="178"/>
      <c r="T63" s="178"/>
      <c r="U63" s="178"/>
      <c r="V63" s="178"/>
      <c r="W63" s="178"/>
      <c r="X63" s="178"/>
      <c r="Y63" s="178"/>
      <c r="Z63" s="178"/>
      <c r="AA63" s="178"/>
      <c r="AB63" s="178"/>
      <c r="AC63" s="178"/>
      <c r="AD63" s="178"/>
      <c r="AE63" s="178"/>
      <c r="AF63" s="178"/>
      <c r="AG63" s="178"/>
      <c r="AH63" s="178"/>
      <c r="AI63" s="178"/>
      <c r="AJ63" s="178"/>
      <c r="AK63" s="178"/>
      <c r="AL63" s="178"/>
      <c r="AM63" s="178"/>
      <c r="AN63" s="178"/>
      <c r="AO63" s="178"/>
      <c r="AP63" s="178"/>
      <c r="AQ63" s="178"/>
      <c r="AR63" s="178"/>
      <c r="AS63" s="178"/>
      <c r="AT63" s="178"/>
      <c r="AU63" s="178"/>
      <c r="AV63" s="178"/>
      <c r="AW63" s="178"/>
      <c r="AX63" s="178"/>
      <c r="AY63" s="178"/>
      <c r="AZ63" s="178"/>
      <c r="BA63" s="178"/>
      <c r="BB63" s="178"/>
      <c r="BC63" s="178"/>
      <c r="BD63" s="178"/>
      <c r="BE63" s="178"/>
      <c r="BF63" s="178"/>
      <c r="BG63" s="178"/>
      <c r="BH63" s="178"/>
      <c r="BI63" s="178"/>
      <c r="BJ63" s="178"/>
      <c r="BK63" s="178"/>
      <c r="BL63" s="178"/>
      <c r="BM63" s="178"/>
      <c r="BN63" s="178"/>
      <c r="BO63" s="178"/>
      <c r="BP63" s="178"/>
      <c r="BQ63" s="178"/>
      <c r="BR63" s="178"/>
      <c r="BS63" s="178"/>
      <c r="BT63" s="738"/>
      <c r="BU63" s="215"/>
      <c r="BV63" s="215"/>
      <c r="BW63" s="215"/>
      <c r="BX63" s="215"/>
      <c r="BY63" s="215"/>
      <c r="BZ63" s="215"/>
      <c r="CA63" s="215"/>
      <c r="CB63" s="215"/>
      <c r="CC63" s="215"/>
      <c r="CD63" s="215"/>
      <c r="CE63" s="215"/>
      <c r="CF63" s="215"/>
      <c r="CG63" s="215"/>
      <c r="CH63" s="215"/>
      <c r="CI63" s="215"/>
      <c r="CJ63" s="215"/>
      <c r="CK63" s="215"/>
      <c r="CL63" s="215"/>
      <c r="CM63" s="215"/>
      <c r="CN63" s="215"/>
      <c r="CO63" s="215"/>
      <c r="CP63" s="215"/>
      <c r="CQ63" s="215"/>
      <c r="CR63" s="215"/>
      <c r="CS63" s="215"/>
      <c r="CT63" s="215"/>
      <c r="CU63" s="215"/>
      <c r="CV63" s="215"/>
      <c r="CW63" s="215"/>
      <c r="CX63" s="215"/>
      <c r="CY63" s="215"/>
      <c r="CZ63" s="215"/>
      <c r="DA63" s="215"/>
      <c r="DB63" s="215"/>
      <c r="DC63" s="215"/>
      <c r="DD63" s="215"/>
      <c r="DE63" s="215"/>
      <c r="DF63" s="215"/>
      <c r="DG63" s="215"/>
      <c r="DH63" s="215"/>
      <c r="DI63" s="215"/>
      <c r="DJ63" s="215"/>
      <c r="DK63" s="215"/>
      <c r="DL63" s="215"/>
      <c r="DM63" s="215"/>
      <c r="DN63" s="215"/>
      <c r="DO63" s="215"/>
      <c r="DP63" s="215"/>
      <c r="DQ63" s="215"/>
      <c r="DR63" s="215"/>
      <c r="DS63" s="215"/>
      <c r="DT63" s="215"/>
      <c r="DU63" s="215"/>
      <c r="DV63" s="215"/>
      <c r="DW63" s="215"/>
      <c r="DX63" s="215"/>
      <c r="DY63" s="215"/>
      <c r="DZ63" s="215"/>
      <c r="EA63" s="215"/>
      <c r="EB63" s="215"/>
      <c r="EC63" s="215"/>
      <c r="ED63" s="215"/>
      <c r="EE63" s="215"/>
      <c r="EF63" s="215"/>
      <c r="EG63" s="215"/>
      <c r="EH63" s="215"/>
      <c r="EI63" s="215"/>
      <c r="EJ63" s="215"/>
      <c r="EK63" s="215"/>
      <c r="EL63" s="215"/>
      <c r="EM63" s="215"/>
      <c r="EN63" s="215"/>
      <c r="EO63" s="215"/>
      <c r="EP63" s="215"/>
      <c r="EQ63" s="215"/>
      <c r="ER63" s="215"/>
      <c r="ES63" s="215"/>
      <c r="ET63" s="215"/>
      <c r="EU63" s="215"/>
      <c r="EV63" s="215"/>
      <c r="EW63" s="215"/>
      <c r="EX63" s="215"/>
      <c r="EY63" s="215"/>
      <c r="EZ63" s="215"/>
      <c r="FA63" s="215"/>
      <c r="FB63" s="215"/>
      <c r="FC63" s="215"/>
      <c r="FD63" s="215"/>
      <c r="FE63" s="215"/>
      <c r="FF63" s="215"/>
      <c r="FG63" s="215"/>
      <c r="FH63" s="215"/>
      <c r="FI63" s="215"/>
      <c r="FJ63" s="215"/>
      <c r="FK63" s="215"/>
      <c r="FL63" s="215"/>
      <c r="FM63" s="792"/>
      <c r="FN63" s="792"/>
      <c r="FO63" s="216"/>
      <c r="FP63" s="216"/>
      <c r="FQ63" s="216"/>
      <c r="FR63" s="216"/>
    </row>
    <row r="64" spans="1:174" s="217" customFormat="1" ht="26.4">
      <c r="A64" s="737" t="s">
        <v>63</v>
      </c>
      <c r="B64" s="683"/>
      <c r="C64" s="683"/>
      <c r="D64" s="218" t="s">
        <v>82</v>
      </c>
      <c r="E64" s="3"/>
      <c r="F64" s="190"/>
      <c r="G64" s="191"/>
      <c r="H64" s="192"/>
      <c r="I64" s="178"/>
      <c r="J64" s="178"/>
      <c r="K64" s="178"/>
      <c r="L64" s="178"/>
      <c r="M64" s="178"/>
      <c r="N64" s="178"/>
      <c r="O64" s="178"/>
      <c r="P64" s="178"/>
      <c r="Q64" s="178"/>
      <c r="R64" s="178"/>
      <c r="S64" s="178"/>
      <c r="T64" s="178"/>
      <c r="U64" s="178"/>
      <c r="V64" s="178"/>
      <c r="W64" s="178"/>
      <c r="X64" s="178"/>
      <c r="Y64" s="178"/>
      <c r="Z64" s="178"/>
      <c r="AA64" s="178"/>
      <c r="AB64" s="178"/>
      <c r="AC64" s="178"/>
      <c r="AD64" s="178"/>
      <c r="AE64" s="178"/>
      <c r="AF64" s="178"/>
      <c r="AG64" s="178"/>
      <c r="AH64" s="178"/>
      <c r="AI64" s="178"/>
      <c r="AJ64" s="178"/>
      <c r="AK64" s="178"/>
      <c r="AL64" s="178"/>
      <c r="AM64" s="178"/>
      <c r="AN64" s="178"/>
      <c r="AO64" s="178"/>
      <c r="AP64" s="178"/>
      <c r="AQ64" s="178"/>
      <c r="AR64" s="178"/>
      <c r="AS64" s="178"/>
      <c r="AT64" s="178"/>
      <c r="AU64" s="178"/>
      <c r="AV64" s="178"/>
      <c r="AW64" s="178"/>
      <c r="AX64" s="178"/>
      <c r="AY64" s="178"/>
      <c r="AZ64" s="178"/>
      <c r="BA64" s="178"/>
      <c r="BB64" s="178"/>
      <c r="BC64" s="178"/>
      <c r="BD64" s="178"/>
      <c r="BE64" s="178"/>
      <c r="BF64" s="178"/>
      <c r="BG64" s="178"/>
      <c r="BH64" s="178"/>
      <c r="BI64" s="178"/>
      <c r="BJ64" s="178"/>
      <c r="BK64" s="178"/>
      <c r="BL64" s="178"/>
      <c r="BM64" s="178"/>
      <c r="BN64" s="178"/>
      <c r="BO64" s="178"/>
      <c r="BP64" s="178"/>
      <c r="BQ64" s="178"/>
      <c r="BR64" s="178"/>
      <c r="BS64" s="178"/>
      <c r="BT64" s="739"/>
      <c r="BU64" s="215"/>
      <c r="BV64" s="215"/>
      <c r="BW64" s="215"/>
      <c r="BX64" s="215"/>
      <c r="BY64" s="215"/>
      <c r="BZ64" s="215"/>
      <c r="CA64" s="215"/>
      <c r="CB64" s="215"/>
      <c r="CC64" s="215"/>
      <c r="CD64" s="215"/>
      <c r="CE64" s="215"/>
      <c r="CF64" s="215"/>
      <c r="CG64" s="215"/>
      <c r="CH64" s="215"/>
      <c r="CI64" s="215"/>
      <c r="CJ64" s="215"/>
      <c r="CK64" s="215"/>
      <c r="CL64" s="215"/>
      <c r="CM64" s="215"/>
      <c r="CN64" s="215"/>
      <c r="CO64" s="215"/>
      <c r="CP64" s="215"/>
      <c r="CQ64" s="215"/>
      <c r="CR64" s="215"/>
      <c r="CS64" s="215"/>
      <c r="CT64" s="215"/>
      <c r="CU64" s="215"/>
      <c r="CV64" s="215"/>
      <c r="CW64" s="215"/>
      <c r="CX64" s="215"/>
      <c r="CY64" s="215"/>
      <c r="CZ64" s="215"/>
      <c r="DA64" s="215"/>
      <c r="DB64" s="215"/>
      <c r="DC64" s="215"/>
      <c r="DD64" s="215"/>
      <c r="DE64" s="215"/>
      <c r="DF64" s="215"/>
      <c r="DG64" s="215"/>
      <c r="DH64" s="215"/>
      <c r="DI64" s="215"/>
      <c r="DJ64" s="215"/>
      <c r="DK64" s="215"/>
      <c r="DL64" s="215"/>
      <c r="DM64" s="215"/>
      <c r="DN64" s="215"/>
      <c r="DO64" s="215"/>
      <c r="DP64" s="215"/>
      <c r="DQ64" s="215"/>
      <c r="DR64" s="215"/>
      <c r="DS64" s="215"/>
      <c r="DT64" s="215"/>
      <c r="DU64" s="215"/>
      <c r="DV64" s="215"/>
      <c r="DW64" s="215"/>
      <c r="DX64" s="215"/>
      <c r="DY64" s="215"/>
      <c r="DZ64" s="215"/>
      <c r="EA64" s="215"/>
      <c r="EB64" s="215"/>
      <c r="EC64" s="215"/>
      <c r="ED64" s="215"/>
      <c r="EE64" s="215"/>
      <c r="EF64" s="215"/>
      <c r="EG64" s="215"/>
      <c r="EH64" s="215"/>
      <c r="EI64" s="215"/>
      <c r="EJ64" s="215"/>
      <c r="EK64" s="215"/>
      <c r="EL64" s="215"/>
      <c r="EM64" s="215"/>
      <c r="EN64" s="215"/>
      <c r="EO64" s="215"/>
      <c r="EP64" s="215"/>
      <c r="EQ64" s="215"/>
      <c r="ER64" s="215"/>
      <c r="ES64" s="215"/>
      <c r="ET64" s="215"/>
      <c r="EU64" s="215"/>
      <c r="EV64" s="215"/>
      <c r="EW64" s="215"/>
      <c r="EX64" s="215"/>
      <c r="EY64" s="215"/>
      <c r="EZ64" s="215"/>
      <c r="FA64" s="215"/>
      <c r="FB64" s="215"/>
      <c r="FC64" s="215"/>
      <c r="FD64" s="215"/>
      <c r="FE64" s="215"/>
      <c r="FF64" s="215"/>
      <c r="FG64" s="215"/>
      <c r="FH64" s="215"/>
      <c r="FI64" s="215"/>
      <c r="FJ64" s="215"/>
      <c r="FK64" s="215"/>
      <c r="FL64" s="215"/>
      <c r="FM64" s="792"/>
      <c r="FN64" s="792"/>
      <c r="FO64" s="216"/>
      <c r="FP64" s="216"/>
      <c r="FQ64" s="216"/>
      <c r="FR64" s="216"/>
    </row>
    <row r="65" spans="1:174" s="217" customFormat="1" ht="26.4">
      <c r="A65" s="737" t="s">
        <v>63</v>
      </c>
      <c r="B65" s="683"/>
      <c r="C65" s="683"/>
      <c r="D65" s="218" t="s">
        <v>83</v>
      </c>
      <c r="E65" s="4"/>
      <c r="F65" s="193"/>
      <c r="G65" s="194"/>
      <c r="H65" s="186"/>
      <c r="I65" s="178"/>
      <c r="J65" s="178"/>
      <c r="K65" s="178"/>
      <c r="L65" s="178"/>
      <c r="M65" s="178"/>
      <c r="N65" s="178"/>
      <c r="O65" s="178"/>
      <c r="P65" s="178"/>
      <c r="Q65" s="178"/>
      <c r="R65" s="178"/>
      <c r="S65" s="178"/>
      <c r="T65" s="178"/>
      <c r="U65" s="178"/>
      <c r="V65" s="178"/>
      <c r="W65" s="178"/>
      <c r="X65" s="178"/>
      <c r="Y65" s="178"/>
      <c r="Z65" s="178"/>
      <c r="AA65" s="178"/>
      <c r="AB65" s="178"/>
      <c r="AC65" s="178"/>
      <c r="AD65" s="178"/>
      <c r="AE65" s="178"/>
      <c r="AF65" s="178"/>
      <c r="AG65" s="178"/>
      <c r="AH65" s="178"/>
      <c r="AI65" s="178"/>
      <c r="AJ65" s="178"/>
      <c r="AK65" s="178"/>
      <c r="AL65" s="178"/>
      <c r="AM65" s="178"/>
      <c r="AN65" s="178"/>
      <c r="AO65" s="178"/>
      <c r="AP65" s="178"/>
      <c r="AQ65" s="178"/>
      <c r="AR65" s="178"/>
      <c r="AS65" s="178"/>
      <c r="AT65" s="178"/>
      <c r="AU65" s="178"/>
      <c r="AV65" s="178"/>
      <c r="AW65" s="178"/>
      <c r="AX65" s="178"/>
      <c r="AY65" s="178"/>
      <c r="AZ65" s="178"/>
      <c r="BA65" s="178"/>
      <c r="BB65" s="178"/>
      <c r="BC65" s="178"/>
      <c r="BD65" s="178"/>
      <c r="BE65" s="178"/>
      <c r="BF65" s="178"/>
      <c r="BG65" s="178"/>
      <c r="BH65" s="178"/>
      <c r="BI65" s="178"/>
      <c r="BJ65" s="178"/>
      <c r="BK65" s="178"/>
      <c r="BL65" s="178"/>
      <c r="BM65" s="178"/>
      <c r="BN65" s="178"/>
      <c r="BO65" s="178"/>
      <c r="BP65" s="178"/>
      <c r="BQ65" s="178"/>
      <c r="BR65" s="178"/>
      <c r="BS65" s="178"/>
      <c r="BT65" s="739"/>
      <c r="BU65" s="215"/>
      <c r="BV65" s="215"/>
      <c r="BW65" s="215"/>
      <c r="BX65" s="215"/>
      <c r="BY65" s="215"/>
      <c r="BZ65" s="215"/>
      <c r="CA65" s="215"/>
      <c r="CB65" s="215"/>
      <c r="CC65" s="215"/>
      <c r="CD65" s="215"/>
      <c r="CE65" s="215"/>
      <c r="CF65" s="215"/>
      <c r="CG65" s="215"/>
      <c r="CH65" s="215"/>
      <c r="CI65" s="215"/>
      <c r="CJ65" s="215"/>
      <c r="CK65" s="215"/>
      <c r="CL65" s="215"/>
      <c r="CM65" s="215"/>
      <c r="CN65" s="215"/>
      <c r="CO65" s="215"/>
      <c r="CP65" s="215"/>
      <c r="CQ65" s="215"/>
      <c r="CR65" s="215"/>
      <c r="CS65" s="215"/>
      <c r="CT65" s="215"/>
      <c r="CU65" s="215"/>
      <c r="CV65" s="215"/>
      <c r="CW65" s="215"/>
      <c r="CX65" s="215"/>
      <c r="CY65" s="215"/>
      <c r="CZ65" s="215"/>
      <c r="DA65" s="215"/>
      <c r="DB65" s="215"/>
      <c r="DC65" s="215"/>
      <c r="DD65" s="215"/>
      <c r="DE65" s="215"/>
      <c r="DF65" s="215"/>
      <c r="DG65" s="215"/>
      <c r="DH65" s="215"/>
      <c r="DI65" s="215"/>
      <c r="DJ65" s="215"/>
      <c r="DK65" s="215"/>
      <c r="DL65" s="215"/>
      <c r="DM65" s="215"/>
      <c r="DN65" s="215"/>
      <c r="DO65" s="215"/>
      <c r="DP65" s="215"/>
      <c r="DQ65" s="215"/>
      <c r="DR65" s="215"/>
      <c r="DS65" s="215"/>
      <c r="DT65" s="215"/>
      <c r="DU65" s="215"/>
      <c r="DV65" s="215"/>
      <c r="DW65" s="215"/>
      <c r="DX65" s="215"/>
      <c r="DY65" s="215"/>
      <c r="DZ65" s="215"/>
      <c r="EA65" s="215"/>
      <c r="EB65" s="215"/>
      <c r="EC65" s="215"/>
      <c r="ED65" s="215"/>
      <c r="EE65" s="215"/>
      <c r="EF65" s="215"/>
      <c r="EG65" s="215"/>
      <c r="EH65" s="215"/>
      <c r="EI65" s="215"/>
      <c r="EJ65" s="215"/>
      <c r="EK65" s="215"/>
      <c r="EL65" s="215"/>
      <c r="EM65" s="215"/>
      <c r="EN65" s="215"/>
      <c r="EO65" s="215"/>
      <c r="EP65" s="215"/>
      <c r="EQ65" s="215"/>
      <c r="ER65" s="215"/>
      <c r="ES65" s="215"/>
      <c r="ET65" s="215"/>
      <c r="EU65" s="215"/>
      <c r="EV65" s="215"/>
      <c r="EW65" s="215"/>
      <c r="EX65" s="215"/>
      <c r="EY65" s="215"/>
      <c r="EZ65" s="215"/>
      <c r="FA65" s="215"/>
      <c r="FB65" s="215"/>
      <c r="FC65" s="215"/>
      <c r="FD65" s="215"/>
      <c r="FE65" s="215"/>
      <c r="FF65" s="215"/>
      <c r="FG65" s="215"/>
      <c r="FH65" s="215"/>
      <c r="FI65" s="215"/>
      <c r="FJ65" s="215"/>
      <c r="FK65" s="215"/>
      <c r="FL65" s="215"/>
      <c r="FM65" s="792"/>
      <c r="FN65" s="792"/>
      <c r="FO65" s="216"/>
      <c r="FP65" s="216"/>
      <c r="FQ65" s="216"/>
      <c r="FR65" s="216"/>
    </row>
    <row r="66" spans="1:174" s="217" customFormat="1" ht="13.8">
      <c r="A66" s="737" t="s">
        <v>63</v>
      </c>
      <c r="B66" s="683"/>
      <c r="C66" s="683"/>
      <c r="D66" s="95" t="s">
        <v>66</v>
      </c>
      <c r="E66" s="4"/>
      <c r="F66" s="193"/>
      <c r="G66" s="194"/>
      <c r="H66" s="186"/>
      <c r="I66" s="178"/>
      <c r="J66" s="178"/>
      <c r="K66" s="178"/>
      <c r="L66" s="178"/>
      <c r="M66" s="178"/>
      <c r="N66" s="178"/>
      <c r="O66" s="178"/>
      <c r="P66" s="178"/>
      <c r="Q66" s="178"/>
      <c r="R66" s="178"/>
      <c r="S66" s="178"/>
      <c r="T66" s="178"/>
      <c r="U66" s="178"/>
      <c r="V66" s="178"/>
      <c r="W66" s="178"/>
      <c r="X66" s="178"/>
      <c r="Y66" s="178"/>
      <c r="Z66" s="178"/>
      <c r="AA66" s="178"/>
      <c r="AB66" s="178"/>
      <c r="AC66" s="178"/>
      <c r="AD66" s="178"/>
      <c r="AE66" s="178"/>
      <c r="AF66" s="178"/>
      <c r="AG66" s="178"/>
      <c r="AH66" s="178"/>
      <c r="AI66" s="178"/>
      <c r="AJ66" s="178"/>
      <c r="AK66" s="178"/>
      <c r="AL66" s="178"/>
      <c r="AM66" s="178"/>
      <c r="AN66" s="178"/>
      <c r="AO66" s="178"/>
      <c r="AP66" s="178"/>
      <c r="AQ66" s="178"/>
      <c r="AR66" s="178"/>
      <c r="AS66" s="178"/>
      <c r="AT66" s="178"/>
      <c r="AU66" s="178"/>
      <c r="AV66" s="178"/>
      <c r="AW66" s="178"/>
      <c r="AX66" s="178"/>
      <c r="AY66" s="178"/>
      <c r="AZ66" s="178"/>
      <c r="BA66" s="178"/>
      <c r="BB66" s="178"/>
      <c r="BC66" s="178"/>
      <c r="BD66" s="178"/>
      <c r="BE66" s="178"/>
      <c r="BF66" s="178"/>
      <c r="BG66" s="178"/>
      <c r="BH66" s="178"/>
      <c r="BI66" s="178"/>
      <c r="BJ66" s="178"/>
      <c r="BK66" s="178"/>
      <c r="BL66" s="178"/>
      <c r="BM66" s="178"/>
      <c r="BN66" s="178"/>
      <c r="BO66" s="178"/>
      <c r="BP66" s="178"/>
      <c r="BQ66" s="178"/>
      <c r="BR66" s="178"/>
      <c r="BS66" s="178"/>
      <c r="BT66" s="739"/>
      <c r="BU66" s="215"/>
      <c r="BV66" s="215"/>
      <c r="BW66" s="215"/>
      <c r="BX66" s="215"/>
      <c r="BY66" s="215"/>
      <c r="BZ66" s="215"/>
      <c r="CA66" s="215"/>
      <c r="CB66" s="215"/>
      <c r="CC66" s="215"/>
      <c r="CD66" s="215"/>
      <c r="CE66" s="215"/>
      <c r="CF66" s="215"/>
      <c r="CG66" s="215"/>
      <c r="CH66" s="215"/>
      <c r="CI66" s="215"/>
      <c r="CJ66" s="215"/>
      <c r="CK66" s="215"/>
      <c r="CL66" s="215"/>
      <c r="CM66" s="215"/>
      <c r="CN66" s="215"/>
      <c r="CO66" s="215"/>
      <c r="CP66" s="215"/>
      <c r="CQ66" s="215"/>
      <c r="CR66" s="215"/>
      <c r="CS66" s="215"/>
      <c r="CT66" s="215"/>
      <c r="CU66" s="215"/>
      <c r="CV66" s="215"/>
      <c r="CW66" s="215"/>
      <c r="CX66" s="215"/>
      <c r="CY66" s="215"/>
      <c r="CZ66" s="215"/>
      <c r="DA66" s="215"/>
      <c r="DB66" s="215"/>
      <c r="DC66" s="215"/>
      <c r="DD66" s="215"/>
      <c r="DE66" s="215"/>
      <c r="DF66" s="215"/>
      <c r="DG66" s="215"/>
      <c r="DH66" s="215"/>
      <c r="DI66" s="215"/>
      <c r="DJ66" s="215"/>
      <c r="DK66" s="215"/>
      <c r="DL66" s="215"/>
      <c r="DM66" s="215"/>
      <c r="DN66" s="215"/>
      <c r="DO66" s="215"/>
      <c r="DP66" s="215"/>
      <c r="DQ66" s="215"/>
      <c r="DR66" s="215"/>
      <c r="DS66" s="215"/>
      <c r="DT66" s="215"/>
      <c r="DU66" s="215"/>
      <c r="DV66" s="215"/>
      <c r="DW66" s="215"/>
      <c r="DX66" s="215"/>
      <c r="DY66" s="215"/>
      <c r="DZ66" s="215"/>
      <c r="EA66" s="215"/>
      <c r="EB66" s="215"/>
      <c r="EC66" s="215"/>
      <c r="ED66" s="215"/>
      <c r="EE66" s="215"/>
      <c r="EF66" s="215"/>
      <c r="EG66" s="215"/>
      <c r="EH66" s="215"/>
      <c r="EI66" s="215"/>
      <c r="EJ66" s="215"/>
      <c r="EK66" s="215"/>
      <c r="EL66" s="215"/>
      <c r="EM66" s="215"/>
      <c r="EN66" s="215"/>
      <c r="EO66" s="215"/>
      <c r="EP66" s="215"/>
      <c r="EQ66" s="215"/>
      <c r="ER66" s="215"/>
      <c r="ES66" s="215"/>
      <c r="ET66" s="215"/>
      <c r="EU66" s="215"/>
      <c r="EV66" s="215"/>
      <c r="EW66" s="215"/>
      <c r="EX66" s="215"/>
      <c r="EY66" s="215"/>
      <c r="EZ66" s="215"/>
      <c r="FA66" s="215"/>
      <c r="FB66" s="215"/>
      <c r="FC66" s="215"/>
      <c r="FD66" s="215"/>
      <c r="FE66" s="215"/>
      <c r="FF66" s="215"/>
      <c r="FG66" s="215"/>
      <c r="FH66" s="215"/>
      <c r="FI66" s="215"/>
      <c r="FJ66" s="215"/>
      <c r="FK66" s="215"/>
      <c r="FL66" s="215"/>
      <c r="FM66" s="792"/>
      <c r="FN66" s="792"/>
      <c r="FO66" s="216"/>
      <c r="FP66" s="216"/>
      <c r="FQ66" s="216"/>
      <c r="FR66" s="216"/>
    </row>
    <row r="67" spans="1:174" s="217" customFormat="1" thickBot="1">
      <c r="A67" s="781" t="s">
        <v>63</v>
      </c>
      <c r="B67" s="744"/>
      <c r="C67" s="744"/>
      <c r="D67" s="482" t="s">
        <v>16</v>
      </c>
      <c r="E67" s="487"/>
      <c r="F67" s="193"/>
      <c r="G67" s="194"/>
      <c r="H67" s="186"/>
      <c r="I67" s="178"/>
      <c r="J67" s="178"/>
      <c r="K67" s="178"/>
      <c r="L67" s="178"/>
      <c r="M67" s="178"/>
      <c r="N67" s="178"/>
      <c r="O67" s="178"/>
      <c r="P67" s="178"/>
      <c r="Q67" s="178"/>
      <c r="R67" s="178"/>
      <c r="S67" s="178"/>
      <c r="T67" s="178"/>
      <c r="U67" s="178"/>
      <c r="V67" s="178"/>
      <c r="W67" s="178"/>
      <c r="X67" s="178"/>
      <c r="Y67" s="178"/>
      <c r="Z67" s="178"/>
      <c r="AA67" s="178"/>
      <c r="AB67" s="178"/>
      <c r="AC67" s="178"/>
      <c r="AD67" s="178"/>
      <c r="AE67" s="178"/>
      <c r="AF67" s="178"/>
      <c r="AG67" s="178"/>
      <c r="AH67" s="178"/>
      <c r="AI67" s="178"/>
      <c r="AJ67" s="178"/>
      <c r="AK67" s="178"/>
      <c r="AL67" s="178"/>
      <c r="AM67" s="178"/>
      <c r="AN67" s="178"/>
      <c r="AO67" s="178"/>
      <c r="AP67" s="178"/>
      <c r="AQ67" s="178"/>
      <c r="AR67" s="178"/>
      <c r="AS67" s="178"/>
      <c r="AT67" s="178"/>
      <c r="AU67" s="178"/>
      <c r="AV67" s="178"/>
      <c r="AW67" s="178"/>
      <c r="AX67" s="178"/>
      <c r="AY67" s="178"/>
      <c r="AZ67" s="178"/>
      <c r="BA67" s="178"/>
      <c r="BB67" s="178"/>
      <c r="BC67" s="178"/>
      <c r="BD67" s="178"/>
      <c r="BE67" s="178"/>
      <c r="BF67" s="178"/>
      <c r="BG67" s="178"/>
      <c r="BH67" s="178"/>
      <c r="BI67" s="178"/>
      <c r="BJ67" s="178"/>
      <c r="BK67" s="178"/>
      <c r="BL67" s="178"/>
      <c r="BM67" s="178"/>
      <c r="BN67" s="178"/>
      <c r="BO67" s="178"/>
      <c r="BP67" s="178"/>
      <c r="BQ67" s="178"/>
      <c r="BR67" s="178"/>
      <c r="BS67" s="178"/>
      <c r="BT67" s="740"/>
      <c r="BU67" s="272"/>
      <c r="BV67" s="215"/>
      <c r="BW67" s="215"/>
      <c r="BX67" s="215"/>
      <c r="BY67" s="215"/>
      <c r="BZ67" s="215"/>
      <c r="CA67" s="215"/>
      <c r="CB67" s="215"/>
      <c r="CC67" s="215"/>
      <c r="CD67" s="215"/>
      <c r="CE67" s="215"/>
      <c r="CF67" s="215"/>
      <c r="CG67" s="215"/>
      <c r="CH67" s="215"/>
      <c r="CI67" s="215"/>
      <c r="CJ67" s="215"/>
      <c r="CK67" s="215"/>
      <c r="CL67" s="215"/>
      <c r="CM67" s="215"/>
      <c r="CN67" s="215"/>
      <c r="CO67" s="215"/>
      <c r="CP67" s="215"/>
      <c r="CQ67" s="215"/>
      <c r="CR67" s="215"/>
      <c r="CS67" s="215"/>
      <c r="CT67" s="215"/>
      <c r="CU67" s="215"/>
      <c r="CV67" s="215"/>
      <c r="CW67" s="215"/>
      <c r="CX67" s="215"/>
      <c r="CY67" s="215"/>
      <c r="CZ67" s="215"/>
      <c r="DA67" s="215"/>
      <c r="DB67" s="215"/>
      <c r="DC67" s="215"/>
      <c r="DD67" s="215"/>
      <c r="DE67" s="215"/>
      <c r="DF67" s="215"/>
      <c r="DG67" s="215"/>
      <c r="DH67" s="215"/>
      <c r="DI67" s="215"/>
      <c r="DJ67" s="215"/>
      <c r="DK67" s="215"/>
      <c r="DL67" s="215"/>
      <c r="DM67" s="215"/>
      <c r="DN67" s="215"/>
      <c r="DO67" s="215"/>
      <c r="DP67" s="215"/>
      <c r="DQ67" s="215"/>
      <c r="DR67" s="215"/>
      <c r="DS67" s="215"/>
      <c r="DT67" s="215"/>
      <c r="DU67" s="215"/>
      <c r="DV67" s="215"/>
      <c r="DW67" s="215"/>
      <c r="DX67" s="215"/>
      <c r="DY67" s="215"/>
      <c r="DZ67" s="215"/>
      <c r="EA67" s="215"/>
      <c r="EB67" s="215"/>
      <c r="EC67" s="215"/>
      <c r="ED67" s="215"/>
      <c r="EE67" s="215"/>
      <c r="EF67" s="215"/>
      <c r="EG67" s="215"/>
      <c r="EH67" s="215"/>
      <c r="EI67" s="215"/>
      <c r="EJ67" s="215"/>
      <c r="EK67" s="215"/>
      <c r="EL67" s="215"/>
      <c r="EM67" s="215"/>
      <c r="EN67" s="215"/>
      <c r="EO67" s="215"/>
      <c r="EP67" s="215"/>
      <c r="EQ67" s="215"/>
      <c r="ER67" s="215"/>
      <c r="ES67" s="215"/>
      <c r="ET67" s="215"/>
      <c r="EU67" s="215"/>
      <c r="EV67" s="215"/>
      <c r="EW67" s="215"/>
      <c r="EX67" s="215"/>
      <c r="EY67" s="215"/>
      <c r="EZ67" s="215"/>
      <c r="FA67" s="215"/>
      <c r="FB67" s="215"/>
      <c r="FC67" s="215"/>
      <c r="FD67" s="215"/>
      <c r="FE67" s="215"/>
      <c r="FF67" s="215"/>
      <c r="FG67" s="215"/>
      <c r="FH67" s="215"/>
      <c r="FI67" s="215"/>
      <c r="FJ67" s="215"/>
      <c r="FK67" s="215"/>
      <c r="FL67" s="215"/>
      <c r="FM67" s="792"/>
      <c r="FN67" s="792"/>
      <c r="FO67" s="216"/>
      <c r="FP67" s="216"/>
      <c r="FQ67" s="216"/>
      <c r="FR67" s="216"/>
    </row>
    <row r="68" spans="1:174" s="217" customFormat="1" ht="39.6">
      <c r="A68" s="485" t="s">
        <v>60</v>
      </c>
      <c r="B68" s="303">
        <v>9</v>
      </c>
      <c r="C68" s="92" t="s">
        <v>61</v>
      </c>
      <c r="D68" s="219" t="s">
        <v>725</v>
      </c>
      <c r="E68" s="486"/>
      <c r="F68" s="193"/>
      <c r="G68" s="194"/>
      <c r="H68" s="186"/>
      <c r="I68" s="178"/>
      <c r="J68" s="178"/>
      <c r="K68" s="178"/>
      <c r="L68" s="178"/>
      <c r="M68" s="178"/>
      <c r="N68" s="178"/>
      <c r="O68" s="178"/>
      <c r="P68" s="178"/>
      <c r="Q68" s="178"/>
      <c r="R68" s="178"/>
      <c r="S68" s="178"/>
      <c r="T68" s="178"/>
      <c r="U68" s="178"/>
      <c r="V68" s="178"/>
      <c r="W68" s="178"/>
      <c r="X68" s="178"/>
      <c r="Y68" s="178"/>
      <c r="Z68" s="178"/>
      <c r="AA68" s="178"/>
      <c r="AB68" s="178"/>
      <c r="AC68" s="178"/>
      <c r="AD68" s="178"/>
      <c r="AE68" s="178"/>
      <c r="AF68" s="178"/>
      <c r="AG68" s="178"/>
      <c r="AH68" s="178"/>
      <c r="AI68" s="178"/>
      <c r="AJ68" s="178"/>
      <c r="AK68" s="178"/>
      <c r="AL68" s="178"/>
      <c r="AM68" s="178"/>
      <c r="AN68" s="178"/>
      <c r="AO68" s="178"/>
      <c r="AP68" s="178"/>
      <c r="AQ68" s="178"/>
      <c r="AR68" s="178"/>
      <c r="AS68" s="178"/>
      <c r="AT68" s="178"/>
      <c r="AU68" s="178"/>
      <c r="AV68" s="178"/>
      <c r="AW68" s="178"/>
      <c r="AX68" s="178"/>
      <c r="AY68" s="178"/>
      <c r="AZ68" s="178"/>
      <c r="BA68" s="178"/>
      <c r="BB68" s="178"/>
      <c r="BC68" s="178"/>
      <c r="BD68" s="178"/>
      <c r="BE68" s="178"/>
      <c r="BF68" s="178"/>
      <c r="BG68" s="178"/>
      <c r="BH68" s="178"/>
      <c r="BI68" s="178"/>
      <c r="BJ68" s="178"/>
      <c r="BK68" s="178"/>
      <c r="BL68" s="178"/>
      <c r="BM68" s="178"/>
      <c r="BN68" s="178"/>
      <c r="BO68" s="178"/>
      <c r="BP68" s="178"/>
      <c r="BQ68" s="178"/>
      <c r="BR68" s="178"/>
      <c r="BS68" s="178"/>
      <c r="BT68" s="738"/>
      <c r="BU68" s="272"/>
      <c r="BV68" s="215"/>
      <c r="BW68" s="215"/>
      <c r="BX68" s="215"/>
      <c r="BY68" s="215"/>
      <c r="BZ68" s="215"/>
      <c r="CA68" s="215"/>
      <c r="CB68" s="215"/>
      <c r="CC68" s="215"/>
      <c r="CD68" s="215"/>
      <c r="CE68" s="215"/>
      <c r="CF68" s="215"/>
      <c r="CG68" s="215"/>
      <c r="CH68" s="215"/>
      <c r="CI68" s="215"/>
      <c r="CJ68" s="215"/>
      <c r="CK68" s="215"/>
      <c r="CL68" s="215"/>
      <c r="CM68" s="215"/>
      <c r="CN68" s="215"/>
      <c r="CO68" s="215"/>
      <c r="CP68" s="215"/>
      <c r="CQ68" s="215"/>
      <c r="CR68" s="215"/>
      <c r="CS68" s="215"/>
      <c r="CT68" s="215"/>
      <c r="CU68" s="215"/>
      <c r="CV68" s="215"/>
      <c r="CW68" s="215"/>
      <c r="CX68" s="215"/>
      <c r="CY68" s="215"/>
      <c r="CZ68" s="215"/>
      <c r="DA68" s="215"/>
      <c r="DB68" s="215"/>
      <c r="DC68" s="215"/>
      <c r="DD68" s="215"/>
      <c r="DE68" s="215"/>
      <c r="DF68" s="215"/>
      <c r="DG68" s="215"/>
      <c r="DH68" s="215"/>
      <c r="DI68" s="215"/>
      <c r="DJ68" s="215"/>
      <c r="DK68" s="215"/>
      <c r="DL68" s="215"/>
      <c r="DM68" s="215"/>
      <c r="DN68" s="215"/>
      <c r="DO68" s="215"/>
      <c r="DP68" s="215"/>
      <c r="DQ68" s="215"/>
      <c r="DR68" s="215"/>
      <c r="DS68" s="215"/>
      <c r="DT68" s="215"/>
      <c r="DU68" s="215"/>
      <c r="DV68" s="215"/>
      <c r="DW68" s="215"/>
      <c r="DX68" s="215"/>
      <c r="DY68" s="215"/>
      <c r="DZ68" s="215"/>
      <c r="EA68" s="215"/>
      <c r="EB68" s="215"/>
      <c r="EC68" s="215"/>
      <c r="ED68" s="215"/>
      <c r="EE68" s="215"/>
      <c r="EF68" s="215"/>
      <c r="EG68" s="215"/>
      <c r="EH68" s="215"/>
      <c r="EI68" s="215"/>
      <c r="EJ68" s="215"/>
      <c r="EK68" s="215"/>
      <c r="EL68" s="215"/>
      <c r="EM68" s="215"/>
      <c r="EN68" s="215"/>
      <c r="EO68" s="215"/>
      <c r="EP68" s="215"/>
      <c r="EQ68" s="215"/>
      <c r="ER68" s="215"/>
      <c r="ES68" s="215"/>
      <c r="ET68" s="215"/>
      <c r="EU68" s="215"/>
      <c r="EV68" s="215"/>
      <c r="EW68" s="215"/>
      <c r="EX68" s="215"/>
      <c r="EY68" s="215"/>
      <c r="EZ68" s="215"/>
      <c r="FA68" s="215"/>
      <c r="FB68" s="215"/>
      <c r="FC68" s="215"/>
      <c r="FD68" s="215"/>
      <c r="FE68" s="215"/>
      <c r="FF68" s="215"/>
      <c r="FG68" s="215"/>
      <c r="FH68" s="215"/>
      <c r="FI68" s="215"/>
      <c r="FJ68" s="215"/>
      <c r="FK68" s="215"/>
      <c r="FL68" s="215"/>
      <c r="FM68" s="302"/>
      <c r="FN68" s="302"/>
      <c r="FO68" s="216"/>
      <c r="FP68" s="216"/>
      <c r="FQ68" s="216"/>
      <c r="FR68" s="216"/>
    </row>
    <row r="69" spans="1:174" s="217" customFormat="1" ht="13.8">
      <c r="A69" s="737" t="s">
        <v>63</v>
      </c>
      <c r="B69" s="683"/>
      <c r="C69" s="683"/>
      <c r="D69" s="218" t="s">
        <v>726</v>
      </c>
      <c r="E69" s="3"/>
      <c r="F69" s="193"/>
      <c r="G69" s="194"/>
      <c r="H69" s="186"/>
      <c r="I69" s="178"/>
      <c r="J69" s="178"/>
      <c r="K69" s="178"/>
      <c r="L69" s="178"/>
      <c r="M69" s="178"/>
      <c r="N69" s="178"/>
      <c r="O69" s="178"/>
      <c r="P69" s="178"/>
      <c r="Q69" s="178"/>
      <c r="R69" s="178"/>
      <c r="S69" s="178"/>
      <c r="T69" s="178"/>
      <c r="U69" s="178"/>
      <c r="V69" s="178"/>
      <c r="W69" s="178"/>
      <c r="X69" s="178"/>
      <c r="Y69" s="178"/>
      <c r="Z69" s="178"/>
      <c r="AA69" s="178"/>
      <c r="AB69" s="178"/>
      <c r="AC69" s="178"/>
      <c r="AD69" s="178"/>
      <c r="AE69" s="178"/>
      <c r="AF69" s="178"/>
      <c r="AG69" s="178"/>
      <c r="AH69" s="178"/>
      <c r="AI69" s="178"/>
      <c r="AJ69" s="178"/>
      <c r="AK69" s="178"/>
      <c r="AL69" s="178"/>
      <c r="AM69" s="178"/>
      <c r="AN69" s="178"/>
      <c r="AO69" s="178"/>
      <c r="AP69" s="178"/>
      <c r="AQ69" s="178"/>
      <c r="AR69" s="178"/>
      <c r="AS69" s="178"/>
      <c r="AT69" s="178"/>
      <c r="AU69" s="178"/>
      <c r="AV69" s="178"/>
      <c r="AW69" s="178"/>
      <c r="AX69" s="178"/>
      <c r="AY69" s="178"/>
      <c r="AZ69" s="178"/>
      <c r="BA69" s="178"/>
      <c r="BB69" s="178"/>
      <c r="BC69" s="178"/>
      <c r="BD69" s="178"/>
      <c r="BE69" s="178"/>
      <c r="BF69" s="178"/>
      <c r="BG69" s="178"/>
      <c r="BH69" s="178"/>
      <c r="BI69" s="178"/>
      <c r="BJ69" s="178"/>
      <c r="BK69" s="178"/>
      <c r="BL69" s="178"/>
      <c r="BM69" s="178"/>
      <c r="BN69" s="178"/>
      <c r="BO69" s="178"/>
      <c r="BP69" s="178"/>
      <c r="BQ69" s="178"/>
      <c r="BR69" s="178"/>
      <c r="BS69" s="178"/>
      <c r="BT69" s="739"/>
      <c r="BU69" s="272"/>
      <c r="BV69" s="215"/>
      <c r="BW69" s="215"/>
      <c r="BX69" s="215"/>
      <c r="BY69" s="215"/>
      <c r="BZ69" s="215"/>
      <c r="CA69" s="215"/>
      <c r="CB69" s="215"/>
      <c r="CC69" s="215"/>
      <c r="CD69" s="215"/>
      <c r="CE69" s="215"/>
      <c r="CF69" s="215"/>
      <c r="CG69" s="215"/>
      <c r="CH69" s="215"/>
      <c r="CI69" s="215"/>
      <c r="CJ69" s="215"/>
      <c r="CK69" s="215"/>
      <c r="CL69" s="215"/>
      <c r="CM69" s="215"/>
      <c r="CN69" s="215"/>
      <c r="CO69" s="215"/>
      <c r="CP69" s="215"/>
      <c r="CQ69" s="215"/>
      <c r="CR69" s="215"/>
      <c r="CS69" s="215"/>
      <c r="CT69" s="215"/>
      <c r="CU69" s="215"/>
      <c r="CV69" s="215"/>
      <c r="CW69" s="215"/>
      <c r="CX69" s="215"/>
      <c r="CY69" s="215"/>
      <c r="CZ69" s="215"/>
      <c r="DA69" s="215"/>
      <c r="DB69" s="215"/>
      <c r="DC69" s="215"/>
      <c r="DD69" s="215"/>
      <c r="DE69" s="215"/>
      <c r="DF69" s="215"/>
      <c r="DG69" s="215"/>
      <c r="DH69" s="215"/>
      <c r="DI69" s="215"/>
      <c r="DJ69" s="215"/>
      <c r="DK69" s="215"/>
      <c r="DL69" s="215"/>
      <c r="DM69" s="215"/>
      <c r="DN69" s="215"/>
      <c r="DO69" s="215"/>
      <c r="DP69" s="215"/>
      <c r="DQ69" s="215"/>
      <c r="DR69" s="215"/>
      <c r="DS69" s="215"/>
      <c r="DT69" s="215"/>
      <c r="DU69" s="215"/>
      <c r="DV69" s="215"/>
      <c r="DW69" s="215"/>
      <c r="DX69" s="215"/>
      <c r="DY69" s="215"/>
      <c r="DZ69" s="215"/>
      <c r="EA69" s="215"/>
      <c r="EB69" s="215"/>
      <c r="EC69" s="215"/>
      <c r="ED69" s="215"/>
      <c r="EE69" s="215"/>
      <c r="EF69" s="215"/>
      <c r="EG69" s="215"/>
      <c r="EH69" s="215"/>
      <c r="EI69" s="215"/>
      <c r="EJ69" s="215"/>
      <c r="EK69" s="215"/>
      <c r="EL69" s="215"/>
      <c r="EM69" s="215"/>
      <c r="EN69" s="215"/>
      <c r="EO69" s="215"/>
      <c r="EP69" s="215"/>
      <c r="EQ69" s="215"/>
      <c r="ER69" s="215"/>
      <c r="ES69" s="215"/>
      <c r="ET69" s="215"/>
      <c r="EU69" s="215"/>
      <c r="EV69" s="215"/>
      <c r="EW69" s="215"/>
      <c r="EX69" s="215"/>
      <c r="EY69" s="215"/>
      <c r="EZ69" s="215"/>
      <c r="FA69" s="215"/>
      <c r="FB69" s="215"/>
      <c r="FC69" s="215"/>
      <c r="FD69" s="215"/>
      <c r="FE69" s="215"/>
      <c r="FF69" s="215"/>
      <c r="FG69" s="215"/>
      <c r="FH69" s="215"/>
      <c r="FI69" s="215"/>
      <c r="FJ69" s="215"/>
      <c r="FK69" s="215"/>
      <c r="FL69" s="215"/>
      <c r="FM69" s="302"/>
      <c r="FN69" s="302"/>
      <c r="FO69" s="216"/>
      <c r="FP69" s="216"/>
      <c r="FQ69" s="216"/>
      <c r="FR69" s="216"/>
    </row>
    <row r="70" spans="1:174" s="217" customFormat="1" ht="13.8">
      <c r="A70" s="737" t="s">
        <v>63</v>
      </c>
      <c r="B70" s="683"/>
      <c r="C70" s="683"/>
      <c r="D70" s="218" t="s">
        <v>73</v>
      </c>
      <c r="E70" s="4"/>
      <c r="F70" s="193"/>
      <c r="G70" s="194"/>
      <c r="H70" s="186"/>
      <c r="I70" s="178"/>
      <c r="J70" s="178"/>
      <c r="K70" s="178"/>
      <c r="L70" s="178"/>
      <c r="M70" s="178"/>
      <c r="N70" s="178"/>
      <c r="O70" s="178"/>
      <c r="P70" s="178"/>
      <c r="Q70" s="178"/>
      <c r="R70" s="178"/>
      <c r="S70" s="178"/>
      <c r="T70" s="178"/>
      <c r="U70" s="178"/>
      <c r="V70" s="178"/>
      <c r="W70" s="178"/>
      <c r="X70" s="178"/>
      <c r="Y70" s="178"/>
      <c r="Z70" s="178"/>
      <c r="AA70" s="178"/>
      <c r="AB70" s="178"/>
      <c r="AC70" s="178"/>
      <c r="AD70" s="178"/>
      <c r="AE70" s="178"/>
      <c r="AF70" s="178"/>
      <c r="AG70" s="178"/>
      <c r="AH70" s="178"/>
      <c r="AI70" s="178"/>
      <c r="AJ70" s="178"/>
      <c r="AK70" s="178"/>
      <c r="AL70" s="178"/>
      <c r="AM70" s="178"/>
      <c r="AN70" s="178"/>
      <c r="AO70" s="178"/>
      <c r="AP70" s="178"/>
      <c r="AQ70" s="178"/>
      <c r="AR70" s="178"/>
      <c r="AS70" s="178"/>
      <c r="AT70" s="178"/>
      <c r="AU70" s="178"/>
      <c r="AV70" s="178"/>
      <c r="AW70" s="178"/>
      <c r="AX70" s="178"/>
      <c r="AY70" s="178"/>
      <c r="AZ70" s="178"/>
      <c r="BA70" s="178"/>
      <c r="BB70" s="178"/>
      <c r="BC70" s="178"/>
      <c r="BD70" s="178"/>
      <c r="BE70" s="178"/>
      <c r="BF70" s="178"/>
      <c r="BG70" s="178"/>
      <c r="BH70" s="178"/>
      <c r="BI70" s="178"/>
      <c r="BJ70" s="178"/>
      <c r="BK70" s="178"/>
      <c r="BL70" s="178"/>
      <c r="BM70" s="178"/>
      <c r="BN70" s="178"/>
      <c r="BO70" s="178"/>
      <c r="BP70" s="178"/>
      <c r="BQ70" s="178"/>
      <c r="BR70" s="178"/>
      <c r="BS70" s="178"/>
      <c r="BT70" s="739"/>
      <c r="BU70" s="272"/>
      <c r="BV70" s="215"/>
      <c r="BW70" s="215"/>
      <c r="BX70" s="215"/>
      <c r="BY70" s="215"/>
      <c r="BZ70" s="215"/>
      <c r="CA70" s="215"/>
      <c r="CB70" s="215"/>
      <c r="CC70" s="215"/>
      <c r="CD70" s="215"/>
      <c r="CE70" s="215"/>
      <c r="CF70" s="215"/>
      <c r="CG70" s="215"/>
      <c r="CH70" s="215"/>
      <c r="CI70" s="215"/>
      <c r="CJ70" s="215"/>
      <c r="CK70" s="215"/>
      <c r="CL70" s="215"/>
      <c r="CM70" s="215"/>
      <c r="CN70" s="215"/>
      <c r="CO70" s="215"/>
      <c r="CP70" s="215"/>
      <c r="CQ70" s="215"/>
      <c r="CR70" s="215"/>
      <c r="CS70" s="215"/>
      <c r="CT70" s="215"/>
      <c r="CU70" s="215"/>
      <c r="CV70" s="215"/>
      <c r="CW70" s="215"/>
      <c r="CX70" s="215"/>
      <c r="CY70" s="215"/>
      <c r="CZ70" s="215"/>
      <c r="DA70" s="215"/>
      <c r="DB70" s="215"/>
      <c r="DC70" s="215"/>
      <c r="DD70" s="215"/>
      <c r="DE70" s="215"/>
      <c r="DF70" s="215"/>
      <c r="DG70" s="215"/>
      <c r="DH70" s="215"/>
      <c r="DI70" s="215"/>
      <c r="DJ70" s="215"/>
      <c r="DK70" s="215"/>
      <c r="DL70" s="215"/>
      <c r="DM70" s="215"/>
      <c r="DN70" s="215"/>
      <c r="DO70" s="215"/>
      <c r="DP70" s="215"/>
      <c r="DQ70" s="215"/>
      <c r="DR70" s="215"/>
      <c r="DS70" s="215"/>
      <c r="DT70" s="215"/>
      <c r="DU70" s="215"/>
      <c r="DV70" s="215"/>
      <c r="DW70" s="215"/>
      <c r="DX70" s="215"/>
      <c r="DY70" s="215"/>
      <c r="DZ70" s="215"/>
      <c r="EA70" s="215"/>
      <c r="EB70" s="215"/>
      <c r="EC70" s="215"/>
      <c r="ED70" s="215"/>
      <c r="EE70" s="215"/>
      <c r="EF70" s="215"/>
      <c r="EG70" s="215"/>
      <c r="EH70" s="215"/>
      <c r="EI70" s="215"/>
      <c r="EJ70" s="215"/>
      <c r="EK70" s="215"/>
      <c r="EL70" s="215"/>
      <c r="EM70" s="215"/>
      <c r="EN70" s="215"/>
      <c r="EO70" s="215"/>
      <c r="EP70" s="215"/>
      <c r="EQ70" s="215"/>
      <c r="ER70" s="215"/>
      <c r="ES70" s="215"/>
      <c r="ET70" s="215"/>
      <c r="EU70" s="215"/>
      <c r="EV70" s="215"/>
      <c r="EW70" s="215"/>
      <c r="EX70" s="215"/>
      <c r="EY70" s="215"/>
      <c r="EZ70" s="215"/>
      <c r="FA70" s="215"/>
      <c r="FB70" s="215"/>
      <c r="FC70" s="215"/>
      <c r="FD70" s="215"/>
      <c r="FE70" s="215"/>
      <c r="FF70" s="215"/>
      <c r="FG70" s="215"/>
      <c r="FH70" s="215"/>
      <c r="FI70" s="215"/>
      <c r="FJ70" s="215"/>
      <c r="FK70" s="215"/>
      <c r="FL70" s="215"/>
      <c r="FM70" s="302"/>
      <c r="FN70" s="302"/>
      <c r="FO70" s="216"/>
      <c r="FP70" s="216"/>
      <c r="FQ70" s="216"/>
      <c r="FR70" s="216"/>
    </row>
    <row r="71" spans="1:174" s="217" customFormat="1" thickBot="1">
      <c r="A71" s="737" t="s">
        <v>63</v>
      </c>
      <c r="B71" s="683"/>
      <c r="C71" s="683"/>
      <c r="D71" s="97" t="s">
        <v>16</v>
      </c>
      <c r="E71" s="481"/>
      <c r="F71" s="193"/>
      <c r="G71" s="194"/>
      <c r="H71" s="186"/>
      <c r="I71" s="178"/>
      <c r="J71" s="178"/>
      <c r="K71" s="178"/>
      <c r="L71" s="178"/>
      <c r="M71" s="178"/>
      <c r="N71" s="178"/>
      <c r="O71" s="178"/>
      <c r="P71" s="178"/>
      <c r="Q71" s="178"/>
      <c r="R71" s="178"/>
      <c r="S71" s="178"/>
      <c r="T71" s="178"/>
      <c r="U71" s="178"/>
      <c r="V71" s="178"/>
      <c r="W71" s="178"/>
      <c r="X71" s="178"/>
      <c r="Y71" s="178"/>
      <c r="Z71" s="178"/>
      <c r="AA71" s="178"/>
      <c r="AB71" s="178"/>
      <c r="AC71" s="178"/>
      <c r="AD71" s="178"/>
      <c r="AE71" s="178"/>
      <c r="AF71" s="178"/>
      <c r="AG71" s="178"/>
      <c r="AH71" s="178"/>
      <c r="AI71" s="178"/>
      <c r="AJ71" s="178"/>
      <c r="AK71" s="178"/>
      <c r="AL71" s="178"/>
      <c r="AM71" s="178"/>
      <c r="AN71" s="178"/>
      <c r="AO71" s="178"/>
      <c r="AP71" s="178"/>
      <c r="AQ71" s="178"/>
      <c r="AR71" s="178"/>
      <c r="AS71" s="178"/>
      <c r="AT71" s="178"/>
      <c r="AU71" s="178"/>
      <c r="AV71" s="178"/>
      <c r="AW71" s="178"/>
      <c r="AX71" s="178"/>
      <c r="AY71" s="178"/>
      <c r="AZ71" s="178"/>
      <c r="BA71" s="178"/>
      <c r="BB71" s="178"/>
      <c r="BC71" s="178"/>
      <c r="BD71" s="178"/>
      <c r="BE71" s="178"/>
      <c r="BF71" s="178"/>
      <c r="BG71" s="178"/>
      <c r="BH71" s="178"/>
      <c r="BI71" s="178"/>
      <c r="BJ71" s="178"/>
      <c r="BK71" s="178"/>
      <c r="BL71" s="178"/>
      <c r="BM71" s="178"/>
      <c r="BN71" s="178"/>
      <c r="BO71" s="178"/>
      <c r="BP71" s="178"/>
      <c r="BQ71" s="178"/>
      <c r="BR71" s="178"/>
      <c r="BS71" s="178"/>
      <c r="BT71" s="740"/>
      <c r="BU71" s="272"/>
      <c r="BV71" s="215"/>
      <c r="BW71" s="215"/>
      <c r="BX71" s="215"/>
      <c r="BY71" s="215"/>
      <c r="BZ71" s="215"/>
      <c r="CA71" s="215"/>
      <c r="CB71" s="215"/>
      <c r="CC71" s="215"/>
      <c r="CD71" s="215"/>
      <c r="CE71" s="215"/>
      <c r="CF71" s="215"/>
      <c r="CG71" s="215"/>
      <c r="CH71" s="215"/>
      <c r="CI71" s="215"/>
      <c r="CJ71" s="215"/>
      <c r="CK71" s="215"/>
      <c r="CL71" s="215"/>
      <c r="CM71" s="215"/>
      <c r="CN71" s="215"/>
      <c r="CO71" s="215"/>
      <c r="CP71" s="215"/>
      <c r="CQ71" s="215"/>
      <c r="CR71" s="215"/>
      <c r="CS71" s="215"/>
      <c r="CT71" s="215"/>
      <c r="CU71" s="215"/>
      <c r="CV71" s="215"/>
      <c r="CW71" s="215"/>
      <c r="CX71" s="215"/>
      <c r="CY71" s="215"/>
      <c r="CZ71" s="215"/>
      <c r="DA71" s="215"/>
      <c r="DB71" s="215"/>
      <c r="DC71" s="215"/>
      <c r="DD71" s="215"/>
      <c r="DE71" s="215"/>
      <c r="DF71" s="215"/>
      <c r="DG71" s="215"/>
      <c r="DH71" s="215"/>
      <c r="DI71" s="215"/>
      <c r="DJ71" s="215"/>
      <c r="DK71" s="215"/>
      <c r="DL71" s="215"/>
      <c r="DM71" s="215"/>
      <c r="DN71" s="215"/>
      <c r="DO71" s="215"/>
      <c r="DP71" s="215"/>
      <c r="DQ71" s="215"/>
      <c r="DR71" s="215"/>
      <c r="DS71" s="215"/>
      <c r="DT71" s="215"/>
      <c r="DU71" s="215"/>
      <c r="DV71" s="215"/>
      <c r="DW71" s="215"/>
      <c r="DX71" s="215"/>
      <c r="DY71" s="215"/>
      <c r="DZ71" s="215"/>
      <c r="EA71" s="215"/>
      <c r="EB71" s="215"/>
      <c r="EC71" s="215"/>
      <c r="ED71" s="215"/>
      <c r="EE71" s="215"/>
      <c r="EF71" s="215"/>
      <c r="EG71" s="215"/>
      <c r="EH71" s="215"/>
      <c r="EI71" s="215"/>
      <c r="EJ71" s="215"/>
      <c r="EK71" s="215"/>
      <c r="EL71" s="215"/>
      <c r="EM71" s="215"/>
      <c r="EN71" s="215"/>
      <c r="EO71" s="215"/>
      <c r="EP71" s="215"/>
      <c r="EQ71" s="215"/>
      <c r="ER71" s="215"/>
      <c r="ES71" s="215"/>
      <c r="ET71" s="215"/>
      <c r="EU71" s="215"/>
      <c r="EV71" s="215"/>
      <c r="EW71" s="215"/>
      <c r="EX71" s="215"/>
      <c r="EY71" s="215"/>
      <c r="EZ71" s="215"/>
      <c r="FA71" s="215"/>
      <c r="FB71" s="215"/>
      <c r="FC71" s="215"/>
      <c r="FD71" s="215"/>
      <c r="FE71" s="215"/>
      <c r="FF71" s="215"/>
      <c r="FG71" s="215"/>
      <c r="FH71" s="215"/>
      <c r="FI71" s="215"/>
      <c r="FJ71" s="215"/>
      <c r="FK71" s="215"/>
      <c r="FL71" s="215"/>
      <c r="FM71" s="302"/>
      <c r="FN71" s="302"/>
      <c r="FO71" s="216"/>
      <c r="FP71" s="216"/>
      <c r="FQ71" s="216"/>
      <c r="FR71" s="216"/>
    </row>
    <row r="72" spans="1:174" s="217" customFormat="1" ht="39.6">
      <c r="A72" s="485" t="s">
        <v>60</v>
      </c>
      <c r="B72" s="303">
        <v>10</v>
      </c>
      <c r="C72" s="92" t="s">
        <v>61</v>
      </c>
      <c r="D72" s="219" t="s">
        <v>727</v>
      </c>
      <c r="E72" s="486"/>
      <c r="F72" s="193"/>
      <c r="G72" s="194"/>
      <c r="H72" s="186"/>
      <c r="I72" s="178"/>
      <c r="J72" s="178"/>
      <c r="K72" s="178"/>
      <c r="L72" s="178"/>
      <c r="M72" s="178"/>
      <c r="N72" s="178"/>
      <c r="O72" s="178"/>
      <c r="P72" s="178"/>
      <c r="Q72" s="178"/>
      <c r="R72" s="178"/>
      <c r="S72" s="178"/>
      <c r="T72" s="178"/>
      <c r="U72" s="178"/>
      <c r="V72" s="178"/>
      <c r="W72" s="178"/>
      <c r="X72" s="178"/>
      <c r="Y72" s="178"/>
      <c r="Z72" s="178"/>
      <c r="AA72" s="178"/>
      <c r="AB72" s="178"/>
      <c r="AC72" s="178"/>
      <c r="AD72" s="178"/>
      <c r="AE72" s="178"/>
      <c r="AF72" s="178"/>
      <c r="AG72" s="178"/>
      <c r="AH72" s="178"/>
      <c r="AI72" s="178"/>
      <c r="AJ72" s="178"/>
      <c r="AK72" s="178"/>
      <c r="AL72" s="178"/>
      <c r="AM72" s="178"/>
      <c r="AN72" s="178"/>
      <c r="AO72" s="178"/>
      <c r="AP72" s="178"/>
      <c r="AQ72" s="178"/>
      <c r="AR72" s="178"/>
      <c r="AS72" s="178"/>
      <c r="AT72" s="178"/>
      <c r="AU72" s="178"/>
      <c r="AV72" s="178"/>
      <c r="AW72" s="178"/>
      <c r="AX72" s="178"/>
      <c r="AY72" s="178"/>
      <c r="AZ72" s="178"/>
      <c r="BA72" s="178"/>
      <c r="BB72" s="178"/>
      <c r="BC72" s="178"/>
      <c r="BD72" s="178"/>
      <c r="BE72" s="178"/>
      <c r="BF72" s="178"/>
      <c r="BG72" s="178"/>
      <c r="BH72" s="178"/>
      <c r="BI72" s="178"/>
      <c r="BJ72" s="178"/>
      <c r="BK72" s="178"/>
      <c r="BL72" s="178"/>
      <c r="BM72" s="178"/>
      <c r="BN72" s="178"/>
      <c r="BO72" s="178"/>
      <c r="BP72" s="178"/>
      <c r="BQ72" s="178"/>
      <c r="BR72" s="178"/>
      <c r="BS72" s="178"/>
      <c r="BT72" s="738"/>
      <c r="BU72" s="272"/>
      <c r="BV72" s="215"/>
      <c r="BW72" s="215"/>
      <c r="BX72" s="215"/>
      <c r="BY72" s="215"/>
      <c r="BZ72" s="215"/>
      <c r="CA72" s="215"/>
      <c r="CB72" s="215"/>
      <c r="CC72" s="215"/>
      <c r="CD72" s="215"/>
      <c r="CE72" s="215"/>
      <c r="CF72" s="215"/>
      <c r="CG72" s="215"/>
      <c r="CH72" s="215"/>
      <c r="CI72" s="215"/>
      <c r="CJ72" s="215"/>
      <c r="CK72" s="215"/>
      <c r="CL72" s="215"/>
      <c r="CM72" s="215"/>
      <c r="CN72" s="215"/>
      <c r="CO72" s="215"/>
      <c r="CP72" s="215"/>
      <c r="CQ72" s="215"/>
      <c r="CR72" s="215"/>
      <c r="CS72" s="215"/>
      <c r="CT72" s="215"/>
      <c r="CU72" s="215"/>
      <c r="CV72" s="215"/>
      <c r="CW72" s="215"/>
      <c r="CX72" s="215"/>
      <c r="CY72" s="215"/>
      <c r="CZ72" s="215"/>
      <c r="DA72" s="215"/>
      <c r="DB72" s="215"/>
      <c r="DC72" s="215"/>
      <c r="DD72" s="215"/>
      <c r="DE72" s="215"/>
      <c r="DF72" s="215"/>
      <c r="DG72" s="215"/>
      <c r="DH72" s="215"/>
      <c r="DI72" s="215"/>
      <c r="DJ72" s="215"/>
      <c r="DK72" s="215"/>
      <c r="DL72" s="215"/>
      <c r="DM72" s="215"/>
      <c r="DN72" s="215"/>
      <c r="DO72" s="215"/>
      <c r="DP72" s="215"/>
      <c r="DQ72" s="215"/>
      <c r="DR72" s="215"/>
      <c r="DS72" s="215"/>
      <c r="DT72" s="215"/>
      <c r="DU72" s="215"/>
      <c r="DV72" s="215"/>
      <c r="DW72" s="215"/>
      <c r="DX72" s="215"/>
      <c r="DY72" s="215"/>
      <c r="DZ72" s="215"/>
      <c r="EA72" s="215"/>
      <c r="EB72" s="215"/>
      <c r="EC72" s="215"/>
      <c r="ED72" s="215"/>
      <c r="EE72" s="215"/>
      <c r="EF72" s="215"/>
      <c r="EG72" s="215"/>
      <c r="EH72" s="215"/>
      <c r="EI72" s="215"/>
      <c r="EJ72" s="215"/>
      <c r="EK72" s="215"/>
      <c r="EL72" s="215"/>
      <c r="EM72" s="215"/>
      <c r="EN72" s="215"/>
      <c r="EO72" s="215"/>
      <c r="EP72" s="215"/>
      <c r="EQ72" s="215"/>
      <c r="ER72" s="215"/>
      <c r="ES72" s="215"/>
      <c r="ET72" s="215"/>
      <c r="EU72" s="215"/>
      <c r="EV72" s="215"/>
      <c r="EW72" s="215"/>
      <c r="EX72" s="215"/>
      <c r="EY72" s="215"/>
      <c r="EZ72" s="215"/>
      <c r="FA72" s="215"/>
      <c r="FB72" s="215"/>
      <c r="FC72" s="215"/>
      <c r="FD72" s="215"/>
      <c r="FE72" s="215"/>
      <c r="FF72" s="215"/>
      <c r="FG72" s="215"/>
      <c r="FH72" s="215"/>
      <c r="FI72" s="215"/>
      <c r="FJ72" s="215"/>
      <c r="FK72" s="215"/>
      <c r="FL72" s="215"/>
      <c r="FM72" s="302"/>
      <c r="FN72" s="302"/>
      <c r="FO72" s="216"/>
      <c r="FP72" s="216"/>
      <c r="FQ72" s="216"/>
      <c r="FR72" s="216"/>
    </row>
    <row r="73" spans="1:174" s="217" customFormat="1" ht="26.4">
      <c r="A73" s="737" t="s">
        <v>63</v>
      </c>
      <c r="B73" s="683"/>
      <c r="C73" s="683"/>
      <c r="D73" s="218" t="s">
        <v>728</v>
      </c>
      <c r="E73" s="3"/>
      <c r="F73" s="193"/>
      <c r="G73" s="194"/>
      <c r="H73" s="186"/>
      <c r="I73" s="178"/>
      <c r="J73" s="178"/>
      <c r="K73" s="178"/>
      <c r="L73" s="178"/>
      <c r="M73" s="178"/>
      <c r="N73" s="178"/>
      <c r="O73" s="178"/>
      <c r="P73" s="178"/>
      <c r="Q73" s="178"/>
      <c r="R73" s="178"/>
      <c r="S73" s="178"/>
      <c r="T73" s="178"/>
      <c r="U73" s="178"/>
      <c r="V73" s="178"/>
      <c r="W73" s="178"/>
      <c r="X73" s="178"/>
      <c r="Y73" s="178"/>
      <c r="Z73" s="178"/>
      <c r="AA73" s="178"/>
      <c r="AB73" s="178"/>
      <c r="AC73" s="178"/>
      <c r="AD73" s="178"/>
      <c r="AE73" s="178"/>
      <c r="AF73" s="178"/>
      <c r="AG73" s="178"/>
      <c r="AH73" s="178"/>
      <c r="AI73" s="178"/>
      <c r="AJ73" s="178"/>
      <c r="AK73" s="178"/>
      <c r="AL73" s="178"/>
      <c r="AM73" s="178"/>
      <c r="AN73" s="178"/>
      <c r="AO73" s="178"/>
      <c r="AP73" s="178"/>
      <c r="AQ73" s="178"/>
      <c r="AR73" s="178"/>
      <c r="AS73" s="178"/>
      <c r="AT73" s="178"/>
      <c r="AU73" s="178"/>
      <c r="AV73" s="178"/>
      <c r="AW73" s="178"/>
      <c r="AX73" s="178"/>
      <c r="AY73" s="178"/>
      <c r="AZ73" s="178"/>
      <c r="BA73" s="178"/>
      <c r="BB73" s="178"/>
      <c r="BC73" s="178"/>
      <c r="BD73" s="178"/>
      <c r="BE73" s="178"/>
      <c r="BF73" s="178"/>
      <c r="BG73" s="178"/>
      <c r="BH73" s="178"/>
      <c r="BI73" s="178"/>
      <c r="BJ73" s="178"/>
      <c r="BK73" s="178"/>
      <c r="BL73" s="178"/>
      <c r="BM73" s="178"/>
      <c r="BN73" s="178"/>
      <c r="BO73" s="178"/>
      <c r="BP73" s="178"/>
      <c r="BQ73" s="178"/>
      <c r="BR73" s="178"/>
      <c r="BS73" s="178"/>
      <c r="BT73" s="739"/>
      <c r="BU73" s="272"/>
      <c r="BV73" s="215"/>
      <c r="BW73" s="215"/>
      <c r="BX73" s="215"/>
      <c r="BY73" s="215"/>
      <c r="BZ73" s="215"/>
      <c r="CA73" s="215"/>
      <c r="CB73" s="215"/>
      <c r="CC73" s="215"/>
      <c r="CD73" s="215"/>
      <c r="CE73" s="215"/>
      <c r="CF73" s="215"/>
      <c r="CG73" s="215"/>
      <c r="CH73" s="215"/>
      <c r="CI73" s="215"/>
      <c r="CJ73" s="215"/>
      <c r="CK73" s="215"/>
      <c r="CL73" s="215"/>
      <c r="CM73" s="215"/>
      <c r="CN73" s="215"/>
      <c r="CO73" s="215"/>
      <c r="CP73" s="215"/>
      <c r="CQ73" s="215"/>
      <c r="CR73" s="215"/>
      <c r="CS73" s="215"/>
      <c r="CT73" s="215"/>
      <c r="CU73" s="215"/>
      <c r="CV73" s="215"/>
      <c r="CW73" s="215"/>
      <c r="CX73" s="215"/>
      <c r="CY73" s="215"/>
      <c r="CZ73" s="215"/>
      <c r="DA73" s="215"/>
      <c r="DB73" s="215"/>
      <c r="DC73" s="215"/>
      <c r="DD73" s="215"/>
      <c r="DE73" s="215"/>
      <c r="DF73" s="215"/>
      <c r="DG73" s="215"/>
      <c r="DH73" s="215"/>
      <c r="DI73" s="215"/>
      <c r="DJ73" s="215"/>
      <c r="DK73" s="215"/>
      <c r="DL73" s="215"/>
      <c r="DM73" s="215"/>
      <c r="DN73" s="215"/>
      <c r="DO73" s="215"/>
      <c r="DP73" s="215"/>
      <c r="DQ73" s="215"/>
      <c r="DR73" s="215"/>
      <c r="DS73" s="215"/>
      <c r="DT73" s="215"/>
      <c r="DU73" s="215"/>
      <c r="DV73" s="215"/>
      <c r="DW73" s="215"/>
      <c r="DX73" s="215"/>
      <c r="DY73" s="215"/>
      <c r="DZ73" s="215"/>
      <c r="EA73" s="215"/>
      <c r="EB73" s="215"/>
      <c r="EC73" s="215"/>
      <c r="ED73" s="215"/>
      <c r="EE73" s="215"/>
      <c r="EF73" s="215"/>
      <c r="EG73" s="215"/>
      <c r="EH73" s="215"/>
      <c r="EI73" s="215"/>
      <c r="EJ73" s="215"/>
      <c r="EK73" s="215"/>
      <c r="EL73" s="215"/>
      <c r="EM73" s="215"/>
      <c r="EN73" s="215"/>
      <c r="EO73" s="215"/>
      <c r="EP73" s="215"/>
      <c r="EQ73" s="215"/>
      <c r="ER73" s="215"/>
      <c r="ES73" s="215"/>
      <c r="ET73" s="215"/>
      <c r="EU73" s="215"/>
      <c r="EV73" s="215"/>
      <c r="EW73" s="215"/>
      <c r="EX73" s="215"/>
      <c r="EY73" s="215"/>
      <c r="EZ73" s="215"/>
      <c r="FA73" s="215"/>
      <c r="FB73" s="215"/>
      <c r="FC73" s="215"/>
      <c r="FD73" s="215"/>
      <c r="FE73" s="215"/>
      <c r="FF73" s="215"/>
      <c r="FG73" s="215"/>
      <c r="FH73" s="215"/>
      <c r="FI73" s="215"/>
      <c r="FJ73" s="215"/>
      <c r="FK73" s="215"/>
      <c r="FL73" s="215"/>
      <c r="FM73" s="302"/>
      <c r="FN73" s="302"/>
      <c r="FO73" s="216"/>
      <c r="FP73" s="216"/>
      <c r="FQ73" s="216"/>
      <c r="FR73" s="216"/>
    </row>
    <row r="74" spans="1:174" s="217" customFormat="1" ht="13.8">
      <c r="A74" s="737" t="s">
        <v>63</v>
      </c>
      <c r="B74" s="683"/>
      <c r="C74" s="683"/>
      <c r="D74" s="218" t="s">
        <v>98</v>
      </c>
      <c r="E74" s="3"/>
      <c r="F74" s="193"/>
      <c r="G74" s="194"/>
      <c r="H74" s="186"/>
      <c r="I74" s="178"/>
      <c r="J74" s="178"/>
      <c r="K74" s="178"/>
      <c r="L74" s="178"/>
      <c r="M74" s="178"/>
      <c r="N74" s="178"/>
      <c r="O74" s="178"/>
      <c r="P74" s="178"/>
      <c r="Q74" s="178"/>
      <c r="R74" s="178"/>
      <c r="S74" s="178"/>
      <c r="T74" s="178"/>
      <c r="U74" s="178"/>
      <c r="V74" s="178"/>
      <c r="W74" s="178"/>
      <c r="X74" s="178"/>
      <c r="Y74" s="178"/>
      <c r="Z74" s="178"/>
      <c r="AA74" s="178"/>
      <c r="AB74" s="178"/>
      <c r="AC74" s="178"/>
      <c r="AD74" s="178"/>
      <c r="AE74" s="178"/>
      <c r="AF74" s="178"/>
      <c r="AG74" s="178"/>
      <c r="AH74" s="178"/>
      <c r="AI74" s="178"/>
      <c r="AJ74" s="178"/>
      <c r="AK74" s="178"/>
      <c r="AL74" s="178"/>
      <c r="AM74" s="178"/>
      <c r="AN74" s="178"/>
      <c r="AO74" s="178"/>
      <c r="AP74" s="178"/>
      <c r="AQ74" s="178"/>
      <c r="AR74" s="178"/>
      <c r="AS74" s="178"/>
      <c r="AT74" s="178"/>
      <c r="AU74" s="178"/>
      <c r="AV74" s="178"/>
      <c r="AW74" s="178"/>
      <c r="AX74" s="178"/>
      <c r="AY74" s="178"/>
      <c r="AZ74" s="178"/>
      <c r="BA74" s="178"/>
      <c r="BB74" s="178"/>
      <c r="BC74" s="178"/>
      <c r="BD74" s="178"/>
      <c r="BE74" s="178"/>
      <c r="BF74" s="178"/>
      <c r="BG74" s="178"/>
      <c r="BH74" s="178"/>
      <c r="BI74" s="178"/>
      <c r="BJ74" s="178"/>
      <c r="BK74" s="178"/>
      <c r="BL74" s="178"/>
      <c r="BM74" s="178"/>
      <c r="BN74" s="178"/>
      <c r="BO74" s="178"/>
      <c r="BP74" s="178"/>
      <c r="BQ74" s="178"/>
      <c r="BR74" s="178"/>
      <c r="BS74" s="178"/>
      <c r="BT74" s="739"/>
      <c r="BU74" s="272"/>
      <c r="BV74" s="215"/>
      <c r="BW74" s="215"/>
      <c r="BX74" s="215"/>
      <c r="BY74" s="215"/>
      <c r="BZ74" s="215"/>
      <c r="CA74" s="215"/>
      <c r="CB74" s="215"/>
      <c r="CC74" s="215"/>
      <c r="CD74" s="215"/>
      <c r="CE74" s="215"/>
      <c r="CF74" s="215"/>
      <c r="CG74" s="215"/>
      <c r="CH74" s="215"/>
      <c r="CI74" s="215"/>
      <c r="CJ74" s="215"/>
      <c r="CK74" s="215"/>
      <c r="CL74" s="215"/>
      <c r="CM74" s="215"/>
      <c r="CN74" s="215"/>
      <c r="CO74" s="215"/>
      <c r="CP74" s="215"/>
      <c r="CQ74" s="215"/>
      <c r="CR74" s="215"/>
      <c r="CS74" s="215"/>
      <c r="CT74" s="215"/>
      <c r="CU74" s="215"/>
      <c r="CV74" s="215"/>
      <c r="CW74" s="215"/>
      <c r="CX74" s="215"/>
      <c r="CY74" s="215"/>
      <c r="CZ74" s="215"/>
      <c r="DA74" s="215"/>
      <c r="DB74" s="215"/>
      <c r="DC74" s="215"/>
      <c r="DD74" s="215"/>
      <c r="DE74" s="215"/>
      <c r="DF74" s="215"/>
      <c r="DG74" s="215"/>
      <c r="DH74" s="215"/>
      <c r="DI74" s="215"/>
      <c r="DJ74" s="215"/>
      <c r="DK74" s="215"/>
      <c r="DL74" s="215"/>
      <c r="DM74" s="215"/>
      <c r="DN74" s="215"/>
      <c r="DO74" s="215"/>
      <c r="DP74" s="215"/>
      <c r="DQ74" s="215"/>
      <c r="DR74" s="215"/>
      <c r="DS74" s="215"/>
      <c r="DT74" s="215"/>
      <c r="DU74" s="215"/>
      <c r="DV74" s="215"/>
      <c r="DW74" s="215"/>
      <c r="DX74" s="215"/>
      <c r="DY74" s="215"/>
      <c r="DZ74" s="215"/>
      <c r="EA74" s="215"/>
      <c r="EB74" s="215"/>
      <c r="EC74" s="215"/>
      <c r="ED74" s="215"/>
      <c r="EE74" s="215"/>
      <c r="EF74" s="215"/>
      <c r="EG74" s="215"/>
      <c r="EH74" s="215"/>
      <c r="EI74" s="215"/>
      <c r="EJ74" s="215"/>
      <c r="EK74" s="215"/>
      <c r="EL74" s="215"/>
      <c r="EM74" s="215"/>
      <c r="EN74" s="215"/>
      <c r="EO74" s="215"/>
      <c r="EP74" s="215"/>
      <c r="EQ74" s="215"/>
      <c r="ER74" s="215"/>
      <c r="ES74" s="215"/>
      <c r="ET74" s="215"/>
      <c r="EU74" s="215"/>
      <c r="EV74" s="215"/>
      <c r="EW74" s="215"/>
      <c r="EX74" s="215"/>
      <c r="EY74" s="215"/>
      <c r="EZ74" s="215"/>
      <c r="FA74" s="215"/>
      <c r="FB74" s="215"/>
      <c r="FC74" s="215"/>
      <c r="FD74" s="215"/>
      <c r="FE74" s="215"/>
      <c r="FF74" s="215"/>
      <c r="FG74" s="215"/>
      <c r="FH74" s="215"/>
      <c r="FI74" s="215"/>
      <c r="FJ74" s="215"/>
      <c r="FK74" s="215"/>
      <c r="FL74" s="215"/>
      <c r="FM74" s="302"/>
      <c r="FN74" s="302"/>
      <c r="FO74" s="216"/>
      <c r="FP74" s="216"/>
      <c r="FQ74" s="216"/>
      <c r="FR74" s="216"/>
    </row>
    <row r="75" spans="1:174" s="217" customFormat="1" ht="13.8">
      <c r="A75" s="737" t="s">
        <v>63</v>
      </c>
      <c r="B75" s="683"/>
      <c r="C75" s="683"/>
      <c r="D75" s="218" t="s">
        <v>66</v>
      </c>
      <c r="E75" s="4"/>
      <c r="F75" s="193"/>
      <c r="G75" s="194"/>
      <c r="H75" s="186"/>
      <c r="I75" s="178"/>
      <c r="J75" s="178"/>
      <c r="K75" s="178"/>
      <c r="L75" s="178"/>
      <c r="M75" s="178"/>
      <c r="N75" s="178"/>
      <c r="O75" s="178"/>
      <c r="P75" s="178"/>
      <c r="Q75" s="178"/>
      <c r="R75" s="178"/>
      <c r="S75" s="178"/>
      <c r="T75" s="178"/>
      <c r="U75" s="178"/>
      <c r="V75" s="178"/>
      <c r="W75" s="178"/>
      <c r="X75" s="178"/>
      <c r="Y75" s="178"/>
      <c r="Z75" s="178"/>
      <c r="AA75" s="178"/>
      <c r="AB75" s="178"/>
      <c r="AC75" s="178"/>
      <c r="AD75" s="178"/>
      <c r="AE75" s="178"/>
      <c r="AF75" s="178"/>
      <c r="AG75" s="178"/>
      <c r="AH75" s="178"/>
      <c r="AI75" s="178"/>
      <c r="AJ75" s="178"/>
      <c r="AK75" s="178"/>
      <c r="AL75" s="178"/>
      <c r="AM75" s="178"/>
      <c r="AN75" s="178"/>
      <c r="AO75" s="178"/>
      <c r="AP75" s="178"/>
      <c r="AQ75" s="178"/>
      <c r="AR75" s="178"/>
      <c r="AS75" s="178"/>
      <c r="AT75" s="178"/>
      <c r="AU75" s="178"/>
      <c r="AV75" s="178"/>
      <c r="AW75" s="178"/>
      <c r="AX75" s="178"/>
      <c r="AY75" s="178"/>
      <c r="AZ75" s="178"/>
      <c r="BA75" s="178"/>
      <c r="BB75" s="178"/>
      <c r="BC75" s="178"/>
      <c r="BD75" s="178"/>
      <c r="BE75" s="178"/>
      <c r="BF75" s="178"/>
      <c r="BG75" s="178"/>
      <c r="BH75" s="178"/>
      <c r="BI75" s="178"/>
      <c r="BJ75" s="178"/>
      <c r="BK75" s="178"/>
      <c r="BL75" s="178"/>
      <c r="BM75" s="178"/>
      <c r="BN75" s="178"/>
      <c r="BO75" s="178"/>
      <c r="BP75" s="178"/>
      <c r="BQ75" s="178"/>
      <c r="BR75" s="178"/>
      <c r="BS75" s="178"/>
      <c r="BT75" s="739"/>
      <c r="BU75" s="272"/>
      <c r="BV75" s="215"/>
      <c r="BW75" s="215"/>
      <c r="BX75" s="215"/>
      <c r="BY75" s="215"/>
      <c r="BZ75" s="215"/>
      <c r="CA75" s="215"/>
      <c r="CB75" s="215"/>
      <c r="CC75" s="215"/>
      <c r="CD75" s="215"/>
      <c r="CE75" s="215"/>
      <c r="CF75" s="215"/>
      <c r="CG75" s="215"/>
      <c r="CH75" s="215"/>
      <c r="CI75" s="215"/>
      <c r="CJ75" s="215"/>
      <c r="CK75" s="215"/>
      <c r="CL75" s="215"/>
      <c r="CM75" s="215"/>
      <c r="CN75" s="215"/>
      <c r="CO75" s="215"/>
      <c r="CP75" s="215"/>
      <c r="CQ75" s="215"/>
      <c r="CR75" s="215"/>
      <c r="CS75" s="215"/>
      <c r="CT75" s="215"/>
      <c r="CU75" s="215"/>
      <c r="CV75" s="215"/>
      <c r="CW75" s="215"/>
      <c r="CX75" s="215"/>
      <c r="CY75" s="215"/>
      <c r="CZ75" s="215"/>
      <c r="DA75" s="215"/>
      <c r="DB75" s="215"/>
      <c r="DC75" s="215"/>
      <c r="DD75" s="215"/>
      <c r="DE75" s="215"/>
      <c r="DF75" s="215"/>
      <c r="DG75" s="215"/>
      <c r="DH75" s="215"/>
      <c r="DI75" s="215"/>
      <c r="DJ75" s="215"/>
      <c r="DK75" s="215"/>
      <c r="DL75" s="215"/>
      <c r="DM75" s="215"/>
      <c r="DN75" s="215"/>
      <c r="DO75" s="215"/>
      <c r="DP75" s="215"/>
      <c r="DQ75" s="215"/>
      <c r="DR75" s="215"/>
      <c r="DS75" s="215"/>
      <c r="DT75" s="215"/>
      <c r="DU75" s="215"/>
      <c r="DV75" s="215"/>
      <c r="DW75" s="215"/>
      <c r="DX75" s="215"/>
      <c r="DY75" s="215"/>
      <c r="DZ75" s="215"/>
      <c r="EA75" s="215"/>
      <c r="EB75" s="215"/>
      <c r="EC75" s="215"/>
      <c r="ED75" s="215"/>
      <c r="EE75" s="215"/>
      <c r="EF75" s="215"/>
      <c r="EG75" s="215"/>
      <c r="EH75" s="215"/>
      <c r="EI75" s="215"/>
      <c r="EJ75" s="215"/>
      <c r="EK75" s="215"/>
      <c r="EL75" s="215"/>
      <c r="EM75" s="215"/>
      <c r="EN75" s="215"/>
      <c r="EO75" s="215"/>
      <c r="EP75" s="215"/>
      <c r="EQ75" s="215"/>
      <c r="ER75" s="215"/>
      <c r="ES75" s="215"/>
      <c r="ET75" s="215"/>
      <c r="EU75" s="215"/>
      <c r="EV75" s="215"/>
      <c r="EW75" s="215"/>
      <c r="EX75" s="215"/>
      <c r="EY75" s="215"/>
      <c r="EZ75" s="215"/>
      <c r="FA75" s="215"/>
      <c r="FB75" s="215"/>
      <c r="FC75" s="215"/>
      <c r="FD75" s="215"/>
      <c r="FE75" s="215"/>
      <c r="FF75" s="215"/>
      <c r="FG75" s="215"/>
      <c r="FH75" s="215"/>
      <c r="FI75" s="215"/>
      <c r="FJ75" s="215"/>
      <c r="FK75" s="215"/>
      <c r="FL75" s="215"/>
      <c r="FM75" s="302"/>
      <c r="FN75" s="302"/>
      <c r="FO75" s="216"/>
      <c r="FP75" s="216"/>
      <c r="FQ75" s="216"/>
      <c r="FR75" s="216"/>
    </row>
    <row r="76" spans="1:174" s="217" customFormat="1" thickBot="1">
      <c r="A76" s="737" t="s">
        <v>63</v>
      </c>
      <c r="B76" s="683"/>
      <c r="C76" s="683"/>
      <c r="D76" s="97" t="s">
        <v>16</v>
      </c>
      <c r="E76" s="481"/>
      <c r="F76" s="193"/>
      <c r="G76" s="194"/>
      <c r="H76" s="186"/>
      <c r="I76" s="178"/>
      <c r="J76" s="178"/>
      <c r="K76" s="178"/>
      <c r="L76" s="178"/>
      <c r="M76" s="178"/>
      <c r="N76" s="178"/>
      <c r="O76" s="178"/>
      <c r="P76" s="178"/>
      <c r="Q76" s="178"/>
      <c r="R76" s="178"/>
      <c r="S76" s="178"/>
      <c r="T76" s="178"/>
      <c r="U76" s="178"/>
      <c r="V76" s="178"/>
      <c r="W76" s="178"/>
      <c r="X76" s="178"/>
      <c r="Y76" s="178"/>
      <c r="Z76" s="178"/>
      <c r="AA76" s="178"/>
      <c r="AB76" s="178"/>
      <c r="AC76" s="178"/>
      <c r="AD76" s="178"/>
      <c r="AE76" s="178"/>
      <c r="AF76" s="178"/>
      <c r="AG76" s="178"/>
      <c r="AH76" s="178"/>
      <c r="AI76" s="178"/>
      <c r="AJ76" s="178"/>
      <c r="AK76" s="178"/>
      <c r="AL76" s="178"/>
      <c r="AM76" s="178"/>
      <c r="AN76" s="178"/>
      <c r="AO76" s="178"/>
      <c r="AP76" s="178"/>
      <c r="AQ76" s="178"/>
      <c r="AR76" s="178"/>
      <c r="AS76" s="178"/>
      <c r="AT76" s="178"/>
      <c r="AU76" s="178"/>
      <c r="AV76" s="178"/>
      <c r="AW76" s="178"/>
      <c r="AX76" s="178"/>
      <c r="AY76" s="178"/>
      <c r="AZ76" s="178"/>
      <c r="BA76" s="178"/>
      <c r="BB76" s="178"/>
      <c r="BC76" s="178"/>
      <c r="BD76" s="178"/>
      <c r="BE76" s="178"/>
      <c r="BF76" s="178"/>
      <c r="BG76" s="178"/>
      <c r="BH76" s="178"/>
      <c r="BI76" s="178"/>
      <c r="BJ76" s="178"/>
      <c r="BK76" s="178"/>
      <c r="BL76" s="178"/>
      <c r="BM76" s="178"/>
      <c r="BN76" s="178"/>
      <c r="BO76" s="178"/>
      <c r="BP76" s="178"/>
      <c r="BQ76" s="178"/>
      <c r="BR76" s="178"/>
      <c r="BS76" s="178"/>
      <c r="BT76" s="740"/>
      <c r="BU76" s="272"/>
      <c r="BV76" s="215"/>
      <c r="BW76" s="215"/>
      <c r="BX76" s="215"/>
      <c r="BY76" s="215"/>
      <c r="BZ76" s="215"/>
      <c r="CA76" s="215"/>
      <c r="CB76" s="215"/>
      <c r="CC76" s="215"/>
      <c r="CD76" s="215"/>
      <c r="CE76" s="215"/>
      <c r="CF76" s="215"/>
      <c r="CG76" s="215"/>
      <c r="CH76" s="215"/>
      <c r="CI76" s="215"/>
      <c r="CJ76" s="215"/>
      <c r="CK76" s="215"/>
      <c r="CL76" s="215"/>
      <c r="CM76" s="215"/>
      <c r="CN76" s="215"/>
      <c r="CO76" s="215"/>
      <c r="CP76" s="215"/>
      <c r="CQ76" s="215"/>
      <c r="CR76" s="215"/>
      <c r="CS76" s="215"/>
      <c r="CT76" s="215"/>
      <c r="CU76" s="215"/>
      <c r="CV76" s="215"/>
      <c r="CW76" s="215"/>
      <c r="CX76" s="215"/>
      <c r="CY76" s="215"/>
      <c r="CZ76" s="215"/>
      <c r="DA76" s="215"/>
      <c r="DB76" s="215"/>
      <c r="DC76" s="215"/>
      <c r="DD76" s="215"/>
      <c r="DE76" s="215"/>
      <c r="DF76" s="215"/>
      <c r="DG76" s="215"/>
      <c r="DH76" s="215"/>
      <c r="DI76" s="215"/>
      <c r="DJ76" s="215"/>
      <c r="DK76" s="215"/>
      <c r="DL76" s="215"/>
      <c r="DM76" s="215"/>
      <c r="DN76" s="215"/>
      <c r="DO76" s="215"/>
      <c r="DP76" s="215"/>
      <c r="DQ76" s="215"/>
      <c r="DR76" s="215"/>
      <c r="DS76" s="215"/>
      <c r="DT76" s="215"/>
      <c r="DU76" s="215"/>
      <c r="DV76" s="215"/>
      <c r="DW76" s="215"/>
      <c r="DX76" s="215"/>
      <c r="DY76" s="215"/>
      <c r="DZ76" s="215"/>
      <c r="EA76" s="215"/>
      <c r="EB76" s="215"/>
      <c r="EC76" s="215"/>
      <c r="ED76" s="215"/>
      <c r="EE76" s="215"/>
      <c r="EF76" s="215"/>
      <c r="EG76" s="215"/>
      <c r="EH76" s="215"/>
      <c r="EI76" s="215"/>
      <c r="EJ76" s="215"/>
      <c r="EK76" s="215"/>
      <c r="EL76" s="215"/>
      <c r="EM76" s="215"/>
      <c r="EN76" s="215"/>
      <c r="EO76" s="215"/>
      <c r="EP76" s="215"/>
      <c r="EQ76" s="215"/>
      <c r="ER76" s="215"/>
      <c r="ES76" s="215"/>
      <c r="ET76" s="215"/>
      <c r="EU76" s="215"/>
      <c r="EV76" s="215"/>
      <c r="EW76" s="215"/>
      <c r="EX76" s="215"/>
      <c r="EY76" s="215"/>
      <c r="EZ76" s="215"/>
      <c r="FA76" s="215"/>
      <c r="FB76" s="215"/>
      <c r="FC76" s="215"/>
      <c r="FD76" s="215"/>
      <c r="FE76" s="215"/>
      <c r="FF76" s="215"/>
      <c r="FG76" s="215"/>
      <c r="FH76" s="215"/>
      <c r="FI76" s="215"/>
      <c r="FJ76" s="215"/>
      <c r="FK76" s="215"/>
      <c r="FL76" s="215"/>
      <c r="FM76" s="302"/>
      <c r="FN76" s="302"/>
      <c r="FO76" s="216"/>
      <c r="FP76" s="216"/>
      <c r="FQ76" s="216"/>
      <c r="FR76" s="216"/>
    </row>
    <row r="77" spans="1:174" s="217" customFormat="1" ht="39.6">
      <c r="A77" s="485" t="s">
        <v>60</v>
      </c>
      <c r="B77" s="303">
        <v>11</v>
      </c>
      <c r="C77" s="92" t="s">
        <v>61</v>
      </c>
      <c r="D77" s="219" t="s">
        <v>729</v>
      </c>
      <c r="E77" s="486"/>
      <c r="F77" s="193"/>
      <c r="G77" s="194"/>
      <c r="H77" s="186"/>
      <c r="I77" s="178"/>
      <c r="J77" s="178"/>
      <c r="K77" s="178"/>
      <c r="L77" s="178"/>
      <c r="M77" s="178"/>
      <c r="N77" s="178"/>
      <c r="O77" s="178"/>
      <c r="P77" s="178"/>
      <c r="Q77" s="178"/>
      <c r="R77" s="178"/>
      <c r="S77" s="178"/>
      <c r="T77" s="178"/>
      <c r="U77" s="178"/>
      <c r="V77" s="178"/>
      <c r="W77" s="178"/>
      <c r="X77" s="178"/>
      <c r="Y77" s="178"/>
      <c r="Z77" s="178"/>
      <c r="AA77" s="178"/>
      <c r="AB77" s="178"/>
      <c r="AC77" s="178"/>
      <c r="AD77" s="178"/>
      <c r="AE77" s="178"/>
      <c r="AF77" s="178"/>
      <c r="AG77" s="178"/>
      <c r="AH77" s="178"/>
      <c r="AI77" s="178"/>
      <c r="AJ77" s="178"/>
      <c r="AK77" s="178"/>
      <c r="AL77" s="178"/>
      <c r="AM77" s="178"/>
      <c r="AN77" s="178"/>
      <c r="AO77" s="178"/>
      <c r="AP77" s="178"/>
      <c r="AQ77" s="178"/>
      <c r="AR77" s="178"/>
      <c r="AS77" s="178"/>
      <c r="AT77" s="178"/>
      <c r="AU77" s="178"/>
      <c r="AV77" s="178"/>
      <c r="AW77" s="178"/>
      <c r="AX77" s="178"/>
      <c r="AY77" s="178"/>
      <c r="AZ77" s="178"/>
      <c r="BA77" s="178"/>
      <c r="BB77" s="178"/>
      <c r="BC77" s="178"/>
      <c r="BD77" s="178"/>
      <c r="BE77" s="178"/>
      <c r="BF77" s="178"/>
      <c r="BG77" s="178"/>
      <c r="BH77" s="178"/>
      <c r="BI77" s="178"/>
      <c r="BJ77" s="178"/>
      <c r="BK77" s="178"/>
      <c r="BL77" s="178"/>
      <c r="BM77" s="178"/>
      <c r="BN77" s="178"/>
      <c r="BO77" s="178"/>
      <c r="BP77" s="178"/>
      <c r="BQ77" s="178"/>
      <c r="BR77" s="178"/>
      <c r="BS77" s="178"/>
      <c r="BT77" s="738"/>
      <c r="BU77" s="272"/>
      <c r="BV77" s="215"/>
      <c r="BW77" s="215"/>
      <c r="BX77" s="215"/>
      <c r="BY77" s="215"/>
      <c r="BZ77" s="215"/>
      <c r="CA77" s="215"/>
      <c r="CB77" s="215"/>
      <c r="CC77" s="215"/>
      <c r="CD77" s="215"/>
      <c r="CE77" s="215"/>
      <c r="CF77" s="215"/>
      <c r="CG77" s="215"/>
      <c r="CH77" s="215"/>
      <c r="CI77" s="215"/>
      <c r="CJ77" s="215"/>
      <c r="CK77" s="215"/>
      <c r="CL77" s="215"/>
      <c r="CM77" s="215"/>
      <c r="CN77" s="215"/>
      <c r="CO77" s="215"/>
      <c r="CP77" s="215"/>
      <c r="CQ77" s="215"/>
      <c r="CR77" s="215"/>
      <c r="CS77" s="215"/>
      <c r="CT77" s="215"/>
      <c r="CU77" s="215"/>
      <c r="CV77" s="215"/>
      <c r="CW77" s="215"/>
      <c r="CX77" s="215"/>
      <c r="CY77" s="215"/>
      <c r="CZ77" s="215"/>
      <c r="DA77" s="215"/>
      <c r="DB77" s="215"/>
      <c r="DC77" s="215"/>
      <c r="DD77" s="215"/>
      <c r="DE77" s="215"/>
      <c r="DF77" s="215"/>
      <c r="DG77" s="215"/>
      <c r="DH77" s="215"/>
      <c r="DI77" s="215"/>
      <c r="DJ77" s="215"/>
      <c r="DK77" s="215"/>
      <c r="DL77" s="215"/>
      <c r="DM77" s="215"/>
      <c r="DN77" s="215"/>
      <c r="DO77" s="215"/>
      <c r="DP77" s="215"/>
      <c r="DQ77" s="215"/>
      <c r="DR77" s="215"/>
      <c r="DS77" s="215"/>
      <c r="DT77" s="215"/>
      <c r="DU77" s="215"/>
      <c r="DV77" s="215"/>
      <c r="DW77" s="215"/>
      <c r="DX77" s="215"/>
      <c r="DY77" s="215"/>
      <c r="DZ77" s="215"/>
      <c r="EA77" s="215"/>
      <c r="EB77" s="215"/>
      <c r="EC77" s="215"/>
      <c r="ED77" s="215"/>
      <c r="EE77" s="215"/>
      <c r="EF77" s="215"/>
      <c r="EG77" s="215"/>
      <c r="EH77" s="215"/>
      <c r="EI77" s="215"/>
      <c r="EJ77" s="215"/>
      <c r="EK77" s="215"/>
      <c r="EL77" s="215"/>
      <c r="EM77" s="215"/>
      <c r="EN77" s="215"/>
      <c r="EO77" s="215"/>
      <c r="EP77" s="215"/>
      <c r="EQ77" s="215"/>
      <c r="ER77" s="215"/>
      <c r="ES77" s="215"/>
      <c r="ET77" s="215"/>
      <c r="EU77" s="215"/>
      <c r="EV77" s="215"/>
      <c r="EW77" s="215"/>
      <c r="EX77" s="215"/>
      <c r="EY77" s="215"/>
      <c r="EZ77" s="215"/>
      <c r="FA77" s="215"/>
      <c r="FB77" s="215"/>
      <c r="FC77" s="215"/>
      <c r="FD77" s="215"/>
      <c r="FE77" s="215"/>
      <c r="FF77" s="215"/>
      <c r="FG77" s="215"/>
      <c r="FH77" s="215"/>
      <c r="FI77" s="215"/>
      <c r="FJ77" s="215"/>
      <c r="FK77" s="215"/>
      <c r="FL77" s="215"/>
      <c r="FM77" s="302"/>
      <c r="FN77" s="302"/>
      <c r="FO77" s="216"/>
      <c r="FP77" s="216"/>
      <c r="FQ77" s="216"/>
      <c r="FR77" s="216"/>
    </row>
    <row r="78" spans="1:174" s="217" customFormat="1" ht="13.8">
      <c r="A78" s="737" t="s">
        <v>63</v>
      </c>
      <c r="B78" s="683"/>
      <c r="C78" s="683"/>
      <c r="D78" s="218" t="s">
        <v>730</v>
      </c>
      <c r="E78" s="3"/>
      <c r="F78" s="193"/>
      <c r="G78" s="194"/>
      <c r="H78" s="186"/>
      <c r="I78" s="178"/>
      <c r="J78" s="178"/>
      <c r="K78" s="178"/>
      <c r="L78" s="178"/>
      <c r="M78" s="178"/>
      <c r="N78" s="178"/>
      <c r="O78" s="178"/>
      <c r="P78" s="178"/>
      <c r="Q78" s="178"/>
      <c r="R78" s="178"/>
      <c r="S78" s="178"/>
      <c r="T78" s="178"/>
      <c r="U78" s="178"/>
      <c r="V78" s="178"/>
      <c r="W78" s="178"/>
      <c r="X78" s="178"/>
      <c r="Y78" s="178"/>
      <c r="Z78" s="178"/>
      <c r="AA78" s="178"/>
      <c r="AB78" s="178"/>
      <c r="AC78" s="178"/>
      <c r="AD78" s="178"/>
      <c r="AE78" s="178"/>
      <c r="AF78" s="178"/>
      <c r="AG78" s="178"/>
      <c r="AH78" s="178"/>
      <c r="AI78" s="178"/>
      <c r="AJ78" s="178"/>
      <c r="AK78" s="178"/>
      <c r="AL78" s="178"/>
      <c r="AM78" s="178"/>
      <c r="AN78" s="178"/>
      <c r="AO78" s="178"/>
      <c r="AP78" s="178"/>
      <c r="AQ78" s="178"/>
      <c r="AR78" s="178"/>
      <c r="AS78" s="178"/>
      <c r="AT78" s="178"/>
      <c r="AU78" s="178"/>
      <c r="AV78" s="178"/>
      <c r="AW78" s="178"/>
      <c r="AX78" s="178"/>
      <c r="AY78" s="178"/>
      <c r="AZ78" s="178"/>
      <c r="BA78" s="178"/>
      <c r="BB78" s="178"/>
      <c r="BC78" s="178"/>
      <c r="BD78" s="178"/>
      <c r="BE78" s="178"/>
      <c r="BF78" s="178"/>
      <c r="BG78" s="178"/>
      <c r="BH78" s="178"/>
      <c r="BI78" s="178"/>
      <c r="BJ78" s="178"/>
      <c r="BK78" s="178"/>
      <c r="BL78" s="178"/>
      <c r="BM78" s="178"/>
      <c r="BN78" s="178"/>
      <c r="BO78" s="178"/>
      <c r="BP78" s="178"/>
      <c r="BQ78" s="178"/>
      <c r="BR78" s="178"/>
      <c r="BS78" s="178"/>
      <c r="BT78" s="739"/>
      <c r="BU78" s="272"/>
      <c r="BV78" s="215"/>
      <c r="BW78" s="215"/>
      <c r="BX78" s="215"/>
      <c r="BY78" s="215"/>
      <c r="BZ78" s="215"/>
      <c r="CA78" s="215"/>
      <c r="CB78" s="215"/>
      <c r="CC78" s="215"/>
      <c r="CD78" s="215"/>
      <c r="CE78" s="215"/>
      <c r="CF78" s="215"/>
      <c r="CG78" s="215"/>
      <c r="CH78" s="215"/>
      <c r="CI78" s="215"/>
      <c r="CJ78" s="215"/>
      <c r="CK78" s="215"/>
      <c r="CL78" s="215"/>
      <c r="CM78" s="215"/>
      <c r="CN78" s="215"/>
      <c r="CO78" s="215"/>
      <c r="CP78" s="215"/>
      <c r="CQ78" s="215"/>
      <c r="CR78" s="215"/>
      <c r="CS78" s="215"/>
      <c r="CT78" s="215"/>
      <c r="CU78" s="215"/>
      <c r="CV78" s="215"/>
      <c r="CW78" s="215"/>
      <c r="CX78" s="215"/>
      <c r="CY78" s="215"/>
      <c r="CZ78" s="215"/>
      <c r="DA78" s="215"/>
      <c r="DB78" s="215"/>
      <c r="DC78" s="215"/>
      <c r="DD78" s="215"/>
      <c r="DE78" s="215"/>
      <c r="DF78" s="215"/>
      <c r="DG78" s="215"/>
      <c r="DH78" s="215"/>
      <c r="DI78" s="215"/>
      <c r="DJ78" s="215"/>
      <c r="DK78" s="215"/>
      <c r="DL78" s="215"/>
      <c r="DM78" s="215"/>
      <c r="DN78" s="215"/>
      <c r="DO78" s="215"/>
      <c r="DP78" s="215"/>
      <c r="DQ78" s="215"/>
      <c r="DR78" s="215"/>
      <c r="DS78" s="215"/>
      <c r="DT78" s="215"/>
      <c r="DU78" s="215"/>
      <c r="DV78" s="215"/>
      <c r="DW78" s="215"/>
      <c r="DX78" s="215"/>
      <c r="DY78" s="215"/>
      <c r="DZ78" s="215"/>
      <c r="EA78" s="215"/>
      <c r="EB78" s="215"/>
      <c r="EC78" s="215"/>
      <c r="ED78" s="215"/>
      <c r="EE78" s="215"/>
      <c r="EF78" s="215"/>
      <c r="EG78" s="215"/>
      <c r="EH78" s="215"/>
      <c r="EI78" s="215"/>
      <c r="EJ78" s="215"/>
      <c r="EK78" s="215"/>
      <c r="EL78" s="215"/>
      <c r="EM78" s="215"/>
      <c r="EN78" s="215"/>
      <c r="EO78" s="215"/>
      <c r="EP78" s="215"/>
      <c r="EQ78" s="215"/>
      <c r="ER78" s="215"/>
      <c r="ES78" s="215"/>
      <c r="ET78" s="215"/>
      <c r="EU78" s="215"/>
      <c r="EV78" s="215"/>
      <c r="EW78" s="215"/>
      <c r="EX78" s="215"/>
      <c r="EY78" s="215"/>
      <c r="EZ78" s="215"/>
      <c r="FA78" s="215"/>
      <c r="FB78" s="215"/>
      <c r="FC78" s="215"/>
      <c r="FD78" s="215"/>
      <c r="FE78" s="215"/>
      <c r="FF78" s="215"/>
      <c r="FG78" s="215"/>
      <c r="FH78" s="215"/>
      <c r="FI78" s="215"/>
      <c r="FJ78" s="215"/>
      <c r="FK78" s="215"/>
      <c r="FL78" s="215"/>
      <c r="FM78" s="302"/>
      <c r="FN78" s="302"/>
      <c r="FO78" s="216"/>
      <c r="FP78" s="216"/>
      <c r="FQ78" s="216"/>
      <c r="FR78" s="216"/>
    </row>
    <row r="79" spans="1:174" s="217" customFormat="1" ht="13.8">
      <c r="A79" s="737" t="s">
        <v>63</v>
      </c>
      <c r="B79" s="683"/>
      <c r="C79" s="683"/>
      <c r="D79" s="218" t="s">
        <v>73</v>
      </c>
      <c r="E79" s="4"/>
      <c r="F79" s="193"/>
      <c r="G79" s="194"/>
      <c r="H79" s="186"/>
      <c r="I79" s="178"/>
      <c r="J79" s="178"/>
      <c r="K79" s="178"/>
      <c r="L79" s="178"/>
      <c r="M79" s="178"/>
      <c r="N79" s="178"/>
      <c r="O79" s="178"/>
      <c r="P79" s="178"/>
      <c r="Q79" s="178"/>
      <c r="R79" s="178"/>
      <c r="S79" s="178"/>
      <c r="T79" s="178"/>
      <c r="U79" s="178"/>
      <c r="V79" s="178"/>
      <c r="W79" s="178"/>
      <c r="X79" s="178"/>
      <c r="Y79" s="178"/>
      <c r="Z79" s="178"/>
      <c r="AA79" s="178"/>
      <c r="AB79" s="178"/>
      <c r="AC79" s="178"/>
      <c r="AD79" s="178"/>
      <c r="AE79" s="178"/>
      <c r="AF79" s="178"/>
      <c r="AG79" s="178"/>
      <c r="AH79" s="178"/>
      <c r="AI79" s="178"/>
      <c r="AJ79" s="178"/>
      <c r="AK79" s="178"/>
      <c r="AL79" s="178"/>
      <c r="AM79" s="178"/>
      <c r="AN79" s="178"/>
      <c r="AO79" s="178"/>
      <c r="AP79" s="178"/>
      <c r="AQ79" s="178"/>
      <c r="AR79" s="178"/>
      <c r="AS79" s="178"/>
      <c r="AT79" s="178"/>
      <c r="AU79" s="178"/>
      <c r="AV79" s="178"/>
      <c r="AW79" s="178"/>
      <c r="AX79" s="178"/>
      <c r="AY79" s="178"/>
      <c r="AZ79" s="178"/>
      <c r="BA79" s="178"/>
      <c r="BB79" s="178"/>
      <c r="BC79" s="178"/>
      <c r="BD79" s="178"/>
      <c r="BE79" s="178"/>
      <c r="BF79" s="178"/>
      <c r="BG79" s="178"/>
      <c r="BH79" s="178"/>
      <c r="BI79" s="178"/>
      <c r="BJ79" s="178"/>
      <c r="BK79" s="178"/>
      <c r="BL79" s="178"/>
      <c r="BM79" s="178"/>
      <c r="BN79" s="178"/>
      <c r="BO79" s="178"/>
      <c r="BP79" s="178"/>
      <c r="BQ79" s="178"/>
      <c r="BR79" s="178"/>
      <c r="BS79" s="178"/>
      <c r="BT79" s="739"/>
      <c r="BU79" s="272"/>
      <c r="BV79" s="215"/>
      <c r="BW79" s="215"/>
      <c r="BX79" s="215"/>
      <c r="BY79" s="215"/>
      <c r="BZ79" s="215"/>
      <c r="CA79" s="215"/>
      <c r="CB79" s="215"/>
      <c r="CC79" s="215"/>
      <c r="CD79" s="215"/>
      <c r="CE79" s="215"/>
      <c r="CF79" s="215"/>
      <c r="CG79" s="215"/>
      <c r="CH79" s="215"/>
      <c r="CI79" s="215"/>
      <c r="CJ79" s="215"/>
      <c r="CK79" s="215"/>
      <c r="CL79" s="215"/>
      <c r="CM79" s="215"/>
      <c r="CN79" s="215"/>
      <c r="CO79" s="215"/>
      <c r="CP79" s="215"/>
      <c r="CQ79" s="215"/>
      <c r="CR79" s="215"/>
      <c r="CS79" s="215"/>
      <c r="CT79" s="215"/>
      <c r="CU79" s="215"/>
      <c r="CV79" s="215"/>
      <c r="CW79" s="215"/>
      <c r="CX79" s="215"/>
      <c r="CY79" s="215"/>
      <c r="CZ79" s="215"/>
      <c r="DA79" s="215"/>
      <c r="DB79" s="215"/>
      <c r="DC79" s="215"/>
      <c r="DD79" s="215"/>
      <c r="DE79" s="215"/>
      <c r="DF79" s="215"/>
      <c r="DG79" s="215"/>
      <c r="DH79" s="215"/>
      <c r="DI79" s="215"/>
      <c r="DJ79" s="215"/>
      <c r="DK79" s="215"/>
      <c r="DL79" s="215"/>
      <c r="DM79" s="215"/>
      <c r="DN79" s="215"/>
      <c r="DO79" s="215"/>
      <c r="DP79" s="215"/>
      <c r="DQ79" s="215"/>
      <c r="DR79" s="215"/>
      <c r="DS79" s="215"/>
      <c r="DT79" s="215"/>
      <c r="DU79" s="215"/>
      <c r="DV79" s="215"/>
      <c r="DW79" s="215"/>
      <c r="DX79" s="215"/>
      <c r="DY79" s="215"/>
      <c r="DZ79" s="215"/>
      <c r="EA79" s="215"/>
      <c r="EB79" s="215"/>
      <c r="EC79" s="215"/>
      <c r="ED79" s="215"/>
      <c r="EE79" s="215"/>
      <c r="EF79" s="215"/>
      <c r="EG79" s="215"/>
      <c r="EH79" s="215"/>
      <c r="EI79" s="215"/>
      <c r="EJ79" s="215"/>
      <c r="EK79" s="215"/>
      <c r="EL79" s="215"/>
      <c r="EM79" s="215"/>
      <c r="EN79" s="215"/>
      <c r="EO79" s="215"/>
      <c r="EP79" s="215"/>
      <c r="EQ79" s="215"/>
      <c r="ER79" s="215"/>
      <c r="ES79" s="215"/>
      <c r="ET79" s="215"/>
      <c r="EU79" s="215"/>
      <c r="EV79" s="215"/>
      <c r="EW79" s="215"/>
      <c r="EX79" s="215"/>
      <c r="EY79" s="215"/>
      <c r="EZ79" s="215"/>
      <c r="FA79" s="215"/>
      <c r="FB79" s="215"/>
      <c r="FC79" s="215"/>
      <c r="FD79" s="215"/>
      <c r="FE79" s="215"/>
      <c r="FF79" s="215"/>
      <c r="FG79" s="215"/>
      <c r="FH79" s="215"/>
      <c r="FI79" s="215"/>
      <c r="FJ79" s="215"/>
      <c r="FK79" s="215"/>
      <c r="FL79" s="215"/>
      <c r="FM79" s="302"/>
      <c r="FN79" s="302"/>
      <c r="FO79" s="216"/>
      <c r="FP79" s="216"/>
      <c r="FQ79" s="216"/>
      <c r="FR79" s="216"/>
    </row>
    <row r="80" spans="1:174" s="217" customFormat="1" thickBot="1">
      <c r="A80" s="737" t="s">
        <v>63</v>
      </c>
      <c r="B80" s="683"/>
      <c r="C80" s="683"/>
      <c r="D80" s="97" t="s">
        <v>16</v>
      </c>
      <c r="E80" s="481"/>
      <c r="F80" s="193"/>
      <c r="G80" s="194"/>
      <c r="H80" s="186"/>
      <c r="I80" s="178"/>
      <c r="J80" s="178"/>
      <c r="K80" s="178"/>
      <c r="L80" s="178"/>
      <c r="M80" s="178"/>
      <c r="N80" s="178"/>
      <c r="O80" s="178"/>
      <c r="P80" s="178"/>
      <c r="Q80" s="178"/>
      <c r="R80" s="178"/>
      <c r="S80" s="178"/>
      <c r="T80" s="178"/>
      <c r="U80" s="178"/>
      <c r="V80" s="178"/>
      <c r="W80" s="178"/>
      <c r="X80" s="178"/>
      <c r="Y80" s="178"/>
      <c r="Z80" s="178"/>
      <c r="AA80" s="178"/>
      <c r="AB80" s="178"/>
      <c r="AC80" s="178"/>
      <c r="AD80" s="178"/>
      <c r="AE80" s="178"/>
      <c r="AF80" s="178"/>
      <c r="AG80" s="178"/>
      <c r="AH80" s="178"/>
      <c r="AI80" s="178"/>
      <c r="AJ80" s="178"/>
      <c r="AK80" s="178"/>
      <c r="AL80" s="178"/>
      <c r="AM80" s="178"/>
      <c r="AN80" s="178"/>
      <c r="AO80" s="178"/>
      <c r="AP80" s="178"/>
      <c r="AQ80" s="178"/>
      <c r="AR80" s="178"/>
      <c r="AS80" s="178"/>
      <c r="AT80" s="178"/>
      <c r="AU80" s="178"/>
      <c r="AV80" s="178"/>
      <c r="AW80" s="178"/>
      <c r="AX80" s="178"/>
      <c r="AY80" s="178"/>
      <c r="AZ80" s="178"/>
      <c r="BA80" s="178"/>
      <c r="BB80" s="178"/>
      <c r="BC80" s="178"/>
      <c r="BD80" s="178"/>
      <c r="BE80" s="178"/>
      <c r="BF80" s="178"/>
      <c r="BG80" s="178"/>
      <c r="BH80" s="178"/>
      <c r="BI80" s="178"/>
      <c r="BJ80" s="178"/>
      <c r="BK80" s="178"/>
      <c r="BL80" s="178"/>
      <c r="BM80" s="178"/>
      <c r="BN80" s="178"/>
      <c r="BO80" s="178"/>
      <c r="BP80" s="178"/>
      <c r="BQ80" s="178"/>
      <c r="BR80" s="178"/>
      <c r="BS80" s="178"/>
      <c r="BT80" s="740"/>
      <c r="BU80" s="272"/>
      <c r="BV80" s="215"/>
      <c r="BW80" s="215"/>
      <c r="BX80" s="215"/>
      <c r="BY80" s="215"/>
      <c r="BZ80" s="215"/>
      <c r="CA80" s="215"/>
      <c r="CB80" s="215"/>
      <c r="CC80" s="215"/>
      <c r="CD80" s="215"/>
      <c r="CE80" s="215"/>
      <c r="CF80" s="215"/>
      <c r="CG80" s="215"/>
      <c r="CH80" s="215"/>
      <c r="CI80" s="215"/>
      <c r="CJ80" s="215"/>
      <c r="CK80" s="215"/>
      <c r="CL80" s="215"/>
      <c r="CM80" s="215"/>
      <c r="CN80" s="215"/>
      <c r="CO80" s="215"/>
      <c r="CP80" s="215"/>
      <c r="CQ80" s="215"/>
      <c r="CR80" s="215"/>
      <c r="CS80" s="215"/>
      <c r="CT80" s="215"/>
      <c r="CU80" s="215"/>
      <c r="CV80" s="215"/>
      <c r="CW80" s="215"/>
      <c r="CX80" s="215"/>
      <c r="CY80" s="215"/>
      <c r="CZ80" s="215"/>
      <c r="DA80" s="215"/>
      <c r="DB80" s="215"/>
      <c r="DC80" s="215"/>
      <c r="DD80" s="215"/>
      <c r="DE80" s="215"/>
      <c r="DF80" s="215"/>
      <c r="DG80" s="215"/>
      <c r="DH80" s="215"/>
      <c r="DI80" s="215"/>
      <c r="DJ80" s="215"/>
      <c r="DK80" s="215"/>
      <c r="DL80" s="215"/>
      <c r="DM80" s="215"/>
      <c r="DN80" s="215"/>
      <c r="DO80" s="215"/>
      <c r="DP80" s="215"/>
      <c r="DQ80" s="215"/>
      <c r="DR80" s="215"/>
      <c r="DS80" s="215"/>
      <c r="DT80" s="215"/>
      <c r="DU80" s="215"/>
      <c r="DV80" s="215"/>
      <c r="DW80" s="215"/>
      <c r="DX80" s="215"/>
      <c r="DY80" s="215"/>
      <c r="DZ80" s="215"/>
      <c r="EA80" s="215"/>
      <c r="EB80" s="215"/>
      <c r="EC80" s="215"/>
      <c r="ED80" s="215"/>
      <c r="EE80" s="215"/>
      <c r="EF80" s="215"/>
      <c r="EG80" s="215"/>
      <c r="EH80" s="215"/>
      <c r="EI80" s="215"/>
      <c r="EJ80" s="215"/>
      <c r="EK80" s="215"/>
      <c r="EL80" s="215"/>
      <c r="EM80" s="215"/>
      <c r="EN80" s="215"/>
      <c r="EO80" s="215"/>
      <c r="EP80" s="215"/>
      <c r="EQ80" s="215"/>
      <c r="ER80" s="215"/>
      <c r="ES80" s="215"/>
      <c r="ET80" s="215"/>
      <c r="EU80" s="215"/>
      <c r="EV80" s="215"/>
      <c r="EW80" s="215"/>
      <c r="EX80" s="215"/>
      <c r="EY80" s="215"/>
      <c r="EZ80" s="215"/>
      <c r="FA80" s="215"/>
      <c r="FB80" s="215"/>
      <c r="FC80" s="215"/>
      <c r="FD80" s="215"/>
      <c r="FE80" s="215"/>
      <c r="FF80" s="215"/>
      <c r="FG80" s="215"/>
      <c r="FH80" s="215"/>
      <c r="FI80" s="215"/>
      <c r="FJ80" s="215"/>
      <c r="FK80" s="215"/>
      <c r="FL80" s="215"/>
      <c r="FM80" s="302"/>
      <c r="FN80" s="302"/>
      <c r="FO80" s="216"/>
      <c r="FP80" s="216"/>
      <c r="FQ80" s="216"/>
      <c r="FR80" s="216"/>
    </row>
    <row r="81" spans="1:175" s="217" customFormat="1" ht="73.05" customHeight="1">
      <c r="A81" s="761" t="s">
        <v>60</v>
      </c>
      <c r="B81" s="724">
        <v>12</v>
      </c>
      <c r="C81" s="763" t="s">
        <v>61</v>
      </c>
      <c r="D81" s="219" t="s">
        <v>732</v>
      </c>
      <c r="E81" s="596" t="b">
        <f>F81</f>
        <v>0</v>
      </c>
      <c r="F81" s="212" t="b">
        <f>IF(G83&gt;0,"2 No",IF(F83&gt;0,"1 Yes",IF(H83=7,"3 N/A")))</f>
        <v>0</v>
      </c>
      <c r="G81" s="220"/>
      <c r="H81" s="221"/>
      <c r="I81" s="800" t="s">
        <v>731</v>
      </c>
      <c r="J81" s="800"/>
      <c r="K81" s="800"/>
      <c r="L81" s="800"/>
      <c r="M81" s="800"/>
      <c r="N81" s="800"/>
      <c r="O81" s="178"/>
      <c r="P81" s="178"/>
      <c r="Q81" s="178"/>
      <c r="R81" s="178" t="s">
        <v>44</v>
      </c>
      <c r="S81" s="178" t="s">
        <v>44</v>
      </c>
      <c r="T81" s="178" t="s">
        <v>45</v>
      </c>
      <c r="U81" s="178" t="s">
        <v>45</v>
      </c>
      <c r="V81" s="178"/>
      <c r="W81" s="178"/>
      <c r="X81" s="178"/>
      <c r="Y81" s="178"/>
      <c r="Z81" s="178"/>
      <c r="AA81" s="178"/>
      <c r="AB81" s="178"/>
      <c r="AC81" s="178"/>
      <c r="AD81" s="178"/>
      <c r="AE81" s="178"/>
      <c r="AF81" s="178"/>
      <c r="AG81" s="178"/>
      <c r="AH81" s="178"/>
      <c r="AI81" s="178"/>
      <c r="AJ81" s="178"/>
      <c r="AK81" s="178"/>
      <c r="AL81" s="178"/>
      <c r="AM81" s="178" t="s">
        <v>44</v>
      </c>
      <c r="AN81" s="178" t="s">
        <v>44</v>
      </c>
      <c r="AO81" s="178" t="s">
        <v>45</v>
      </c>
      <c r="AP81" s="178" t="s">
        <v>45</v>
      </c>
      <c r="AQ81" s="178"/>
      <c r="AR81" s="178"/>
      <c r="AS81" s="178"/>
      <c r="AT81" s="178"/>
      <c r="AU81" s="178"/>
      <c r="AV81" s="178"/>
      <c r="AW81" s="178"/>
      <c r="AX81" s="178"/>
      <c r="AY81" s="178"/>
      <c r="AZ81" s="178"/>
      <c r="BA81" s="178"/>
      <c r="BB81" s="178"/>
      <c r="BC81" s="178"/>
      <c r="BD81" s="178"/>
      <c r="BE81" s="178"/>
      <c r="BF81" s="178"/>
      <c r="BG81" s="178"/>
      <c r="BH81" s="178" t="s">
        <v>44</v>
      </c>
      <c r="BI81" s="178" t="s">
        <v>44</v>
      </c>
      <c r="BJ81" s="178" t="s">
        <v>45</v>
      </c>
      <c r="BK81" s="178" t="s">
        <v>45</v>
      </c>
      <c r="BL81" s="178"/>
      <c r="BM81" s="178"/>
      <c r="BN81" s="178"/>
      <c r="BO81" s="178"/>
      <c r="BP81" s="178"/>
      <c r="BQ81" s="178"/>
      <c r="BR81" s="178"/>
      <c r="BS81" s="178"/>
      <c r="BT81" s="746"/>
      <c r="BU81" s="273"/>
      <c r="BV81" s="215"/>
      <c r="BW81" s="215"/>
      <c r="BX81" s="215"/>
      <c r="BY81" s="215"/>
      <c r="BZ81" s="215"/>
      <c r="CA81" s="215"/>
      <c r="CB81" s="215"/>
      <c r="CC81" s="215"/>
      <c r="CD81" s="215"/>
      <c r="CE81" s="215"/>
      <c r="CF81" s="215"/>
      <c r="CG81" s="215"/>
      <c r="CH81" s="215"/>
      <c r="CI81" s="215"/>
      <c r="CJ81" s="215"/>
      <c r="CK81" s="215"/>
      <c r="CL81" s="215"/>
      <c r="CM81" s="215"/>
      <c r="CN81" s="215"/>
      <c r="CO81" s="215"/>
      <c r="CP81" s="215"/>
      <c r="CQ81" s="215"/>
      <c r="CR81" s="215"/>
      <c r="CS81" s="215"/>
      <c r="CT81" s="215"/>
      <c r="CU81" s="215"/>
      <c r="CV81" s="215"/>
      <c r="CW81" s="215"/>
      <c r="CX81" s="215"/>
      <c r="CY81" s="215"/>
      <c r="CZ81" s="215"/>
      <c r="DA81" s="215"/>
      <c r="DB81" s="215"/>
      <c r="DC81" s="215"/>
      <c r="DD81" s="215"/>
      <c r="DE81" s="215"/>
      <c r="DF81" s="215"/>
      <c r="DG81" s="215"/>
      <c r="DH81" s="215"/>
      <c r="DI81" s="215"/>
      <c r="DJ81" s="215"/>
      <c r="DK81" s="215"/>
      <c r="DL81" s="215"/>
      <c r="DM81" s="215"/>
      <c r="DN81" s="215"/>
      <c r="DO81" s="215"/>
      <c r="DP81" s="215"/>
      <c r="DQ81" s="215"/>
      <c r="DR81" s="215"/>
      <c r="DS81" s="215"/>
      <c r="DT81" s="215"/>
      <c r="DU81" s="215"/>
      <c r="DV81" s="215"/>
      <c r="DW81" s="215"/>
      <c r="DX81" s="215"/>
      <c r="DY81" s="215"/>
      <c r="DZ81" s="215"/>
      <c r="EA81" s="215"/>
      <c r="EB81" s="215"/>
      <c r="EC81" s="215"/>
      <c r="ED81" s="215"/>
      <c r="EE81" s="215"/>
      <c r="EF81" s="215"/>
      <c r="EG81" s="215"/>
      <c r="EH81" s="215"/>
      <c r="EI81" s="215"/>
      <c r="EJ81" s="215"/>
      <c r="EK81" s="215"/>
      <c r="EL81" s="215"/>
      <c r="EM81" s="215"/>
      <c r="EN81" s="215"/>
      <c r="EO81" s="215"/>
      <c r="EP81" s="215"/>
      <c r="EQ81" s="215"/>
      <c r="ER81" s="215"/>
      <c r="ES81" s="215"/>
      <c r="ET81" s="215"/>
      <c r="EU81" s="215"/>
      <c r="EV81" s="215"/>
      <c r="EW81" s="215"/>
      <c r="EX81" s="215"/>
      <c r="EY81" s="215"/>
      <c r="EZ81" s="215"/>
      <c r="FA81" s="215"/>
      <c r="FB81" s="215"/>
      <c r="FC81" s="215"/>
      <c r="FD81" s="215"/>
      <c r="FE81" s="215"/>
      <c r="FF81" s="215"/>
      <c r="FG81" s="215"/>
      <c r="FH81" s="215"/>
      <c r="FI81" s="215"/>
      <c r="FJ81" s="215"/>
      <c r="FK81" s="215"/>
      <c r="FL81" s="215"/>
      <c r="FM81" s="215"/>
      <c r="FN81" s="302"/>
      <c r="FO81" s="302"/>
      <c r="FP81" s="216"/>
      <c r="FQ81" s="216"/>
      <c r="FR81" s="216"/>
      <c r="FS81" s="216"/>
    </row>
    <row r="82" spans="1:175" s="217" customFormat="1" ht="13.8">
      <c r="A82" s="783"/>
      <c r="B82" s="777"/>
      <c r="C82" s="770"/>
      <c r="D82" s="222" t="s">
        <v>84</v>
      </c>
      <c r="E82" s="2"/>
      <c r="F82" s="242" t="s">
        <v>85</v>
      </c>
      <c r="G82" s="243" t="s">
        <v>86</v>
      </c>
      <c r="H82" s="244" t="s">
        <v>87</v>
      </c>
      <c r="I82" s="300" t="b">
        <f t="shared" ref="I82:I88" si="0">IF(E82="No","3 N/A",IF(E82="Yes",""))</f>
        <v>0</v>
      </c>
      <c r="J82" s="782"/>
      <c r="K82" s="782"/>
      <c r="L82" s="782"/>
      <c r="M82" s="782"/>
      <c r="N82" s="782"/>
      <c r="O82" s="178"/>
      <c r="P82" s="178"/>
      <c r="Q82" s="178"/>
      <c r="R82" s="178"/>
      <c r="S82" s="178"/>
      <c r="T82" s="178"/>
      <c r="U82" s="178"/>
      <c r="V82" s="178"/>
      <c r="W82" s="178"/>
      <c r="X82" s="178"/>
      <c r="Y82" s="178"/>
      <c r="Z82" s="178"/>
      <c r="AA82" s="178"/>
      <c r="AB82" s="178"/>
      <c r="AC82" s="178"/>
      <c r="AD82" s="178"/>
      <c r="AE82" s="178"/>
      <c r="AF82" s="178"/>
      <c r="AG82" s="178"/>
      <c r="AH82" s="178"/>
      <c r="AI82" s="178"/>
      <c r="AJ82" s="178"/>
      <c r="AK82" s="178"/>
      <c r="AL82" s="178"/>
      <c r="AM82" s="178"/>
      <c r="AN82" s="178"/>
      <c r="AO82" s="178"/>
      <c r="AP82" s="178"/>
      <c r="AQ82" s="178"/>
      <c r="AR82" s="178"/>
      <c r="AS82" s="178"/>
      <c r="AT82" s="178"/>
      <c r="AU82" s="178"/>
      <c r="AV82" s="178"/>
      <c r="AW82" s="178"/>
      <c r="AX82" s="178"/>
      <c r="AY82" s="178"/>
      <c r="AZ82" s="178"/>
      <c r="BA82" s="178"/>
      <c r="BB82" s="178"/>
      <c r="BC82" s="178"/>
      <c r="BD82" s="178"/>
      <c r="BE82" s="178"/>
      <c r="BF82" s="178"/>
      <c r="BG82" s="178"/>
      <c r="BH82" s="178"/>
      <c r="BI82" s="178"/>
      <c r="BJ82" s="178"/>
      <c r="BK82" s="178"/>
      <c r="BL82" s="178"/>
      <c r="BM82" s="178"/>
      <c r="BN82" s="178"/>
      <c r="BO82" s="178"/>
      <c r="BP82" s="178"/>
      <c r="BQ82" s="178"/>
      <c r="BR82" s="178"/>
      <c r="BS82" s="178"/>
      <c r="BT82" s="746"/>
      <c r="BU82" s="273"/>
      <c r="BV82" s="215"/>
      <c r="BW82" s="215"/>
      <c r="BX82" s="215"/>
      <c r="BY82" s="215"/>
      <c r="BZ82" s="215"/>
      <c r="CA82" s="215"/>
      <c r="CB82" s="215"/>
      <c r="CC82" s="215"/>
      <c r="CD82" s="215"/>
      <c r="CE82" s="215"/>
      <c r="CF82" s="215"/>
      <c r="CG82" s="215"/>
      <c r="CH82" s="215"/>
      <c r="CI82" s="215"/>
      <c r="CJ82" s="215"/>
      <c r="CK82" s="215"/>
      <c r="CL82" s="215"/>
      <c r="CM82" s="215"/>
      <c r="CN82" s="215"/>
      <c r="CO82" s="215"/>
      <c r="CP82" s="215"/>
      <c r="CQ82" s="215"/>
      <c r="CR82" s="215"/>
      <c r="CS82" s="215"/>
      <c r="CT82" s="215"/>
      <c r="CU82" s="215"/>
      <c r="CV82" s="215"/>
      <c r="CW82" s="215"/>
      <c r="CX82" s="215"/>
      <c r="CY82" s="215"/>
      <c r="CZ82" s="215"/>
      <c r="DA82" s="215"/>
      <c r="DB82" s="215"/>
      <c r="DC82" s="215"/>
      <c r="DD82" s="215"/>
      <c r="DE82" s="215"/>
      <c r="DF82" s="215"/>
      <c r="DG82" s="215"/>
      <c r="DH82" s="215"/>
      <c r="DI82" s="215"/>
      <c r="DJ82" s="215"/>
      <c r="DK82" s="215"/>
      <c r="DL82" s="215"/>
      <c r="DM82" s="215"/>
      <c r="DN82" s="215"/>
      <c r="DO82" s="215"/>
      <c r="DP82" s="215"/>
      <c r="DQ82" s="215"/>
      <c r="DR82" s="215"/>
      <c r="DS82" s="215"/>
      <c r="DT82" s="215"/>
      <c r="DU82" s="215"/>
      <c r="DV82" s="215"/>
      <c r="DW82" s="215"/>
      <c r="DX82" s="215"/>
      <c r="DY82" s="215"/>
      <c r="DZ82" s="215"/>
      <c r="EA82" s="215"/>
      <c r="EB82" s="215"/>
      <c r="EC82" s="215"/>
      <c r="ED82" s="215"/>
      <c r="EE82" s="215"/>
      <c r="EF82" s="215"/>
      <c r="EG82" s="215"/>
      <c r="EH82" s="215"/>
      <c r="EI82" s="215"/>
      <c r="EJ82" s="215"/>
      <c r="EK82" s="215"/>
      <c r="EL82" s="215"/>
      <c r="EM82" s="215"/>
      <c r="EN82" s="215"/>
      <c r="EO82" s="215"/>
      <c r="EP82" s="215"/>
      <c r="EQ82" s="215"/>
      <c r="ER82" s="215"/>
      <c r="ES82" s="215"/>
      <c r="ET82" s="215"/>
      <c r="EU82" s="215"/>
      <c r="EV82" s="215"/>
      <c r="EW82" s="215"/>
      <c r="EX82" s="215"/>
      <c r="EY82" s="215"/>
      <c r="EZ82" s="215"/>
      <c r="FA82" s="215"/>
      <c r="FB82" s="215"/>
      <c r="FC82" s="215"/>
      <c r="FD82" s="215"/>
      <c r="FE82" s="215"/>
      <c r="FF82" s="215"/>
      <c r="FG82" s="215"/>
      <c r="FH82" s="215"/>
      <c r="FI82" s="215"/>
      <c r="FJ82" s="215"/>
      <c r="FK82" s="215"/>
      <c r="FL82" s="215"/>
      <c r="FM82" s="215"/>
      <c r="FN82" s="302"/>
      <c r="FO82" s="302"/>
      <c r="FP82" s="216"/>
      <c r="FQ82" s="216"/>
      <c r="FR82" s="216"/>
      <c r="FS82" s="216"/>
    </row>
    <row r="83" spans="1:175" s="217" customFormat="1" ht="13.8">
      <c r="A83" s="783"/>
      <c r="B83" s="777"/>
      <c r="C83" s="770"/>
      <c r="D83" s="222" t="s">
        <v>88</v>
      </c>
      <c r="E83" s="2"/>
      <c r="F83" s="242">
        <f>COUNTIF(I82:I88,"1 Yes")</f>
        <v>0</v>
      </c>
      <c r="G83" s="243">
        <f>COUNTIF(I82:I88,"2 No")</f>
        <v>0</v>
      </c>
      <c r="H83" s="244">
        <f>COUNTIF(E82:E88,"No")</f>
        <v>0</v>
      </c>
      <c r="I83" s="300" t="b">
        <f t="shared" si="0"/>
        <v>0</v>
      </c>
      <c r="J83" s="782"/>
      <c r="K83" s="782"/>
      <c r="L83" s="782"/>
      <c r="M83" s="782"/>
      <c r="N83" s="782"/>
      <c r="O83" s="178"/>
      <c r="P83" s="178"/>
      <c r="Q83" s="178"/>
      <c r="R83" s="178"/>
      <c r="S83" s="178"/>
      <c r="T83" s="178"/>
      <c r="U83" s="178"/>
      <c r="V83" s="178"/>
      <c r="W83" s="178"/>
      <c r="X83" s="178"/>
      <c r="Y83" s="178"/>
      <c r="Z83" s="178"/>
      <c r="AA83" s="178"/>
      <c r="AB83" s="178"/>
      <c r="AC83" s="178"/>
      <c r="AD83" s="178"/>
      <c r="AE83" s="178"/>
      <c r="AF83" s="178"/>
      <c r="AG83" s="178"/>
      <c r="AH83" s="178"/>
      <c r="AI83" s="178"/>
      <c r="AJ83" s="178"/>
      <c r="AK83" s="178"/>
      <c r="AL83" s="178"/>
      <c r="AM83" s="178"/>
      <c r="AN83" s="178"/>
      <c r="AO83" s="178"/>
      <c r="AP83" s="178"/>
      <c r="AQ83" s="178"/>
      <c r="AR83" s="178"/>
      <c r="AS83" s="178"/>
      <c r="AT83" s="178"/>
      <c r="AU83" s="178"/>
      <c r="AV83" s="178"/>
      <c r="AW83" s="178"/>
      <c r="AX83" s="178"/>
      <c r="AY83" s="178"/>
      <c r="AZ83" s="178"/>
      <c r="BA83" s="178"/>
      <c r="BB83" s="178"/>
      <c r="BC83" s="178"/>
      <c r="BD83" s="178"/>
      <c r="BE83" s="178"/>
      <c r="BF83" s="178"/>
      <c r="BG83" s="178"/>
      <c r="BH83" s="178"/>
      <c r="BI83" s="178"/>
      <c r="BJ83" s="178"/>
      <c r="BK83" s="178"/>
      <c r="BL83" s="178"/>
      <c r="BM83" s="178"/>
      <c r="BN83" s="178"/>
      <c r="BO83" s="178"/>
      <c r="BP83" s="178"/>
      <c r="BQ83" s="178"/>
      <c r="BR83" s="178"/>
      <c r="BS83" s="178"/>
      <c r="BT83" s="746"/>
      <c r="BU83" s="215"/>
      <c r="BV83" s="215"/>
      <c r="BW83" s="215"/>
      <c r="BX83" s="215"/>
      <c r="BY83" s="215"/>
      <c r="BZ83" s="215"/>
      <c r="CA83" s="215"/>
      <c r="CB83" s="215"/>
      <c r="CC83" s="215"/>
      <c r="CD83" s="215"/>
      <c r="CE83" s="215"/>
      <c r="CF83" s="215"/>
      <c r="CG83" s="215"/>
      <c r="CH83" s="215"/>
      <c r="CI83" s="215"/>
      <c r="CJ83" s="215"/>
      <c r="CK83" s="215"/>
      <c r="CL83" s="215"/>
      <c r="CM83" s="215"/>
      <c r="CN83" s="215"/>
      <c r="CO83" s="215"/>
      <c r="CP83" s="215"/>
      <c r="CQ83" s="215"/>
      <c r="CR83" s="215"/>
      <c r="CS83" s="215"/>
      <c r="CT83" s="215"/>
      <c r="CU83" s="215"/>
      <c r="CV83" s="215"/>
      <c r="CW83" s="215"/>
      <c r="CX83" s="215"/>
      <c r="CY83" s="215"/>
      <c r="CZ83" s="215"/>
      <c r="DA83" s="215"/>
      <c r="DB83" s="215"/>
      <c r="DC83" s="215"/>
      <c r="DD83" s="215"/>
      <c r="DE83" s="215"/>
      <c r="DF83" s="215"/>
      <c r="DG83" s="215"/>
      <c r="DH83" s="215"/>
      <c r="DI83" s="215"/>
      <c r="DJ83" s="215"/>
      <c r="DK83" s="215"/>
      <c r="DL83" s="215"/>
      <c r="DM83" s="215"/>
      <c r="DN83" s="215"/>
      <c r="DO83" s="215"/>
      <c r="DP83" s="215"/>
      <c r="DQ83" s="215"/>
      <c r="DR83" s="215"/>
      <c r="DS83" s="215"/>
      <c r="DT83" s="215"/>
      <c r="DU83" s="215"/>
      <c r="DV83" s="215"/>
      <c r="DW83" s="215"/>
      <c r="DX83" s="215"/>
      <c r="DY83" s="215"/>
      <c r="DZ83" s="215"/>
      <c r="EA83" s="215"/>
      <c r="EB83" s="215"/>
      <c r="EC83" s="215"/>
      <c r="ED83" s="215"/>
      <c r="EE83" s="215"/>
      <c r="EF83" s="215"/>
      <c r="EG83" s="215"/>
      <c r="EH83" s="215"/>
      <c r="EI83" s="215"/>
      <c r="EJ83" s="215"/>
      <c r="EK83" s="215"/>
      <c r="EL83" s="215"/>
      <c r="EM83" s="215"/>
      <c r="EN83" s="215"/>
      <c r="EO83" s="215"/>
      <c r="EP83" s="215"/>
      <c r="EQ83" s="215"/>
      <c r="ER83" s="215"/>
      <c r="ES83" s="215"/>
      <c r="ET83" s="215"/>
      <c r="EU83" s="215"/>
      <c r="EV83" s="215"/>
      <c r="EW83" s="215"/>
      <c r="EX83" s="215"/>
      <c r="EY83" s="215"/>
      <c r="EZ83" s="215"/>
      <c r="FA83" s="215"/>
      <c r="FB83" s="215"/>
      <c r="FC83" s="215"/>
      <c r="FD83" s="215"/>
      <c r="FE83" s="215"/>
      <c r="FF83" s="215"/>
      <c r="FG83" s="215"/>
      <c r="FH83" s="215"/>
      <c r="FI83" s="215"/>
      <c r="FJ83" s="215"/>
      <c r="FK83" s="215"/>
      <c r="FL83" s="215"/>
      <c r="FM83" s="302"/>
      <c r="FN83" s="302"/>
      <c r="FO83" s="216"/>
      <c r="FP83" s="216"/>
      <c r="FQ83" s="216"/>
      <c r="FR83" s="216"/>
    </row>
    <row r="84" spans="1:175" s="217" customFormat="1" ht="13.8">
      <c r="A84" s="783"/>
      <c r="B84" s="777"/>
      <c r="C84" s="770"/>
      <c r="D84" s="222" t="s">
        <v>89</v>
      </c>
      <c r="E84" s="2"/>
      <c r="F84" s="245"/>
      <c r="G84" s="246"/>
      <c r="H84" s="247"/>
      <c r="I84" s="300" t="b">
        <f t="shared" si="0"/>
        <v>0</v>
      </c>
      <c r="J84" s="782"/>
      <c r="K84" s="782"/>
      <c r="L84" s="782"/>
      <c r="M84" s="782"/>
      <c r="N84" s="782"/>
      <c r="O84" s="178"/>
      <c r="P84" s="178"/>
      <c r="Q84" s="178"/>
      <c r="R84" s="178"/>
      <c r="S84" s="178"/>
      <c r="T84" s="178"/>
      <c r="U84" s="178"/>
      <c r="V84" s="178"/>
      <c r="W84" s="178"/>
      <c r="X84" s="178"/>
      <c r="Y84" s="178"/>
      <c r="Z84" s="178"/>
      <c r="AA84" s="178"/>
      <c r="AB84" s="178"/>
      <c r="AC84" s="178"/>
      <c r="AD84" s="178"/>
      <c r="AE84" s="178"/>
      <c r="AF84" s="178"/>
      <c r="AG84" s="178"/>
      <c r="AH84" s="178"/>
      <c r="AI84" s="178"/>
      <c r="AJ84" s="178"/>
      <c r="AK84" s="178"/>
      <c r="AL84" s="178"/>
      <c r="AM84" s="178"/>
      <c r="AN84" s="178"/>
      <c r="AO84" s="178"/>
      <c r="AP84" s="178"/>
      <c r="AQ84" s="178"/>
      <c r="AR84" s="178"/>
      <c r="AS84" s="178"/>
      <c r="AT84" s="178"/>
      <c r="AU84" s="178"/>
      <c r="AV84" s="178"/>
      <c r="AW84" s="178"/>
      <c r="AX84" s="178"/>
      <c r="AY84" s="178"/>
      <c r="AZ84" s="178"/>
      <c r="BA84" s="178"/>
      <c r="BB84" s="178"/>
      <c r="BC84" s="178"/>
      <c r="BD84" s="178"/>
      <c r="BE84" s="178"/>
      <c r="BF84" s="178"/>
      <c r="BG84" s="178"/>
      <c r="BH84" s="178"/>
      <c r="BI84" s="178"/>
      <c r="BJ84" s="178"/>
      <c r="BK84" s="178"/>
      <c r="BL84" s="178"/>
      <c r="BM84" s="178"/>
      <c r="BN84" s="178"/>
      <c r="BO84" s="178"/>
      <c r="BP84" s="178"/>
      <c r="BQ84" s="178"/>
      <c r="BR84" s="178"/>
      <c r="BS84" s="178"/>
      <c r="BT84" s="746"/>
      <c r="BU84" s="215"/>
      <c r="BV84" s="215"/>
      <c r="BW84" s="215"/>
      <c r="BX84" s="215"/>
      <c r="BY84" s="215"/>
      <c r="BZ84" s="215"/>
      <c r="CA84" s="215"/>
      <c r="CB84" s="215"/>
      <c r="CC84" s="215"/>
      <c r="CD84" s="215"/>
      <c r="CE84" s="215"/>
      <c r="CF84" s="215"/>
      <c r="CG84" s="215"/>
      <c r="CH84" s="215"/>
      <c r="CI84" s="215"/>
      <c r="CJ84" s="215"/>
      <c r="CK84" s="215"/>
      <c r="CL84" s="215"/>
      <c r="CM84" s="215"/>
      <c r="CN84" s="215"/>
      <c r="CO84" s="215"/>
      <c r="CP84" s="215"/>
      <c r="CQ84" s="215"/>
      <c r="CR84" s="215"/>
      <c r="CS84" s="215"/>
      <c r="CT84" s="215"/>
      <c r="CU84" s="215"/>
      <c r="CV84" s="215"/>
      <c r="CW84" s="215"/>
      <c r="CX84" s="215"/>
      <c r="CY84" s="215"/>
      <c r="CZ84" s="215"/>
      <c r="DA84" s="215"/>
      <c r="DB84" s="215"/>
      <c r="DC84" s="215"/>
      <c r="DD84" s="215"/>
      <c r="DE84" s="215"/>
      <c r="DF84" s="215"/>
      <c r="DG84" s="215"/>
      <c r="DH84" s="215"/>
      <c r="DI84" s="215"/>
      <c r="DJ84" s="215"/>
      <c r="DK84" s="215"/>
      <c r="DL84" s="215"/>
      <c r="DM84" s="215"/>
      <c r="DN84" s="215"/>
      <c r="DO84" s="215"/>
      <c r="DP84" s="215"/>
      <c r="DQ84" s="215"/>
      <c r="DR84" s="215"/>
      <c r="DS84" s="215"/>
      <c r="DT84" s="215"/>
      <c r="DU84" s="215"/>
      <c r="DV84" s="215"/>
      <c r="DW84" s="215"/>
      <c r="DX84" s="215"/>
      <c r="DY84" s="215"/>
      <c r="DZ84" s="215"/>
      <c r="EA84" s="215"/>
      <c r="EB84" s="215"/>
      <c r="EC84" s="215"/>
      <c r="ED84" s="215"/>
      <c r="EE84" s="215"/>
      <c r="EF84" s="215"/>
      <c r="EG84" s="215"/>
      <c r="EH84" s="215"/>
      <c r="EI84" s="215"/>
      <c r="EJ84" s="215"/>
      <c r="EK84" s="215"/>
      <c r="EL84" s="215"/>
      <c r="EM84" s="215"/>
      <c r="EN84" s="215"/>
      <c r="EO84" s="215"/>
      <c r="EP84" s="215"/>
      <c r="EQ84" s="215"/>
      <c r="ER84" s="215"/>
      <c r="ES84" s="215"/>
      <c r="ET84" s="215"/>
      <c r="EU84" s="215"/>
      <c r="EV84" s="215"/>
      <c r="EW84" s="215"/>
      <c r="EX84" s="215"/>
      <c r="EY84" s="215"/>
      <c r="EZ84" s="215"/>
      <c r="FA84" s="215"/>
      <c r="FB84" s="215"/>
      <c r="FC84" s="215"/>
      <c r="FD84" s="215"/>
      <c r="FE84" s="215"/>
      <c r="FF84" s="215"/>
      <c r="FG84" s="215"/>
      <c r="FH84" s="215"/>
      <c r="FI84" s="215"/>
      <c r="FJ84" s="215"/>
      <c r="FK84" s="215"/>
      <c r="FL84" s="215"/>
      <c r="FM84" s="302"/>
      <c r="FN84" s="302"/>
      <c r="FO84" s="216"/>
      <c r="FP84" s="216"/>
      <c r="FQ84" s="216"/>
      <c r="FR84" s="216"/>
    </row>
    <row r="85" spans="1:175" s="217" customFormat="1" ht="13.8">
      <c r="A85" s="783"/>
      <c r="B85" s="777"/>
      <c r="C85" s="770"/>
      <c r="D85" s="222" t="s">
        <v>90</v>
      </c>
      <c r="E85" s="2"/>
      <c r="F85" s="248"/>
      <c r="G85" s="249"/>
      <c r="H85" s="250"/>
      <c r="I85" s="300" t="b">
        <f t="shared" si="0"/>
        <v>0</v>
      </c>
      <c r="J85" s="782"/>
      <c r="K85" s="782"/>
      <c r="L85" s="782"/>
      <c r="M85" s="782"/>
      <c r="N85" s="782"/>
      <c r="O85" s="178"/>
      <c r="P85" s="178"/>
      <c r="Q85" s="178" t="s">
        <v>44</v>
      </c>
      <c r="R85" s="178" t="s">
        <v>44</v>
      </c>
      <c r="S85" s="178" t="s">
        <v>45</v>
      </c>
      <c r="T85" s="178" t="s">
        <v>45</v>
      </c>
      <c r="U85" s="178"/>
      <c r="V85" s="178"/>
      <c r="W85" s="178"/>
      <c r="X85" s="178"/>
      <c r="Y85" s="178"/>
      <c r="Z85" s="178"/>
      <c r="AA85" s="178"/>
      <c r="AB85" s="178"/>
      <c r="AC85" s="178"/>
      <c r="AD85" s="178"/>
      <c r="AE85" s="178"/>
      <c r="AF85" s="178"/>
      <c r="AG85" s="178"/>
      <c r="AH85" s="178"/>
      <c r="AI85" s="178"/>
      <c r="AJ85" s="178"/>
      <c r="AK85" s="178"/>
      <c r="AL85" s="178" t="s">
        <v>44</v>
      </c>
      <c r="AM85" s="178" t="s">
        <v>44</v>
      </c>
      <c r="AN85" s="178" t="s">
        <v>45</v>
      </c>
      <c r="AO85" s="178" t="s">
        <v>45</v>
      </c>
      <c r="AP85" s="178"/>
      <c r="AQ85" s="178"/>
      <c r="AR85" s="178"/>
      <c r="AS85" s="178"/>
      <c r="AT85" s="178"/>
      <c r="AU85" s="178"/>
      <c r="AV85" s="178"/>
      <c r="AW85" s="178"/>
      <c r="AX85" s="178"/>
      <c r="AY85" s="178"/>
      <c r="AZ85" s="178"/>
      <c r="BA85" s="178"/>
      <c r="BB85" s="178"/>
      <c r="BC85" s="178"/>
      <c r="BD85" s="178"/>
      <c r="BE85" s="178"/>
      <c r="BF85" s="178"/>
      <c r="BG85" s="178" t="s">
        <v>44</v>
      </c>
      <c r="BH85" s="178" t="s">
        <v>44</v>
      </c>
      <c r="BI85" s="178" t="s">
        <v>45</v>
      </c>
      <c r="BJ85" s="178" t="s">
        <v>45</v>
      </c>
      <c r="BK85" s="178"/>
      <c r="BL85" s="178"/>
      <c r="BM85" s="178"/>
      <c r="BN85" s="178"/>
      <c r="BO85" s="178"/>
      <c r="BP85" s="178"/>
      <c r="BQ85" s="178"/>
      <c r="BR85" s="178"/>
      <c r="BS85" s="178" t="s">
        <v>45</v>
      </c>
      <c r="BT85" s="746"/>
      <c r="BU85" s="215"/>
      <c r="BV85" s="215"/>
      <c r="BW85" s="215"/>
      <c r="BX85" s="215"/>
      <c r="BY85" s="215"/>
      <c r="BZ85" s="215"/>
      <c r="CA85" s="215"/>
      <c r="CB85" s="215"/>
      <c r="CC85" s="215"/>
      <c r="CD85" s="215"/>
      <c r="CE85" s="215"/>
      <c r="CF85" s="215"/>
      <c r="CG85" s="215"/>
      <c r="CH85" s="215"/>
      <c r="CI85" s="215"/>
      <c r="CJ85" s="215"/>
      <c r="CK85" s="215"/>
      <c r="CL85" s="215"/>
      <c r="CM85" s="215"/>
      <c r="CN85" s="215"/>
      <c r="CO85" s="215"/>
      <c r="CP85" s="215"/>
      <c r="CQ85" s="215"/>
      <c r="CR85" s="215"/>
      <c r="CS85" s="215"/>
      <c r="CT85" s="215"/>
      <c r="CU85" s="215"/>
      <c r="CV85" s="215"/>
      <c r="CW85" s="215"/>
      <c r="CX85" s="215"/>
      <c r="CY85" s="215"/>
      <c r="CZ85" s="215"/>
      <c r="DA85" s="215"/>
      <c r="DB85" s="215"/>
      <c r="DC85" s="215"/>
      <c r="DD85" s="215"/>
      <c r="DE85" s="215"/>
      <c r="DF85" s="215"/>
      <c r="DG85" s="215"/>
      <c r="DH85" s="215"/>
      <c r="DI85" s="215"/>
      <c r="DJ85" s="215"/>
      <c r="DK85" s="215"/>
      <c r="DL85" s="215"/>
      <c r="DM85" s="215"/>
      <c r="DN85" s="215"/>
      <c r="DO85" s="215"/>
      <c r="DP85" s="215"/>
      <c r="DQ85" s="215"/>
      <c r="DR85" s="215"/>
      <c r="DS85" s="215"/>
      <c r="DT85" s="215"/>
      <c r="DU85" s="215"/>
      <c r="DV85" s="215"/>
      <c r="DW85" s="215"/>
      <c r="DX85" s="215"/>
      <c r="DY85" s="215"/>
      <c r="DZ85" s="215"/>
      <c r="EA85" s="215"/>
      <c r="EB85" s="215"/>
      <c r="EC85" s="215"/>
      <c r="ED85" s="215"/>
      <c r="EE85" s="215"/>
      <c r="EF85" s="215"/>
      <c r="EG85" s="215"/>
      <c r="EH85" s="215"/>
      <c r="EI85" s="215"/>
      <c r="EJ85" s="215"/>
      <c r="EK85" s="215"/>
      <c r="EL85" s="215"/>
      <c r="EM85" s="215"/>
      <c r="EN85" s="215"/>
      <c r="EO85" s="215"/>
      <c r="EP85" s="215"/>
      <c r="EQ85" s="215"/>
      <c r="ER85" s="215"/>
      <c r="ES85" s="215"/>
      <c r="ET85" s="215"/>
      <c r="EU85" s="215"/>
      <c r="EV85" s="215"/>
      <c r="EW85" s="215"/>
      <c r="EX85" s="215"/>
      <c r="EY85" s="215"/>
      <c r="EZ85" s="215"/>
      <c r="FA85" s="215"/>
      <c r="FB85" s="215"/>
      <c r="FC85" s="215"/>
      <c r="FD85" s="215"/>
      <c r="FE85" s="215"/>
      <c r="FF85" s="215"/>
      <c r="FG85" s="215"/>
      <c r="FH85" s="215"/>
      <c r="FI85" s="215"/>
      <c r="FJ85" s="215"/>
      <c r="FK85" s="215"/>
      <c r="FL85" s="215"/>
      <c r="FM85" s="302"/>
      <c r="FN85" s="302"/>
      <c r="FO85" s="216"/>
      <c r="FP85" s="216"/>
      <c r="FQ85" s="216"/>
      <c r="FR85" s="216"/>
    </row>
    <row r="86" spans="1:175" s="217" customFormat="1" ht="13.8">
      <c r="A86" s="783"/>
      <c r="B86" s="777"/>
      <c r="C86" s="770"/>
      <c r="D86" s="222" t="s">
        <v>91</v>
      </c>
      <c r="E86" s="2"/>
      <c r="F86" s="248"/>
      <c r="G86" s="249"/>
      <c r="H86" s="251"/>
      <c r="I86" s="300" t="b">
        <f t="shared" si="0"/>
        <v>0</v>
      </c>
      <c r="J86" s="782"/>
      <c r="K86" s="782"/>
      <c r="L86" s="782"/>
      <c r="M86" s="782"/>
      <c r="N86" s="782"/>
      <c r="O86" s="178"/>
      <c r="P86" s="178"/>
      <c r="Q86" s="178"/>
      <c r="R86" s="178"/>
      <c r="S86" s="178"/>
      <c r="T86" s="178"/>
      <c r="U86" s="178"/>
      <c r="V86" s="178"/>
      <c r="W86" s="178"/>
      <c r="X86" s="178"/>
      <c r="Y86" s="178"/>
      <c r="Z86" s="178"/>
      <c r="AA86" s="178"/>
      <c r="AB86" s="178"/>
      <c r="AC86" s="178"/>
      <c r="AD86" s="178"/>
      <c r="AE86" s="178"/>
      <c r="AF86" s="178"/>
      <c r="AG86" s="178"/>
      <c r="AH86" s="178"/>
      <c r="AI86" s="178"/>
      <c r="AJ86" s="178"/>
      <c r="AK86" s="178"/>
      <c r="AL86" s="178"/>
      <c r="AM86" s="178"/>
      <c r="AN86" s="178"/>
      <c r="AO86" s="178"/>
      <c r="AP86" s="178"/>
      <c r="AQ86" s="178"/>
      <c r="AR86" s="178"/>
      <c r="AS86" s="178"/>
      <c r="AT86" s="178"/>
      <c r="AU86" s="178"/>
      <c r="AV86" s="178"/>
      <c r="AW86" s="178"/>
      <c r="AX86" s="178"/>
      <c r="AY86" s="178"/>
      <c r="AZ86" s="178"/>
      <c r="BA86" s="178"/>
      <c r="BB86" s="178"/>
      <c r="BC86" s="178"/>
      <c r="BD86" s="178"/>
      <c r="BE86" s="178"/>
      <c r="BF86" s="178"/>
      <c r="BG86" s="178"/>
      <c r="BH86" s="178"/>
      <c r="BI86" s="178"/>
      <c r="BJ86" s="178"/>
      <c r="BK86" s="178"/>
      <c r="BL86" s="178"/>
      <c r="BM86" s="178"/>
      <c r="BN86" s="178"/>
      <c r="BO86" s="178"/>
      <c r="BP86" s="178"/>
      <c r="BQ86" s="178"/>
      <c r="BR86" s="178"/>
      <c r="BS86" s="178"/>
      <c r="BT86" s="746"/>
      <c r="BU86" s="215"/>
      <c r="BV86" s="215"/>
      <c r="BW86" s="215"/>
      <c r="BX86" s="215"/>
      <c r="BY86" s="215"/>
      <c r="BZ86" s="215"/>
      <c r="CA86" s="215"/>
      <c r="CB86" s="215"/>
      <c r="CC86" s="215"/>
      <c r="CD86" s="215"/>
      <c r="CE86" s="215"/>
      <c r="CF86" s="215"/>
      <c r="CG86" s="215"/>
      <c r="CH86" s="215"/>
      <c r="CI86" s="215"/>
      <c r="CJ86" s="215"/>
      <c r="CK86" s="215"/>
      <c r="CL86" s="215"/>
      <c r="CM86" s="215"/>
      <c r="CN86" s="215"/>
      <c r="CO86" s="215"/>
      <c r="CP86" s="215"/>
      <c r="CQ86" s="215"/>
      <c r="CR86" s="215"/>
      <c r="CS86" s="215"/>
      <c r="CT86" s="215"/>
      <c r="CU86" s="215"/>
      <c r="CV86" s="215"/>
      <c r="CW86" s="215"/>
      <c r="CX86" s="215"/>
      <c r="CY86" s="215"/>
      <c r="CZ86" s="215"/>
      <c r="DA86" s="215"/>
      <c r="DB86" s="215"/>
      <c r="DC86" s="215"/>
      <c r="DD86" s="215"/>
      <c r="DE86" s="215"/>
      <c r="DF86" s="215"/>
      <c r="DG86" s="215"/>
      <c r="DH86" s="215"/>
      <c r="DI86" s="215"/>
      <c r="DJ86" s="215"/>
      <c r="DK86" s="215"/>
      <c r="DL86" s="215"/>
      <c r="DM86" s="215"/>
      <c r="DN86" s="215"/>
      <c r="DO86" s="215"/>
      <c r="DP86" s="215"/>
      <c r="DQ86" s="215"/>
      <c r="DR86" s="215"/>
      <c r="DS86" s="215"/>
      <c r="DT86" s="215"/>
      <c r="DU86" s="215"/>
      <c r="DV86" s="215"/>
      <c r="DW86" s="215"/>
      <c r="DX86" s="215"/>
      <c r="DY86" s="215"/>
      <c r="DZ86" s="215"/>
      <c r="EA86" s="215"/>
      <c r="EB86" s="215"/>
      <c r="EC86" s="215"/>
      <c r="ED86" s="215"/>
      <c r="EE86" s="215"/>
      <c r="EF86" s="215"/>
      <c r="EG86" s="215"/>
      <c r="EH86" s="215"/>
      <c r="EI86" s="215"/>
      <c r="EJ86" s="215"/>
      <c r="EK86" s="215"/>
      <c r="EL86" s="215"/>
      <c r="EM86" s="215"/>
      <c r="EN86" s="215"/>
      <c r="EO86" s="215"/>
      <c r="EP86" s="215"/>
      <c r="EQ86" s="215"/>
      <c r="ER86" s="215"/>
      <c r="ES86" s="215"/>
      <c r="ET86" s="215"/>
      <c r="EU86" s="215"/>
      <c r="EV86" s="215"/>
      <c r="EW86" s="215"/>
      <c r="EX86" s="215"/>
      <c r="EY86" s="215"/>
      <c r="EZ86" s="215"/>
      <c r="FA86" s="215"/>
      <c r="FB86" s="215"/>
      <c r="FC86" s="215"/>
      <c r="FD86" s="215"/>
      <c r="FE86" s="215"/>
      <c r="FF86" s="215"/>
      <c r="FG86" s="215"/>
      <c r="FH86" s="215"/>
      <c r="FI86" s="215"/>
      <c r="FJ86" s="215"/>
      <c r="FK86" s="215"/>
      <c r="FL86" s="215"/>
      <c r="FM86" s="302"/>
      <c r="FN86" s="302"/>
      <c r="FO86" s="216"/>
      <c r="FP86" s="216"/>
      <c r="FQ86" s="216"/>
      <c r="FR86" s="216"/>
    </row>
    <row r="87" spans="1:175" s="217" customFormat="1" ht="13.8">
      <c r="A87" s="783"/>
      <c r="B87" s="777"/>
      <c r="C87" s="770"/>
      <c r="D87" s="222" t="s">
        <v>92</v>
      </c>
      <c r="E87" s="2"/>
      <c r="F87" s="248"/>
      <c r="G87" s="249"/>
      <c r="H87" s="251"/>
      <c r="I87" s="300" t="b">
        <f t="shared" si="0"/>
        <v>0</v>
      </c>
      <c r="J87" s="782"/>
      <c r="K87" s="782"/>
      <c r="L87" s="782"/>
      <c r="M87" s="782"/>
      <c r="N87" s="782"/>
      <c r="O87" s="178"/>
      <c r="P87" s="178"/>
      <c r="Q87" s="178"/>
      <c r="R87" s="178"/>
      <c r="S87" s="178"/>
      <c r="T87" s="178"/>
      <c r="U87" s="178"/>
      <c r="V87" s="178"/>
      <c r="W87" s="178"/>
      <c r="X87" s="178"/>
      <c r="Y87" s="178"/>
      <c r="Z87" s="178"/>
      <c r="AA87" s="178"/>
      <c r="AB87" s="178"/>
      <c r="AC87" s="178"/>
      <c r="AD87" s="178"/>
      <c r="AE87" s="178"/>
      <c r="AF87" s="178"/>
      <c r="AG87" s="178"/>
      <c r="AH87" s="178"/>
      <c r="AI87" s="178"/>
      <c r="AJ87" s="178"/>
      <c r="AK87" s="178"/>
      <c r="AL87" s="178"/>
      <c r="AM87" s="178"/>
      <c r="AN87" s="178"/>
      <c r="AO87" s="178"/>
      <c r="AP87" s="178"/>
      <c r="AQ87" s="178"/>
      <c r="AR87" s="178"/>
      <c r="AS87" s="178"/>
      <c r="AT87" s="178"/>
      <c r="AU87" s="178"/>
      <c r="AV87" s="178"/>
      <c r="AW87" s="178"/>
      <c r="AX87" s="178"/>
      <c r="AY87" s="178"/>
      <c r="AZ87" s="178"/>
      <c r="BA87" s="178"/>
      <c r="BB87" s="178"/>
      <c r="BC87" s="178"/>
      <c r="BD87" s="178"/>
      <c r="BE87" s="178"/>
      <c r="BF87" s="178"/>
      <c r="BG87" s="178"/>
      <c r="BH87" s="178"/>
      <c r="BI87" s="178"/>
      <c r="BJ87" s="178"/>
      <c r="BK87" s="178"/>
      <c r="BL87" s="178"/>
      <c r="BM87" s="178"/>
      <c r="BN87" s="178"/>
      <c r="BO87" s="178"/>
      <c r="BP87" s="178"/>
      <c r="BQ87" s="178"/>
      <c r="BR87" s="178"/>
      <c r="BS87" s="178"/>
      <c r="BT87" s="746"/>
      <c r="BU87" s="215"/>
      <c r="BV87" s="215"/>
      <c r="BW87" s="215"/>
      <c r="BX87" s="215"/>
      <c r="BY87" s="215"/>
      <c r="BZ87" s="215"/>
      <c r="CA87" s="215"/>
      <c r="CB87" s="215"/>
      <c r="CC87" s="215"/>
      <c r="CD87" s="215"/>
      <c r="CE87" s="215"/>
      <c r="CF87" s="215"/>
      <c r="CG87" s="215"/>
      <c r="CH87" s="215"/>
      <c r="CI87" s="215"/>
      <c r="CJ87" s="215"/>
      <c r="CK87" s="215"/>
      <c r="CL87" s="215"/>
      <c r="CM87" s="215"/>
      <c r="CN87" s="215"/>
      <c r="CO87" s="215"/>
      <c r="CP87" s="215"/>
      <c r="CQ87" s="215"/>
      <c r="CR87" s="215"/>
      <c r="CS87" s="215"/>
      <c r="CT87" s="215"/>
      <c r="CU87" s="215"/>
      <c r="CV87" s="215"/>
      <c r="CW87" s="215"/>
      <c r="CX87" s="215"/>
      <c r="CY87" s="215"/>
      <c r="CZ87" s="215"/>
      <c r="DA87" s="215"/>
      <c r="DB87" s="215"/>
      <c r="DC87" s="215"/>
      <c r="DD87" s="215"/>
      <c r="DE87" s="215"/>
      <c r="DF87" s="215"/>
      <c r="DG87" s="215"/>
      <c r="DH87" s="215"/>
      <c r="DI87" s="215"/>
      <c r="DJ87" s="215"/>
      <c r="DK87" s="215"/>
      <c r="DL87" s="215"/>
      <c r="DM87" s="215"/>
      <c r="DN87" s="215"/>
      <c r="DO87" s="215"/>
      <c r="DP87" s="215"/>
      <c r="DQ87" s="215"/>
      <c r="DR87" s="215"/>
      <c r="DS87" s="215"/>
      <c r="DT87" s="215"/>
      <c r="DU87" s="215"/>
      <c r="DV87" s="215"/>
      <c r="DW87" s="215"/>
      <c r="DX87" s="215"/>
      <c r="DY87" s="215"/>
      <c r="DZ87" s="215"/>
      <c r="EA87" s="215"/>
      <c r="EB87" s="215"/>
      <c r="EC87" s="215"/>
      <c r="ED87" s="215"/>
      <c r="EE87" s="215"/>
      <c r="EF87" s="215"/>
      <c r="EG87" s="215"/>
      <c r="EH87" s="215"/>
      <c r="EI87" s="215"/>
      <c r="EJ87" s="215"/>
      <c r="EK87" s="215"/>
      <c r="EL87" s="215"/>
      <c r="EM87" s="215"/>
      <c r="EN87" s="215"/>
      <c r="EO87" s="215"/>
      <c r="EP87" s="215"/>
      <c r="EQ87" s="215"/>
      <c r="ER87" s="215"/>
      <c r="ES87" s="215"/>
      <c r="ET87" s="215"/>
      <c r="EU87" s="215"/>
      <c r="EV87" s="215"/>
      <c r="EW87" s="215"/>
      <c r="EX87" s="215"/>
      <c r="EY87" s="215"/>
      <c r="EZ87" s="215"/>
      <c r="FA87" s="215"/>
      <c r="FB87" s="215"/>
      <c r="FC87" s="215"/>
      <c r="FD87" s="215"/>
      <c r="FE87" s="215"/>
      <c r="FF87" s="215"/>
      <c r="FG87" s="215"/>
      <c r="FH87" s="215"/>
      <c r="FI87" s="215"/>
      <c r="FJ87" s="215"/>
      <c r="FK87" s="215"/>
      <c r="FL87" s="215"/>
      <c r="FM87" s="302"/>
      <c r="FN87" s="302"/>
      <c r="FO87" s="216"/>
      <c r="FP87" s="216"/>
      <c r="FQ87" s="216"/>
      <c r="FR87" s="216"/>
    </row>
    <row r="88" spans="1:175" s="217" customFormat="1" ht="15" customHeight="1">
      <c r="A88" s="767"/>
      <c r="B88" s="716"/>
      <c r="C88" s="771"/>
      <c r="D88" s="222" t="s">
        <v>93</v>
      </c>
      <c r="E88" s="2"/>
      <c r="F88" s="248"/>
      <c r="G88" s="249"/>
      <c r="H88" s="251"/>
      <c r="I88" s="300" t="b">
        <f t="shared" si="0"/>
        <v>0</v>
      </c>
      <c r="J88" s="782"/>
      <c r="K88" s="782"/>
      <c r="L88" s="782"/>
      <c r="M88" s="782"/>
      <c r="N88" s="782"/>
      <c r="O88" s="178"/>
      <c r="P88" s="178"/>
      <c r="Q88" s="178"/>
      <c r="R88" s="178"/>
      <c r="S88" s="178"/>
      <c r="T88" s="178"/>
      <c r="U88" s="178"/>
      <c r="V88" s="178"/>
      <c r="W88" s="178"/>
      <c r="X88" s="178"/>
      <c r="Y88" s="178"/>
      <c r="Z88" s="178"/>
      <c r="AA88" s="178"/>
      <c r="AB88" s="178"/>
      <c r="AC88" s="178"/>
      <c r="AD88" s="178"/>
      <c r="AE88" s="178"/>
      <c r="AF88" s="178"/>
      <c r="AG88" s="178"/>
      <c r="AH88" s="178"/>
      <c r="AI88" s="178"/>
      <c r="AJ88" s="178"/>
      <c r="AK88" s="178"/>
      <c r="AL88" s="178"/>
      <c r="AM88" s="178"/>
      <c r="AN88" s="178"/>
      <c r="AO88" s="178"/>
      <c r="AP88" s="178"/>
      <c r="AQ88" s="178"/>
      <c r="AR88" s="178"/>
      <c r="AS88" s="178"/>
      <c r="AT88" s="178"/>
      <c r="AU88" s="178"/>
      <c r="AV88" s="178"/>
      <c r="AW88" s="178"/>
      <c r="AX88" s="178"/>
      <c r="AY88" s="178"/>
      <c r="AZ88" s="178"/>
      <c r="BA88" s="178"/>
      <c r="BB88" s="178"/>
      <c r="BC88" s="178"/>
      <c r="BD88" s="178"/>
      <c r="BE88" s="178"/>
      <c r="BF88" s="178"/>
      <c r="BG88" s="178"/>
      <c r="BH88" s="178"/>
      <c r="BI88" s="178"/>
      <c r="BJ88" s="178"/>
      <c r="BK88" s="178"/>
      <c r="BL88" s="178"/>
      <c r="BM88" s="178"/>
      <c r="BN88" s="178"/>
      <c r="BO88" s="178"/>
      <c r="BP88" s="178"/>
      <c r="BQ88" s="178"/>
      <c r="BR88" s="178"/>
      <c r="BS88" s="178"/>
      <c r="BT88" s="746"/>
      <c r="BU88" s="215"/>
      <c r="BV88" s="215"/>
      <c r="BW88" s="215"/>
      <c r="BX88" s="215"/>
      <c r="BY88" s="215"/>
      <c r="BZ88" s="215"/>
      <c r="CA88" s="215"/>
      <c r="CB88" s="215"/>
      <c r="CC88" s="215"/>
      <c r="CD88" s="215"/>
      <c r="CE88" s="215"/>
      <c r="CF88" s="215"/>
      <c r="CG88" s="215"/>
      <c r="CH88" s="215"/>
      <c r="CI88" s="215"/>
      <c r="CJ88" s="215"/>
      <c r="CK88" s="215"/>
      <c r="CL88" s="215"/>
      <c r="CM88" s="215"/>
      <c r="CN88" s="215"/>
      <c r="CO88" s="215"/>
      <c r="CP88" s="215"/>
      <c r="CQ88" s="215"/>
      <c r="CR88" s="215"/>
      <c r="CS88" s="215"/>
      <c r="CT88" s="215"/>
      <c r="CU88" s="215"/>
      <c r="CV88" s="215"/>
      <c r="CW88" s="215"/>
      <c r="CX88" s="215"/>
      <c r="CY88" s="215"/>
      <c r="CZ88" s="215"/>
      <c r="DA88" s="215"/>
      <c r="DB88" s="215"/>
      <c r="DC88" s="215"/>
      <c r="DD88" s="215"/>
      <c r="DE88" s="215"/>
      <c r="DF88" s="215"/>
      <c r="DG88" s="215"/>
      <c r="DH88" s="215"/>
      <c r="DI88" s="215"/>
      <c r="DJ88" s="215"/>
      <c r="DK88" s="215"/>
      <c r="DL88" s="215"/>
      <c r="DM88" s="215"/>
      <c r="DN88" s="215"/>
      <c r="DO88" s="215"/>
      <c r="DP88" s="215"/>
      <c r="DQ88" s="215"/>
      <c r="DR88" s="215"/>
      <c r="DS88" s="215"/>
      <c r="DT88" s="215"/>
      <c r="DU88" s="215"/>
      <c r="DV88" s="215"/>
      <c r="DW88" s="215"/>
      <c r="DX88" s="215"/>
      <c r="DY88" s="215"/>
      <c r="DZ88" s="215"/>
      <c r="EA88" s="215"/>
      <c r="EB88" s="215"/>
      <c r="EC88" s="215"/>
      <c r="ED88" s="215"/>
      <c r="EE88" s="215"/>
      <c r="EF88" s="215"/>
      <c r="EG88" s="215"/>
      <c r="EH88" s="215"/>
      <c r="EI88" s="215"/>
      <c r="EJ88" s="215"/>
      <c r="EK88" s="215"/>
      <c r="EL88" s="215"/>
      <c r="EM88" s="215"/>
      <c r="EN88" s="215"/>
      <c r="EO88" s="215"/>
      <c r="EP88" s="215"/>
      <c r="EQ88" s="215"/>
      <c r="ER88" s="215"/>
      <c r="ES88" s="215"/>
      <c r="ET88" s="215"/>
      <c r="EU88" s="215"/>
      <c r="EV88" s="215"/>
      <c r="EW88" s="215"/>
      <c r="EX88" s="215"/>
      <c r="EY88" s="215"/>
      <c r="EZ88" s="215"/>
      <c r="FA88" s="215"/>
      <c r="FB88" s="215"/>
      <c r="FC88" s="215"/>
      <c r="FD88" s="215"/>
      <c r="FE88" s="215"/>
      <c r="FF88" s="215"/>
      <c r="FG88" s="215"/>
      <c r="FH88" s="215"/>
      <c r="FI88" s="215"/>
      <c r="FJ88" s="215"/>
      <c r="FK88" s="215"/>
      <c r="FL88" s="215"/>
      <c r="FM88" s="302"/>
      <c r="FN88" s="302"/>
      <c r="FO88" s="216"/>
      <c r="FP88" s="216"/>
      <c r="FQ88" s="216"/>
      <c r="FR88" s="216"/>
    </row>
    <row r="89" spans="1:175" s="217" customFormat="1" ht="15" customHeight="1">
      <c r="A89" s="737" t="s">
        <v>63</v>
      </c>
      <c r="B89" s="683"/>
      <c r="C89" s="683"/>
      <c r="D89" s="218" t="s">
        <v>94</v>
      </c>
      <c r="E89" s="5"/>
      <c r="F89" s="193"/>
      <c r="G89" s="194"/>
      <c r="H89" s="186"/>
      <c r="I89" s="299"/>
      <c r="J89" s="299"/>
      <c r="K89" s="299"/>
      <c r="L89" s="178"/>
      <c r="M89" s="178"/>
      <c r="N89" s="178"/>
      <c r="O89" s="178"/>
      <c r="P89" s="178"/>
      <c r="Q89" s="178" t="s">
        <v>44</v>
      </c>
      <c r="R89" s="178" t="s">
        <v>44</v>
      </c>
      <c r="S89" s="178" t="s">
        <v>45</v>
      </c>
      <c r="T89" s="178" t="s">
        <v>45</v>
      </c>
      <c r="U89" s="178"/>
      <c r="V89" s="178"/>
      <c r="W89" s="178"/>
      <c r="X89" s="178"/>
      <c r="Y89" s="178"/>
      <c r="Z89" s="178"/>
      <c r="AA89" s="178"/>
      <c r="AB89" s="178"/>
      <c r="AC89" s="178"/>
      <c r="AD89" s="178"/>
      <c r="AE89" s="178"/>
      <c r="AF89" s="178"/>
      <c r="AG89" s="178"/>
      <c r="AH89" s="178"/>
      <c r="AI89" s="178"/>
      <c r="AJ89" s="178"/>
      <c r="AK89" s="178"/>
      <c r="AL89" s="178" t="s">
        <v>44</v>
      </c>
      <c r="AM89" s="178" t="s">
        <v>44</v>
      </c>
      <c r="AN89" s="178" t="s">
        <v>45</v>
      </c>
      <c r="AO89" s="178" t="s">
        <v>45</v>
      </c>
      <c r="AP89" s="178"/>
      <c r="AQ89" s="178"/>
      <c r="AR89" s="178"/>
      <c r="AS89" s="178"/>
      <c r="AT89" s="178"/>
      <c r="AU89" s="178"/>
      <c r="AV89" s="178"/>
      <c r="AW89" s="178"/>
      <c r="AX89" s="178"/>
      <c r="AY89" s="178"/>
      <c r="AZ89" s="178"/>
      <c r="BA89" s="178"/>
      <c r="BB89" s="178"/>
      <c r="BC89" s="178"/>
      <c r="BD89" s="178"/>
      <c r="BE89" s="178"/>
      <c r="BF89" s="178"/>
      <c r="BG89" s="178" t="s">
        <v>44</v>
      </c>
      <c r="BH89" s="178" t="s">
        <v>44</v>
      </c>
      <c r="BI89" s="178" t="s">
        <v>45</v>
      </c>
      <c r="BJ89" s="178" t="s">
        <v>45</v>
      </c>
      <c r="BK89" s="178"/>
      <c r="BL89" s="178"/>
      <c r="BM89" s="178"/>
      <c r="BN89" s="178"/>
      <c r="BO89" s="178"/>
      <c r="BP89" s="178"/>
      <c r="BQ89" s="178"/>
      <c r="BR89" s="178"/>
      <c r="BS89" s="178" t="s">
        <v>45</v>
      </c>
      <c r="BT89" s="746"/>
      <c r="BU89" s="215"/>
      <c r="BV89" s="215"/>
      <c r="BW89" s="215"/>
      <c r="BX89" s="215"/>
      <c r="BY89" s="215"/>
      <c r="BZ89" s="215"/>
      <c r="CA89" s="215"/>
      <c r="CB89" s="215"/>
      <c r="CC89" s="215"/>
      <c r="CD89" s="215"/>
      <c r="CE89" s="215"/>
      <c r="CF89" s="215"/>
      <c r="CG89" s="215"/>
      <c r="CH89" s="215"/>
      <c r="CI89" s="215"/>
      <c r="CJ89" s="215"/>
      <c r="CK89" s="215"/>
      <c r="CL89" s="215"/>
      <c r="CM89" s="215"/>
      <c r="CN89" s="215"/>
      <c r="CO89" s="215"/>
      <c r="CP89" s="215"/>
      <c r="CQ89" s="215"/>
      <c r="CR89" s="215"/>
      <c r="CS89" s="215"/>
      <c r="CT89" s="215"/>
      <c r="CU89" s="215"/>
      <c r="CV89" s="215"/>
      <c r="CW89" s="215"/>
      <c r="CX89" s="215"/>
      <c r="CY89" s="215"/>
      <c r="CZ89" s="215"/>
      <c r="DA89" s="215"/>
      <c r="DB89" s="215"/>
      <c r="DC89" s="215"/>
      <c r="DD89" s="215"/>
      <c r="DE89" s="215"/>
      <c r="DF89" s="215"/>
      <c r="DG89" s="215"/>
      <c r="DH89" s="215"/>
      <c r="DI89" s="215"/>
      <c r="DJ89" s="215"/>
      <c r="DK89" s="215"/>
      <c r="DL89" s="215"/>
      <c r="DM89" s="215"/>
      <c r="DN89" s="215"/>
      <c r="DO89" s="215"/>
      <c r="DP89" s="215"/>
      <c r="DQ89" s="215"/>
      <c r="DR89" s="215"/>
      <c r="DS89" s="215"/>
      <c r="DT89" s="215"/>
      <c r="DU89" s="215"/>
      <c r="DV89" s="215"/>
      <c r="DW89" s="215"/>
      <c r="DX89" s="215"/>
      <c r="DY89" s="215"/>
      <c r="DZ89" s="215"/>
      <c r="EA89" s="215"/>
      <c r="EB89" s="215"/>
      <c r="EC89" s="215"/>
      <c r="ED89" s="215"/>
      <c r="EE89" s="215"/>
      <c r="EF89" s="215"/>
      <c r="EG89" s="215"/>
      <c r="EH89" s="215"/>
      <c r="EI89" s="215"/>
      <c r="EJ89" s="215"/>
      <c r="EK89" s="215"/>
      <c r="EL89" s="215"/>
      <c r="EM89" s="215"/>
      <c r="EN89" s="215"/>
      <c r="EO89" s="215"/>
      <c r="EP89" s="215"/>
      <c r="EQ89" s="215"/>
      <c r="ER89" s="215"/>
      <c r="ES89" s="215"/>
      <c r="ET89" s="215"/>
      <c r="EU89" s="215"/>
      <c r="EV89" s="215"/>
      <c r="EW89" s="215"/>
      <c r="EX89" s="215"/>
      <c r="EY89" s="215"/>
      <c r="EZ89" s="215"/>
      <c r="FA89" s="215"/>
      <c r="FB89" s="215"/>
      <c r="FC89" s="215"/>
      <c r="FD89" s="215"/>
      <c r="FE89" s="215"/>
      <c r="FF89" s="215"/>
      <c r="FG89" s="215"/>
      <c r="FH89" s="215"/>
      <c r="FI89" s="215"/>
      <c r="FJ89" s="215"/>
      <c r="FK89" s="215"/>
      <c r="FL89" s="215"/>
      <c r="FM89" s="302"/>
      <c r="FN89" s="302"/>
      <c r="FO89" s="216"/>
      <c r="FP89" s="216"/>
      <c r="FQ89" s="216"/>
      <c r="FR89" s="216"/>
    </row>
    <row r="90" spans="1:175" s="217" customFormat="1" ht="15" customHeight="1">
      <c r="A90" s="737" t="s">
        <v>63</v>
      </c>
      <c r="B90" s="683"/>
      <c r="C90" s="683"/>
      <c r="D90" s="218" t="s">
        <v>73</v>
      </c>
      <c r="E90" s="5"/>
      <c r="F90" s="193"/>
      <c r="G90" s="194"/>
      <c r="H90" s="186"/>
      <c r="I90" s="226"/>
      <c r="J90" s="226"/>
      <c r="K90" s="226"/>
      <c r="L90" s="178"/>
      <c r="M90" s="178"/>
      <c r="N90" s="178"/>
      <c r="O90" s="178"/>
      <c r="P90" s="178"/>
      <c r="Q90" s="178" t="s">
        <v>44</v>
      </c>
      <c r="R90" s="178" t="s">
        <v>44</v>
      </c>
      <c r="S90" s="178" t="s">
        <v>45</v>
      </c>
      <c r="T90" s="178" t="s">
        <v>45</v>
      </c>
      <c r="U90" s="178"/>
      <c r="V90" s="178"/>
      <c r="W90" s="178"/>
      <c r="X90" s="178"/>
      <c r="Y90" s="178"/>
      <c r="Z90" s="178"/>
      <c r="AA90" s="178"/>
      <c r="AB90" s="178"/>
      <c r="AC90" s="178"/>
      <c r="AD90" s="178"/>
      <c r="AE90" s="178"/>
      <c r="AF90" s="178"/>
      <c r="AG90" s="178"/>
      <c r="AH90" s="178"/>
      <c r="AI90" s="178"/>
      <c r="AJ90" s="178"/>
      <c r="AK90" s="178"/>
      <c r="AL90" s="178" t="s">
        <v>44</v>
      </c>
      <c r="AM90" s="178" t="s">
        <v>44</v>
      </c>
      <c r="AN90" s="178" t="s">
        <v>45</v>
      </c>
      <c r="AO90" s="178" t="s">
        <v>45</v>
      </c>
      <c r="AP90" s="178"/>
      <c r="AQ90" s="178"/>
      <c r="AR90" s="178"/>
      <c r="AS90" s="178"/>
      <c r="AT90" s="178"/>
      <c r="AU90" s="178"/>
      <c r="AV90" s="178"/>
      <c r="AW90" s="178"/>
      <c r="AX90" s="178"/>
      <c r="AY90" s="178"/>
      <c r="AZ90" s="178"/>
      <c r="BA90" s="178"/>
      <c r="BB90" s="178"/>
      <c r="BC90" s="178"/>
      <c r="BD90" s="178"/>
      <c r="BE90" s="178"/>
      <c r="BF90" s="178"/>
      <c r="BG90" s="178" t="s">
        <v>44</v>
      </c>
      <c r="BH90" s="178" t="s">
        <v>44</v>
      </c>
      <c r="BI90" s="178" t="s">
        <v>45</v>
      </c>
      <c r="BJ90" s="178" t="s">
        <v>45</v>
      </c>
      <c r="BK90" s="178"/>
      <c r="BL90" s="178"/>
      <c r="BM90" s="178"/>
      <c r="BN90" s="178"/>
      <c r="BO90" s="178"/>
      <c r="BP90" s="178"/>
      <c r="BQ90" s="178"/>
      <c r="BR90" s="178"/>
      <c r="BS90" s="178" t="s">
        <v>45</v>
      </c>
      <c r="BT90" s="746"/>
      <c r="BU90" s="215"/>
      <c r="BV90" s="215"/>
      <c r="BW90" s="215"/>
      <c r="BX90" s="215"/>
      <c r="BY90" s="215"/>
      <c r="BZ90" s="215"/>
      <c r="CA90" s="215"/>
      <c r="CB90" s="215"/>
      <c r="CC90" s="215"/>
      <c r="CD90" s="215"/>
      <c r="CE90" s="215"/>
      <c r="CF90" s="215"/>
      <c r="CG90" s="215"/>
      <c r="CH90" s="215"/>
      <c r="CI90" s="215"/>
      <c r="CJ90" s="215"/>
      <c r="CK90" s="215"/>
      <c r="CL90" s="215"/>
      <c r="CM90" s="215"/>
      <c r="CN90" s="215"/>
      <c r="CO90" s="215"/>
      <c r="CP90" s="215"/>
      <c r="CQ90" s="215"/>
      <c r="CR90" s="215"/>
      <c r="CS90" s="215"/>
      <c r="CT90" s="215"/>
      <c r="CU90" s="215"/>
      <c r="CV90" s="215"/>
      <c r="CW90" s="215"/>
      <c r="CX90" s="215"/>
      <c r="CY90" s="215"/>
      <c r="CZ90" s="215"/>
      <c r="DA90" s="215"/>
      <c r="DB90" s="215"/>
      <c r="DC90" s="215"/>
      <c r="DD90" s="215"/>
      <c r="DE90" s="215"/>
      <c r="DF90" s="215"/>
      <c r="DG90" s="215"/>
      <c r="DH90" s="215"/>
      <c r="DI90" s="215"/>
      <c r="DJ90" s="215"/>
      <c r="DK90" s="215"/>
      <c r="DL90" s="215"/>
      <c r="DM90" s="215"/>
      <c r="DN90" s="215"/>
      <c r="DO90" s="215"/>
      <c r="DP90" s="215"/>
      <c r="DQ90" s="215"/>
      <c r="DR90" s="215"/>
      <c r="DS90" s="215"/>
      <c r="DT90" s="215"/>
      <c r="DU90" s="215"/>
      <c r="DV90" s="215"/>
      <c r="DW90" s="215"/>
      <c r="DX90" s="215"/>
      <c r="DY90" s="215"/>
      <c r="DZ90" s="215"/>
      <c r="EA90" s="215"/>
      <c r="EB90" s="215"/>
      <c r="EC90" s="215"/>
      <c r="ED90" s="215"/>
      <c r="EE90" s="215"/>
      <c r="EF90" s="215"/>
      <c r="EG90" s="215"/>
      <c r="EH90" s="215"/>
      <c r="EI90" s="215"/>
      <c r="EJ90" s="215"/>
      <c r="EK90" s="215"/>
      <c r="EL90" s="215"/>
      <c r="EM90" s="215"/>
      <c r="EN90" s="215"/>
      <c r="EO90" s="215"/>
      <c r="EP90" s="215"/>
      <c r="EQ90" s="215"/>
      <c r="ER90" s="215"/>
      <c r="ES90" s="215"/>
      <c r="ET90" s="215"/>
      <c r="EU90" s="215"/>
      <c r="EV90" s="215"/>
      <c r="EW90" s="215"/>
      <c r="EX90" s="215"/>
      <c r="EY90" s="215"/>
      <c r="EZ90" s="215"/>
      <c r="FA90" s="215"/>
      <c r="FB90" s="215"/>
      <c r="FC90" s="215"/>
      <c r="FD90" s="215"/>
      <c r="FE90" s="215"/>
      <c r="FF90" s="215"/>
      <c r="FG90" s="215"/>
      <c r="FH90" s="215"/>
      <c r="FI90" s="215"/>
      <c r="FJ90" s="215"/>
      <c r="FK90" s="215"/>
      <c r="FL90" s="215"/>
      <c r="FM90" s="302"/>
      <c r="FN90" s="302"/>
      <c r="FO90" s="216"/>
      <c r="FP90" s="216"/>
      <c r="FQ90" s="216"/>
      <c r="FR90" s="216"/>
    </row>
    <row r="91" spans="1:175" s="217" customFormat="1" ht="15" customHeight="1" thickBot="1">
      <c r="A91" s="769" t="s">
        <v>63</v>
      </c>
      <c r="B91" s="717"/>
      <c r="C91" s="717"/>
      <c r="D91" s="276" t="s">
        <v>16</v>
      </c>
      <c r="E91" s="277"/>
      <c r="F91" s="193"/>
      <c r="G91" s="194"/>
      <c r="H91" s="186"/>
      <c r="I91" s="226"/>
      <c r="J91" s="226"/>
      <c r="K91" s="226"/>
      <c r="L91" s="178"/>
      <c r="M91" s="178"/>
      <c r="N91" s="178"/>
      <c r="O91" s="178"/>
      <c r="P91" s="178"/>
      <c r="Q91" s="178" t="s">
        <v>44</v>
      </c>
      <c r="R91" s="178" t="s">
        <v>44</v>
      </c>
      <c r="S91" s="178" t="s">
        <v>45</v>
      </c>
      <c r="T91" s="178" t="s">
        <v>45</v>
      </c>
      <c r="U91" s="178"/>
      <c r="V91" s="178"/>
      <c r="W91" s="178"/>
      <c r="X91" s="178"/>
      <c r="Y91" s="178"/>
      <c r="Z91" s="178"/>
      <c r="AA91" s="178"/>
      <c r="AB91" s="178"/>
      <c r="AC91" s="178"/>
      <c r="AD91" s="178"/>
      <c r="AE91" s="178"/>
      <c r="AF91" s="178"/>
      <c r="AG91" s="178"/>
      <c r="AH91" s="178"/>
      <c r="AI91" s="178"/>
      <c r="AJ91" s="178"/>
      <c r="AK91" s="178"/>
      <c r="AL91" s="178" t="s">
        <v>44</v>
      </c>
      <c r="AM91" s="178" t="s">
        <v>44</v>
      </c>
      <c r="AN91" s="178" t="s">
        <v>45</v>
      </c>
      <c r="AO91" s="178" t="s">
        <v>45</v>
      </c>
      <c r="AP91" s="178"/>
      <c r="AQ91" s="178"/>
      <c r="AR91" s="178"/>
      <c r="AS91" s="178"/>
      <c r="AT91" s="178"/>
      <c r="AU91" s="178"/>
      <c r="AV91" s="178"/>
      <c r="AW91" s="178"/>
      <c r="AX91" s="178"/>
      <c r="AY91" s="178"/>
      <c r="AZ91" s="178"/>
      <c r="BA91" s="178"/>
      <c r="BB91" s="178"/>
      <c r="BC91" s="178"/>
      <c r="BD91" s="178"/>
      <c r="BE91" s="178"/>
      <c r="BF91" s="178"/>
      <c r="BG91" s="178" t="s">
        <v>44</v>
      </c>
      <c r="BH91" s="178" t="s">
        <v>44</v>
      </c>
      <c r="BI91" s="178" t="s">
        <v>45</v>
      </c>
      <c r="BJ91" s="178" t="s">
        <v>45</v>
      </c>
      <c r="BK91" s="178"/>
      <c r="BL91" s="178"/>
      <c r="BM91" s="178"/>
      <c r="BN91" s="178"/>
      <c r="BO91" s="178"/>
      <c r="BP91" s="178"/>
      <c r="BQ91" s="178"/>
      <c r="BR91" s="178"/>
      <c r="BS91" s="178" t="s">
        <v>45</v>
      </c>
      <c r="BT91" s="747"/>
      <c r="BU91" s="215"/>
      <c r="BV91" s="215"/>
      <c r="BW91" s="215"/>
      <c r="BX91" s="215"/>
      <c r="BY91" s="215"/>
      <c r="BZ91" s="215"/>
      <c r="CA91" s="215"/>
      <c r="CB91" s="215"/>
      <c r="CC91" s="215"/>
      <c r="CD91" s="215"/>
      <c r="CE91" s="215"/>
      <c r="CF91" s="215"/>
      <c r="CG91" s="215"/>
      <c r="CH91" s="215"/>
      <c r="CI91" s="215"/>
      <c r="CJ91" s="215"/>
      <c r="CK91" s="215"/>
      <c r="CL91" s="215"/>
      <c r="CM91" s="215"/>
      <c r="CN91" s="215"/>
      <c r="CO91" s="215"/>
      <c r="CP91" s="215"/>
      <c r="CQ91" s="215"/>
      <c r="CR91" s="215"/>
      <c r="CS91" s="215"/>
      <c r="CT91" s="215"/>
      <c r="CU91" s="215"/>
      <c r="CV91" s="215"/>
      <c r="CW91" s="215"/>
      <c r="CX91" s="215"/>
      <c r="CY91" s="215"/>
      <c r="CZ91" s="215"/>
      <c r="DA91" s="215"/>
      <c r="DB91" s="215"/>
      <c r="DC91" s="215"/>
      <c r="DD91" s="215"/>
      <c r="DE91" s="215"/>
      <c r="DF91" s="215"/>
      <c r="DG91" s="215"/>
      <c r="DH91" s="215"/>
      <c r="DI91" s="215"/>
      <c r="DJ91" s="215"/>
      <c r="DK91" s="215"/>
      <c r="DL91" s="215"/>
      <c r="DM91" s="215"/>
      <c r="DN91" s="215"/>
      <c r="DO91" s="215"/>
      <c r="DP91" s="215"/>
      <c r="DQ91" s="215"/>
      <c r="DR91" s="215"/>
      <c r="DS91" s="215"/>
      <c r="DT91" s="215"/>
      <c r="DU91" s="215"/>
      <c r="DV91" s="215"/>
      <c r="DW91" s="215"/>
      <c r="DX91" s="215"/>
      <c r="DY91" s="215"/>
      <c r="DZ91" s="215"/>
      <c r="EA91" s="215"/>
      <c r="EB91" s="215"/>
      <c r="EC91" s="215"/>
      <c r="ED91" s="215"/>
      <c r="EE91" s="215"/>
      <c r="EF91" s="215"/>
      <c r="EG91" s="215"/>
      <c r="EH91" s="215"/>
      <c r="EI91" s="215"/>
      <c r="EJ91" s="215"/>
      <c r="EK91" s="215"/>
      <c r="EL91" s="215"/>
      <c r="EM91" s="215"/>
      <c r="EN91" s="215"/>
      <c r="EO91" s="215"/>
      <c r="EP91" s="215"/>
      <c r="EQ91" s="215"/>
      <c r="ER91" s="215"/>
      <c r="ES91" s="215"/>
      <c r="ET91" s="215"/>
      <c r="EU91" s="215"/>
      <c r="EV91" s="215"/>
      <c r="EW91" s="215"/>
      <c r="EX91" s="215"/>
      <c r="EY91" s="215"/>
      <c r="EZ91" s="215"/>
      <c r="FA91" s="215"/>
      <c r="FB91" s="215"/>
      <c r="FC91" s="215"/>
      <c r="FD91" s="215"/>
      <c r="FE91" s="215"/>
      <c r="FF91" s="215"/>
      <c r="FG91" s="215"/>
      <c r="FH91" s="215"/>
      <c r="FI91" s="215"/>
      <c r="FJ91" s="215"/>
      <c r="FK91" s="215"/>
      <c r="FL91" s="215"/>
      <c r="FM91" s="302"/>
      <c r="FN91" s="302"/>
      <c r="FO91" s="216"/>
      <c r="FP91" s="216"/>
      <c r="FQ91" s="216"/>
      <c r="FR91" s="216"/>
    </row>
    <row r="92" spans="1:175" s="217" customFormat="1" ht="26.4">
      <c r="A92" s="767" t="s">
        <v>60</v>
      </c>
      <c r="B92" s="716">
        <v>13</v>
      </c>
      <c r="C92" s="771" t="s">
        <v>61</v>
      </c>
      <c r="D92" s="211" t="s">
        <v>20</v>
      </c>
      <c r="E92" s="597" t="b">
        <f>F92</f>
        <v>0</v>
      </c>
      <c r="F92" s="213" t="b">
        <f>IF(G94&gt;0,"No",IF(F94&gt;0,"1 Yes",IF(H94=7,"4 N/A")))</f>
        <v>0</v>
      </c>
      <c r="G92" s="214"/>
      <c r="H92" s="186"/>
      <c r="I92" s="178"/>
      <c r="J92" s="178"/>
      <c r="K92" s="178"/>
      <c r="L92" s="178"/>
      <c r="M92" s="178"/>
      <c r="N92" s="178"/>
      <c r="O92" s="178"/>
      <c r="P92" s="178"/>
      <c r="Q92" s="178" t="s">
        <v>44</v>
      </c>
      <c r="R92" s="178" t="s">
        <v>44</v>
      </c>
      <c r="S92" s="178" t="s">
        <v>45</v>
      </c>
      <c r="T92" s="178" t="s">
        <v>45</v>
      </c>
      <c r="U92" s="178"/>
      <c r="V92" s="178"/>
      <c r="W92" s="178"/>
      <c r="X92" s="178"/>
      <c r="Y92" s="178"/>
      <c r="Z92" s="178"/>
      <c r="AA92" s="178"/>
      <c r="AB92" s="178"/>
      <c r="AC92" s="178"/>
      <c r="AD92" s="178"/>
      <c r="AE92" s="178"/>
      <c r="AF92" s="178"/>
      <c r="AG92" s="178"/>
      <c r="AH92" s="178"/>
      <c r="AI92" s="178"/>
      <c r="AJ92" s="178"/>
      <c r="AK92" s="178"/>
      <c r="AL92" s="178" t="s">
        <v>44</v>
      </c>
      <c r="AM92" s="178" t="s">
        <v>44</v>
      </c>
      <c r="AN92" s="178" t="s">
        <v>45</v>
      </c>
      <c r="AO92" s="178" t="s">
        <v>45</v>
      </c>
      <c r="AP92" s="178"/>
      <c r="AQ92" s="178"/>
      <c r="AR92" s="178"/>
      <c r="AS92" s="178"/>
      <c r="AT92" s="178"/>
      <c r="AU92" s="178"/>
      <c r="AV92" s="178"/>
      <c r="AW92" s="178"/>
      <c r="AX92" s="178"/>
      <c r="AY92" s="178"/>
      <c r="AZ92" s="178"/>
      <c r="BA92" s="178"/>
      <c r="BB92" s="178"/>
      <c r="BC92" s="178"/>
      <c r="BD92" s="178"/>
      <c r="BE92" s="178"/>
      <c r="BF92" s="178"/>
      <c r="BG92" s="178" t="s">
        <v>44</v>
      </c>
      <c r="BH92" s="178" t="s">
        <v>44</v>
      </c>
      <c r="BI92" s="178" t="s">
        <v>45</v>
      </c>
      <c r="BJ92" s="178" t="s">
        <v>45</v>
      </c>
      <c r="BK92" s="178"/>
      <c r="BL92" s="178"/>
      <c r="BM92" s="178"/>
      <c r="BN92" s="178"/>
      <c r="BO92" s="178"/>
      <c r="BP92" s="178"/>
      <c r="BQ92" s="178"/>
      <c r="BR92" s="178"/>
      <c r="BS92" s="178" t="s">
        <v>45</v>
      </c>
      <c r="BT92" s="745"/>
      <c r="BU92" s="215"/>
      <c r="BV92" s="215"/>
      <c r="BW92" s="215"/>
      <c r="BX92" s="215"/>
      <c r="BY92" s="215"/>
      <c r="BZ92" s="215"/>
      <c r="CA92" s="215"/>
      <c r="CB92" s="215"/>
      <c r="CC92" s="215"/>
      <c r="CD92" s="215"/>
      <c r="CE92" s="215"/>
      <c r="CF92" s="215"/>
      <c r="CG92" s="215"/>
      <c r="CH92" s="215"/>
      <c r="CI92" s="215"/>
      <c r="CJ92" s="215"/>
      <c r="CK92" s="215"/>
      <c r="CL92" s="215"/>
      <c r="CM92" s="215"/>
      <c r="CN92" s="215"/>
      <c r="CO92" s="215"/>
      <c r="CP92" s="215"/>
      <c r="CQ92" s="215"/>
      <c r="CR92" s="215"/>
      <c r="CS92" s="215"/>
      <c r="CT92" s="215"/>
      <c r="CU92" s="215"/>
      <c r="CV92" s="215"/>
      <c r="CW92" s="215"/>
      <c r="CX92" s="215"/>
      <c r="CY92" s="215"/>
      <c r="CZ92" s="215"/>
      <c r="DA92" s="215"/>
      <c r="DB92" s="215"/>
      <c r="DC92" s="215"/>
      <c r="DD92" s="215"/>
      <c r="DE92" s="215"/>
      <c r="DF92" s="215"/>
      <c r="DG92" s="215"/>
      <c r="DH92" s="215"/>
      <c r="DI92" s="215"/>
      <c r="DJ92" s="215"/>
      <c r="DK92" s="215"/>
      <c r="DL92" s="215"/>
      <c r="DM92" s="215"/>
      <c r="DN92" s="215"/>
      <c r="DO92" s="215"/>
      <c r="DP92" s="215"/>
      <c r="DQ92" s="215"/>
      <c r="DR92" s="215"/>
      <c r="DS92" s="215"/>
      <c r="DT92" s="215"/>
      <c r="DU92" s="215"/>
      <c r="DV92" s="215"/>
      <c r="DW92" s="215"/>
      <c r="DX92" s="215"/>
      <c r="DY92" s="215"/>
      <c r="DZ92" s="215"/>
      <c r="EA92" s="215"/>
      <c r="EB92" s="215"/>
      <c r="EC92" s="215"/>
      <c r="ED92" s="215"/>
      <c r="EE92" s="215"/>
      <c r="EF92" s="215"/>
      <c r="EG92" s="215"/>
      <c r="EH92" s="215"/>
      <c r="EI92" s="215"/>
      <c r="EJ92" s="215"/>
      <c r="EK92" s="215"/>
      <c r="EL92" s="215"/>
      <c r="EM92" s="215"/>
      <c r="EN92" s="215"/>
      <c r="EO92" s="215"/>
      <c r="EP92" s="215"/>
      <c r="EQ92" s="215"/>
      <c r="ER92" s="215"/>
      <c r="ES92" s="215"/>
      <c r="ET92" s="215"/>
      <c r="EU92" s="215"/>
      <c r="EV92" s="215"/>
      <c r="EW92" s="215"/>
      <c r="EX92" s="215"/>
      <c r="EY92" s="215"/>
      <c r="EZ92" s="215"/>
      <c r="FA92" s="215"/>
      <c r="FB92" s="215"/>
      <c r="FC92" s="215"/>
      <c r="FD92" s="215"/>
      <c r="FE92" s="215"/>
      <c r="FF92" s="215"/>
      <c r="FG92" s="215"/>
      <c r="FH92" s="215"/>
      <c r="FI92" s="215"/>
      <c r="FJ92" s="215"/>
      <c r="FK92" s="215"/>
      <c r="FL92" s="215"/>
      <c r="FM92" s="792"/>
      <c r="FN92" s="792"/>
      <c r="FO92" s="216"/>
      <c r="FP92" s="216"/>
      <c r="FQ92" s="216"/>
      <c r="FR92" s="216"/>
    </row>
    <row r="93" spans="1:175" s="217" customFormat="1" ht="15" customHeight="1">
      <c r="A93" s="737"/>
      <c r="B93" s="683"/>
      <c r="C93" s="775"/>
      <c r="D93" s="222" t="s">
        <v>84</v>
      </c>
      <c r="E93" s="301" t="b">
        <f t="shared" ref="E93:E99" si="1">IF(E82="No","4 N/A",IF(E82="Yes",""))</f>
        <v>0</v>
      </c>
      <c r="F93" s="223" t="s">
        <v>85</v>
      </c>
      <c r="G93" s="224" t="s">
        <v>86</v>
      </c>
      <c r="H93" s="225" t="s">
        <v>87</v>
      </c>
      <c r="I93" s="178"/>
      <c r="J93" s="178"/>
      <c r="K93" s="178"/>
      <c r="L93" s="178"/>
      <c r="M93" s="178"/>
      <c r="N93" s="178"/>
      <c r="O93" s="178"/>
      <c r="P93" s="178"/>
      <c r="Q93" s="178"/>
      <c r="R93" s="178"/>
      <c r="S93" s="178"/>
      <c r="T93" s="178"/>
      <c r="U93" s="178"/>
      <c r="V93" s="178"/>
      <c r="W93" s="178"/>
      <c r="X93" s="178"/>
      <c r="Y93" s="178"/>
      <c r="Z93" s="178"/>
      <c r="AA93" s="178"/>
      <c r="AB93" s="178"/>
      <c r="AC93" s="178"/>
      <c r="AD93" s="178"/>
      <c r="AE93" s="178"/>
      <c r="AF93" s="178"/>
      <c r="AG93" s="178"/>
      <c r="AH93" s="178"/>
      <c r="AI93" s="178"/>
      <c r="AJ93" s="178"/>
      <c r="AK93" s="178"/>
      <c r="AL93" s="178"/>
      <c r="AM93" s="178"/>
      <c r="AN93" s="178"/>
      <c r="AO93" s="178"/>
      <c r="AP93" s="178"/>
      <c r="AQ93" s="178"/>
      <c r="AR93" s="178"/>
      <c r="AS93" s="178"/>
      <c r="AT93" s="178"/>
      <c r="AU93" s="178"/>
      <c r="AV93" s="178"/>
      <c r="AW93" s="178"/>
      <c r="AX93" s="178"/>
      <c r="AY93" s="178"/>
      <c r="AZ93" s="178"/>
      <c r="BA93" s="178"/>
      <c r="BB93" s="178"/>
      <c r="BC93" s="178"/>
      <c r="BD93" s="178"/>
      <c r="BE93" s="178"/>
      <c r="BF93" s="178"/>
      <c r="BG93" s="178"/>
      <c r="BH93" s="178"/>
      <c r="BI93" s="178"/>
      <c r="BJ93" s="178"/>
      <c r="BK93" s="178"/>
      <c r="BL93" s="178"/>
      <c r="BM93" s="178"/>
      <c r="BN93" s="178"/>
      <c r="BO93" s="178"/>
      <c r="BP93" s="178"/>
      <c r="BQ93" s="178"/>
      <c r="BR93" s="178"/>
      <c r="BS93" s="178"/>
      <c r="BT93" s="746"/>
      <c r="BU93" s="215"/>
      <c r="BV93" s="215"/>
      <c r="BW93" s="215"/>
      <c r="BX93" s="215"/>
      <c r="BY93" s="215"/>
      <c r="BZ93" s="215"/>
      <c r="CA93" s="215"/>
      <c r="CB93" s="215"/>
      <c r="CC93" s="215"/>
      <c r="CD93" s="215"/>
      <c r="CE93" s="215"/>
      <c r="CF93" s="215"/>
      <c r="CG93" s="215"/>
      <c r="CH93" s="215"/>
      <c r="CI93" s="215"/>
      <c r="CJ93" s="215"/>
      <c r="CK93" s="215"/>
      <c r="CL93" s="215"/>
      <c r="CM93" s="215"/>
      <c r="CN93" s="215"/>
      <c r="CO93" s="215"/>
      <c r="CP93" s="215"/>
      <c r="CQ93" s="215"/>
      <c r="CR93" s="215"/>
      <c r="CS93" s="215"/>
      <c r="CT93" s="215"/>
      <c r="CU93" s="215"/>
      <c r="CV93" s="215"/>
      <c r="CW93" s="215"/>
      <c r="CX93" s="215"/>
      <c r="CY93" s="215"/>
      <c r="CZ93" s="215"/>
      <c r="DA93" s="215"/>
      <c r="DB93" s="215"/>
      <c r="DC93" s="215"/>
      <c r="DD93" s="215"/>
      <c r="DE93" s="215"/>
      <c r="DF93" s="215"/>
      <c r="DG93" s="215"/>
      <c r="DH93" s="215"/>
      <c r="DI93" s="215"/>
      <c r="DJ93" s="215"/>
      <c r="DK93" s="215"/>
      <c r="DL93" s="215"/>
      <c r="DM93" s="215"/>
      <c r="DN93" s="215"/>
      <c r="DO93" s="215"/>
      <c r="DP93" s="215"/>
      <c r="DQ93" s="215"/>
      <c r="DR93" s="215"/>
      <c r="DS93" s="215"/>
      <c r="DT93" s="215"/>
      <c r="DU93" s="215"/>
      <c r="DV93" s="215"/>
      <c r="DW93" s="215"/>
      <c r="DX93" s="215"/>
      <c r="DY93" s="215"/>
      <c r="DZ93" s="215"/>
      <c r="EA93" s="215"/>
      <c r="EB93" s="215"/>
      <c r="EC93" s="215"/>
      <c r="ED93" s="215"/>
      <c r="EE93" s="215"/>
      <c r="EF93" s="215"/>
      <c r="EG93" s="215"/>
      <c r="EH93" s="215"/>
      <c r="EI93" s="215"/>
      <c r="EJ93" s="215"/>
      <c r="EK93" s="215"/>
      <c r="EL93" s="215"/>
      <c r="EM93" s="215"/>
      <c r="EN93" s="215"/>
      <c r="EO93" s="215"/>
      <c r="EP93" s="215"/>
      <c r="EQ93" s="215"/>
      <c r="ER93" s="215"/>
      <c r="ES93" s="215"/>
      <c r="ET93" s="215"/>
      <c r="EU93" s="215"/>
      <c r="EV93" s="215"/>
      <c r="EW93" s="215"/>
      <c r="EX93" s="215"/>
      <c r="EY93" s="215"/>
      <c r="EZ93" s="215"/>
      <c r="FA93" s="215"/>
      <c r="FB93" s="215"/>
      <c r="FC93" s="215"/>
      <c r="FD93" s="215"/>
      <c r="FE93" s="215"/>
      <c r="FF93" s="215"/>
      <c r="FG93" s="215"/>
      <c r="FH93" s="215"/>
      <c r="FI93" s="215"/>
      <c r="FJ93" s="215"/>
      <c r="FK93" s="215"/>
      <c r="FL93" s="215"/>
      <c r="FM93" s="792"/>
      <c r="FN93" s="792"/>
      <c r="FO93" s="216"/>
      <c r="FP93" s="216"/>
      <c r="FQ93" s="216"/>
      <c r="FR93" s="216"/>
    </row>
    <row r="94" spans="1:175" s="217" customFormat="1" ht="15" customHeight="1">
      <c r="A94" s="737"/>
      <c r="B94" s="683"/>
      <c r="C94" s="775"/>
      <c r="D94" s="222" t="s">
        <v>88</v>
      </c>
      <c r="E94" s="301" t="b">
        <f t="shared" si="1"/>
        <v>0</v>
      </c>
      <c r="F94" s="213">
        <f>COUNTIF(E93:E99,"1 Yes")</f>
        <v>0</v>
      </c>
      <c r="G94" s="186">
        <f>COUNTIF(E93:E99,"2 No")+COUNTIF(E93:E99,"3 No")</f>
        <v>0</v>
      </c>
      <c r="H94" s="186">
        <f>COUNTIF(E82:E88,"No")</f>
        <v>0</v>
      </c>
      <c r="I94" s="178"/>
      <c r="J94" s="178"/>
      <c r="K94" s="178"/>
      <c r="L94" s="178"/>
      <c r="M94" s="178"/>
      <c r="N94" s="178"/>
      <c r="O94" s="178"/>
      <c r="P94" s="178"/>
      <c r="Q94" s="178"/>
      <c r="R94" s="178"/>
      <c r="S94" s="178"/>
      <c r="T94" s="178"/>
      <c r="U94" s="178"/>
      <c r="V94" s="178"/>
      <c r="W94" s="178"/>
      <c r="X94" s="178"/>
      <c r="Y94" s="178"/>
      <c r="Z94" s="178"/>
      <c r="AA94" s="178"/>
      <c r="AB94" s="178"/>
      <c r="AC94" s="178"/>
      <c r="AD94" s="178"/>
      <c r="AE94" s="178"/>
      <c r="AF94" s="178"/>
      <c r="AG94" s="178"/>
      <c r="AH94" s="178"/>
      <c r="AI94" s="178"/>
      <c r="AJ94" s="178"/>
      <c r="AK94" s="178"/>
      <c r="AL94" s="178"/>
      <c r="AM94" s="178"/>
      <c r="AN94" s="178"/>
      <c r="AO94" s="178"/>
      <c r="AP94" s="178"/>
      <c r="AQ94" s="178"/>
      <c r="AR94" s="178"/>
      <c r="AS94" s="178"/>
      <c r="AT94" s="178"/>
      <c r="AU94" s="178"/>
      <c r="AV94" s="178"/>
      <c r="AW94" s="178"/>
      <c r="AX94" s="178"/>
      <c r="AY94" s="178"/>
      <c r="AZ94" s="178"/>
      <c r="BA94" s="178"/>
      <c r="BB94" s="178"/>
      <c r="BC94" s="178"/>
      <c r="BD94" s="178"/>
      <c r="BE94" s="178"/>
      <c r="BF94" s="178"/>
      <c r="BG94" s="178"/>
      <c r="BH94" s="178"/>
      <c r="BI94" s="178"/>
      <c r="BJ94" s="178"/>
      <c r="BK94" s="178"/>
      <c r="BL94" s="178"/>
      <c r="BM94" s="178"/>
      <c r="BN94" s="178"/>
      <c r="BO94" s="178"/>
      <c r="BP94" s="178"/>
      <c r="BQ94" s="178"/>
      <c r="BR94" s="178"/>
      <c r="BS94" s="178"/>
      <c r="BT94" s="746"/>
      <c r="BU94" s="215"/>
      <c r="BV94" s="215"/>
      <c r="BW94" s="215"/>
      <c r="BX94" s="215"/>
      <c r="BY94" s="215"/>
      <c r="BZ94" s="215"/>
      <c r="CA94" s="215"/>
      <c r="CB94" s="215"/>
      <c r="CC94" s="215"/>
      <c r="CD94" s="215"/>
      <c r="CE94" s="215"/>
      <c r="CF94" s="215"/>
      <c r="CG94" s="215"/>
      <c r="CH94" s="215"/>
      <c r="CI94" s="215"/>
      <c r="CJ94" s="215"/>
      <c r="CK94" s="215"/>
      <c r="CL94" s="215"/>
      <c r="CM94" s="215"/>
      <c r="CN94" s="215"/>
      <c r="CO94" s="215"/>
      <c r="CP94" s="215"/>
      <c r="CQ94" s="215"/>
      <c r="CR94" s="215"/>
      <c r="CS94" s="215"/>
      <c r="CT94" s="215"/>
      <c r="CU94" s="215"/>
      <c r="CV94" s="215"/>
      <c r="CW94" s="215"/>
      <c r="CX94" s="215"/>
      <c r="CY94" s="215"/>
      <c r="CZ94" s="215"/>
      <c r="DA94" s="215"/>
      <c r="DB94" s="215"/>
      <c r="DC94" s="215"/>
      <c r="DD94" s="215"/>
      <c r="DE94" s="215"/>
      <c r="DF94" s="215"/>
      <c r="DG94" s="215"/>
      <c r="DH94" s="215"/>
      <c r="DI94" s="215"/>
      <c r="DJ94" s="215"/>
      <c r="DK94" s="215"/>
      <c r="DL94" s="215"/>
      <c r="DM94" s="215"/>
      <c r="DN94" s="215"/>
      <c r="DO94" s="215"/>
      <c r="DP94" s="215"/>
      <c r="DQ94" s="215"/>
      <c r="DR94" s="215"/>
      <c r="DS94" s="215"/>
      <c r="DT94" s="215"/>
      <c r="DU94" s="215"/>
      <c r="DV94" s="215"/>
      <c r="DW94" s="215"/>
      <c r="DX94" s="215"/>
      <c r="DY94" s="215"/>
      <c r="DZ94" s="215"/>
      <c r="EA94" s="215"/>
      <c r="EB94" s="215"/>
      <c r="EC94" s="215"/>
      <c r="ED94" s="215"/>
      <c r="EE94" s="215"/>
      <c r="EF94" s="215"/>
      <c r="EG94" s="215"/>
      <c r="EH94" s="215"/>
      <c r="EI94" s="215"/>
      <c r="EJ94" s="215"/>
      <c r="EK94" s="215"/>
      <c r="EL94" s="215"/>
      <c r="EM94" s="215"/>
      <c r="EN94" s="215"/>
      <c r="EO94" s="215"/>
      <c r="EP94" s="215"/>
      <c r="EQ94" s="215"/>
      <c r="ER94" s="215"/>
      <c r="ES94" s="215"/>
      <c r="ET94" s="215"/>
      <c r="EU94" s="215"/>
      <c r="EV94" s="215"/>
      <c r="EW94" s="215"/>
      <c r="EX94" s="215"/>
      <c r="EY94" s="215"/>
      <c r="EZ94" s="215"/>
      <c r="FA94" s="215"/>
      <c r="FB94" s="215"/>
      <c r="FC94" s="215"/>
      <c r="FD94" s="215"/>
      <c r="FE94" s="215"/>
      <c r="FF94" s="215"/>
      <c r="FG94" s="215"/>
      <c r="FH94" s="215"/>
      <c r="FI94" s="215"/>
      <c r="FJ94" s="215"/>
      <c r="FK94" s="215"/>
      <c r="FL94" s="215"/>
      <c r="FM94" s="792"/>
      <c r="FN94" s="792"/>
      <c r="FO94" s="216"/>
      <c r="FP94" s="216"/>
      <c r="FQ94" s="216"/>
      <c r="FR94" s="216"/>
    </row>
    <row r="95" spans="1:175" s="217" customFormat="1" ht="15" customHeight="1">
      <c r="A95" s="737"/>
      <c r="B95" s="683"/>
      <c r="C95" s="775"/>
      <c r="D95" s="222" t="s">
        <v>89</v>
      </c>
      <c r="E95" s="301" t="b">
        <f t="shared" si="1"/>
        <v>0</v>
      </c>
      <c r="F95" s="213"/>
      <c r="G95" s="214"/>
      <c r="H95" s="186"/>
      <c r="I95" s="178"/>
      <c r="J95" s="178"/>
      <c r="K95" s="178"/>
      <c r="L95" s="178"/>
      <c r="M95" s="178"/>
      <c r="N95" s="178"/>
      <c r="O95" s="178"/>
      <c r="P95" s="178"/>
      <c r="Q95" s="178"/>
      <c r="R95" s="178"/>
      <c r="S95" s="178"/>
      <c r="T95" s="178"/>
      <c r="U95" s="178"/>
      <c r="V95" s="178"/>
      <c r="W95" s="178"/>
      <c r="X95" s="178"/>
      <c r="Y95" s="178"/>
      <c r="Z95" s="178"/>
      <c r="AA95" s="178"/>
      <c r="AB95" s="178"/>
      <c r="AC95" s="178"/>
      <c r="AD95" s="178"/>
      <c r="AE95" s="178"/>
      <c r="AF95" s="178"/>
      <c r="AG95" s="178"/>
      <c r="AH95" s="178"/>
      <c r="AI95" s="178"/>
      <c r="AJ95" s="178"/>
      <c r="AK95" s="178"/>
      <c r="AL95" s="178"/>
      <c r="AM95" s="178"/>
      <c r="AN95" s="178"/>
      <c r="AO95" s="178"/>
      <c r="AP95" s="178"/>
      <c r="AQ95" s="178"/>
      <c r="AR95" s="178"/>
      <c r="AS95" s="178"/>
      <c r="AT95" s="178"/>
      <c r="AU95" s="178"/>
      <c r="AV95" s="178"/>
      <c r="AW95" s="178"/>
      <c r="AX95" s="178"/>
      <c r="AY95" s="178"/>
      <c r="AZ95" s="178"/>
      <c r="BA95" s="178"/>
      <c r="BB95" s="178"/>
      <c r="BC95" s="178"/>
      <c r="BD95" s="178"/>
      <c r="BE95" s="178"/>
      <c r="BF95" s="178"/>
      <c r="BG95" s="178"/>
      <c r="BH95" s="178"/>
      <c r="BI95" s="178"/>
      <c r="BJ95" s="178"/>
      <c r="BK95" s="178"/>
      <c r="BL95" s="178"/>
      <c r="BM95" s="178"/>
      <c r="BN95" s="178"/>
      <c r="BO95" s="178"/>
      <c r="BP95" s="178"/>
      <c r="BQ95" s="178"/>
      <c r="BR95" s="178"/>
      <c r="BS95" s="178"/>
      <c r="BT95" s="746"/>
      <c r="BU95" s="215"/>
      <c r="BV95" s="215"/>
      <c r="BW95" s="215"/>
      <c r="BX95" s="215"/>
      <c r="BY95" s="215"/>
      <c r="BZ95" s="215"/>
      <c r="CA95" s="215"/>
      <c r="CB95" s="215"/>
      <c r="CC95" s="215"/>
      <c r="CD95" s="215"/>
      <c r="CE95" s="215"/>
      <c r="CF95" s="215"/>
      <c r="CG95" s="215"/>
      <c r="CH95" s="215"/>
      <c r="CI95" s="215"/>
      <c r="CJ95" s="215"/>
      <c r="CK95" s="215"/>
      <c r="CL95" s="215"/>
      <c r="CM95" s="215"/>
      <c r="CN95" s="215"/>
      <c r="CO95" s="215"/>
      <c r="CP95" s="215"/>
      <c r="CQ95" s="215"/>
      <c r="CR95" s="215"/>
      <c r="CS95" s="215"/>
      <c r="CT95" s="215"/>
      <c r="CU95" s="215"/>
      <c r="CV95" s="215"/>
      <c r="CW95" s="215"/>
      <c r="CX95" s="215"/>
      <c r="CY95" s="215"/>
      <c r="CZ95" s="215"/>
      <c r="DA95" s="215"/>
      <c r="DB95" s="215"/>
      <c r="DC95" s="215"/>
      <c r="DD95" s="215"/>
      <c r="DE95" s="215"/>
      <c r="DF95" s="215"/>
      <c r="DG95" s="215"/>
      <c r="DH95" s="215"/>
      <c r="DI95" s="215"/>
      <c r="DJ95" s="215"/>
      <c r="DK95" s="215"/>
      <c r="DL95" s="215"/>
      <c r="DM95" s="215"/>
      <c r="DN95" s="215"/>
      <c r="DO95" s="215"/>
      <c r="DP95" s="215"/>
      <c r="DQ95" s="215"/>
      <c r="DR95" s="215"/>
      <c r="DS95" s="215"/>
      <c r="DT95" s="215"/>
      <c r="DU95" s="215"/>
      <c r="DV95" s="215"/>
      <c r="DW95" s="215"/>
      <c r="DX95" s="215"/>
      <c r="DY95" s="215"/>
      <c r="DZ95" s="215"/>
      <c r="EA95" s="215"/>
      <c r="EB95" s="215"/>
      <c r="EC95" s="215"/>
      <c r="ED95" s="215"/>
      <c r="EE95" s="215"/>
      <c r="EF95" s="215"/>
      <c r="EG95" s="215"/>
      <c r="EH95" s="215"/>
      <c r="EI95" s="215"/>
      <c r="EJ95" s="215"/>
      <c r="EK95" s="215"/>
      <c r="EL95" s="215"/>
      <c r="EM95" s="215"/>
      <c r="EN95" s="215"/>
      <c r="EO95" s="215"/>
      <c r="EP95" s="215"/>
      <c r="EQ95" s="215"/>
      <c r="ER95" s="215"/>
      <c r="ES95" s="215"/>
      <c r="ET95" s="215"/>
      <c r="EU95" s="215"/>
      <c r="EV95" s="215"/>
      <c r="EW95" s="215"/>
      <c r="EX95" s="215"/>
      <c r="EY95" s="215"/>
      <c r="EZ95" s="215"/>
      <c r="FA95" s="215"/>
      <c r="FB95" s="215"/>
      <c r="FC95" s="215"/>
      <c r="FD95" s="215"/>
      <c r="FE95" s="215"/>
      <c r="FF95" s="215"/>
      <c r="FG95" s="215"/>
      <c r="FH95" s="215"/>
      <c r="FI95" s="215"/>
      <c r="FJ95" s="215"/>
      <c r="FK95" s="215"/>
      <c r="FL95" s="215"/>
      <c r="FM95" s="792"/>
      <c r="FN95" s="792"/>
      <c r="FO95" s="216"/>
      <c r="FP95" s="216"/>
      <c r="FQ95" s="216"/>
      <c r="FR95" s="216"/>
    </row>
    <row r="96" spans="1:175" s="217" customFormat="1" ht="15" customHeight="1">
      <c r="A96" s="737"/>
      <c r="B96" s="683"/>
      <c r="C96" s="775"/>
      <c r="D96" s="222" t="s">
        <v>90</v>
      </c>
      <c r="E96" s="301" t="b">
        <f t="shared" si="1"/>
        <v>0</v>
      </c>
      <c r="F96" s="213"/>
      <c r="G96" s="214"/>
      <c r="H96" s="186"/>
      <c r="I96" s="178"/>
      <c r="J96" s="178"/>
      <c r="K96" s="178"/>
      <c r="L96" s="178"/>
      <c r="M96" s="178"/>
      <c r="N96" s="178"/>
      <c r="O96" s="178"/>
      <c r="P96" s="178"/>
      <c r="Q96" s="178"/>
      <c r="R96" s="178"/>
      <c r="S96" s="178"/>
      <c r="T96" s="178"/>
      <c r="U96" s="178"/>
      <c r="V96" s="178"/>
      <c r="W96" s="178"/>
      <c r="X96" s="178"/>
      <c r="Y96" s="178"/>
      <c r="Z96" s="178"/>
      <c r="AA96" s="178"/>
      <c r="AB96" s="178"/>
      <c r="AC96" s="178"/>
      <c r="AD96" s="178"/>
      <c r="AE96" s="178"/>
      <c r="AF96" s="178"/>
      <c r="AG96" s="178"/>
      <c r="AH96" s="178"/>
      <c r="AI96" s="178"/>
      <c r="AJ96" s="178"/>
      <c r="AK96" s="178"/>
      <c r="AL96" s="178"/>
      <c r="AM96" s="178"/>
      <c r="AN96" s="178"/>
      <c r="AO96" s="178"/>
      <c r="AP96" s="178"/>
      <c r="AQ96" s="178"/>
      <c r="AR96" s="178"/>
      <c r="AS96" s="178"/>
      <c r="AT96" s="178"/>
      <c r="AU96" s="178"/>
      <c r="AV96" s="178"/>
      <c r="AW96" s="178"/>
      <c r="AX96" s="178"/>
      <c r="AY96" s="178"/>
      <c r="AZ96" s="178"/>
      <c r="BA96" s="178"/>
      <c r="BB96" s="178"/>
      <c r="BC96" s="178"/>
      <c r="BD96" s="178"/>
      <c r="BE96" s="178"/>
      <c r="BF96" s="178"/>
      <c r="BG96" s="178"/>
      <c r="BH96" s="178"/>
      <c r="BI96" s="178"/>
      <c r="BJ96" s="178"/>
      <c r="BK96" s="178"/>
      <c r="BL96" s="178"/>
      <c r="BM96" s="178"/>
      <c r="BN96" s="178"/>
      <c r="BO96" s="178"/>
      <c r="BP96" s="178"/>
      <c r="BQ96" s="178"/>
      <c r="BR96" s="178"/>
      <c r="BS96" s="178"/>
      <c r="BT96" s="746"/>
      <c r="BU96" s="215"/>
      <c r="BV96" s="215"/>
      <c r="BW96" s="215"/>
      <c r="BX96" s="215"/>
      <c r="BY96" s="215"/>
      <c r="BZ96" s="215"/>
      <c r="CA96" s="215"/>
      <c r="CB96" s="215"/>
      <c r="CC96" s="215"/>
      <c r="CD96" s="215"/>
      <c r="CE96" s="215"/>
      <c r="CF96" s="215"/>
      <c r="CG96" s="215"/>
      <c r="CH96" s="215"/>
      <c r="CI96" s="215"/>
      <c r="CJ96" s="215"/>
      <c r="CK96" s="215"/>
      <c r="CL96" s="215"/>
      <c r="CM96" s="215"/>
      <c r="CN96" s="215"/>
      <c r="CO96" s="215"/>
      <c r="CP96" s="215"/>
      <c r="CQ96" s="215"/>
      <c r="CR96" s="215"/>
      <c r="CS96" s="215"/>
      <c r="CT96" s="215"/>
      <c r="CU96" s="215"/>
      <c r="CV96" s="215"/>
      <c r="CW96" s="215"/>
      <c r="CX96" s="215"/>
      <c r="CY96" s="215"/>
      <c r="CZ96" s="215"/>
      <c r="DA96" s="215"/>
      <c r="DB96" s="215"/>
      <c r="DC96" s="215"/>
      <c r="DD96" s="215"/>
      <c r="DE96" s="215"/>
      <c r="DF96" s="215"/>
      <c r="DG96" s="215"/>
      <c r="DH96" s="215"/>
      <c r="DI96" s="215"/>
      <c r="DJ96" s="215"/>
      <c r="DK96" s="215"/>
      <c r="DL96" s="215"/>
      <c r="DM96" s="215"/>
      <c r="DN96" s="215"/>
      <c r="DO96" s="215"/>
      <c r="DP96" s="215"/>
      <c r="DQ96" s="215"/>
      <c r="DR96" s="215"/>
      <c r="DS96" s="215"/>
      <c r="DT96" s="215"/>
      <c r="DU96" s="215"/>
      <c r="DV96" s="215"/>
      <c r="DW96" s="215"/>
      <c r="DX96" s="215"/>
      <c r="DY96" s="215"/>
      <c r="DZ96" s="215"/>
      <c r="EA96" s="215"/>
      <c r="EB96" s="215"/>
      <c r="EC96" s="215"/>
      <c r="ED96" s="215"/>
      <c r="EE96" s="215"/>
      <c r="EF96" s="215"/>
      <c r="EG96" s="215"/>
      <c r="EH96" s="215"/>
      <c r="EI96" s="215"/>
      <c r="EJ96" s="215"/>
      <c r="EK96" s="215"/>
      <c r="EL96" s="215"/>
      <c r="EM96" s="215"/>
      <c r="EN96" s="215"/>
      <c r="EO96" s="215"/>
      <c r="EP96" s="215"/>
      <c r="EQ96" s="215"/>
      <c r="ER96" s="215"/>
      <c r="ES96" s="215"/>
      <c r="ET96" s="215"/>
      <c r="EU96" s="215"/>
      <c r="EV96" s="215"/>
      <c r="EW96" s="215"/>
      <c r="EX96" s="215"/>
      <c r="EY96" s="215"/>
      <c r="EZ96" s="215"/>
      <c r="FA96" s="215"/>
      <c r="FB96" s="215"/>
      <c r="FC96" s="215"/>
      <c r="FD96" s="215"/>
      <c r="FE96" s="215"/>
      <c r="FF96" s="215"/>
      <c r="FG96" s="215"/>
      <c r="FH96" s="215"/>
      <c r="FI96" s="215"/>
      <c r="FJ96" s="215"/>
      <c r="FK96" s="215"/>
      <c r="FL96" s="215"/>
      <c r="FM96" s="792"/>
      <c r="FN96" s="792"/>
      <c r="FO96" s="216"/>
      <c r="FP96" s="216"/>
      <c r="FQ96" s="216"/>
      <c r="FR96" s="216"/>
    </row>
    <row r="97" spans="1:174" s="217" customFormat="1" ht="15" customHeight="1">
      <c r="A97" s="737"/>
      <c r="B97" s="683"/>
      <c r="C97" s="775"/>
      <c r="D97" s="222" t="s">
        <v>91</v>
      </c>
      <c r="E97" s="301" t="b">
        <f t="shared" si="1"/>
        <v>0</v>
      </c>
      <c r="F97" s="213"/>
      <c r="G97" s="214"/>
      <c r="I97" s="178"/>
      <c r="J97" s="178"/>
      <c r="K97" s="178"/>
      <c r="L97" s="178"/>
      <c r="M97" s="178"/>
      <c r="N97" s="178"/>
      <c r="O97" s="178"/>
      <c r="P97" s="178"/>
      <c r="Q97" s="178"/>
      <c r="R97" s="178"/>
      <c r="S97" s="178"/>
      <c r="T97" s="178"/>
      <c r="U97" s="178"/>
      <c r="V97" s="178"/>
      <c r="W97" s="178"/>
      <c r="X97" s="178"/>
      <c r="Y97" s="178"/>
      <c r="Z97" s="178"/>
      <c r="AA97" s="178"/>
      <c r="AB97" s="178"/>
      <c r="AC97" s="178"/>
      <c r="AD97" s="178"/>
      <c r="AE97" s="178"/>
      <c r="AF97" s="178"/>
      <c r="AG97" s="178"/>
      <c r="AH97" s="178"/>
      <c r="AI97" s="178"/>
      <c r="AJ97" s="178"/>
      <c r="AK97" s="178"/>
      <c r="AL97" s="178"/>
      <c r="AM97" s="178"/>
      <c r="AN97" s="178"/>
      <c r="AO97" s="178"/>
      <c r="AP97" s="178"/>
      <c r="AQ97" s="178"/>
      <c r="AR97" s="178"/>
      <c r="AS97" s="178"/>
      <c r="AT97" s="178"/>
      <c r="AU97" s="178"/>
      <c r="AV97" s="178"/>
      <c r="AW97" s="178"/>
      <c r="AX97" s="178"/>
      <c r="AY97" s="178"/>
      <c r="AZ97" s="178"/>
      <c r="BA97" s="178"/>
      <c r="BB97" s="178"/>
      <c r="BC97" s="178"/>
      <c r="BD97" s="178"/>
      <c r="BE97" s="178"/>
      <c r="BF97" s="178"/>
      <c r="BG97" s="178"/>
      <c r="BH97" s="178"/>
      <c r="BI97" s="178"/>
      <c r="BJ97" s="178"/>
      <c r="BK97" s="178"/>
      <c r="BL97" s="178"/>
      <c r="BM97" s="178"/>
      <c r="BN97" s="178"/>
      <c r="BO97" s="178"/>
      <c r="BP97" s="178"/>
      <c r="BQ97" s="178"/>
      <c r="BR97" s="178"/>
      <c r="BS97" s="178"/>
      <c r="BT97" s="746"/>
      <c r="BU97" s="215"/>
      <c r="BV97" s="215"/>
      <c r="BW97" s="215"/>
      <c r="BX97" s="215"/>
      <c r="BY97" s="215"/>
      <c r="BZ97" s="215"/>
      <c r="CA97" s="215"/>
      <c r="CB97" s="215"/>
      <c r="CC97" s="215"/>
      <c r="CD97" s="215"/>
      <c r="CE97" s="215"/>
      <c r="CF97" s="215"/>
      <c r="CG97" s="215"/>
      <c r="CH97" s="215"/>
      <c r="CI97" s="215"/>
      <c r="CJ97" s="215"/>
      <c r="CK97" s="215"/>
      <c r="CL97" s="215"/>
      <c r="CM97" s="215"/>
      <c r="CN97" s="215"/>
      <c r="CO97" s="215"/>
      <c r="CP97" s="215"/>
      <c r="CQ97" s="215"/>
      <c r="CR97" s="215"/>
      <c r="CS97" s="215"/>
      <c r="CT97" s="215"/>
      <c r="CU97" s="215"/>
      <c r="CV97" s="215"/>
      <c r="CW97" s="215"/>
      <c r="CX97" s="215"/>
      <c r="CY97" s="215"/>
      <c r="CZ97" s="215"/>
      <c r="DA97" s="215"/>
      <c r="DB97" s="215"/>
      <c r="DC97" s="215"/>
      <c r="DD97" s="215"/>
      <c r="DE97" s="215"/>
      <c r="DF97" s="215"/>
      <c r="DG97" s="215"/>
      <c r="DH97" s="215"/>
      <c r="DI97" s="215"/>
      <c r="DJ97" s="215"/>
      <c r="DK97" s="215"/>
      <c r="DL97" s="215"/>
      <c r="DM97" s="215"/>
      <c r="DN97" s="215"/>
      <c r="DO97" s="215"/>
      <c r="DP97" s="215"/>
      <c r="DQ97" s="215"/>
      <c r="DR97" s="215"/>
      <c r="DS97" s="215"/>
      <c r="DT97" s="215"/>
      <c r="DU97" s="215"/>
      <c r="DV97" s="215"/>
      <c r="DW97" s="215"/>
      <c r="DX97" s="215"/>
      <c r="DY97" s="215"/>
      <c r="DZ97" s="215"/>
      <c r="EA97" s="215"/>
      <c r="EB97" s="215"/>
      <c r="EC97" s="215"/>
      <c r="ED97" s="215"/>
      <c r="EE97" s="215"/>
      <c r="EF97" s="215"/>
      <c r="EG97" s="215"/>
      <c r="EH97" s="215"/>
      <c r="EI97" s="215"/>
      <c r="EJ97" s="215"/>
      <c r="EK97" s="215"/>
      <c r="EL97" s="215"/>
      <c r="EM97" s="215"/>
      <c r="EN97" s="215"/>
      <c r="EO97" s="215"/>
      <c r="EP97" s="215"/>
      <c r="EQ97" s="215"/>
      <c r="ER97" s="215"/>
      <c r="ES97" s="215"/>
      <c r="ET97" s="215"/>
      <c r="EU97" s="215"/>
      <c r="EV97" s="215"/>
      <c r="EW97" s="215"/>
      <c r="EX97" s="215"/>
      <c r="EY97" s="215"/>
      <c r="EZ97" s="215"/>
      <c r="FA97" s="215"/>
      <c r="FB97" s="215"/>
      <c r="FC97" s="215"/>
      <c r="FD97" s="215"/>
      <c r="FE97" s="215"/>
      <c r="FF97" s="215"/>
      <c r="FG97" s="215"/>
      <c r="FH97" s="215"/>
      <c r="FI97" s="215"/>
      <c r="FJ97" s="215"/>
      <c r="FK97" s="215"/>
      <c r="FL97" s="215"/>
      <c r="FM97" s="792"/>
      <c r="FN97" s="792"/>
      <c r="FO97" s="216"/>
      <c r="FP97" s="216"/>
      <c r="FQ97" s="216"/>
      <c r="FR97" s="216"/>
    </row>
    <row r="98" spans="1:174" s="217" customFormat="1" ht="15" customHeight="1">
      <c r="A98" s="737"/>
      <c r="B98" s="683"/>
      <c r="C98" s="775"/>
      <c r="D98" s="222" t="s">
        <v>92</v>
      </c>
      <c r="E98" s="301" t="b">
        <f>IF(E87="No","4 N/A",IF(E87="Yes",""))</f>
        <v>0</v>
      </c>
      <c r="F98" s="213"/>
      <c r="G98" s="214"/>
      <c r="H98" s="186"/>
      <c r="I98" s="178"/>
      <c r="J98" s="178"/>
      <c r="K98" s="178"/>
      <c r="L98" s="178"/>
      <c r="M98" s="178"/>
      <c r="N98" s="178"/>
      <c r="O98" s="178"/>
      <c r="P98" s="178"/>
      <c r="Q98" s="178"/>
      <c r="R98" s="178"/>
      <c r="S98" s="178"/>
      <c r="T98" s="178"/>
      <c r="U98" s="178"/>
      <c r="V98" s="178"/>
      <c r="W98" s="178"/>
      <c r="X98" s="178"/>
      <c r="Y98" s="178"/>
      <c r="Z98" s="178"/>
      <c r="AA98" s="178"/>
      <c r="AB98" s="178"/>
      <c r="AC98" s="178"/>
      <c r="AD98" s="178"/>
      <c r="AE98" s="178"/>
      <c r="AF98" s="178"/>
      <c r="AG98" s="178"/>
      <c r="AH98" s="178"/>
      <c r="AI98" s="178"/>
      <c r="AJ98" s="178"/>
      <c r="AK98" s="178"/>
      <c r="AL98" s="178"/>
      <c r="AM98" s="178"/>
      <c r="AN98" s="178"/>
      <c r="AO98" s="178"/>
      <c r="AP98" s="178"/>
      <c r="AQ98" s="178"/>
      <c r="AR98" s="178"/>
      <c r="AS98" s="178"/>
      <c r="AT98" s="178"/>
      <c r="AU98" s="178"/>
      <c r="AV98" s="178"/>
      <c r="AW98" s="178"/>
      <c r="AX98" s="178"/>
      <c r="AY98" s="178"/>
      <c r="AZ98" s="178"/>
      <c r="BA98" s="178"/>
      <c r="BB98" s="178"/>
      <c r="BC98" s="178"/>
      <c r="BD98" s="178"/>
      <c r="BE98" s="178"/>
      <c r="BF98" s="178"/>
      <c r="BG98" s="178"/>
      <c r="BH98" s="178"/>
      <c r="BI98" s="178"/>
      <c r="BJ98" s="178"/>
      <c r="BK98" s="178"/>
      <c r="BL98" s="178"/>
      <c r="BM98" s="178"/>
      <c r="BN98" s="178"/>
      <c r="BO98" s="178"/>
      <c r="BP98" s="178"/>
      <c r="BQ98" s="178"/>
      <c r="BR98" s="178"/>
      <c r="BS98" s="178"/>
      <c r="BT98" s="746"/>
      <c r="BU98" s="215"/>
      <c r="BV98" s="215"/>
      <c r="BW98" s="215"/>
      <c r="BX98" s="215"/>
      <c r="BY98" s="215"/>
      <c r="BZ98" s="215"/>
      <c r="CA98" s="215"/>
      <c r="CB98" s="215"/>
      <c r="CC98" s="215"/>
      <c r="CD98" s="215"/>
      <c r="CE98" s="215"/>
      <c r="CF98" s="215"/>
      <c r="CG98" s="215"/>
      <c r="CH98" s="215"/>
      <c r="CI98" s="215"/>
      <c r="CJ98" s="215"/>
      <c r="CK98" s="215"/>
      <c r="CL98" s="215"/>
      <c r="CM98" s="215"/>
      <c r="CN98" s="215"/>
      <c r="CO98" s="215"/>
      <c r="CP98" s="215"/>
      <c r="CQ98" s="215"/>
      <c r="CR98" s="215"/>
      <c r="CS98" s="215"/>
      <c r="CT98" s="215"/>
      <c r="CU98" s="215"/>
      <c r="CV98" s="215"/>
      <c r="CW98" s="215"/>
      <c r="CX98" s="215"/>
      <c r="CY98" s="215"/>
      <c r="CZ98" s="215"/>
      <c r="DA98" s="215"/>
      <c r="DB98" s="215"/>
      <c r="DC98" s="215"/>
      <c r="DD98" s="215"/>
      <c r="DE98" s="215"/>
      <c r="DF98" s="215"/>
      <c r="DG98" s="215"/>
      <c r="DH98" s="215"/>
      <c r="DI98" s="215"/>
      <c r="DJ98" s="215"/>
      <c r="DK98" s="215"/>
      <c r="DL98" s="215"/>
      <c r="DM98" s="215"/>
      <c r="DN98" s="215"/>
      <c r="DO98" s="215"/>
      <c r="DP98" s="215"/>
      <c r="DQ98" s="215"/>
      <c r="DR98" s="215"/>
      <c r="DS98" s="215"/>
      <c r="DT98" s="215"/>
      <c r="DU98" s="215"/>
      <c r="DV98" s="215"/>
      <c r="DW98" s="215"/>
      <c r="DX98" s="215"/>
      <c r="DY98" s="215"/>
      <c r="DZ98" s="215"/>
      <c r="EA98" s="215"/>
      <c r="EB98" s="215"/>
      <c r="EC98" s="215"/>
      <c r="ED98" s="215"/>
      <c r="EE98" s="215"/>
      <c r="EF98" s="215"/>
      <c r="EG98" s="215"/>
      <c r="EH98" s="215"/>
      <c r="EI98" s="215"/>
      <c r="EJ98" s="215"/>
      <c r="EK98" s="215"/>
      <c r="EL98" s="215"/>
      <c r="EM98" s="215"/>
      <c r="EN98" s="215"/>
      <c r="EO98" s="215"/>
      <c r="EP98" s="215"/>
      <c r="EQ98" s="215"/>
      <c r="ER98" s="215"/>
      <c r="ES98" s="215"/>
      <c r="ET98" s="215"/>
      <c r="EU98" s="215"/>
      <c r="EV98" s="215"/>
      <c r="EW98" s="215"/>
      <c r="EX98" s="215"/>
      <c r="EY98" s="215"/>
      <c r="EZ98" s="215"/>
      <c r="FA98" s="215"/>
      <c r="FB98" s="215"/>
      <c r="FC98" s="215"/>
      <c r="FD98" s="215"/>
      <c r="FE98" s="215"/>
      <c r="FF98" s="215"/>
      <c r="FG98" s="215"/>
      <c r="FH98" s="215"/>
      <c r="FI98" s="215"/>
      <c r="FJ98" s="215"/>
      <c r="FK98" s="215"/>
      <c r="FL98" s="215"/>
      <c r="FM98" s="792"/>
      <c r="FN98" s="792"/>
      <c r="FO98" s="216"/>
      <c r="FP98" s="216"/>
      <c r="FQ98" s="216"/>
      <c r="FR98" s="216"/>
    </row>
    <row r="99" spans="1:174" s="217" customFormat="1" ht="15" customHeight="1">
      <c r="A99" s="737"/>
      <c r="B99" s="683"/>
      <c r="C99" s="775"/>
      <c r="D99" s="222" t="s">
        <v>93</v>
      </c>
      <c r="E99" s="301" t="b">
        <f t="shared" si="1"/>
        <v>0</v>
      </c>
      <c r="F99" s="213"/>
      <c r="G99" s="214"/>
      <c r="H99" s="186"/>
      <c r="I99" s="178"/>
      <c r="J99" s="178"/>
      <c r="K99" s="178"/>
      <c r="L99" s="178"/>
      <c r="M99" s="178"/>
      <c r="N99" s="178"/>
      <c r="O99" s="178"/>
      <c r="P99" s="178"/>
      <c r="Q99" s="178"/>
      <c r="R99" s="178"/>
      <c r="S99" s="178"/>
      <c r="T99" s="178"/>
      <c r="U99" s="178"/>
      <c r="V99" s="178"/>
      <c r="W99" s="178"/>
      <c r="X99" s="178"/>
      <c r="Y99" s="178"/>
      <c r="Z99" s="178"/>
      <c r="AA99" s="178"/>
      <c r="AB99" s="178"/>
      <c r="AC99" s="178"/>
      <c r="AD99" s="178"/>
      <c r="AE99" s="178"/>
      <c r="AF99" s="178"/>
      <c r="AG99" s="178"/>
      <c r="AH99" s="178"/>
      <c r="AI99" s="178"/>
      <c r="AJ99" s="178"/>
      <c r="AK99" s="178"/>
      <c r="AL99" s="178"/>
      <c r="AM99" s="178"/>
      <c r="AN99" s="178"/>
      <c r="AO99" s="178"/>
      <c r="AP99" s="178"/>
      <c r="AQ99" s="178"/>
      <c r="AR99" s="178"/>
      <c r="AS99" s="178"/>
      <c r="AT99" s="178"/>
      <c r="AU99" s="178"/>
      <c r="AV99" s="178"/>
      <c r="AW99" s="178"/>
      <c r="AX99" s="178"/>
      <c r="AY99" s="178"/>
      <c r="AZ99" s="178"/>
      <c r="BA99" s="178"/>
      <c r="BB99" s="178"/>
      <c r="BC99" s="178"/>
      <c r="BD99" s="178"/>
      <c r="BE99" s="178"/>
      <c r="BF99" s="178"/>
      <c r="BG99" s="178"/>
      <c r="BH99" s="178"/>
      <c r="BI99" s="178"/>
      <c r="BJ99" s="178"/>
      <c r="BK99" s="178"/>
      <c r="BL99" s="178"/>
      <c r="BM99" s="178"/>
      <c r="BN99" s="178"/>
      <c r="BO99" s="178"/>
      <c r="BP99" s="178"/>
      <c r="BQ99" s="178"/>
      <c r="BR99" s="178"/>
      <c r="BS99" s="178"/>
      <c r="BT99" s="746"/>
      <c r="BU99" s="215"/>
      <c r="BV99" s="215"/>
      <c r="BW99" s="215"/>
      <c r="BX99" s="215"/>
      <c r="BY99" s="215"/>
      <c r="BZ99" s="215"/>
      <c r="CA99" s="215"/>
      <c r="CB99" s="215"/>
      <c r="CC99" s="215"/>
      <c r="CD99" s="215"/>
      <c r="CE99" s="215"/>
      <c r="CF99" s="215"/>
      <c r="CG99" s="215"/>
      <c r="CH99" s="215"/>
      <c r="CI99" s="215"/>
      <c r="CJ99" s="215"/>
      <c r="CK99" s="215"/>
      <c r="CL99" s="215"/>
      <c r="CM99" s="215"/>
      <c r="CN99" s="215"/>
      <c r="CO99" s="215"/>
      <c r="CP99" s="215"/>
      <c r="CQ99" s="215"/>
      <c r="CR99" s="215"/>
      <c r="CS99" s="215"/>
      <c r="CT99" s="215"/>
      <c r="CU99" s="215"/>
      <c r="CV99" s="215"/>
      <c r="CW99" s="215"/>
      <c r="CX99" s="215"/>
      <c r="CY99" s="215"/>
      <c r="CZ99" s="215"/>
      <c r="DA99" s="215"/>
      <c r="DB99" s="215"/>
      <c r="DC99" s="215"/>
      <c r="DD99" s="215"/>
      <c r="DE99" s="215"/>
      <c r="DF99" s="215"/>
      <c r="DG99" s="215"/>
      <c r="DH99" s="215"/>
      <c r="DI99" s="215"/>
      <c r="DJ99" s="215"/>
      <c r="DK99" s="215"/>
      <c r="DL99" s="215"/>
      <c r="DM99" s="215"/>
      <c r="DN99" s="215"/>
      <c r="DO99" s="215"/>
      <c r="DP99" s="215"/>
      <c r="DQ99" s="215"/>
      <c r="DR99" s="215"/>
      <c r="DS99" s="215"/>
      <c r="DT99" s="215"/>
      <c r="DU99" s="215"/>
      <c r="DV99" s="215"/>
      <c r="DW99" s="215"/>
      <c r="DX99" s="215"/>
      <c r="DY99" s="215"/>
      <c r="DZ99" s="215"/>
      <c r="EA99" s="215"/>
      <c r="EB99" s="215"/>
      <c r="EC99" s="215"/>
      <c r="ED99" s="215"/>
      <c r="EE99" s="215"/>
      <c r="EF99" s="215"/>
      <c r="EG99" s="215"/>
      <c r="EH99" s="215"/>
      <c r="EI99" s="215"/>
      <c r="EJ99" s="215"/>
      <c r="EK99" s="215"/>
      <c r="EL99" s="215"/>
      <c r="EM99" s="215"/>
      <c r="EN99" s="215"/>
      <c r="EO99" s="215"/>
      <c r="EP99" s="215"/>
      <c r="EQ99" s="215"/>
      <c r="ER99" s="215"/>
      <c r="ES99" s="215"/>
      <c r="ET99" s="215"/>
      <c r="EU99" s="215"/>
      <c r="EV99" s="215"/>
      <c r="EW99" s="215"/>
      <c r="EX99" s="215"/>
      <c r="EY99" s="215"/>
      <c r="EZ99" s="215"/>
      <c r="FA99" s="215"/>
      <c r="FB99" s="215"/>
      <c r="FC99" s="215"/>
      <c r="FD99" s="215"/>
      <c r="FE99" s="215"/>
      <c r="FF99" s="215"/>
      <c r="FG99" s="215"/>
      <c r="FH99" s="215"/>
      <c r="FI99" s="215"/>
      <c r="FJ99" s="215"/>
      <c r="FK99" s="215"/>
      <c r="FL99" s="215"/>
      <c r="FM99" s="792"/>
      <c r="FN99" s="792"/>
      <c r="FO99" s="216"/>
      <c r="FP99" s="216"/>
      <c r="FQ99" s="216"/>
      <c r="FR99" s="216"/>
    </row>
    <row r="100" spans="1:174" s="217" customFormat="1" ht="30" customHeight="1">
      <c r="A100" s="737" t="s">
        <v>63</v>
      </c>
      <c r="B100" s="683"/>
      <c r="C100" s="683"/>
      <c r="D100" s="218" t="s">
        <v>95</v>
      </c>
      <c r="E100" s="5"/>
      <c r="F100" s="193"/>
      <c r="G100" s="194"/>
      <c r="H100" s="186"/>
      <c r="I100" s="178"/>
      <c r="J100" s="178"/>
      <c r="K100" s="178"/>
      <c r="L100" s="178"/>
      <c r="M100" s="178"/>
      <c r="N100" s="178"/>
      <c r="O100" s="178"/>
      <c r="P100" s="178"/>
      <c r="Q100" s="178" t="s">
        <v>44</v>
      </c>
      <c r="R100" s="178" t="s">
        <v>44</v>
      </c>
      <c r="S100" s="178" t="s">
        <v>45</v>
      </c>
      <c r="T100" s="178" t="s">
        <v>45</v>
      </c>
      <c r="U100" s="178"/>
      <c r="V100" s="178"/>
      <c r="W100" s="178"/>
      <c r="X100" s="178"/>
      <c r="Y100" s="178"/>
      <c r="Z100" s="178"/>
      <c r="AA100" s="178"/>
      <c r="AB100" s="178"/>
      <c r="AC100" s="178"/>
      <c r="AD100" s="178"/>
      <c r="AE100" s="178"/>
      <c r="AF100" s="178"/>
      <c r="AG100" s="178"/>
      <c r="AH100" s="178"/>
      <c r="AI100" s="178"/>
      <c r="AJ100" s="178"/>
      <c r="AK100" s="178"/>
      <c r="AL100" s="178" t="s">
        <v>44</v>
      </c>
      <c r="AM100" s="178" t="s">
        <v>44</v>
      </c>
      <c r="AN100" s="178" t="s">
        <v>45</v>
      </c>
      <c r="AO100" s="178" t="s">
        <v>45</v>
      </c>
      <c r="AP100" s="178"/>
      <c r="AQ100" s="178"/>
      <c r="AR100" s="178"/>
      <c r="AS100" s="178"/>
      <c r="AT100" s="178"/>
      <c r="AU100" s="178"/>
      <c r="AV100" s="178"/>
      <c r="AW100" s="178"/>
      <c r="AX100" s="178"/>
      <c r="AY100" s="178"/>
      <c r="AZ100" s="178"/>
      <c r="BA100" s="178"/>
      <c r="BB100" s="178"/>
      <c r="BC100" s="178"/>
      <c r="BD100" s="178"/>
      <c r="BE100" s="178"/>
      <c r="BF100" s="178"/>
      <c r="BG100" s="178" t="s">
        <v>44</v>
      </c>
      <c r="BH100" s="178" t="s">
        <v>44</v>
      </c>
      <c r="BI100" s="178" t="s">
        <v>45</v>
      </c>
      <c r="BJ100" s="178" t="s">
        <v>45</v>
      </c>
      <c r="BK100" s="178"/>
      <c r="BL100" s="178"/>
      <c r="BM100" s="178"/>
      <c r="BN100" s="178"/>
      <c r="BO100" s="178"/>
      <c r="BP100" s="178"/>
      <c r="BQ100" s="178"/>
      <c r="BR100" s="178"/>
      <c r="BS100" s="178" t="s">
        <v>45</v>
      </c>
      <c r="BT100" s="746"/>
      <c r="BU100" s="215"/>
      <c r="BV100" s="215"/>
      <c r="BW100" s="215"/>
      <c r="BX100" s="215"/>
      <c r="BY100" s="215"/>
      <c r="BZ100" s="215"/>
      <c r="CA100" s="215"/>
      <c r="CB100" s="215"/>
      <c r="CC100" s="215"/>
      <c r="CD100" s="215"/>
      <c r="CE100" s="215"/>
      <c r="CF100" s="215"/>
      <c r="CG100" s="215"/>
      <c r="CH100" s="215"/>
      <c r="CI100" s="215"/>
      <c r="CJ100" s="215"/>
      <c r="CK100" s="215"/>
      <c r="CL100" s="215"/>
      <c r="CM100" s="215"/>
      <c r="CN100" s="215"/>
      <c r="CO100" s="215"/>
      <c r="CP100" s="215"/>
      <c r="CQ100" s="215"/>
      <c r="CR100" s="215"/>
      <c r="CS100" s="215"/>
      <c r="CT100" s="215"/>
      <c r="CU100" s="215"/>
      <c r="CV100" s="215"/>
      <c r="CW100" s="215"/>
      <c r="CX100" s="215"/>
      <c r="CY100" s="215"/>
      <c r="CZ100" s="215"/>
      <c r="DA100" s="215"/>
      <c r="DB100" s="215"/>
      <c r="DC100" s="215"/>
      <c r="DD100" s="215"/>
      <c r="DE100" s="215"/>
      <c r="DF100" s="215"/>
      <c r="DG100" s="215"/>
      <c r="DH100" s="215"/>
      <c r="DI100" s="215"/>
      <c r="DJ100" s="215"/>
      <c r="DK100" s="215"/>
      <c r="DL100" s="215"/>
      <c r="DM100" s="215"/>
      <c r="DN100" s="215"/>
      <c r="DO100" s="215"/>
      <c r="DP100" s="215"/>
      <c r="DQ100" s="215"/>
      <c r="DR100" s="215"/>
      <c r="DS100" s="215"/>
      <c r="DT100" s="215"/>
      <c r="DU100" s="215"/>
      <c r="DV100" s="215"/>
      <c r="DW100" s="215"/>
      <c r="DX100" s="215"/>
      <c r="DY100" s="215"/>
      <c r="DZ100" s="215"/>
      <c r="EA100" s="215"/>
      <c r="EB100" s="215"/>
      <c r="EC100" s="215"/>
      <c r="ED100" s="215"/>
      <c r="EE100" s="215"/>
      <c r="EF100" s="215"/>
      <c r="EG100" s="215"/>
      <c r="EH100" s="215"/>
      <c r="EI100" s="215"/>
      <c r="EJ100" s="215"/>
      <c r="EK100" s="215"/>
      <c r="EL100" s="215"/>
      <c r="EM100" s="215"/>
      <c r="EN100" s="215"/>
      <c r="EO100" s="215"/>
      <c r="EP100" s="215"/>
      <c r="EQ100" s="215"/>
      <c r="ER100" s="215"/>
      <c r="ES100" s="215"/>
      <c r="ET100" s="215"/>
      <c r="EU100" s="215"/>
      <c r="EV100" s="215"/>
      <c r="EW100" s="215"/>
      <c r="EX100" s="215"/>
      <c r="EY100" s="215"/>
      <c r="EZ100" s="215"/>
      <c r="FA100" s="215"/>
      <c r="FB100" s="215"/>
      <c r="FC100" s="215"/>
      <c r="FD100" s="215"/>
      <c r="FE100" s="215"/>
      <c r="FF100" s="215"/>
      <c r="FG100" s="215"/>
      <c r="FH100" s="215"/>
      <c r="FI100" s="215"/>
      <c r="FJ100" s="215"/>
      <c r="FK100" s="215"/>
      <c r="FL100" s="215"/>
      <c r="FM100" s="792"/>
      <c r="FN100" s="792"/>
      <c r="FO100" s="216"/>
      <c r="FP100" s="216"/>
      <c r="FQ100" s="216"/>
      <c r="FR100" s="216"/>
    </row>
    <row r="101" spans="1:174" s="217" customFormat="1" ht="15" customHeight="1">
      <c r="A101" s="737" t="s">
        <v>63</v>
      </c>
      <c r="B101" s="683"/>
      <c r="C101" s="683"/>
      <c r="D101" s="218" t="s">
        <v>96</v>
      </c>
      <c r="E101" s="5"/>
      <c r="F101" s="193"/>
      <c r="G101" s="194"/>
      <c r="H101" s="186"/>
      <c r="I101" s="178"/>
      <c r="J101" s="178"/>
      <c r="K101" s="178"/>
      <c r="L101" s="178"/>
      <c r="M101" s="178"/>
      <c r="N101" s="178"/>
      <c r="O101" s="178"/>
      <c r="P101" s="178"/>
      <c r="Q101" s="178"/>
      <c r="R101" s="178"/>
      <c r="S101" s="178"/>
      <c r="T101" s="178"/>
      <c r="U101" s="178"/>
      <c r="V101" s="178"/>
      <c r="W101" s="178"/>
      <c r="X101" s="178"/>
      <c r="Y101" s="178"/>
      <c r="Z101" s="178"/>
      <c r="AA101" s="178"/>
      <c r="AB101" s="178"/>
      <c r="AC101" s="178"/>
      <c r="AD101" s="178"/>
      <c r="AE101" s="178"/>
      <c r="AF101" s="178"/>
      <c r="AG101" s="178"/>
      <c r="AH101" s="178"/>
      <c r="AI101" s="178"/>
      <c r="AJ101" s="178"/>
      <c r="AK101" s="178"/>
      <c r="AL101" s="178"/>
      <c r="AM101" s="178"/>
      <c r="AN101" s="178"/>
      <c r="AO101" s="178"/>
      <c r="AP101" s="178"/>
      <c r="AQ101" s="178"/>
      <c r="AR101" s="178"/>
      <c r="AS101" s="178"/>
      <c r="AT101" s="178"/>
      <c r="AU101" s="178"/>
      <c r="AV101" s="178"/>
      <c r="AW101" s="178"/>
      <c r="AX101" s="178"/>
      <c r="AY101" s="178"/>
      <c r="AZ101" s="178"/>
      <c r="BA101" s="178"/>
      <c r="BB101" s="178"/>
      <c r="BC101" s="178"/>
      <c r="BD101" s="178"/>
      <c r="BE101" s="178"/>
      <c r="BF101" s="178"/>
      <c r="BG101" s="178"/>
      <c r="BH101" s="178"/>
      <c r="BI101" s="178"/>
      <c r="BJ101" s="178"/>
      <c r="BK101" s="178"/>
      <c r="BL101" s="178"/>
      <c r="BM101" s="178"/>
      <c r="BN101" s="178"/>
      <c r="BO101" s="178"/>
      <c r="BP101" s="178"/>
      <c r="BQ101" s="178"/>
      <c r="BR101" s="178"/>
      <c r="BS101" s="178"/>
      <c r="BT101" s="746"/>
      <c r="BU101" s="215"/>
      <c r="BV101" s="215"/>
      <c r="BW101" s="215"/>
      <c r="BX101" s="215"/>
      <c r="BY101" s="215"/>
      <c r="BZ101" s="215"/>
      <c r="CA101" s="215"/>
      <c r="CB101" s="215"/>
      <c r="CC101" s="215"/>
      <c r="CD101" s="215"/>
      <c r="CE101" s="215"/>
      <c r="CF101" s="215"/>
      <c r="CG101" s="215"/>
      <c r="CH101" s="215"/>
      <c r="CI101" s="215"/>
      <c r="CJ101" s="215"/>
      <c r="CK101" s="215"/>
      <c r="CL101" s="215"/>
      <c r="CM101" s="215"/>
      <c r="CN101" s="215"/>
      <c r="CO101" s="215"/>
      <c r="CP101" s="215"/>
      <c r="CQ101" s="215"/>
      <c r="CR101" s="215"/>
      <c r="CS101" s="215"/>
      <c r="CT101" s="215"/>
      <c r="CU101" s="215"/>
      <c r="CV101" s="215"/>
      <c r="CW101" s="215"/>
      <c r="CX101" s="215"/>
      <c r="CY101" s="215"/>
      <c r="CZ101" s="215"/>
      <c r="DA101" s="215"/>
      <c r="DB101" s="215"/>
      <c r="DC101" s="215"/>
      <c r="DD101" s="215"/>
      <c r="DE101" s="215"/>
      <c r="DF101" s="215"/>
      <c r="DG101" s="215"/>
      <c r="DH101" s="215"/>
      <c r="DI101" s="215"/>
      <c r="DJ101" s="215"/>
      <c r="DK101" s="215"/>
      <c r="DL101" s="215"/>
      <c r="DM101" s="215"/>
      <c r="DN101" s="215"/>
      <c r="DO101" s="215"/>
      <c r="DP101" s="215"/>
      <c r="DQ101" s="215"/>
      <c r="DR101" s="215"/>
      <c r="DS101" s="215"/>
      <c r="DT101" s="215"/>
      <c r="DU101" s="215"/>
      <c r="DV101" s="215"/>
      <c r="DW101" s="215"/>
      <c r="DX101" s="215"/>
      <c r="DY101" s="215"/>
      <c r="DZ101" s="215"/>
      <c r="EA101" s="215"/>
      <c r="EB101" s="215"/>
      <c r="EC101" s="215"/>
      <c r="ED101" s="215"/>
      <c r="EE101" s="215"/>
      <c r="EF101" s="215"/>
      <c r="EG101" s="215"/>
      <c r="EH101" s="215"/>
      <c r="EI101" s="215"/>
      <c r="EJ101" s="215"/>
      <c r="EK101" s="215"/>
      <c r="EL101" s="215"/>
      <c r="EM101" s="215"/>
      <c r="EN101" s="215"/>
      <c r="EO101" s="215"/>
      <c r="EP101" s="215"/>
      <c r="EQ101" s="215"/>
      <c r="ER101" s="215"/>
      <c r="ES101" s="215"/>
      <c r="ET101" s="215"/>
      <c r="EU101" s="215"/>
      <c r="EV101" s="215"/>
      <c r="EW101" s="215"/>
      <c r="EX101" s="215"/>
      <c r="EY101" s="215"/>
      <c r="EZ101" s="215"/>
      <c r="FA101" s="215"/>
      <c r="FB101" s="215"/>
      <c r="FC101" s="215"/>
      <c r="FD101" s="215"/>
      <c r="FE101" s="215"/>
      <c r="FF101" s="215"/>
      <c r="FG101" s="215"/>
      <c r="FH101" s="215"/>
      <c r="FI101" s="215"/>
      <c r="FJ101" s="215"/>
      <c r="FK101" s="215"/>
      <c r="FL101" s="215"/>
      <c r="FM101" s="792"/>
      <c r="FN101" s="792"/>
      <c r="FO101" s="216"/>
      <c r="FP101" s="216"/>
      <c r="FQ101" s="216"/>
      <c r="FR101" s="216"/>
    </row>
    <row r="102" spans="1:174" s="217" customFormat="1" ht="15" customHeight="1">
      <c r="A102" s="737" t="s">
        <v>63</v>
      </c>
      <c r="B102" s="683"/>
      <c r="C102" s="683"/>
      <c r="D102" s="218" t="s">
        <v>66</v>
      </c>
      <c r="E102" s="5"/>
      <c r="F102" s="193"/>
      <c r="G102" s="194"/>
      <c r="H102" s="186"/>
      <c r="I102" s="178"/>
      <c r="J102" s="178"/>
      <c r="K102" s="178"/>
      <c r="L102" s="178"/>
      <c r="M102" s="178"/>
      <c r="N102" s="178"/>
      <c r="O102" s="178"/>
      <c r="P102" s="178"/>
      <c r="Q102" s="178" t="s">
        <v>44</v>
      </c>
      <c r="R102" s="178" t="s">
        <v>44</v>
      </c>
      <c r="S102" s="178" t="s">
        <v>45</v>
      </c>
      <c r="T102" s="178" t="s">
        <v>45</v>
      </c>
      <c r="U102" s="178"/>
      <c r="V102" s="178"/>
      <c r="W102" s="178"/>
      <c r="X102" s="178"/>
      <c r="Y102" s="178"/>
      <c r="Z102" s="178"/>
      <c r="AA102" s="178"/>
      <c r="AB102" s="178"/>
      <c r="AC102" s="178"/>
      <c r="AD102" s="178"/>
      <c r="AE102" s="178"/>
      <c r="AF102" s="178"/>
      <c r="AG102" s="178"/>
      <c r="AH102" s="178"/>
      <c r="AI102" s="178"/>
      <c r="AJ102" s="178"/>
      <c r="AK102" s="178"/>
      <c r="AL102" s="178" t="s">
        <v>44</v>
      </c>
      <c r="AM102" s="178" t="s">
        <v>44</v>
      </c>
      <c r="AN102" s="178" t="s">
        <v>45</v>
      </c>
      <c r="AO102" s="178" t="s">
        <v>45</v>
      </c>
      <c r="AP102" s="178"/>
      <c r="AQ102" s="178"/>
      <c r="AR102" s="178"/>
      <c r="AS102" s="178"/>
      <c r="AT102" s="178"/>
      <c r="AU102" s="178"/>
      <c r="AV102" s="178"/>
      <c r="AW102" s="178"/>
      <c r="AX102" s="178"/>
      <c r="AY102" s="178"/>
      <c r="AZ102" s="178"/>
      <c r="BA102" s="178"/>
      <c r="BB102" s="178"/>
      <c r="BC102" s="178"/>
      <c r="BD102" s="178"/>
      <c r="BE102" s="178"/>
      <c r="BF102" s="178"/>
      <c r="BG102" s="178" t="s">
        <v>44</v>
      </c>
      <c r="BH102" s="178" t="s">
        <v>44</v>
      </c>
      <c r="BI102" s="178" t="s">
        <v>45</v>
      </c>
      <c r="BJ102" s="178" t="s">
        <v>45</v>
      </c>
      <c r="BK102" s="178"/>
      <c r="BL102" s="178"/>
      <c r="BM102" s="178"/>
      <c r="BN102" s="178"/>
      <c r="BO102" s="178"/>
      <c r="BP102" s="178"/>
      <c r="BQ102" s="178"/>
      <c r="BR102" s="178"/>
      <c r="BS102" s="178" t="s">
        <v>45</v>
      </c>
      <c r="BT102" s="746"/>
      <c r="BU102" s="215"/>
      <c r="BV102" s="215"/>
      <c r="BW102" s="215"/>
      <c r="BX102" s="215"/>
      <c r="BY102" s="215"/>
      <c r="BZ102" s="215"/>
      <c r="CA102" s="215"/>
      <c r="CB102" s="215"/>
      <c r="CC102" s="215"/>
      <c r="CD102" s="215"/>
      <c r="CE102" s="215"/>
      <c r="CF102" s="215"/>
      <c r="CG102" s="215"/>
      <c r="CH102" s="215"/>
      <c r="CI102" s="215"/>
      <c r="CJ102" s="215"/>
      <c r="CK102" s="215"/>
      <c r="CL102" s="215"/>
      <c r="CM102" s="215"/>
      <c r="CN102" s="215"/>
      <c r="CO102" s="215"/>
      <c r="CP102" s="215"/>
      <c r="CQ102" s="215"/>
      <c r="CR102" s="215"/>
      <c r="CS102" s="215"/>
      <c r="CT102" s="215"/>
      <c r="CU102" s="215"/>
      <c r="CV102" s="215"/>
      <c r="CW102" s="215"/>
      <c r="CX102" s="215"/>
      <c r="CY102" s="215"/>
      <c r="CZ102" s="215"/>
      <c r="DA102" s="215"/>
      <c r="DB102" s="215"/>
      <c r="DC102" s="215"/>
      <c r="DD102" s="215"/>
      <c r="DE102" s="215"/>
      <c r="DF102" s="215"/>
      <c r="DG102" s="215"/>
      <c r="DH102" s="215"/>
      <c r="DI102" s="215"/>
      <c r="DJ102" s="215"/>
      <c r="DK102" s="215"/>
      <c r="DL102" s="215"/>
      <c r="DM102" s="215"/>
      <c r="DN102" s="215"/>
      <c r="DO102" s="215"/>
      <c r="DP102" s="215"/>
      <c r="DQ102" s="215"/>
      <c r="DR102" s="215"/>
      <c r="DS102" s="215"/>
      <c r="DT102" s="215"/>
      <c r="DU102" s="215"/>
      <c r="DV102" s="215"/>
      <c r="DW102" s="215"/>
      <c r="DX102" s="215"/>
      <c r="DY102" s="215"/>
      <c r="DZ102" s="215"/>
      <c r="EA102" s="215"/>
      <c r="EB102" s="215"/>
      <c r="EC102" s="215"/>
      <c r="ED102" s="215"/>
      <c r="EE102" s="215"/>
      <c r="EF102" s="215"/>
      <c r="EG102" s="215"/>
      <c r="EH102" s="215"/>
      <c r="EI102" s="215"/>
      <c r="EJ102" s="215"/>
      <c r="EK102" s="215"/>
      <c r="EL102" s="215"/>
      <c r="EM102" s="215"/>
      <c r="EN102" s="215"/>
      <c r="EO102" s="215"/>
      <c r="EP102" s="215"/>
      <c r="EQ102" s="215"/>
      <c r="ER102" s="215"/>
      <c r="ES102" s="215"/>
      <c r="ET102" s="215"/>
      <c r="EU102" s="215"/>
      <c r="EV102" s="215"/>
      <c r="EW102" s="215"/>
      <c r="EX102" s="215"/>
      <c r="EY102" s="215"/>
      <c r="EZ102" s="215"/>
      <c r="FA102" s="215"/>
      <c r="FB102" s="215"/>
      <c r="FC102" s="215"/>
      <c r="FD102" s="215"/>
      <c r="FE102" s="215"/>
      <c r="FF102" s="215"/>
      <c r="FG102" s="215"/>
      <c r="FH102" s="215"/>
      <c r="FI102" s="215"/>
      <c r="FJ102" s="215"/>
      <c r="FK102" s="215"/>
      <c r="FL102" s="215"/>
      <c r="FM102" s="792"/>
      <c r="FN102" s="792"/>
      <c r="FO102" s="216"/>
      <c r="FP102" s="216"/>
      <c r="FQ102" s="216"/>
      <c r="FR102" s="216"/>
    </row>
    <row r="103" spans="1:174" s="217" customFormat="1" ht="15" customHeight="1" thickBot="1">
      <c r="A103" s="769" t="s">
        <v>63</v>
      </c>
      <c r="B103" s="717"/>
      <c r="C103" s="717"/>
      <c r="D103" s="276" t="s">
        <v>16</v>
      </c>
      <c r="E103" s="277"/>
      <c r="F103" s="193"/>
      <c r="G103" s="194"/>
      <c r="H103" s="186"/>
      <c r="I103" s="178"/>
      <c r="J103" s="178"/>
      <c r="K103" s="178"/>
      <c r="L103" s="178"/>
      <c r="M103" s="178"/>
      <c r="N103" s="178"/>
      <c r="O103" s="178"/>
      <c r="P103" s="178"/>
      <c r="Q103" s="178" t="s">
        <v>44</v>
      </c>
      <c r="R103" s="178" t="s">
        <v>44</v>
      </c>
      <c r="S103" s="178" t="s">
        <v>45</v>
      </c>
      <c r="T103" s="178" t="s">
        <v>45</v>
      </c>
      <c r="U103" s="178"/>
      <c r="V103" s="178"/>
      <c r="W103" s="178"/>
      <c r="X103" s="178"/>
      <c r="Y103" s="178"/>
      <c r="Z103" s="178"/>
      <c r="AA103" s="178"/>
      <c r="AB103" s="178"/>
      <c r="AC103" s="178"/>
      <c r="AD103" s="178"/>
      <c r="AE103" s="178"/>
      <c r="AF103" s="178"/>
      <c r="AG103" s="178"/>
      <c r="AH103" s="178"/>
      <c r="AI103" s="178"/>
      <c r="AJ103" s="178"/>
      <c r="AK103" s="178"/>
      <c r="AL103" s="178" t="s">
        <v>44</v>
      </c>
      <c r="AM103" s="178" t="s">
        <v>44</v>
      </c>
      <c r="AN103" s="178" t="s">
        <v>45</v>
      </c>
      <c r="AO103" s="178" t="s">
        <v>45</v>
      </c>
      <c r="AP103" s="178"/>
      <c r="AQ103" s="178"/>
      <c r="AR103" s="178"/>
      <c r="AS103" s="178"/>
      <c r="AT103" s="178"/>
      <c r="AU103" s="178"/>
      <c r="AV103" s="178"/>
      <c r="AW103" s="178"/>
      <c r="AX103" s="178"/>
      <c r="AY103" s="178"/>
      <c r="AZ103" s="178"/>
      <c r="BA103" s="178"/>
      <c r="BB103" s="178"/>
      <c r="BC103" s="178"/>
      <c r="BD103" s="178"/>
      <c r="BE103" s="178"/>
      <c r="BF103" s="178"/>
      <c r="BG103" s="178" t="s">
        <v>44</v>
      </c>
      <c r="BH103" s="178" t="s">
        <v>44</v>
      </c>
      <c r="BI103" s="178" t="s">
        <v>45</v>
      </c>
      <c r="BJ103" s="178" t="s">
        <v>45</v>
      </c>
      <c r="BK103" s="178"/>
      <c r="BL103" s="178"/>
      <c r="BM103" s="178"/>
      <c r="BN103" s="178"/>
      <c r="BO103" s="178"/>
      <c r="BP103" s="178"/>
      <c r="BQ103" s="178"/>
      <c r="BR103" s="178"/>
      <c r="BS103" s="178" t="s">
        <v>45</v>
      </c>
      <c r="BT103" s="746"/>
      <c r="BU103" s="215"/>
      <c r="BV103" s="215"/>
      <c r="BW103" s="215"/>
      <c r="BX103" s="215"/>
      <c r="BY103" s="215"/>
      <c r="BZ103" s="215"/>
      <c r="CA103" s="215"/>
      <c r="CB103" s="215"/>
      <c r="CC103" s="215"/>
      <c r="CD103" s="215"/>
      <c r="CE103" s="215"/>
      <c r="CF103" s="215"/>
      <c r="CG103" s="215"/>
      <c r="CH103" s="215"/>
      <c r="CI103" s="215"/>
      <c r="CJ103" s="215"/>
      <c r="CK103" s="215"/>
      <c r="CL103" s="215"/>
      <c r="CM103" s="215"/>
      <c r="CN103" s="215"/>
      <c r="CO103" s="215"/>
      <c r="CP103" s="215"/>
      <c r="CQ103" s="215"/>
      <c r="CR103" s="215"/>
      <c r="CS103" s="215"/>
      <c r="CT103" s="215"/>
      <c r="CU103" s="215"/>
      <c r="CV103" s="215"/>
      <c r="CW103" s="215"/>
      <c r="CX103" s="215"/>
      <c r="CY103" s="215"/>
      <c r="CZ103" s="215"/>
      <c r="DA103" s="215"/>
      <c r="DB103" s="215"/>
      <c r="DC103" s="215"/>
      <c r="DD103" s="215"/>
      <c r="DE103" s="215"/>
      <c r="DF103" s="215"/>
      <c r="DG103" s="215"/>
      <c r="DH103" s="215"/>
      <c r="DI103" s="215"/>
      <c r="DJ103" s="215"/>
      <c r="DK103" s="215"/>
      <c r="DL103" s="215"/>
      <c r="DM103" s="215"/>
      <c r="DN103" s="215"/>
      <c r="DO103" s="215"/>
      <c r="DP103" s="215"/>
      <c r="DQ103" s="215"/>
      <c r="DR103" s="215"/>
      <c r="DS103" s="215"/>
      <c r="DT103" s="215"/>
      <c r="DU103" s="215"/>
      <c r="DV103" s="215"/>
      <c r="DW103" s="215"/>
      <c r="DX103" s="215"/>
      <c r="DY103" s="215"/>
      <c r="DZ103" s="215"/>
      <c r="EA103" s="215"/>
      <c r="EB103" s="215"/>
      <c r="EC103" s="215"/>
      <c r="ED103" s="215"/>
      <c r="EE103" s="215"/>
      <c r="EF103" s="215"/>
      <c r="EG103" s="215"/>
      <c r="EH103" s="215"/>
      <c r="EI103" s="215"/>
      <c r="EJ103" s="215"/>
      <c r="EK103" s="215"/>
      <c r="EL103" s="215"/>
      <c r="EM103" s="215"/>
      <c r="EN103" s="215"/>
      <c r="EO103" s="215"/>
      <c r="EP103" s="215"/>
      <c r="EQ103" s="215"/>
      <c r="ER103" s="215"/>
      <c r="ES103" s="215"/>
      <c r="ET103" s="215"/>
      <c r="EU103" s="215"/>
      <c r="EV103" s="215"/>
      <c r="EW103" s="215"/>
      <c r="EX103" s="215"/>
      <c r="EY103" s="215"/>
      <c r="EZ103" s="215"/>
      <c r="FA103" s="215"/>
      <c r="FB103" s="215"/>
      <c r="FC103" s="215"/>
      <c r="FD103" s="215"/>
      <c r="FE103" s="215"/>
      <c r="FF103" s="215"/>
      <c r="FG103" s="215"/>
      <c r="FH103" s="215"/>
      <c r="FI103" s="215"/>
      <c r="FJ103" s="215"/>
      <c r="FK103" s="215"/>
      <c r="FL103" s="215"/>
      <c r="FM103" s="792"/>
      <c r="FN103" s="792"/>
      <c r="FO103" s="216"/>
      <c r="FP103" s="216"/>
      <c r="FQ103" s="216"/>
      <c r="FR103" s="216"/>
    </row>
    <row r="104" spans="1:174" s="217" customFormat="1" ht="42" customHeight="1">
      <c r="A104" s="480" t="s">
        <v>60</v>
      </c>
      <c r="B104" s="72">
        <v>14</v>
      </c>
      <c r="C104" s="304" t="s">
        <v>61</v>
      </c>
      <c r="D104" s="93" t="s">
        <v>733</v>
      </c>
      <c r="E104" s="486"/>
      <c r="F104" s="193"/>
      <c r="G104" s="194"/>
      <c r="H104" s="186"/>
      <c r="I104" s="178"/>
      <c r="J104" s="178"/>
      <c r="K104" s="178"/>
      <c r="L104" s="178"/>
      <c r="M104" s="178"/>
      <c r="N104" s="178"/>
      <c r="O104" s="178"/>
      <c r="P104" s="178"/>
      <c r="Q104" s="178"/>
      <c r="R104" s="178"/>
      <c r="S104" s="178"/>
      <c r="T104" s="178"/>
      <c r="U104" s="178"/>
      <c r="V104" s="178"/>
      <c r="W104" s="178"/>
      <c r="X104" s="178"/>
      <c r="Y104" s="178"/>
      <c r="Z104" s="178"/>
      <c r="AA104" s="178"/>
      <c r="AB104" s="178"/>
      <c r="AC104" s="178"/>
      <c r="AD104" s="178"/>
      <c r="AE104" s="178"/>
      <c r="AF104" s="178"/>
      <c r="AG104" s="178"/>
      <c r="AH104" s="178"/>
      <c r="AI104" s="178"/>
      <c r="AJ104" s="178"/>
      <c r="AK104" s="178"/>
      <c r="AL104" s="178"/>
      <c r="AM104" s="178"/>
      <c r="AN104" s="178"/>
      <c r="AO104" s="178"/>
      <c r="AP104" s="178"/>
      <c r="AQ104" s="178"/>
      <c r="AR104" s="178"/>
      <c r="AS104" s="178"/>
      <c r="AT104" s="178"/>
      <c r="AU104" s="178"/>
      <c r="AV104" s="178"/>
      <c r="AW104" s="178"/>
      <c r="AX104" s="178"/>
      <c r="AY104" s="178"/>
      <c r="AZ104" s="178"/>
      <c r="BA104" s="178"/>
      <c r="BB104" s="178"/>
      <c r="BC104" s="178"/>
      <c r="BD104" s="178"/>
      <c r="BE104" s="178"/>
      <c r="BF104" s="178"/>
      <c r="BG104" s="178"/>
      <c r="BH104" s="178"/>
      <c r="BI104" s="178"/>
      <c r="BJ104" s="178"/>
      <c r="BK104" s="178"/>
      <c r="BL104" s="178"/>
      <c r="BM104" s="178"/>
      <c r="BN104" s="178"/>
      <c r="BO104" s="178"/>
      <c r="BP104" s="178"/>
      <c r="BQ104" s="178"/>
      <c r="BR104" s="178"/>
      <c r="BS104" s="178"/>
      <c r="BT104" s="745"/>
      <c r="BU104" s="215"/>
      <c r="BV104" s="215"/>
      <c r="BW104" s="215"/>
      <c r="BX104" s="215"/>
      <c r="BY104" s="215"/>
      <c r="BZ104" s="215"/>
      <c r="CA104" s="215"/>
      <c r="CB104" s="215"/>
      <c r="CC104" s="215"/>
      <c r="CD104" s="215"/>
      <c r="CE104" s="215"/>
      <c r="CF104" s="215"/>
      <c r="CG104" s="215"/>
      <c r="CH104" s="215"/>
      <c r="CI104" s="215"/>
      <c r="CJ104" s="215"/>
      <c r="CK104" s="215"/>
      <c r="CL104" s="215"/>
      <c r="CM104" s="215"/>
      <c r="CN104" s="215"/>
      <c r="CO104" s="215"/>
      <c r="CP104" s="215"/>
      <c r="CQ104" s="215"/>
      <c r="CR104" s="215"/>
      <c r="CS104" s="215"/>
      <c r="CT104" s="215"/>
      <c r="CU104" s="215"/>
      <c r="CV104" s="215"/>
      <c r="CW104" s="215"/>
      <c r="CX104" s="215"/>
      <c r="CY104" s="215"/>
      <c r="CZ104" s="215"/>
      <c r="DA104" s="215"/>
      <c r="DB104" s="215"/>
      <c r="DC104" s="215"/>
      <c r="DD104" s="215"/>
      <c r="DE104" s="215"/>
      <c r="DF104" s="215"/>
      <c r="DG104" s="215"/>
      <c r="DH104" s="215"/>
      <c r="DI104" s="215"/>
      <c r="DJ104" s="215"/>
      <c r="DK104" s="215"/>
      <c r="DL104" s="215"/>
      <c r="DM104" s="215"/>
      <c r="DN104" s="215"/>
      <c r="DO104" s="215"/>
      <c r="DP104" s="215"/>
      <c r="DQ104" s="215"/>
      <c r="DR104" s="215"/>
      <c r="DS104" s="215"/>
      <c r="DT104" s="215"/>
      <c r="DU104" s="215"/>
      <c r="DV104" s="215"/>
      <c r="DW104" s="215"/>
      <c r="DX104" s="215"/>
      <c r="DY104" s="215"/>
      <c r="DZ104" s="215"/>
      <c r="EA104" s="215"/>
      <c r="EB104" s="215"/>
      <c r="EC104" s="215"/>
      <c r="ED104" s="215"/>
      <c r="EE104" s="215"/>
      <c r="EF104" s="215"/>
      <c r="EG104" s="215"/>
      <c r="EH104" s="215"/>
      <c r="EI104" s="215"/>
      <c r="EJ104" s="215"/>
      <c r="EK104" s="215"/>
      <c r="EL104" s="215"/>
      <c r="EM104" s="215"/>
      <c r="EN104" s="215"/>
      <c r="EO104" s="215"/>
      <c r="EP104" s="215"/>
      <c r="EQ104" s="215"/>
      <c r="ER104" s="215"/>
      <c r="ES104" s="215"/>
      <c r="ET104" s="215"/>
      <c r="EU104" s="215"/>
      <c r="EV104" s="215"/>
      <c r="EW104" s="215"/>
      <c r="EX104" s="215"/>
      <c r="EY104" s="215"/>
      <c r="EZ104" s="215"/>
      <c r="FA104" s="215"/>
      <c r="FB104" s="215"/>
      <c r="FC104" s="215"/>
      <c r="FD104" s="215"/>
      <c r="FE104" s="215"/>
      <c r="FF104" s="215"/>
      <c r="FG104" s="215"/>
      <c r="FH104" s="215"/>
      <c r="FI104" s="215"/>
      <c r="FJ104" s="215"/>
      <c r="FK104" s="215"/>
      <c r="FL104" s="215"/>
      <c r="FM104" s="302"/>
      <c r="FN104" s="302"/>
      <c r="FO104" s="216"/>
      <c r="FP104" s="216"/>
      <c r="FQ104" s="216"/>
      <c r="FR104" s="216"/>
    </row>
    <row r="105" spans="1:174" s="217" customFormat="1" ht="28.2" customHeight="1">
      <c r="A105" s="741" t="s">
        <v>63</v>
      </c>
      <c r="B105" s="716"/>
      <c r="C105" s="716"/>
      <c r="D105" s="230" t="s">
        <v>734</v>
      </c>
      <c r="E105" s="67"/>
      <c r="F105" s="193"/>
      <c r="G105" s="194"/>
      <c r="H105" s="186"/>
      <c r="I105" s="178"/>
      <c r="J105" s="178"/>
      <c r="K105" s="178"/>
      <c r="L105" s="178"/>
      <c r="M105" s="178"/>
      <c r="N105" s="178"/>
      <c r="O105" s="178"/>
      <c r="P105" s="178"/>
      <c r="Q105" s="178"/>
      <c r="R105" s="178"/>
      <c r="S105" s="178"/>
      <c r="T105" s="178"/>
      <c r="U105" s="178"/>
      <c r="V105" s="178"/>
      <c r="W105" s="178"/>
      <c r="X105" s="178"/>
      <c r="Y105" s="178"/>
      <c r="Z105" s="178"/>
      <c r="AA105" s="178"/>
      <c r="AB105" s="178"/>
      <c r="AC105" s="178"/>
      <c r="AD105" s="178"/>
      <c r="AE105" s="178"/>
      <c r="AF105" s="178"/>
      <c r="AG105" s="178"/>
      <c r="AH105" s="178"/>
      <c r="AI105" s="178"/>
      <c r="AJ105" s="178"/>
      <c r="AK105" s="178"/>
      <c r="AL105" s="178"/>
      <c r="AM105" s="178"/>
      <c r="AN105" s="178"/>
      <c r="AO105" s="178"/>
      <c r="AP105" s="178"/>
      <c r="AQ105" s="178"/>
      <c r="AR105" s="178"/>
      <c r="AS105" s="178"/>
      <c r="AT105" s="178"/>
      <c r="AU105" s="178"/>
      <c r="AV105" s="178"/>
      <c r="AW105" s="178"/>
      <c r="AX105" s="178"/>
      <c r="AY105" s="178"/>
      <c r="AZ105" s="178"/>
      <c r="BA105" s="178"/>
      <c r="BB105" s="178"/>
      <c r="BC105" s="178"/>
      <c r="BD105" s="178"/>
      <c r="BE105" s="178"/>
      <c r="BF105" s="178"/>
      <c r="BG105" s="178"/>
      <c r="BH105" s="178"/>
      <c r="BI105" s="178"/>
      <c r="BJ105" s="178"/>
      <c r="BK105" s="178"/>
      <c r="BL105" s="178"/>
      <c r="BM105" s="178"/>
      <c r="BN105" s="178"/>
      <c r="BO105" s="178"/>
      <c r="BP105" s="178"/>
      <c r="BQ105" s="178"/>
      <c r="BR105" s="178"/>
      <c r="BS105" s="178"/>
      <c r="BT105" s="746"/>
      <c r="BU105" s="215"/>
      <c r="BV105" s="215"/>
      <c r="BW105" s="215"/>
      <c r="BX105" s="215"/>
      <c r="BY105" s="215"/>
      <c r="BZ105" s="215"/>
      <c r="CA105" s="215"/>
      <c r="CB105" s="215"/>
      <c r="CC105" s="215"/>
      <c r="CD105" s="215"/>
      <c r="CE105" s="215"/>
      <c r="CF105" s="215"/>
      <c r="CG105" s="215"/>
      <c r="CH105" s="215"/>
      <c r="CI105" s="215"/>
      <c r="CJ105" s="215"/>
      <c r="CK105" s="215"/>
      <c r="CL105" s="215"/>
      <c r="CM105" s="215"/>
      <c r="CN105" s="215"/>
      <c r="CO105" s="215"/>
      <c r="CP105" s="215"/>
      <c r="CQ105" s="215"/>
      <c r="CR105" s="215"/>
      <c r="CS105" s="215"/>
      <c r="CT105" s="215"/>
      <c r="CU105" s="215"/>
      <c r="CV105" s="215"/>
      <c r="CW105" s="215"/>
      <c r="CX105" s="215"/>
      <c r="CY105" s="215"/>
      <c r="CZ105" s="215"/>
      <c r="DA105" s="215"/>
      <c r="DB105" s="215"/>
      <c r="DC105" s="215"/>
      <c r="DD105" s="215"/>
      <c r="DE105" s="215"/>
      <c r="DF105" s="215"/>
      <c r="DG105" s="215"/>
      <c r="DH105" s="215"/>
      <c r="DI105" s="215"/>
      <c r="DJ105" s="215"/>
      <c r="DK105" s="215"/>
      <c r="DL105" s="215"/>
      <c r="DM105" s="215"/>
      <c r="DN105" s="215"/>
      <c r="DO105" s="215"/>
      <c r="DP105" s="215"/>
      <c r="DQ105" s="215"/>
      <c r="DR105" s="215"/>
      <c r="DS105" s="215"/>
      <c r="DT105" s="215"/>
      <c r="DU105" s="215"/>
      <c r="DV105" s="215"/>
      <c r="DW105" s="215"/>
      <c r="DX105" s="215"/>
      <c r="DY105" s="215"/>
      <c r="DZ105" s="215"/>
      <c r="EA105" s="215"/>
      <c r="EB105" s="215"/>
      <c r="EC105" s="215"/>
      <c r="ED105" s="215"/>
      <c r="EE105" s="215"/>
      <c r="EF105" s="215"/>
      <c r="EG105" s="215"/>
      <c r="EH105" s="215"/>
      <c r="EI105" s="215"/>
      <c r="EJ105" s="215"/>
      <c r="EK105" s="215"/>
      <c r="EL105" s="215"/>
      <c r="EM105" s="215"/>
      <c r="EN105" s="215"/>
      <c r="EO105" s="215"/>
      <c r="EP105" s="215"/>
      <c r="EQ105" s="215"/>
      <c r="ER105" s="215"/>
      <c r="ES105" s="215"/>
      <c r="ET105" s="215"/>
      <c r="EU105" s="215"/>
      <c r="EV105" s="215"/>
      <c r="EW105" s="215"/>
      <c r="EX105" s="215"/>
      <c r="EY105" s="215"/>
      <c r="EZ105" s="215"/>
      <c r="FA105" s="215"/>
      <c r="FB105" s="215"/>
      <c r="FC105" s="215"/>
      <c r="FD105" s="215"/>
      <c r="FE105" s="215"/>
      <c r="FF105" s="215"/>
      <c r="FG105" s="215"/>
      <c r="FH105" s="215"/>
      <c r="FI105" s="215"/>
      <c r="FJ105" s="215"/>
      <c r="FK105" s="215"/>
      <c r="FL105" s="215"/>
      <c r="FM105" s="302"/>
      <c r="FN105" s="302"/>
      <c r="FO105" s="216"/>
      <c r="FP105" s="216"/>
      <c r="FQ105" s="216"/>
      <c r="FR105" s="216"/>
    </row>
    <row r="106" spans="1:174" s="217" customFormat="1" ht="15" customHeight="1">
      <c r="A106" s="742" t="s">
        <v>63</v>
      </c>
      <c r="B106" s="683"/>
      <c r="C106" s="683"/>
      <c r="D106" s="95" t="s">
        <v>73</v>
      </c>
      <c r="E106" s="4"/>
      <c r="F106" s="193"/>
      <c r="G106" s="194"/>
      <c r="H106" s="186"/>
      <c r="I106" s="178"/>
      <c r="J106" s="178"/>
      <c r="K106" s="178"/>
      <c r="L106" s="178"/>
      <c r="M106" s="178"/>
      <c r="N106" s="178"/>
      <c r="O106" s="178"/>
      <c r="P106" s="178"/>
      <c r="Q106" s="178"/>
      <c r="R106" s="178"/>
      <c r="S106" s="178"/>
      <c r="T106" s="178"/>
      <c r="U106" s="178"/>
      <c r="V106" s="178"/>
      <c r="W106" s="178"/>
      <c r="X106" s="178"/>
      <c r="Y106" s="178"/>
      <c r="Z106" s="178"/>
      <c r="AA106" s="178"/>
      <c r="AB106" s="178"/>
      <c r="AC106" s="178"/>
      <c r="AD106" s="178"/>
      <c r="AE106" s="178"/>
      <c r="AF106" s="178"/>
      <c r="AG106" s="178"/>
      <c r="AH106" s="178"/>
      <c r="AI106" s="178"/>
      <c r="AJ106" s="178"/>
      <c r="AK106" s="178"/>
      <c r="AL106" s="178"/>
      <c r="AM106" s="178"/>
      <c r="AN106" s="178"/>
      <c r="AO106" s="178"/>
      <c r="AP106" s="178"/>
      <c r="AQ106" s="178"/>
      <c r="AR106" s="178"/>
      <c r="AS106" s="178"/>
      <c r="AT106" s="178"/>
      <c r="AU106" s="178"/>
      <c r="AV106" s="178"/>
      <c r="AW106" s="178"/>
      <c r="AX106" s="178"/>
      <c r="AY106" s="178"/>
      <c r="AZ106" s="178"/>
      <c r="BA106" s="178"/>
      <c r="BB106" s="178"/>
      <c r="BC106" s="178"/>
      <c r="BD106" s="178"/>
      <c r="BE106" s="178"/>
      <c r="BF106" s="178"/>
      <c r="BG106" s="178"/>
      <c r="BH106" s="178"/>
      <c r="BI106" s="178"/>
      <c r="BJ106" s="178"/>
      <c r="BK106" s="178"/>
      <c r="BL106" s="178"/>
      <c r="BM106" s="178"/>
      <c r="BN106" s="178"/>
      <c r="BO106" s="178"/>
      <c r="BP106" s="178"/>
      <c r="BQ106" s="178"/>
      <c r="BR106" s="178"/>
      <c r="BS106" s="178"/>
      <c r="BT106" s="746"/>
      <c r="BU106" s="215"/>
      <c r="BV106" s="215"/>
      <c r="BW106" s="215"/>
      <c r="BX106" s="215"/>
      <c r="BY106" s="215"/>
      <c r="BZ106" s="215"/>
      <c r="CA106" s="215"/>
      <c r="CB106" s="215"/>
      <c r="CC106" s="215"/>
      <c r="CD106" s="215"/>
      <c r="CE106" s="215"/>
      <c r="CF106" s="215"/>
      <c r="CG106" s="215"/>
      <c r="CH106" s="215"/>
      <c r="CI106" s="215"/>
      <c r="CJ106" s="215"/>
      <c r="CK106" s="215"/>
      <c r="CL106" s="215"/>
      <c r="CM106" s="215"/>
      <c r="CN106" s="215"/>
      <c r="CO106" s="215"/>
      <c r="CP106" s="215"/>
      <c r="CQ106" s="215"/>
      <c r="CR106" s="215"/>
      <c r="CS106" s="215"/>
      <c r="CT106" s="215"/>
      <c r="CU106" s="215"/>
      <c r="CV106" s="215"/>
      <c r="CW106" s="215"/>
      <c r="CX106" s="215"/>
      <c r="CY106" s="215"/>
      <c r="CZ106" s="215"/>
      <c r="DA106" s="215"/>
      <c r="DB106" s="215"/>
      <c r="DC106" s="215"/>
      <c r="DD106" s="215"/>
      <c r="DE106" s="215"/>
      <c r="DF106" s="215"/>
      <c r="DG106" s="215"/>
      <c r="DH106" s="215"/>
      <c r="DI106" s="215"/>
      <c r="DJ106" s="215"/>
      <c r="DK106" s="215"/>
      <c r="DL106" s="215"/>
      <c r="DM106" s="215"/>
      <c r="DN106" s="215"/>
      <c r="DO106" s="215"/>
      <c r="DP106" s="215"/>
      <c r="DQ106" s="215"/>
      <c r="DR106" s="215"/>
      <c r="DS106" s="215"/>
      <c r="DT106" s="215"/>
      <c r="DU106" s="215"/>
      <c r="DV106" s="215"/>
      <c r="DW106" s="215"/>
      <c r="DX106" s="215"/>
      <c r="DY106" s="215"/>
      <c r="DZ106" s="215"/>
      <c r="EA106" s="215"/>
      <c r="EB106" s="215"/>
      <c r="EC106" s="215"/>
      <c r="ED106" s="215"/>
      <c r="EE106" s="215"/>
      <c r="EF106" s="215"/>
      <c r="EG106" s="215"/>
      <c r="EH106" s="215"/>
      <c r="EI106" s="215"/>
      <c r="EJ106" s="215"/>
      <c r="EK106" s="215"/>
      <c r="EL106" s="215"/>
      <c r="EM106" s="215"/>
      <c r="EN106" s="215"/>
      <c r="EO106" s="215"/>
      <c r="EP106" s="215"/>
      <c r="EQ106" s="215"/>
      <c r="ER106" s="215"/>
      <c r="ES106" s="215"/>
      <c r="ET106" s="215"/>
      <c r="EU106" s="215"/>
      <c r="EV106" s="215"/>
      <c r="EW106" s="215"/>
      <c r="EX106" s="215"/>
      <c r="EY106" s="215"/>
      <c r="EZ106" s="215"/>
      <c r="FA106" s="215"/>
      <c r="FB106" s="215"/>
      <c r="FC106" s="215"/>
      <c r="FD106" s="215"/>
      <c r="FE106" s="215"/>
      <c r="FF106" s="215"/>
      <c r="FG106" s="215"/>
      <c r="FH106" s="215"/>
      <c r="FI106" s="215"/>
      <c r="FJ106" s="215"/>
      <c r="FK106" s="215"/>
      <c r="FL106" s="215"/>
      <c r="FM106" s="302"/>
      <c r="FN106" s="302"/>
      <c r="FO106" s="216"/>
      <c r="FP106" s="216"/>
      <c r="FQ106" s="216"/>
      <c r="FR106" s="216"/>
    </row>
    <row r="107" spans="1:174" s="217" customFormat="1" ht="15" customHeight="1" thickBot="1">
      <c r="A107" s="743" t="s">
        <v>63</v>
      </c>
      <c r="B107" s="744"/>
      <c r="C107" s="744"/>
      <c r="D107" s="97" t="s">
        <v>16</v>
      </c>
      <c r="E107" s="4"/>
      <c r="F107" s="193"/>
      <c r="G107" s="194"/>
      <c r="H107" s="186"/>
      <c r="I107" s="178"/>
      <c r="J107" s="178"/>
      <c r="K107" s="178"/>
      <c r="L107" s="178"/>
      <c r="M107" s="178"/>
      <c r="N107" s="178"/>
      <c r="O107" s="178"/>
      <c r="P107" s="178"/>
      <c r="Q107" s="178"/>
      <c r="R107" s="178"/>
      <c r="S107" s="178"/>
      <c r="T107" s="178"/>
      <c r="U107" s="178"/>
      <c r="V107" s="178"/>
      <c r="W107" s="178"/>
      <c r="X107" s="178"/>
      <c r="Y107" s="178"/>
      <c r="Z107" s="178"/>
      <c r="AA107" s="178"/>
      <c r="AB107" s="178"/>
      <c r="AC107" s="178"/>
      <c r="AD107" s="178"/>
      <c r="AE107" s="178"/>
      <c r="AF107" s="178"/>
      <c r="AG107" s="178"/>
      <c r="AH107" s="178"/>
      <c r="AI107" s="178"/>
      <c r="AJ107" s="178"/>
      <c r="AK107" s="178"/>
      <c r="AL107" s="178"/>
      <c r="AM107" s="178"/>
      <c r="AN107" s="178"/>
      <c r="AO107" s="178"/>
      <c r="AP107" s="178"/>
      <c r="AQ107" s="178"/>
      <c r="AR107" s="178"/>
      <c r="AS107" s="178"/>
      <c r="AT107" s="178"/>
      <c r="AU107" s="178"/>
      <c r="AV107" s="178"/>
      <c r="AW107" s="178"/>
      <c r="AX107" s="178"/>
      <c r="AY107" s="178"/>
      <c r="AZ107" s="178"/>
      <c r="BA107" s="178"/>
      <c r="BB107" s="178"/>
      <c r="BC107" s="178"/>
      <c r="BD107" s="178"/>
      <c r="BE107" s="178"/>
      <c r="BF107" s="178"/>
      <c r="BG107" s="178"/>
      <c r="BH107" s="178"/>
      <c r="BI107" s="178"/>
      <c r="BJ107" s="178"/>
      <c r="BK107" s="178"/>
      <c r="BL107" s="178"/>
      <c r="BM107" s="178"/>
      <c r="BN107" s="178"/>
      <c r="BO107" s="178"/>
      <c r="BP107" s="178"/>
      <c r="BQ107" s="178"/>
      <c r="BR107" s="178"/>
      <c r="BS107" s="178"/>
      <c r="BT107" s="747"/>
      <c r="BU107" s="215"/>
      <c r="BV107" s="215"/>
      <c r="BW107" s="215"/>
      <c r="BX107" s="215"/>
      <c r="BY107" s="215"/>
      <c r="BZ107" s="215"/>
      <c r="CA107" s="215"/>
      <c r="CB107" s="215"/>
      <c r="CC107" s="215"/>
      <c r="CD107" s="215"/>
      <c r="CE107" s="215"/>
      <c r="CF107" s="215"/>
      <c r="CG107" s="215"/>
      <c r="CH107" s="215"/>
      <c r="CI107" s="215"/>
      <c r="CJ107" s="215"/>
      <c r="CK107" s="215"/>
      <c r="CL107" s="215"/>
      <c r="CM107" s="215"/>
      <c r="CN107" s="215"/>
      <c r="CO107" s="215"/>
      <c r="CP107" s="215"/>
      <c r="CQ107" s="215"/>
      <c r="CR107" s="215"/>
      <c r="CS107" s="215"/>
      <c r="CT107" s="215"/>
      <c r="CU107" s="215"/>
      <c r="CV107" s="215"/>
      <c r="CW107" s="215"/>
      <c r="CX107" s="215"/>
      <c r="CY107" s="215"/>
      <c r="CZ107" s="215"/>
      <c r="DA107" s="215"/>
      <c r="DB107" s="215"/>
      <c r="DC107" s="215"/>
      <c r="DD107" s="215"/>
      <c r="DE107" s="215"/>
      <c r="DF107" s="215"/>
      <c r="DG107" s="215"/>
      <c r="DH107" s="215"/>
      <c r="DI107" s="215"/>
      <c r="DJ107" s="215"/>
      <c r="DK107" s="215"/>
      <c r="DL107" s="215"/>
      <c r="DM107" s="215"/>
      <c r="DN107" s="215"/>
      <c r="DO107" s="215"/>
      <c r="DP107" s="215"/>
      <c r="DQ107" s="215"/>
      <c r="DR107" s="215"/>
      <c r="DS107" s="215"/>
      <c r="DT107" s="215"/>
      <c r="DU107" s="215"/>
      <c r="DV107" s="215"/>
      <c r="DW107" s="215"/>
      <c r="DX107" s="215"/>
      <c r="DY107" s="215"/>
      <c r="DZ107" s="215"/>
      <c r="EA107" s="215"/>
      <c r="EB107" s="215"/>
      <c r="EC107" s="215"/>
      <c r="ED107" s="215"/>
      <c r="EE107" s="215"/>
      <c r="EF107" s="215"/>
      <c r="EG107" s="215"/>
      <c r="EH107" s="215"/>
      <c r="EI107" s="215"/>
      <c r="EJ107" s="215"/>
      <c r="EK107" s="215"/>
      <c r="EL107" s="215"/>
      <c r="EM107" s="215"/>
      <c r="EN107" s="215"/>
      <c r="EO107" s="215"/>
      <c r="EP107" s="215"/>
      <c r="EQ107" s="215"/>
      <c r="ER107" s="215"/>
      <c r="ES107" s="215"/>
      <c r="ET107" s="215"/>
      <c r="EU107" s="215"/>
      <c r="EV107" s="215"/>
      <c r="EW107" s="215"/>
      <c r="EX107" s="215"/>
      <c r="EY107" s="215"/>
      <c r="EZ107" s="215"/>
      <c r="FA107" s="215"/>
      <c r="FB107" s="215"/>
      <c r="FC107" s="215"/>
      <c r="FD107" s="215"/>
      <c r="FE107" s="215"/>
      <c r="FF107" s="215"/>
      <c r="FG107" s="215"/>
      <c r="FH107" s="215"/>
      <c r="FI107" s="215"/>
      <c r="FJ107" s="215"/>
      <c r="FK107" s="215"/>
      <c r="FL107" s="215"/>
      <c r="FM107" s="302"/>
      <c r="FN107" s="302"/>
      <c r="FO107" s="216"/>
      <c r="FP107" s="216"/>
      <c r="FQ107" s="216"/>
      <c r="FR107" s="216"/>
    </row>
    <row r="108" spans="1:174" ht="27" thickBot="1">
      <c r="A108" s="232" t="s">
        <v>60</v>
      </c>
      <c r="B108" s="92">
        <v>15</v>
      </c>
      <c r="C108" s="303" t="s">
        <v>61</v>
      </c>
      <c r="D108" s="93" t="s">
        <v>372</v>
      </c>
      <c r="E108" s="486"/>
      <c r="F108" s="184"/>
      <c r="G108" s="185"/>
      <c r="H108" s="186"/>
      <c r="I108" s="227"/>
      <c r="J108" s="228">
        <f>+COUNTIF(L108:BS108, "Y")</f>
        <v>0</v>
      </c>
      <c r="K108" s="228"/>
      <c r="L108" s="229"/>
      <c r="M108" s="229"/>
      <c r="N108" s="229"/>
      <c r="O108" s="229"/>
      <c r="P108" s="229"/>
      <c r="Q108" s="229"/>
      <c r="R108" s="229"/>
      <c r="S108" s="229"/>
      <c r="T108" s="229"/>
      <c r="U108" s="229"/>
      <c r="V108" s="229"/>
      <c r="W108" s="229"/>
      <c r="X108" s="229"/>
      <c r="Y108" s="229"/>
      <c r="Z108" s="229"/>
      <c r="AA108" s="229"/>
      <c r="AB108" s="229"/>
      <c r="AC108" s="229"/>
      <c r="AD108" s="229"/>
      <c r="AE108" s="229"/>
      <c r="AF108" s="229"/>
      <c r="AG108" s="229"/>
      <c r="AH108" s="229"/>
      <c r="AI108" s="229"/>
      <c r="AJ108" s="229"/>
      <c r="AK108" s="229"/>
      <c r="AL108" s="229"/>
      <c r="AM108" s="229"/>
      <c r="AN108" s="229"/>
      <c r="AO108" s="229"/>
      <c r="AP108" s="229"/>
      <c r="AQ108" s="229"/>
      <c r="AR108" s="229"/>
      <c r="AS108" s="229"/>
      <c r="AT108" s="229"/>
      <c r="AU108" s="229"/>
      <c r="AV108" s="229"/>
      <c r="AW108" s="229"/>
      <c r="AX108" s="229"/>
      <c r="AY108" s="229"/>
      <c r="AZ108" s="229"/>
      <c r="BA108" s="229"/>
      <c r="BB108" s="229"/>
      <c r="BC108" s="229"/>
      <c r="BD108" s="229"/>
      <c r="BE108" s="229"/>
      <c r="BF108" s="229"/>
      <c r="BG108" s="229"/>
      <c r="BH108" s="229"/>
      <c r="BI108" s="229"/>
      <c r="BJ108" s="229"/>
      <c r="BK108" s="229"/>
      <c r="BL108" s="229"/>
      <c r="BM108" s="229"/>
      <c r="BN108" s="229"/>
      <c r="BO108" s="229"/>
      <c r="BP108" s="229"/>
      <c r="BQ108" s="229"/>
      <c r="BR108" s="229"/>
      <c r="BS108" s="229"/>
      <c r="BT108" s="688"/>
      <c r="BU108" s="171"/>
      <c r="BV108" s="171"/>
      <c r="BW108" s="171"/>
    </row>
    <row r="109" spans="1:174" ht="15" thickBot="1">
      <c r="A109" s="741" t="s">
        <v>63</v>
      </c>
      <c r="B109" s="716"/>
      <c r="C109" s="716"/>
      <c r="D109" s="230" t="s">
        <v>97</v>
      </c>
      <c r="E109" s="67"/>
      <c r="F109" s="184"/>
      <c r="G109" s="185"/>
      <c r="H109" s="186"/>
      <c r="I109" s="231"/>
      <c r="J109" s="188"/>
      <c r="K109" s="188"/>
      <c r="L109" s="189"/>
      <c r="M109" s="189"/>
      <c r="N109" s="189"/>
      <c r="O109" s="189"/>
      <c r="P109" s="189"/>
      <c r="Q109" s="189"/>
      <c r="R109" s="189"/>
      <c r="S109" s="189"/>
      <c r="T109" s="189"/>
      <c r="U109" s="189"/>
      <c r="V109" s="189"/>
      <c r="W109" s="189"/>
      <c r="X109" s="189"/>
      <c r="Y109" s="189"/>
      <c r="Z109" s="189"/>
      <c r="AA109" s="189"/>
      <c r="AB109" s="189"/>
      <c r="AC109" s="189"/>
      <c r="AD109" s="189"/>
      <c r="AE109" s="189"/>
      <c r="AF109" s="189"/>
      <c r="AG109" s="189"/>
      <c r="AH109" s="189"/>
      <c r="AI109" s="189"/>
      <c r="AJ109" s="189"/>
      <c r="AK109" s="189"/>
      <c r="AL109" s="189"/>
      <c r="AM109" s="189"/>
      <c r="AN109" s="189"/>
      <c r="AO109" s="189"/>
      <c r="AP109" s="189"/>
      <c r="AQ109" s="189"/>
      <c r="AR109" s="189"/>
      <c r="AS109" s="189"/>
      <c r="AT109" s="189"/>
      <c r="AU109" s="189"/>
      <c r="AV109" s="189"/>
      <c r="AW109" s="189"/>
      <c r="AX109" s="189"/>
      <c r="AY109" s="189"/>
      <c r="AZ109" s="189"/>
      <c r="BA109" s="189"/>
      <c r="BB109" s="189"/>
      <c r="BC109" s="189"/>
      <c r="BD109" s="189"/>
      <c r="BE109" s="189"/>
      <c r="BF109" s="189"/>
      <c r="BG109" s="189"/>
      <c r="BH109" s="189"/>
      <c r="BI109" s="189"/>
      <c r="BJ109" s="189"/>
      <c r="BK109" s="189"/>
      <c r="BL109" s="189"/>
      <c r="BM109" s="189"/>
      <c r="BN109" s="189"/>
      <c r="BO109" s="189"/>
      <c r="BP109" s="189"/>
      <c r="BQ109" s="189"/>
      <c r="BR109" s="189"/>
      <c r="BS109" s="189"/>
      <c r="BT109" s="689"/>
      <c r="BU109" s="171"/>
      <c r="BV109" s="171"/>
      <c r="BW109" s="171"/>
    </row>
    <row r="110" spans="1:174" ht="15" thickBot="1">
      <c r="A110" s="742" t="s">
        <v>63</v>
      </c>
      <c r="B110" s="683"/>
      <c r="C110" s="683"/>
      <c r="D110" s="95" t="s">
        <v>73</v>
      </c>
      <c r="E110" s="4"/>
      <c r="F110" s="184"/>
      <c r="G110" s="185"/>
      <c r="H110" s="186"/>
      <c r="I110" s="231"/>
      <c r="J110" s="188"/>
      <c r="K110" s="188"/>
      <c r="L110" s="189"/>
      <c r="M110" s="189"/>
      <c r="N110" s="189"/>
      <c r="O110" s="189"/>
      <c r="P110" s="189"/>
      <c r="Q110" s="189"/>
      <c r="R110" s="189"/>
      <c r="S110" s="189"/>
      <c r="T110" s="189"/>
      <c r="U110" s="189"/>
      <c r="V110" s="189"/>
      <c r="W110" s="189"/>
      <c r="X110" s="189"/>
      <c r="Y110" s="189"/>
      <c r="Z110" s="189"/>
      <c r="AA110" s="189"/>
      <c r="AB110" s="189"/>
      <c r="AC110" s="189"/>
      <c r="AD110" s="189"/>
      <c r="AE110" s="189"/>
      <c r="AF110" s="189"/>
      <c r="AG110" s="189"/>
      <c r="AH110" s="189"/>
      <c r="AI110" s="189"/>
      <c r="AJ110" s="189"/>
      <c r="AK110" s="189"/>
      <c r="AL110" s="189"/>
      <c r="AM110" s="189"/>
      <c r="AN110" s="189"/>
      <c r="AO110" s="189"/>
      <c r="AP110" s="189"/>
      <c r="AQ110" s="189"/>
      <c r="AR110" s="189"/>
      <c r="AS110" s="189"/>
      <c r="AT110" s="189"/>
      <c r="AU110" s="189"/>
      <c r="AV110" s="189"/>
      <c r="AW110" s="189"/>
      <c r="AX110" s="189"/>
      <c r="AY110" s="189"/>
      <c r="AZ110" s="189"/>
      <c r="BA110" s="189"/>
      <c r="BB110" s="189"/>
      <c r="BC110" s="189"/>
      <c r="BD110" s="189"/>
      <c r="BE110" s="189"/>
      <c r="BF110" s="189"/>
      <c r="BG110" s="189"/>
      <c r="BH110" s="189"/>
      <c r="BI110" s="189"/>
      <c r="BJ110" s="189"/>
      <c r="BK110" s="189"/>
      <c r="BL110" s="189"/>
      <c r="BM110" s="189"/>
      <c r="BN110" s="189"/>
      <c r="BO110" s="189"/>
      <c r="BP110" s="189"/>
      <c r="BQ110" s="189"/>
      <c r="BR110" s="189"/>
      <c r="BS110" s="189"/>
      <c r="BT110" s="689"/>
      <c r="BU110" s="171"/>
      <c r="BV110" s="171"/>
      <c r="BW110" s="171"/>
    </row>
    <row r="111" spans="1:174" ht="15" thickBot="1">
      <c r="A111" s="742" t="s">
        <v>63</v>
      </c>
      <c r="B111" s="683"/>
      <c r="C111" s="683"/>
      <c r="D111" s="97" t="s">
        <v>16</v>
      </c>
      <c r="E111" s="4"/>
      <c r="F111" s="184"/>
      <c r="G111" s="185"/>
      <c r="H111" s="186"/>
      <c r="I111" s="231"/>
      <c r="J111" s="188"/>
      <c r="K111" s="188"/>
      <c r="L111" s="189"/>
      <c r="M111" s="189"/>
      <c r="N111" s="189"/>
      <c r="O111" s="189"/>
      <c r="P111" s="189"/>
      <c r="Q111" s="189"/>
      <c r="R111" s="189"/>
      <c r="S111" s="189"/>
      <c r="T111" s="189"/>
      <c r="U111" s="189"/>
      <c r="V111" s="189"/>
      <c r="W111" s="189"/>
      <c r="X111" s="189"/>
      <c r="Y111" s="189"/>
      <c r="Z111" s="189"/>
      <c r="AA111" s="189"/>
      <c r="AB111" s="189"/>
      <c r="AC111" s="189"/>
      <c r="AD111" s="189"/>
      <c r="AE111" s="189"/>
      <c r="AF111" s="189"/>
      <c r="AG111" s="189"/>
      <c r="AH111" s="189"/>
      <c r="AI111" s="189"/>
      <c r="AJ111" s="189"/>
      <c r="AK111" s="189"/>
      <c r="AL111" s="189"/>
      <c r="AM111" s="189"/>
      <c r="AN111" s="189"/>
      <c r="AO111" s="189"/>
      <c r="AP111" s="189"/>
      <c r="AQ111" s="189"/>
      <c r="AR111" s="189"/>
      <c r="AS111" s="189"/>
      <c r="AT111" s="189"/>
      <c r="AU111" s="189"/>
      <c r="AV111" s="189"/>
      <c r="AW111" s="189"/>
      <c r="AX111" s="189"/>
      <c r="AY111" s="189"/>
      <c r="AZ111" s="189"/>
      <c r="BA111" s="189"/>
      <c r="BB111" s="189"/>
      <c r="BC111" s="189"/>
      <c r="BD111" s="189"/>
      <c r="BE111" s="189"/>
      <c r="BF111" s="189"/>
      <c r="BG111" s="189"/>
      <c r="BH111" s="189"/>
      <c r="BI111" s="189"/>
      <c r="BJ111" s="189"/>
      <c r="BK111" s="189"/>
      <c r="BL111" s="189"/>
      <c r="BM111" s="189"/>
      <c r="BN111" s="189"/>
      <c r="BO111" s="189"/>
      <c r="BP111" s="189"/>
      <c r="BQ111" s="189"/>
      <c r="BR111" s="189"/>
      <c r="BS111" s="189"/>
      <c r="BT111" s="689"/>
      <c r="BU111" s="171"/>
      <c r="BV111" s="171"/>
      <c r="BW111" s="171"/>
    </row>
    <row r="112" spans="1:174" ht="27" thickBot="1">
      <c r="A112" s="232" t="s">
        <v>60</v>
      </c>
      <c r="B112" s="92">
        <v>16</v>
      </c>
      <c r="C112" s="303" t="s">
        <v>61</v>
      </c>
      <c r="D112" s="93" t="s">
        <v>735</v>
      </c>
      <c r="E112" s="65"/>
      <c r="F112" s="184"/>
      <c r="G112" s="185"/>
      <c r="H112" s="186"/>
      <c r="I112" s="231"/>
      <c r="J112" s="188">
        <f>+COUNTIF(L112:BS112, "Y")</f>
        <v>0</v>
      </c>
      <c r="K112" s="188"/>
      <c r="L112" s="189"/>
      <c r="M112" s="189"/>
      <c r="N112" s="189"/>
      <c r="O112" s="189"/>
      <c r="P112" s="189"/>
      <c r="Q112" s="189"/>
      <c r="R112" s="189"/>
      <c r="S112" s="189"/>
      <c r="T112" s="189"/>
      <c r="U112" s="189"/>
      <c r="V112" s="189"/>
      <c r="W112" s="189"/>
      <c r="X112" s="189"/>
      <c r="Y112" s="189"/>
      <c r="Z112" s="189"/>
      <c r="AA112" s="189"/>
      <c r="AB112" s="189"/>
      <c r="AC112" s="189"/>
      <c r="AD112" s="189"/>
      <c r="AE112" s="189"/>
      <c r="AF112" s="189"/>
      <c r="AG112" s="189"/>
      <c r="AH112" s="189"/>
      <c r="AI112" s="189"/>
      <c r="AJ112" s="189"/>
      <c r="AK112" s="189"/>
      <c r="AL112" s="189"/>
      <c r="AM112" s="189"/>
      <c r="AN112" s="189"/>
      <c r="AO112" s="189"/>
      <c r="AP112" s="189"/>
      <c r="AQ112" s="189"/>
      <c r="AR112" s="189"/>
      <c r="AS112" s="189"/>
      <c r="AT112" s="189"/>
      <c r="AU112" s="189"/>
      <c r="AV112" s="189"/>
      <c r="AW112" s="189"/>
      <c r="AX112" s="189"/>
      <c r="AY112" s="189"/>
      <c r="AZ112" s="189"/>
      <c r="BA112" s="189"/>
      <c r="BB112" s="189"/>
      <c r="BC112" s="189"/>
      <c r="BD112" s="189"/>
      <c r="BE112" s="189"/>
      <c r="BF112" s="189"/>
      <c r="BG112" s="189"/>
      <c r="BH112" s="189"/>
      <c r="BI112" s="189"/>
      <c r="BJ112" s="189"/>
      <c r="BK112" s="189"/>
      <c r="BL112" s="189"/>
      <c r="BM112" s="189"/>
      <c r="BN112" s="189"/>
      <c r="BO112" s="189"/>
      <c r="BP112" s="189"/>
      <c r="BQ112" s="189"/>
      <c r="BR112" s="189"/>
      <c r="BS112" s="189"/>
      <c r="BT112" s="688"/>
      <c r="BU112" s="171"/>
      <c r="BV112" s="171"/>
      <c r="BW112" s="171"/>
    </row>
    <row r="113" spans="1:174" ht="15" thickBot="1">
      <c r="A113" s="742" t="s">
        <v>63</v>
      </c>
      <c r="B113" s="683"/>
      <c r="C113" s="683"/>
      <c r="D113" s="95" t="s">
        <v>97</v>
      </c>
      <c r="E113" s="3"/>
      <c r="F113" s="184"/>
      <c r="G113" s="185"/>
      <c r="H113" s="186"/>
      <c r="I113" s="231"/>
      <c r="J113" s="188"/>
      <c r="K113" s="188"/>
      <c r="L113" s="189"/>
      <c r="M113" s="189"/>
      <c r="N113" s="189"/>
      <c r="O113" s="189"/>
      <c r="P113" s="189"/>
      <c r="Q113" s="189"/>
      <c r="R113" s="189"/>
      <c r="S113" s="189"/>
      <c r="T113" s="189"/>
      <c r="U113" s="189"/>
      <c r="V113" s="189"/>
      <c r="W113" s="189"/>
      <c r="X113" s="189"/>
      <c r="Y113" s="189"/>
      <c r="Z113" s="189"/>
      <c r="AA113" s="189"/>
      <c r="AB113" s="189"/>
      <c r="AC113" s="189"/>
      <c r="AD113" s="189"/>
      <c r="AE113" s="189"/>
      <c r="AF113" s="189"/>
      <c r="AG113" s="189"/>
      <c r="AH113" s="189"/>
      <c r="AI113" s="189"/>
      <c r="AJ113" s="189"/>
      <c r="AK113" s="189"/>
      <c r="AL113" s="189"/>
      <c r="AM113" s="189"/>
      <c r="AN113" s="189"/>
      <c r="AO113" s="189"/>
      <c r="AP113" s="189"/>
      <c r="AQ113" s="189"/>
      <c r="AR113" s="189"/>
      <c r="AS113" s="189"/>
      <c r="AT113" s="189"/>
      <c r="AU113" s="189"/>
      <c r="AV113" s="189"/>
      <c r="AW113" s="189"/>
      <c r="AX113" s="189"/>
      <c r="AY113" s="189"/>
      <c r="AZ113" s="189"/>
      <c r="BA113" s="189"/>
      <c r="BB113" s="189"/>
      <c r="BC113" s="189"/>
      <c r="BD113" s="189"/>
      <c r="BE113" s="189"/>
      <c r="BF113" s="189"/>
      <c r="BG113" s="189"/>
      <c r="BH113" s="189"/>
      <c r="BI113" s="189"/>
      <c r="BJ113" s="189"/>
      <c r="BK113" s="189"/>
      <c r="BL113" s="189"/>
      <c r="BM113" s="189"/>
      <c r="BN113" s="189"/>
      <c r="BO113" s="189"/>
      <c r="BP113" s="189"/>
      <c r="BQ113" s="189"/>
      <c r="BR113" s="189"/>
      <c r="BS113" s="189"/>
      <c r="BT113" s="689"/>
      <c r="BU113" s="171"/>
      <c r="BV113" s="171"/>
      <c r="BW113" s="171"/>
    </row>
    <row r="114" spans="1:174" ht="15" thickBot="1">
      <c r="A114" s="742" t="s">
        <v>63</v>
      </c>
      <c r="B114" s="683"/>
      <c r="C114" s="683"/>
      <c r="D114" s="95" t="s">
        <v>73</v>
      </c>
      <c r="E114" s="4"/>
      <c r="F114" s="184"/>
      <c r="G114" s="185"/>
      <c r="H114" s="186"/>
      <c r="I114" s="231"/>
      <c r="J114" s="188"/>
      <c r="K114" s="188"/>
      <c r="L114" s="189"/>
      <c r="M114" s="189"/>
      <c r="N114" s="189"/>
      <c r="O114" s="189"/>
      <c r="P114" s="189"/>
      <c r="Q114" s="189"/>
      <c r="R114" s="189"/>
      <c r="S114" s="189"/>
      <c r="T114" s="189"/>
      <c r="U114" s="189"/>
      <c r="V114" s="189"/>
      <c r="W114" s="189"/>
      <c r="X114" s="189"/>
      <c r="Y114" s="189"/>
      <c r="Z114" s="189"/>
      <c r="AA114" s="189"/>
      <c r="AB114" s="189"/>
      <c r="AC114" s="189"/>
      <c r="AD114" s="189"/>
      <c r="AE114" s="189"/>
      <c r="AF114" s="189"/>
      <c r="AG114" s="189"/>
      <c r="AH114" s="189"/>
      <c r="AI114" s="189"/>
      <c r="AJ114" s="189"/>
      <c r="AK114" s="189"/>
      <c r="AL114" s="189"/>
      <c r="AM114" s="189"/>
      <c r="AN114" s="189"/>
      <c r="AO114" s="189"/>
      <c r="AP114" s="189"/>
      <c r="AQ114" s="189"/>
      <c r="AR114" s="189"/>
      <c r="AS114" s="189"/>
      <c r="AT114" s="189"/>
      <c r="AU114" s="189"/>
      <c r="AV114" s="189"/>
      <c r="AW114" s="189"/>
      <c r="AX114" s="189"/>
      <c r="AY114" s="189"/>
      <c r="AZ114" s="189"/>
      <c r="BA114" s="189"/>
      <c r="BB114" s="189"/>
      <c r="BC114" s="189"/>
      <c r="BD114" s="189"/>
      <c r="BE114" s="189"/>
      <c r="BF114" s="189"/>
      <c r="BG114" s="189"/>
      <c r="BH114" s="189"/>
      <c r="BI114" s="189"/>
      <c r="BJ114" s="189"/>
      <c r="BK114" s="189"/>
      <c r="BL114" s="189"/>
      <c r="BM114" s="189"/>
      <c r="BN114" s="189"/>
      <c r="BO114" s="189"/>
      <c r="BP114" s="189"/>
      <c r="BQ114" s="189"/>
      <c r="BR114" s="189"/>
      <c r="BS114" s="189"/>
      <c r="BT114" s="689"/>
      <c r="BU114" s="171"/>
      <c r="BV114" s="171"/>
      <c r="BW114" s="171"/>
    </row>
    <row r="115" spans="1:174" ht="15" thickBot="1">
      <c r="A115" s="742" t="s">
        <v>63</v>
      </c>
      <c r="B115" s="683"/>
      <c r="C115" s="683"/>
      <c r="D115" s="97" t="s">
        <v>16</v>
      </c>
      <c r="E115" s="4"/>
      <c r="F115" s="184"/>
      <c r="G115" s="185"/>
      <c r="H115" s="186"/>
      <c r="I115" s="231"/>
      <c r="J115" s="188"/>
      <c r="K115" s="188"/>
      <c r="L115" s="189"/>
      <c r="M115" s="189"/>
      <c r="N115" s="189"/>
      <c r="O115" s="189"/>
      <c r="P115" s="189"/>
      <c r="Q115" s="189"/>
      <c r="R115" s="189"/>
      <c r="S115" s="189"/>
      <c r="T115" s="189"/>
      <c r="U115" s="189"/>
      <c r="V115" s="189"/>
      <c r="W115" s="189"/>
      <c r="X115" s="189"/>
      <c r="Y115" s="189"/>
      <c r="Z115" s="189"/>
      <c r="AA115" s="189"/>
      <c r="AB115" s="189"/>
      <c r="AC115" s="189"/>
      <c r="AD115" s="189"/>
      <c r="AE115" s="189"/>
      <c r="AF115" s="189"/>
      <c r="AG115" s="189"/>
      <c r="AH115" s="189"/>
      <c r="AI115" s="189"/>
      <c r="AJ115" s="189"/>
      <c r="AK115" s="189"/>
      <c r="AL115" s="189"/>
      <c r="AM115" s="189"/>
      <c r="AN115" s="189"/>
      <c r="AO115" s="189"/>
      <c r="AP115" s="189"/>
      <c r="AQ115" s="189"/>
      <c r="AR115" s="189"/>
      <c r="AS115" s="189"/>
      <c r="AT115" s="189"/>
      <c r="AU115" s="189"/>
      <c r="AV115" s="189"/>
      <c r="AW115" s="189"/>
      <c r="AX115" s="189"/>
      <c r="AY115" s="189"/>
      <c r="AZ115" s="189"/>
      <c r="BA115" s="189"/>
      <c r="BB115" s="189"/>
      <c r="BC115" s="189"/>
      <c r="BD115" s="189"/>
      <c r="BE115" s="189"/>
      <c r="BF115" s="189"/>
      <c r="BG115" s="189"/>
      <c r="BH115" s="189"/>
      <c r="BI115" s="189"/>
      <c r="BJ115" s="189"/>
      <c r="BK115" s="189"/>
      <c r="BL115" s="189"/>
      <c r="BM115" s="189"/>
      <c r="BN115" s="189"/>
      <c r="BO115" s="189"/>
      <c r="BP115" s="189"/>
      <c r="BQ115" s="189"/>
      <c r="BR115" s="189"/>
      <c r="BS115" s="189"/>
      <c r="BT115" s="689"/>
      <c r="BU115" s="171"/>
      <c r="BV115" s="171"/>
      <c r="BW115" s="171"/>
    </row>
    <row r="116" spans="1:174" s="217" customFormat="1" ht="39.6">
      <c r="A116" s="232" t="s">
        <v>60</v>
      </c>
      <c r="B116" s="303">
        <v>17</v>
      </c>
      <c r="C116" s="233" t="s">
        <v>61</v>
      </c>
      <c r="D116" s="219" t="s">
        <v>736</v>
      </c>
      <c r="E116" s="65"/>
      <c r="F116" s="213"/>
      <c r="G116" s="214"/>
      <c r="H116" s="186"/>
      <c r="I116" s="178"/>
      <c r="J116" s="178"/>
      <c r="K116" s="178"/>
      <c r="L116" s="178"/>
      <c r="M116" s="178"/>
      <c r="N116" s="178"/>
      <c r="O116" s="178"/>
      <c r="P116" s="178"/>
      <c r="Q116" s="178"/>
      <c r="R116" s="178"/>
      <c r="S116" s="178"/>
      <c r="T116" s="178"/>
      <c r="U116" s="178"/>
      <c r="V116" s="178"/>
      <c r="W116" s="178"/>
      <c r="X116" s="178"/>
      <c r="Y116" s="178"/>
      <c r="Z116" s="178"/>
      <c r="AA116" s="178"/>
      <c r="AB116" s="178"/>
      <c r="AC116" s="178"/>
      <c r="AD116" s="178"/>
      <c r="AE116" s="178"/>
      <c r="AF116" s="178"/>
      <c r="AG116" s="178"/>
      <c r="AH116" s="178"/>
      <c r="AI116" s="178"/>
      <c r="AJ116" s="178"/>
      <c r="AK116" s="178"/>
      <c r="AL116" s="178"/>
      <c r="AM116" s="178"/>
      <c r="AN116" s="178"/>
      <c r="AO116" s="178"/>
      <c r="AP116" s="178"/>
      <c r="AQ116" s="178"/>
      <c r="AR116" s="178"/>
      <c r="AS116" s="178"/>
      <c r="AT116" s="178"/>
      <c r="AU116" s="178"/>
      <c r="AV116" s="178"/>
      <c r="AW116" s="178"/>
      <c r="AX116" s="178"/>
      <c r="AY116" s="178"/>
      <c r="AZ116" s="178"/>
      <c r="BA116" s="178"/>
      <c r="BB116" s="178"/>
      <c r="BC116" s="178"/>
      <c r="BD116" s="178"/>
      <c r="BE116" s="178"/>
      <c r="BF116" s="178"/>
      <c r="BG116" s="178"/>
      <c r="BH116" s="178"/>
      <c r="BI116" s="178"/>
      <c r="BJ116" s="178"/>
      <c r="BK116" s="178"/>
      <c r="BL116" s="178"/>
      <c r="BM116" s="178"/>
      <c r="BN116" s="178"/>
      <c r="BO116" s="178"/>
      <c r="BP116" s="178"/>
      <c r="BQ116" s="178"/>
      <c r="BR116" s="178"/>
      <c r="BS116" s="178"/>
      <c r="BT116" s="688"/>
      <c r="BU116" s="215"/>
      <c r="BV116" s="215"/>
      <c r="BW116" s="215"/>
      <c r="BX116" s="215"/>
      <c r="BY116" s="215"/>
      <c r="BZ116" s="215"/>
      <c r="CA116" s="215"/>
      <c r="CB116" s="215"/>
      <c r="CC116" s="215"/>
      <c r="CD116" s="215"/>
      <c r="CE116" s="215"/>
      <c r="CF116" s="215"/>
      <c r="CG116" s="215"/>
      <c r="CH116" s="215"/>
      <c r="CI116" s="215"/>
      <c r="CJ116" s="215"/>
      <c r="CK116" s="215"/>
      <c r="CL116" s="215"/>
      <c r="CM116" s="215"/>
      <c r="CN116" s="215"/>
      <c r="CO116" s="215"/>
      <c r="CP116" s="215"/>
      <c r="CQ116" s="215"/>
      <c r="CR116" s="215"/>
      <c r="CS116" s="215"/>
      <c r="CT116" s="215"/>
      <c r="CU116" s="215"/>
      <c r="CV116" s="215"/>
      <c r="CW116" s="215"/>
      <c r="CX116" s="215"/>
      <c r="CY116" s="215"/>
      <c r="CZ116" s="215"/>
      <c r="DA116" s="215"/>
      <c r="DB116" s="215"/>
      <c r="DC116" s="215"/>
      <c r="DD116" s="215"/>
      <c r="DE116" s="215"/>
      <c r="DF116" s="215"/>
      <c r="DG116" s="215"/>
      <c r="DH116" s="215"/>
      <c r="DI116" s="215"/>
      <c r="DJ116" s="215"/>
      <c r="DK116" s="215"/>
      <c r="DL116" s="215"/>
      <c r="DM116" s="215"/>
      <c r="DN116" s="215"/>
      <c r="DO116" s="215"/>
      <c r="DP116" s="215"/>
      <c r="DQ116" s="215"/>
      <c r="DR116" s="215"/>
      <c r="DS116" s="215"/>
      <c r="DT116" s="215"/>
      <c r="DU116" s="215"/>
      <c r="DV116" s="215"/>
      <c r="DW116" s="215"/>
      <c r="DX116" s="215"/>
      <c r="DY116" s="215"/>
      <c r="DZ116" s="215"/>
      <c r="EA116" s="215"/>
      <c r="EB116" s="215"/>
      <c r="EC116" s="215"/>
      <c r="ED116" s="215"/>
      <c r="EE116" s="215"/>
      <c r="EF116" s="215"/>
      <c r="EG116" s="215"/>
      <c r="EH116" s="215"/>
      <c r="EI116" s="215"/>
      <c r="EJ116" s="215"/>
      <c r="EK116" s="215"/>
      <c r="EL116" s="215"/>
      <c r="EM116" s="215"/>
      <c r="EN116" s="215"/>
      <c r="EO116" s="215"/>
      <c r="EP116" s="215"/>
      <c r="EQ116" s="215"/>
      <c r="ER116" s="215"/>
      <c r="ES116" s="215"/>
      <c r="ET116" s="215"/>
      <c r="EU116" s="215"/>
      <c r="EV116" s="215"/>
      <c r="EW116" s="215"/>
      <c r="EX116" s="215"/>
      <c r="EY116" s="215"/>
      <c r="EZ116" s="215"/>
      <c r="FA116" s="215"/>
      <c r="FB116" s="215"/>
      <c r="FC116" s="215"/>
      <c r="FD116" s="215"/>
      <c r="FE116" s="215"/>
      <c r="FF116" s="215"/>
      <c r="FG116" s="215"/>
      <c r="FH116" s="215"/>
      <c r="FI116" s="215"/>
      <c r="FJ116" s="215"/>
      <c r="FK116" s="215"/>
      <c r="FL116" s="215"/>
      <c r="FM116" s="792"/>
      <c r="FN116" s="792"/>
      <c r="FO116" s="216"/>
      <c r="FP116" s="216"/>
      <c r="FQ116" s="216"/>
      <c r="FR116" s="216"/>
    </row>
    <row r="117" spans="1:174" s="217" customFormat="1" ht="13.8">
      <c r="A117" s="742" t="s">
        <v>63</v>
      </c>
      <c r="B117" s="683"/>
      <c r="C117" s="683"/>
      <c r="D117" s="218" t="s">
        <v>737</v>
      </c>
      <c r="E117" s="3"/>
      <c r="F117" s="190"/>
      <c r="G117" s="191"/>
      <c r="H117" s="192"/>
      <c r="I117" s="178"/>
      <c r="J117" s="178"/>
      <c r="K117" s="178"/>
      <c r="L117" s="178"/>
      <c r="M117" s="178"/>
      <c r="N117" s="178"/>
      <c r="O117" s="178"/>
      <c r="P117" s="178"/>
      <c r="Q117" s="178"/>
      <c r="R117" s="178"/>
      <c r="S117" s="178"/>
      <c r="T117" s="178"/>
      <c r="U117" s="178"/>
      <c r="V117" s="178"/>
      <c r="W117" s="178"/>
      <c r="X117" s="178"/>
      <c r="Y117" s="178"/>
      <c r="Z117" s="178"/>
      <c r="AA117" s="178"/>
      <c r="AB117" s="178"/>
      <c r="AC117" s="178"/>
      <c r="AD117" s="178"/>
      <c r="AE117" s="178"/>
      <c r="AF117" s="178"/>
      <c r="AG117" s="178"/>
      <c r="AH117" s="178"/>
      <c r="AI117" s="178"/>
      <c r="AJ117" s="178"/>
      <c r="AK117" s="178"/>
      <c r="AL117" s="178"/>
      <c r="AM117" s="178"/>
      <c r="AN117" s="178"/>
      <c r="AO117" s="178"/>
      <c r="AP117" s="178"/>
      <c r="AQ117" s="178"/>
      <c r="AR117" s="178"/>
      <c r="AS117" s="178"/>
      <c r="AT117" s="178"/>
      <c r="AU117" s="178"/>
      <c r="AV117" s="178"/>
      <c r="AW117" s="178"/>
      <c r="AX117" s="178"/>
      <c r="AY117" s="178"/>
      <c r="AZ117" s="178"/>
      <c r="BA117" s="178"/>
      <c r="BB117" s="178"/>
      <c r="BC117" s="178"/>
      <c r="BD117" s="178"/>
      <c r="BE117" s="178"/>
      <c r="BF117" s="178"/>
      <c r="BG117" s="178"/>
      <c r="BH117" s="178"/>
      <c r="BI117" s="178"/>
      <c r="BJ117" s="178"/>
      <c r="BK117" s="178"/>
      <c r="BL117" s="178"/>
      <c r="BM117" s="178"/>
      <c r="BN117" s="178"/>
      <c r="BO117" s="178"/>
      <c r="BP117" s="178"/>
      <c r="BQ117" s="178"/>
      <c r="BR117" s="178"/>
      <c r="BS117" s="178"/>
      <c r="BT117" s="689"/>
      <c r="BU117" s="215"/>
      <c r="BV117" s="215"/>
      <c r="BW117" s="215"/>
      <c r="BX117" s="215"/>
      <c r="BY117" s="215"/>
      <c r="BZ117" s="215"/>
      <c r="CA117" s="215"/>
      <c r="CB117" s="215"/>
      <c r="CC117" s="215"/>
      <c r="CD117" s="215"/>
      <c r="CE117" s="215"/>
      <c r="CF117" s="215"/>
      <c r="CG117" s="215"/>
      <c r="CH117" s="215"/>
      <c r="CI117" s="215"/>
      <c r="CJ117" s="215"/>
      <c r="CK117" s="215"/>
      <c r="CL117" s="215"/>
      <c r="CM117" s="215"/>
      <c r="CN117" s="215"/>
      <c r="CO117" s="215"/>
      <c r="CP117" s="215"/>
      <c r="CQ117" s="215"/>
      <c r="CR117" s="215"/>
      <c r="CS117" s="215"/>
      <c r="CT117" s="215"/>
      <c r="CU117" s="215"/>
      <c r="CV117" s="215"/>
      <c r="CW117" s="215"/>
      <c r="CX117" s="215"/>
      <c r="CY117" s="215"/>
      <c r="CZ117" s="215"/>
      <c r="DA117" s="215"/>
      <c r="DB117" s="215"/>
      <c r="DC117" s="215"/>
      <c r="DD117" s="215"/>
      <c r="DE117" s="215"/>
      <c r="DF117" s="215"/>
      <c r="DG117" s="215"/>
      <c r="DH117" s="215"/>
      <c r="DI117" s="215"/>
      <c r="DJ117" s="215"/>
      <c r="DK117" s="215"/>
      <c r="DL117" s="215"/>
      <c r="DM117" s="215"/>
      <c r="DN117" s="215"/>
      <c r="DO117" s="215"/>
      <c r="DP117" s="215"/>
      <c r="DQ117" s="215"/>
      <c r="DR117" s="215"/>
      <c r="DS117" s="215"/>
      <c r="DT117" s="215"/>
      <c r="DU117" s="215"/>
      <c r="DV117" s="215"/>
      <c r="DW117" s="215"/>
      <c r="DX117" s="215"/>
      <c r="DY117" s="215"/>
      <c r="DZ117" s="215"/>
      <c r="EA117" s="215"/>
      <c r="EB117" s="215"/>
      <c r="EC117" s="215"/>
      <c r="ED117" s="215"/>
      <c r="EE117" s="215"/>
      <c r="EF117" s="215"/>
      <c r="EG117" s="215"/>
      <c r="EH117" s="215"/>
      <c r="EI117" s="215"/>
      <c r="EJ117" s="215"/>
      <c r="EK117" s="215"/>
      <c r="EL117" s="215"/>
      <c r="EM117" s="215"/>
      <c r="EN117" s="215"/>
      <c r="EO117" s="215"/>
      <c r="EP117" s="215"/>
      <c r="EQ117" s="215"/>
      <c r="ER117" s="215"/>
      <c r="ES117" s="215"/>
      <c r="ET117" s="215"/>
      <c r="EU117" s="215"/>
      <c r="EV117" s="215"/>
      <c r="EW117" s="215"/>
      <c r="EX117" s="215"/>
      <c r="EY117" s="215"/>
      <c r="EZ117" s="215"/>
      <c r="FA117" s="215"/>
      <c r="FB117" s="215"/>
      <c r="FC117" s="215"/>
      <c r="FD117" s="215"/>
      <c r="FE117" s="215"/>
      <c r="FF117" s="215"/>
      <c r="FG117" s="215"/>
      <c r="FH117" s="215"/>
      <c r="FI117" s="215"/>
      <c r="FJ117" s="215"/>
      <c r="FK117" s="215"/>
      <c r="FL117" s="215"/>
      <c r="FM117" s="792"/>
      <c r="FN117" s="792"/>
      <c r="FO117" s="216"/>
      <c r="FP117" s="216"/>
      <c r="FQ117" s="216"/>
      <c r="FR117" s="216"/>
    </row>
    <row r="118" spans="1:174" s="217" customFormat="1" ht="13.8">
      <c r="A118" s="742" t="s">
        <v>63</v>
      </c>
      <c r="B118" s="683"/>
      <c r="C118" s="683"/>
      <c r="D118" s="218" t="s">
        <v>98</v>
      </c>
      <c r="E118" s="4"/>
      <c r="F118" s="193"/>
      <c r="G118" s="194"/>
      <c r="H118" s="186"/>
      <c r="I118" s="178"/>
      <c r="J118" s="178"/>
      <c r="K118" s="178"/>
      <c r="L118" s="178"/>
      <c r="M118" s="178"/>
      <c r="N118" s="178"/>
      <c r="O118" s="178"/>
      <c r="P118" s="178"/>
      <c r="Q118" s="178"/>
      <c r="R118" s="178"/>
      <c r="S118" s="178"/>
      <c r="T118" s="178"/>
      <c r="U118" s="178"/>
      <c r="V118" s="178"/>
      <c r="W118" s="178"/>
      <c r="X118" s="178"/>
      <c r="Y118" s="178"/>
      <c r="Z118" s="178"/>
      <c r="AA118" s="178"/>
      <c r="AB118" s="178"/>
      <c r="AC118" s="178"/>
      <c r="AD118" s="178"/>
      <c r="AE118" s="178"/>
      <c r="AF118" s="178"/>
      <c r="AG118" s="178"/>
      <c r="AH118" s="178"/>
      <c r="AI118" s="178"/>
      <c r="AJ118" s="178"/>
      <c r="AK118" s="178"/>
      <c r="AL118" s="178"/>
      <c r="AM118" s="178"/>
      <c r="AN118" s="178"/>
      <c r="AO118" s="178"/>
      <c r="AP118" s="178"/>
      <c r="AQ118" s="178"/>
      <c r="AR118" s="178"/>
      <c r="AS118" s="178"/>
      <c r="AT118" s="178"/>
      <c r="AU118" s="178"/>
      <c r="AV118" s="178"/>
      <c r="AW118" s="178"/>
      <c r="AX118" s="178"/>
      <c r="AY118" s="178"/>
      <c r="AZ118" s="178"/>
      <c r="BA118" s="178"/>
      <c r="BB118" s="178"/>
      <c r="BC118" s="178"/>
      <c r="BD118" s="178"/>
      <c r="BE118" s="178"/>
      <c r="BF118" s="178"/>
      <c r="BG118" s="178"/>
      <c r="BH118" s="178"/>
      <c r="BI118" s="178"/>
      <c r="BJ118" s="178"/>
      <c r="BK118" s="178"/>
      <c r="BL118" s="178"/>
      <c r="BM118" s="178"/>
      <c r="BN118" s="178"/>
      <c r="BO118" s="178"/>
      <c r="BP118" s="178"/>
      <c r="BQ118" s="178"/>
      <c r="BR118" s="178"/>
      <c r="BS118" s="178"/>
      <c r="BT118" s="689"/>
      <c r="BU118" s="215"/>
      <c r="BV118" s="215"/>
      <c r="BW118" s="215"/>
      <c r="BX118" s="215"/>
      <c r="BY118" s="215"/>
      <c r="BZ118" s="215"/>
      <c r="CA118" s="215"/>
      <c r="CB118" s="215"/>
      <c r="CC118" s="215"/>
      <c r="CD118" s="215"/>
      <c r="CE118" s="215"/>
      <c r="CF118" s="215"/>
      <c r="CG118" s="215"/>
      <c r="CH118" s="215"/>
      <c r="CI118" s="215"/>
      <c r="CJ118" s="215"/>
      <c r="CK118" s="215"/>
      <c r="CL118" s="215"/>
      <c r="CM118" s="215"/>
      <c r="CN118" s="215"/>
      <c r="CO118" s="215"/>
      <c r="CP118" s="215"/>
      <c r="CQ118" s="215"/>
      <c r="CR118" s="215"/>
      <c r="CS118" s="215"/>
      <c r="CT118" s="215"/>
      <c r="CU118" s="215"/>
      <c r="CV118" s="215"/>
      <c r="CW118" s="215"/>
      <c r="CX118" s="215"/>
      <c r="CY118" s="215"/>
      <c r="CZ118" s="215"/>
      <c r="DA118" s="215"/>
      <c r="DB118" s="215"/>
      <c r="DC118" s="215"/>
      <c r="DD118" s="215"/>
      <c r="DE118" s="215"/>
      <c r="DF118" s="215"/>
      <c r="DG118" s="215"/>
      <c r="DH118" s="215"/>
      <c r="DI118" s="215"/>
      <c r="DJ118" s="215"/>
      <c r="DK118" s="215"/>
      <c r="DL118" s="215"/>
      <c r="DM118" s="215"/>
      <c r="DN118" s="215"/>
      <c r="DO118" s="215"/>
      <c r="DP118" s="215"/>
      <c r="DQ118" s="215"/>
      <c r="DR118" s="215"/>
      <c r="DS118" s="215"/>
      <c r="DT118" s="215"/>
      <c r="DU118" s="215"/>
      <c r="DV118" s="215"/>
      <c r="DW118" s="215"/>
      <c r="DX118" s="215"/>
      <c r="DY118" s="215"/>
      <c r="DZ118" s="215"/>
      <c r="EA118" s="215"/>
      <c r="EB118" s="215"/>
      <c r="EC118" s="215"/>
      <c r="ED118" s="215"/>
      <c r="EE118" s="215"/>
      <c r="EF118" s="215"/>
      <c r="EG118" s="215"/>
      <c r="EH118" s="215"/>
      <c r="EI118" s="215"/>
      <c r="EJ118" s="215"/>
      <c r="EK118" s="215"/>
      <c r="EL118" s="215"/>
      <c r="EM118" s="215"/>
      <c r="EN118" s="215"/>
      <c r="EO118" s="215"/>
      <c r="EP118" s="215"/>
      <c r="EQ118" s="215"/>
      <c r="ER118" s="215"/>
      <c r="ES118" s="215"/>
      <c r="ET118" s="215"/>
      <c r="EU118" s="215"/>
      <c r="EV118" s="215"/>
      <c r="EW118" s="215"/>
      <c r="EX118" s="215"/>
      <c r="EY118" s="215"/>
      <c r="EZ118" s="215"/>
      <c r="FA118" s="215"/>
      <c r="FB118" s="215"/>
      <c r="FC118" s="215"/>
      <c r="FD118" s="215"/>
      <c r="FE118" s="215"/>
      <c r="FF118" s="215"/>
      <c r="FG118" s="215"/>
      <c r="FH118" s="215"/>
      <c r="FI118" s="215"/>
      <c r="FJ118" s="215"/>
      <c r="FK118" s="215"/>
      <c r="FL118" s="215"/>
      <c r="FM118" s="792"/>
      <c r="FN118" s="792"/>
      <c r="FO118" s="216"/>
      <c r="FP118" s="216"/>
      <c r="FQ118" s="216"/>
      <c r="FR118" s="216"/>
    </row>
    <row r="119" spans="1:174" s="217" customFormat="1" ht="13.8">
      <c r="A119" s="742" t="s">
        <v>63</v>
      </c>
      <c r="B119" s="683"/>
      <c r="C119" s="683"/>
      <c r="D119" s="218" t="s">
        <v>99</v>
      </c>
      <c r="E119" s="4"/>
      <c r="F119" s="193"/>
      <c r="G119" s="194"/>
      <c r="H119" s="186"/>
      <c r="I119" s="178"/>
      <c r="J119" s="178"/>
      <c r="K119" s="178"/>
      <c r="L119" s="178"/>
      <c r="M119" s="178"/>
      <c r="N119" s="178"/>
      <c r="O119" s="178"/>
      <c r="P119" s="178"/>
      <c r="Q119" s="178"/>
      <c r="R119" s="178"/>
      <c r="S119" s="178"/>
      <c r="T119" s="178"/>
      <c r="U119" s="178"/>
      <c r="V119" s="178"/>
      <c r="W119" s="178"/>
      <c r="X119" s="178"/>
      <c r="Y119" s="178"/>
      <c r="Z119" s="178"/>
      <c r="AA119" s="178"/>
      <c r="AB119" s="178"/>
      <c r="AC119" s="178"/>
      <c r="AD119" s="178"/>
      <c r="AE119" s="178"/>
      <c r="AF119" s="178"/>
      <c r="AG119" s="178"/>
      <c r="AH119" s="178"/>
      <c r="AI119" s="178"/>
      <c r="AJ119" s="178"/>
      <c r="AK119" s="178"/>
      <c r="AL119" s="178"/>
      <c r="AM119" s="178"/>
      <c r="AN119" s="178"/>
      <c r="AO119" s="178"/>
      <c r="AP119" s="178"/>
      <c r="AQ119" s="178"/>
      <c r="AR119" s="178"/>
      <c r="AS119" s="178"/>
      <c r="AT119" s="178"/>
      <c r="AU119" s="178"/>
      <c r="AV119" s="178"/>
      <c r="AW119" s="178"/>
      <c r="AX119" s="178"/>
      <c r="AY119" s="178"/>
      <c r="AZ119" s="178"/>
      <c r="BA119" s="178"/>
      <c r="BB119" s="178"/>
      <c r="BC119" s="178"/>
      <c r="BD119" s="178"/>
      <c r="BE119" s="178"/>
      <c r="BF119" s="178"/>
      <c r="BG119" s="178"/>
      <c r="BH119" s="178"/>
      <c r="BI119" s="178"/>
      <c r="BJ119" s="178"/>
      <c r="BK119" s="178"/>
      <c r="BL119" s="178"/>
      <c r="BM119" s="178"/>
      <c r="BN119" s="178"/>
      <c r="BO119" s="178"/>
      <c r="BP119" s="178"/>
      <c r="BQ119" s="178"/>
      <c r="BR119" s="178"/>
      <c r="BS119" s="178"/>
      <c r="BT119" s="689"/>
      <c r="BU119" s="215"/>
      <c r="BV119" s="215"/>
      <c r="BW119" s="215"/>
      <c r="BX119" s="215"/>
      <c r="BY119" s="215"/>
      <c r="BZ119" s="215"/>
      <c r="CA119" s="215"/>
      <c r="CB119" s="215"/>
      <c r="CC119" s="215"/>
      <c r="CD119" s="215"/>
      <c r="CE119" s="215"/>
      <c r="CF119" s="215"/>
      <c r="CG119" s="215"/>
      <c r="CH119" s="215"/>
      <c r="CI119" s="215"/>
      <c r="CJ119" s="215"/>
      <c r="CK119" s="215"/>
      <c r="CL119" s="215"/>
      <c r="CM119" s="215"/>
      <c r="CN119" s="215"/>
      <c r="CO119" s="215"/>
      <c r="CP119" s="215"/>
      <c r="CQ119" s="215"/>
      <c r="CR119" s="215"/>
      <c r="CS119" s="215"/>
      <c r="CT119" s="215"/>
      <c r="CU119" s="215"/>
      <c r="CV119" s="215"/>
      <c r="CW119" s="215"/>
      <c r="CX119" s="215"/>
      <c r="CY119" s="215"/>
      <c r="CZ119" s="215"/>
      <c r="DA119" s="215"/>
      <c r="DB119" s="215"/>
      <c r="DC119" s="215"/>
      <c r="DD119" s="215"/>
      <c r="DE119" s="215"/>
      <c r="DF119" s="215"/>
      <c r="DG119" s="215"/>
      <c r="DH119" s="215"/>
      <c r="DI119" s="215"/>
      <c r="DJ119" s="215"/>
      <c r="DK119" s="215"/>
      <c r="DL119" s="215"/>
      <c r="DM119" s="215"/>
      <c r="DN119" s="215"/>
      <c r="DO119" s="215"/>
      <c r="DP119" s="215"/>
      <c r="DQ119" s="215"/>
      <c r="DR119" s="215"/>
      <c r="DS119" s="215"/>
      <c r="DT119" s="215"/>
      <c r="DU119" s="215"/>
      <c r="DV119" s="215"/>
      <c r="DW119" s="215"/>
      <c r="DX119" s="215"/>
      <c r="DY119" s="215"/>
      <c r="DZ119" s="215"/>
      <c r="EA119" s="215"/>
      <c r="EB119" s="215"/>
      <c r="EC119" s="215"/>
      <c r="ED119" s="215"/>
      <c r="EE119" s="215"/>
      <c r="EF119" s="215"/>
      <c r="EG119" s="215"/>
      <c r="EH119" s="215"/>
      <c r="EI119" s="215"/>
      <c r="EJ119" s="215"/>
      <c r="EK119" s="215"/>
      <c r="EL119" s="215"/>
      <c r="EM119" s="215"/>
      <c r="EN119" s="215"/>
      <c r="EO119" s="215"/>
      <c r="EP119" s="215"/>
      <c r="EQ119" s="215"/>
      <c r="ER119" s="215"/>
      <c r="ES119" s="215"/>
      <c r="ET119" s="215"/>
      <c r="EU119" s="215"/>
      <c r="EV119" s="215"/>
      <c r="EW119" s="215"/>
      <c r="EX119" s="215"/>
      <c r="EY119" s="215"/>
      <c r="EZ119" s="215"/>
      <c r="FA119" s="215"/>
      <c r="FB119" s="215"/>
      <c r="FC119" s="215"/>
      <c r="FD119" s="215"/>
      <c r="FE119" s="215"/>
      <c r="FF119" s="215"/>
      <c r="FG119" s="215"/>
      <c r="FH119" s="215"/>
      <c r="FI119" s="215"/>
      <c r="FJ119" s="215"/>
      <c r="FK119" s="215"/>
      <c r="FL119" s="215"/>
      <c r="FM119" s="792"/>
      <c r="FN119" s="792"/>
      <c r="FO119" s="216"/>
      <c r="FP119" s="216"/>
      <c r="FQ119" s="216"/>
      <c r="FR119" s="216"/>
    </row>
    <row r="120" spans="1:174" s="217" customFormat="1" ht="13.8">
      <c r="A120" s="742" t="s">
        <v>63</v>
      </c>
      <c r="B120" s="683"/>
      <c r="C120" s="683"/>
      <c r="D120" s="95" t="s">
        <v>67</v>
      </c>
      <c r="E120" s="4"/>
      <c r="F120" s="193"/>
      <c r="G120" s="194"/>
      <c r="H120" s="186"/>
      <c r="I120" s="178"/>
      <c r="J120" s="178"/>
      <c r="K120" s="178"/>
      <c r="L120" s="178"/>
      <c r="M120" s="178"/>
      <c r="N120" s="178"/>
      <c r="O120" s="178"/>
      <c r="P120" s="178"/>
      <c r="Q120" s="178"/>
      <c r="R120" s="178"/>
      <c r="S120" s="178"/>
      <c r="T120" s="178"/>
      <c r="U120" s="178"/>
      <c r="V120" s="178"/>
      <c r="W120" s="178"/>
      <c r="X120" s="178"/>
      <c r="Y120" s="178"/>
      <c r="Z120" s="178"/>
      <c r="AA120" s="178"/>
      <c r="AB120" s="178"/>
      <c r="AC120" s="178"/>
      <c r="AD120" s="178"/>
      <c r="AE120" s="178"/>
      <c r="AF120" s="178"/>
      <c r="AG120" s="178"/>
      <c r="AH120" s="178"/>
      <c r="AI120" s="178"/>
      <c r="AJ120" s="178"/>
      <c r="AK120" s="178"/>
      <c r="AL120" s="178"/>
      <c r="AM120" s="178"/>
      <c r="AN120" s="178"/>
      <c r="AO120" s="178"/>
      <c r="AP120" s="178"/>
      <c r="AQ120" s="178"/>
      <c r="AR120" s="178"/>
      <c r="AS120" s="178"/>
      <c r="AT120" s="178"/>
      <c r="AU120" s="178"/>
      <c r="AV120" s="178"/>
      <c r="AW120" s="178"/>
      <c r="AX120" s="178"/>
      <c r="AY120" s="178"/>
      <c r="AZ120" s="178"/>
      <c r="BA120" s="178"/>
      <c r="BB120" s="178"/>
      <c r="BC120" s="178"/>
      <c r="BD120" s="178"/>
      <c r="BE120" s="178"/>
      <c r="BF120" s="178"/>
      <c r="BG120" s="178"/>
      <c r="BH120" s="178"/>
      <c r="BI120" s="178"/>
      <c r="BJ120" s="178"/>
      <c r="BK120" s="178"/>
      <c r="BL120" s="178"/>
      <c r="BM120" s="178"/>
      <c r="BN120" s="178"/>
      <c r="BO120" s="178"/>
      <c r="BP120" s="178"/>
      <c r="BQ120" s="178"/>
      <c r="BR120" s="178"/>
      <c r="BS120" s="178"/>
      <c r="BT120" s="689"/>
      <c r="BU120" s="215"/>
      <c r="BV120" s="215"/>
      <c r="BW120" s="215"/>
      <c r="BX120" s="215"/>
      <c r="BY120" s="215"/>
      <c r="BZ120" s="215"/>
      <c r="CA120" s="215"/>
      <c r="CB120" s="215"/>
      <c r="CC120" s="215"/>
      <c r="CD120" s="215"/>
      <c r="CE120" s="215"/>
      <c r="CF120" s="215"/>
      <c r="CG120" s="215"/>
      <c r="CH120" s="215"/>
      <c r="CI120" s="215"/>
      <c r="CJ120" s="215"/>
      <c r="CK120" s="215"/>
      <c r="CL120" s="215"/>
      <c r="CM120" s="215"/>
      <c r="CN120" s="215"/>
      <c r="CO120" s="215"/>
      <c r="CP120" s="215"/>
      <c r="CQ120" s="215"/>
      <c r="CR120" s="215"/>
      <c r="CS120" s="215"/>
      <c r="CT120" s="215"/>
      <c r="CU120" s="215"/>
      <c r="CV120" s="215"/>
      <c r="CW120" s="215"/>
      <c r="CX120" s="215"/>
      <c r="CY120" s="215"/>
      <c r="CZ120" s="215"/>
      <c r="DA120" s="215"/>
      <c r="DB120" s="215"/>
      <c r="DC120" s="215"/>
      <c r="DD120" s="215"/>
      <c r="DE120" s="215"/>
      <c r="DF120" s="215"/>
      <c r="DG120" s="215"/>
      <c r="DH120" s="215"/>
      <c r="DI120" s="215"/>
      <c r="DJ120" s="215"/>
      <c r="DK120" s="215"/>
      <c r="DL120" s="215"/>
      <c r="DM120" s="215"/>
      <c r="DN120" s="215"/>
      <c r="DO120" s="215"/>
      <c r="DP120" s="215"/>
      <c r="DQ120" s="215"/>
      <c r="DR120" s="215"/>
      <c r="DS120" s="215"/>
      <c r="DT120" s="215"/>
      <c r="DU120" s="215"/>
      <c r="DV120" s="215"/>
      <c r="DW120" s="215"/>
      <c r="DX120" s="215"/>
      <c r="DY120" s="215"/>
      <c r="DZ120" s="215"/>
      <c r="EA120" s="215"/>
      <c r="EB120" s="215"/>
      <c r="EC120" s="215"/>
      <c r="ED120" s="215"/>
      <c r="EE120" s="215"/>
      <c r="EF120" s="215"/>
      <c r="EG120" s="215"/>
      <c r="EH120" s="215"/>
      <c r="EI120" s="215"/>
      <c r="EJ120" s="215"/>
      <c r="EK120" s="215"/>
      <c r="EL120" s="215"/>
      <c r="EM120" s="215"/>
      <c r="EN120" s="215"/>
      <c r="EO120" s="215"/>
      <c r="EP120" s="215"/>
      <c r="EQ120" s="215"/>
      <c r="ER120" s="215"/>
      <c r="ES120" s="215"/>
      <c r="ET120" s="215"/>
      <c r="EU120" s="215"/>
      <c r="EV120" s="215"/>
      <c r="EW120" s="215"/>
      <c r="EX120" s="215"/>
      <c r="EY120" s="215"/>
      <c r="EZ120" s="215"/>
      <c r="FA120" s="215"/>
      <c r="FB120" s="215"/>
      <c r="FC120" s="215"/>
      <c r="FD120" s="215"/>
      <c r="FE120" s="215"/>
      <c r="FF120" s="215"/>
      <c r="FG120" s="215"/>
      <c r="FH120" s="215"/>
      <c r="FI120" s="215"/>
      <c r="FJ120" s="215"/>
      <c r="FK120" s="215"/>
      <c r="FL120" s="215"/>
      <c r="FM120" s="792"/>
      <c r="FN120" s="792"/>
      <c r="FO120" s="216"/>
      <c r="FP120" s="216"/>
      <c r="FQ120" s="216"/>
      <c r="FR120" s="216"/>
    </row>
    <row r="121" spans="1:174" s="217" customFormat="1" thickBot="1">
      <c r="A121" s="742" t="s">
        <v>63</v>
      </c>
      <c r="B121" s="683"/>
      <c r="C121" s="683"/>
      <c r="D121" s="97" t="s">
        <v>16</v>
      </c>
      <c r="E121" s="4"/>
      <c r="F121" s="193"/>
      <c r="G121" s="194"/>
      <c r="H121" s="186"/>
      <c r="I121" s="178"/>
      <c r="J121" s="178"/>
      <c r="K121" s="178"/>
      <c r="L121" s="178"/>
      <c r="M121" s="178"/>
      <c r="N121" s="178"/>
      <c r="O121" s="178"/>
      <c r="P121" s="178"/>
      <c r="Q121" s="178"/>
      <c r="R121" s="178"/>
      <c r="S121" s="178"/>
      <c r="T121" s="178"/>
      <c r="U121" s="178"/>
      <c r="V121" s="178"/>
      <c r="W121" s="178"/>
      <c r="X121" s="178"/>
      <c r="Y121" s="178"/>
      <c r="Z121" s="178"/>
      <c r="AA121" s="178"/>
      <c r="AB121" s="178"/>
      <c r="AC121" s="178"/>
      <c r="AD121" s="178"/>
      <c r="AE121" s="178"/>
      <c r="AF121" s="178"/>
      <c r="AG121" s="178"/>
      <c r="AH121" s="178"/>
      <c r="AI121" s="178"/>
      <c r="AJ121" s="178"/>
      <c r="AK121" s="178"/>
      <c r="AL121" s="178"/>
      <c r="AM121" s="178"/>
      <c r="AN121" s="178"/>
      <c r="AO121" s="178"/>
      <c r="AP121" s="178"/>
      <c r="AQ121" s="178"/>
      <c r="AR121" s="178"/>
      <c r="AS121" s="178"/>
      <c r="AT121" s="178"/>
      <c r="AU121" s="178"/>
      <c r="AV121" s="178"/>
      <c r="AW121" s="178"/>
      <c r="AX121" s="178"/>
      <c r="AY121" s="178"/>
      <c r="AZ121" s="178"/>
      <c r="BA121" s="178"/>
      <c r="BB121" s="178"/>
      <c r="BC121" s="178"/>
      <c r="BD121" s="178"/>
      <c r="BE121" s="178"/>
      <c r="BF121" s="178"/>
      <c r="BG121" s="178"/>
      <c r="BH121" s="178"/>
      <c r="BI121" s="178"/>
      <c r="BJ121" s="178"/>
      <c r="BK121" s="178"/>
      <c r="BL121" s="178"/>
      <c r="BM121" s="178"/>
      <c r="BN121" s="178"/>
      <c r="BO121" s="178"/>
      <c r="BP121" s="178"/>
      <c r="BQ121" s="178"/>
      <c r="BR121" s="178"/>
      <c r="BS121" s="178"/>
      <c r="BT121" s="689"/>
      <c r="BU121" s="215"/>
      <c r="BV121" s="215"/>
      <c r="BW121" s="215"/>
      <c r="BX121" s="215"/>
      <c r="BY121" s="215"/>
      <c r="BZ121" s="215"/>
      <c r="CA121" s="215"/>
      <c r="CB121" s="215"/>
      <c r="CC121" s="215"/>
      <c r="CD121" s="215"/>
      <c r="CE121" s="215"/>
      <c r="CF121" s="215"/>
      <c r="CG121" s="215"/>
      <c r="CH121" s="215"/>
      <c r="CI121" s="215"/>
      <c r="CJ121" s="215"/>
      <c r="CK121" s="215"/>
      <c r="CL121" s="215"/>
      <c r="CM121" s="215"/>
      <c r="CN121" s="215"/>
      <c r="CO121" s="215"/>
      <c r="CP121" s="215"/>
      <c r="CQ121" s="215"/>
      <c r="CR121" s="215"/>
      <c r="CS121" s="215"/>
      <c r="CT121" s="215"/>
      <c r="CU121" s="215"/>
      <c r="CV121" s="215"/>
      <c r="CW121" s="215"/>
      <c r="CX121" s="215"/>
      <c r="CY121" s="215"/>
      <c r="CZ121" s="215"/>
      <c r="DA121" s="215"/>
      <c r="DB121" s="215"/>
      <c r="DC121" s="215"/>
      <c r="DD121" s="215"/>
      <c r="DE121" s="215"/>
      <c r="DF121" s="215"/>
      <c r="DG121" s="215"/>
      <c r="DH121" s="215"/>
      <c r="DI121" s="215"/>
      <c r="DJ121" s="215"/>
      <c r="DK121" s="215"/>
      <c r="DL121" s="215"/>
      <c r="DM121" s="215"/>
      <c r="DN121" s="215"/>
      <c r="DO121" s="215"/>
      <c r="DP121" s="215"/>
      <c r="DQ121" s="215"/>
      <c r="DR121" s="215"/>
      <c r="DS121" s="215"/>
      <c r="DT121" s="215"/>
      <c r="DU121" s="215"/>
      <c r="DV121" s="215"/>
      <c r="DW121" s="215"/>
      <c r="DX121" s="215"/>
      <c r="DY121" s="215"/>
      <c r="DZ121" s="215"/>
      <c r="EA121" s="215"/>
      <c r="EB121" s="215"/>
      <c r="EC121" s="215"/>
      <c r="ED121" s="215"/>
      <c r="EE121" s="215"/>
      <c r="EF121" s="215"/>
      <c r="EG121" s="215"/>
      <c r="EH121" s="215"/>
      <c r="EI121" s="215"/>
      <c r="EJ121" s="215"/>
      <c r="EK121" s="215"/>
      <c r="EL121" s="215"/>
      <c r="EM121" s="215"/>
      <c r="EN121" s="215"/>
      <c r="EO121" s="215"/>
      <c r="EP121" s="215"/>
      <c r="EQ121" s="215"/>
      <c r="ER121" s="215"/>
      <c r="ES121" s="215"/>
      <c r="ET121" s="215"/>
      <c r="EU121" s="215"/>
      <c r="EV121" s="215"/>
      <c r="EW121" s="215"/>
      <c r="EX121" s="215"/>
      <c r="EY121" s="215"/>
      <c r="EZ121" s="215"/>
      <c r="FA121" s="215"/>
      <c r="FB121" s="215"/>
      <c r="FC121" s="215"/>
      <c r="FD121" s="215"/>
      <c r="FE121" s="215"/>
      <c r="FF121" s="215"/>
      <c r="FG121" s="215"/>
      <c r="FH121" s="215"/>
      <c r="FI121" s="215"/>
      <c r="FJ121" s="215"/>
      <c r="FK121" s="215"/>
      <c r="FL121" s="215"/>
      <c r="FM121" s="792"/>
      <c r="FN121" s="792"/>
      <c r="FO121" s="216"/>
      <c r="FP121" s="216"/>
      <c r="FQ121" s="216"/>
      <c r="FR121" s="216"/>
    </row>
    <row r="122" spans="1:174" s="217" customFormat="1" ht="39.6">
      <c r="A122" s="232" t="s">
        <v>60</v>
      </c>
      <c r="B122" s="303">
        <v>18</v>
      </c>
      <c r="C122" s="233" t="s">
        <v>61</v>
      </c>
      <c r="D122" s="219" t="s">
        <v>738</v>
      </c>
      <c r="E122" s="65"/>
      <c r="F122" s="213"/>
      <c r="G122" s="214"/>
      <c r="H122" s="186"/>
      <c r="I122" s="178"/>
      <c r="J122" s="178"/>
      <c r="K122" s="178"/>
      <c r="L122" s="178"/>
      <c r="M122" s="178"/>
      <c r="N122" s="178"/>
      <c r="O122" s="178"/>
      <c r="P122" s="178"/>
      <c r="Q122" s="178"/>
      <c r="R122" s="178"/>
      <c r="S122" s="178"/>
      <c r="T122" s="178"/>
      <c r="U122" s="178"/>
      <c r="V122" s="178"/>
      <c r="W122" s="178"/>
      <c r="X122" s="178"/>
      <c r="Y122" s="178"/>
      <c r="Z122" s="178"/>
      <c r="AA122" s="178"/>
      <c r="AB122" s="178"/>
      <c r="AC122" s="178"/>
      <c r="AD122" s="178"/>
      <c r="AE122" s="178"/>
      <c r="AF122" s="178"/>
      <c r="AG122" s="178"/>
      <c r="AH122" s="178"/>
      <c r="AI122" s="178"/>
      <c r="AJ122" s="178"/>
      <c r="AK122" s="178"/>
      <c r="AL122" s="178"/>
      <c r="AM122" s="178"/>
      <c r="AN122" s="178"/>
      <c r="AO122" s="178"/>
      <c r="AP122" s="178"/>
      <c r="AQ122" s="178"/>
      <c r="AR122" s="178"/>
      <c r="AS122" s="178"/>
      <c r="AT122" s="178"/>
      <c r="AU122" s="178"/>
      <c r="AV122" s="178"/>
      <c r="AW122" s="178"/>
      <c r="AX122" s="178"/>
      <c r="AY122" s="178"/>
      <c r="AZ122" s="178"/>
      <c r="BA122" s="178"/>
      <c r="BB122" s="178"/>
      <c r="BC122" s="178"/>
      <c r="BD122" s="178"/>
      <c r="BE122" s="178"/>
      <c r="BF122" s="178"/>
      <c r="BG122" s="178"/>
      <c r="BH122" s="178"/>
      <c r="BI122" s="178"/>
      <c r="BJ122" s="178"/>
      <c r="BK122" s="178"/>
      <c r="BL122" s="178"/>
      <c r="BM122" s="178"/>
      <c r="BN122" s="178"/>
      <c r="BO122" s="178"/>
      <c r="BP122" s="178"/>
      <c r="BQ122" s="178"/>
      <c r="BR122" s="178"/>
      <c r="BS122" s="178"/>
      <c r="BT122" s="605" t="s">
        <v>100</v>
      </c>
      <c r="BU122" s="215"/>
      <c r="BV122" s="215"/>
      <c r="BW122" s="215"/>
      <c r="BX122" s="215"/>
      <c r="BY122" s="215"/>
      <c r="BZ122" s="215"/>
      <c r="CA122" s="215"/>
      <c r="CB122" s="215"/>
      <c r="CC122" s="215"/>
      <c r="CD122" s="215"/>
      <c r="CE122" s="215"/>
      <c r="CF122" s="215"/>
      <c r="CG122" s="215"/>
      <c r="CH122" s="215"/>
      <c r="CI122" s="215"/>
      <c r="CJ122" s="215"/>
      <c r="CK122" s="215"/>
      <c r="CL122" s="215"/>
      <c r="CM122" s="215"/>
      <c r="CN122" s="215"/>
      <c r="CO122" s="215"/>
      <c r="CP122" s="215"/>
      <c r="CQ122" s="215"/>
      <c r="CR122" s="215"/>
      <c r="CS122" s="215"/>
      <c r="CT122" s="215"/>
      <c r="CU122" s="215"/>
      <c r="CV122" s="215"/>
      <c r="CW122" s="215"/>
      <c r="CX122" s="215"/>
      <c r="CY122" s="215"/>
      <c r="CZ122" s="215"/>
      <c r="DA122" s="215"/>
      <c r="DB122" s="215"/>
      <c r="DC122" s="215"/>
      <c r="DD122" s="215"/>
      <c r="DE122" s="215"/>
      <c r="DF122" s="215"/>
      <c r="DG122" s="215"/>
      <c r="DH122" s="215"/>
      <c r="DI122" s="215"/>
      <c r="DJ122" s="215"/>
      <c r="DK122" s="215"/>
      <c r="DL122" s="215"/>
      <c r="DM122" s="215"/>
      <c r="DN122" s="215"/>
      <c r="DO122" s="215"/>
      <c r="DP122" s="215"/>
      <c r="DQ122" s="215"/>
      <c r="DR122" s="215"/>
      <c r="DS122" s="215"/>
      <c r="DT122" s="215"/>
      <c r="DU122" s="215"/>
      <c r="DV122" s="215"/>
      <c r="DW122" s="215"/>
      <c r="DX122" s="215"/>
      <c r="DY122" s="215"/>
      <c r="DZ122" s="215"/>
      <c r="EA122" s="215"/>
      <c r="EB122" s="215"/>
      <c r="EC122" s="215"/>
      <c r="ED122" s="215"/>
      <c r="EE122" s="215"/>
      <c r="EF122" s="215"/>
      <c r="EG122" s="215"/>
      <c r="EH122" s="215"/>
      <c r="EI122" s="215"/>
      <c r="EJ122" s="215"/>
      <c r="EK122" s="215"/>
      <c r="EL122" s="215"/>
      <c r="EM122" s="215"/>
      <c r="EN122" s="215"/>
      <c r="EO122" s="215"/>
      <c r="EP122" s="215"/>
      <c r="EQ122" s="215"/>
      <c r="ER122" s="215"/>
      <c r="ES122" s="215"/>
      <c r="ET122" s="215"/>
      <c r="EU122" s="215"/>
      <c r="EV122" s="215"/>
      <c r="EW122" s="215"/>
      <c r="EX122" s="215"/>
      <c r="EY122" s="215"/>
      <c r="EZ122" s="215"/>
      <c r="FA122" s="215"/>
      <c r="FB122" s="215"/>
      <c r="FC122" s="215"/>
      <c r="FD122" s="215"/>
      <c r="FE122" s="215"/>
      <c r="FF122" s="215"/>
      <c r="FG122" s="215"/>
      <c r="FH122" s="215"/>
      <c r="FI122" s="215"/>
      <c r="FJ122" s="215"/>
      <c r="FK122" s="215"/>
      <c r="FL122" s="215"/>
      <c r="FM122" s="792"/>
      <c r="FN122" s="792"/>
      <c r="FO122" s="216"/>
      <c r="FP122" s="216"/>
      <c r="FQ122" s="216"/>
      <c r="FR122" s="216"/>
    </row>
    <row r="123" spans="1:174" s="217" customFormat="1" ht="26.4">
      <c r="A123" s="742" t="s">
        <v>63</v>
      </c>
      <c r="B123" s="683"/>
      <c r="C123" s="683"/>
      <c r="D123" s="218" t="s">
        <v>101</v>
      </c>
      <c r="E123" s="3"/>
      <c r="F123" s="190"/>
      <c r="G123" s="191"/>
      <c r="H123" s="192"/>
      <c r="I123" s="178"/>
      <c r="J123" s="178"/>
      <c r="K123" s="178"/>
      <c r="L123" s="178"/>
      <c r="M123" s="178"/>
      <c r="N123" s="178"/>
      <c r="O123" s="178"/>
      <c r="P123" s="178"/>
      <c r="Q123" s="178"/>
      <c r="R123" s="178"/>
      <c r="S123" s="178"/>
      <c r="T123" s="178"/>
      <c r="U123" s="178"/>
      <c r="V123" s="178"/>
      <c r="W123" s="178"/>
      <c r="X123" s="178"/>
      <c r="Y123" s="178"/>
      <c r="Z123" s="178"/>
      <c r="AA123" s="178"/>
      <c r="AB123" s="178"/>
      <c r="AC123" s="178"/>
      <c r="AD123" s="178"/>
      <c r="AE123" s="178"/>
      <c r="AF123" s="178"/>
      <c r="AG123" s="178"/>
      <c r="AH123" s="178"/>
      <c r="AI123" s="178"/>
      <c r="AJ123" s="178"/>
      <c r="AK123" s="178"/>
      <c r="AL123" s="178"/>
      <c r="AM123" s="178"/>
      <c r="AN123" s="178"/>
      <c r="AO123" s="178"/>
      <c r="AP123" s="178"/>
      <c r="AQ123" s="178"/>
      <c r="AR123" s="178"/>
      <c r="AS123" s="178"/>
      <c r="AT123" s="178"/>
      <c r="AU123" s="178"/>
      <c r="AV123" s="178"/>
      <c r="AW123" s="178"/>
      <c r="AX123" s="178"/>
      <c r="AY123" s="178"/>
      <c r="AZ123" s="178"/>
      <c r="BA123" s="178"/>
      <c r="BB123" s="178"/>
      <c r="BC123" s="178"/>
      <c r="BD123" s="178"/>
      <c r="BE123" s="178"/>
      <c r="BF123" s="178"/>
      <c r="BG123" s="178"/>
      <c r="BH123" s="178"/>
      <c r="BI123" s="178"/>
      <c r="BJ123" s="178"/>
      <c r="BK123" s="178"/>
      <c r="BL123" s="178"/>
      <c r="BM123" s="178"/>
      <c r="BN123" s="178"/>
      <c r="BO123" s="178"/>
      <c r="BP123" s="178"/>
      <c r="BQ123" s="178"/>
      <c r="BR123" s="178"/>
      <c r="BS123" s="178"/>
      <c r="BT123" s="746"/>
      <c r="BU123" s="215"/>
      <c r="BV123" s="215"/>
      <c r="BW123" s="215"/>
      <c r="BX123" s="215"/>
      <c r="BY123" s="215"/>
      <c r="BZ123" s="215"/>
      <c r="CA123" s="215"/>
      <c r="CB123" s="215"/>
      <c r="CC123" s="215"/>
      <c r="CD123" s="215"/>
      <c r="CE123" s="215"/>
      <c r="CF123" s="215"/>
      <c r="CG123" s="215"/>
      <c r="CH123" s="215"/>
      <c r="CI123" s="215"/>
      <c r="CJ123" s="215"/>
      <c r="CK123" s="215"/>
      <c r="CL123" s="215"/>
      <c r="CM123" s="215"/>
      <c r="CN123" s="215"/>
      <c r="CO123" s="215"/>
      <c r="CP123" s="215"/>
      <c r="CQ123" s="215"/>
      <c r="CR123" s="215"/>
      <c r="CS123" s="215"/>
      <c r="CT123" s="215"/>
      <c r="CU123" s="215"/>
      <c r="CV123" s="215"/>
      <c r="CW123" s="215"/>
      <c r="CX123" s="215"/>
      <c r="CY123" s="215"/>
      <c r="CZ123" s="215"/>
      <c r="DA123" s="215"/>
      <c r="DB123" s="215"/>
      <c r="DC123" s="215"/>
      <c r="DD123" s="215"/>
      <c r="DE123" s="215"/>
      <c r="DF123" s="215"/>
      <c r="DG123" s="215"/>
      <c r="DH123" s="215"/>
      <c r="DI123" s="215"/>
      <c r="DJ123" s="215"/>
      <c r="DK123" s="215"/>
      <c r="DL123" s="215"/>
      <c r="DM123" s="215"/>
      <c r="DN123" s="215"/>
      <c r="DO123" s="215"/>
      <c r="DP123" s="215"/>
      <c r="DQ123" s="215"/>
      <c r="DR123" s="215"/>
      <c r="DS123" s="215"/>
      <c r="DT123" s="215"/>
      <c r="DU123" s="215"/>
      <c r="DV123" s="215"/>
      <c r="DW123" s="215"/>
      <c r="DX123" s="215"/>
      <c r="DY123" s="215"/>
      <c r="DZ123" s="215"/>
      <c r="EA123" s="215"/>
      <c r="EB123" s="215"/>
      <c r="EC123" s="215"/>
      <c r="ED123" s="215"/>
      <c r="EE123" s="215"/>
      <c r="EF123" s="215"/>
      <c r="EG123" s="215"/>
      <c r="EH123" s="215"/>
      <c r="EI123" s="215"/>
      <c r="EJ123" s="215"/>
      <c r="EK123" s="215"/>
      <c r="EL123" s="215"/>
      <c r="EM123" s="215"/>
      <c r="EN123" s="215"/>
      <c r="EO123" s="215"/>
      <c r="EP123" s="215"/>
      <c r="EQ123" s="215"/>
      <c r="ER123" s="215"/>
      <c r="ES123" s="215"/>
      <c r="ET123" s="215"/>
      <c r="EU123" s="215"/>
      <c r="EV123" s="215"/>
      <c r="EW123" s="215"/>
      <c r="EX123" s="215"/>
      <c r="EY123" s="215"/>
      <c r="EZ123" s="215"/>
      <c r="FA123" s="215"/>
      <c r="FB123" s="215"/>
      <c r="FC123" s="215"/>
      <c r="FD123" s="215"/>
      <c r="FE123" s="215"/>
      <c r="FF123" s="215"/>
      <c r="FG123" s="215"/>
      <c r="FH123" s="215"/>
      <c r="FI123" s="215"/>
      <c r="FJ123" s="215"/>
      <c r="FK123" s="215"/>
      <c r="FL123" s="215"/>
      <c r="FM123" s="792"/>
      <c r="FN123" s="792"/>
      <c r="FO123" s="216"/>
      <c r="FP123" s="216"/>
      <c r="FQ123" s="216"/>
      <c r="FR123" s="216"/>
    </row>
    <row r="124" spans="1:174" s="217" customFormat="1" ht="15" customHeight="1">
      <c r="A124" s="742" t="s">
        <v>63</v>
      </c>
      <c r="B124" s="683"/>
      <c r="C124" s="683"/>
      <c r="D124" s="218" t="s">
        <v>98</v>
      </c>
      <c r="E124" s="4"/>
      <c r="F124" s="193"/>
      <c r="G124" s="194"/>
      <c r="H124" s="186"/>
      <c r="I124" s="178"/>
      <c r="J124" s="178"/>
      <c r="K124" s="178"/>
      <c r="L124" s="178"/>
      <c r="M124" s="178"/>
      <c r="N124" s="178"/>
      <c r="O124" s="178"/>
      <c r="P124" s="178"/>
      <c r="Q124" s="178"/>
      <c r="R124" s="178"/>
      <c r="S124" s="178"/>
      <c r="T124" s="178"/>
      <c r="U124" s="178"/>
      <c r="V124" s="178"/>
      <c r="W124" s="178"/>
      <c r="X124" s="178"/>
      <c r="Y124" s="178"/>
      <c r="Z124" s="178"/>
      <c r="AA124" s="178"/>
      <c r="AB124" s="178"/>
      <c r="AC124" s="178"/>
      <c r="AD124" s="178"/>
      <c r="AE124" s="178"/>
      <c r="AF124" s="178"/>
      <c r="AG124" s="178"/>
      <c r="AH124" s="178"/>
      <c r="AI124" s="178"/>
      <c r="AJ124" s="178"/>
      <c r="AK124" s="178"/>
      <c r="AL124" s="178"/>
      <c r="AM124" s="178"/>
      <c r="AN124" s="178"/>
      <c r="AO124" s="178"/>
      <c r="AP124" s="178"/>
      <c r="AQ124" s="178"/>
      <c r="AR124" s="178"/>
      <c r="AS124" s="178"/>
      <c r="AT124" s="178"/>
      <c r="AU124" s="178"/>
      <c r="AV124" s="178"/>
      <c r="AW124" s="178"/>
      <c r="AX124" s="178"/>
      <c r="AY124" s="178"/>
      <c r="AZ124" s="178"/>
      <c r="BA124" s="178"/>
      <c r="BB124" s="178"/>
      <c r="BC124" s="178"/>
      <c r="BD124" s="178"/>
      <c r="BE124" s="178"/>
      <c r="BF124" s="178"/>
      <c r="BG124" s="178"/>
      <c r="BH124" s="178"/>
      <c r="BI124" s="178"/>
      <c r="BJ124" s="178"/>
      <c r="BK124" s="178"/>
      <c r="BL124" s="178"/>
      <c r="BM124" s="178"/>
      <c r="BN124" s="178"/>
      <c r="BO124" s="178"/>
      <c r="BP124" s="178"/>
      <c r="BQ124" s="178"/>
      <c r="BR124" s="178"/>
      <c r="BS124" s="178"/>
      <c r="BT124" s="746"/>
      <c r="BU124" s="215"/>
      <c r="BV124" s="215"/>
      <c r="BW124" s="215"/>
      <c r="BX124" s="215"/>
      <c r="BY124" s="215"/>
      <c r="BZ124" s="215"/>
      <c r="CA124" s="215"/>
      <c r="CB124" s="215"/>
      <c r="CC124" s="215"/>
      <c r="CD124" s="215"/>
      <c r="CE124" s="215"/>
      <c r="CF124" s="215"/>
      <c r="CG124" s="215"/>
      <c r="CH124" s="215"/>
      <c r="CI124" s="215"/>
      <c r="CJ124" s="215"/>
      <c r="CK124" s="215"/>
      <c r="CL124" s="215"/>
      <c r="CM124" s="215"/>
      <c r="CN124" s="215"/>
      <c r="CO124" s="215"/>
      <c r="CP124" s="215"/>
      <c r="CQ124" s="215"/>
      <c r="CR124" s="215"/>
      <c r="CS124" s="215"/>
      <c r="CT124" s="215"/>
      <c r="CU124" s="215"/>
      <c r="CV124" s="215"/>
      <c r="CW124" s="215"/>
      <c r="CX124" s="215"/>
      <c r="CY124" s="215"/>
      <c r="CZ124" s="215"/>
      <c r="DA124" s="215"/>
      <c r="DB124" s="215"/>
      <c r="DC124" s="215"/>
      <c r="DD124" s="215"/>
      <c r="DE124" s="215"/>
      <c r="DF124" s="215"/>
      <c r="DG124" s="215"/>
      <c r="DH124" s="215"/>
      <c r="DI124" s="215"/>
      <c r="DJ124" s="215"/>
      <c r="DK124" s="215"/>
      <c r="DL124" s="215"/>
      <c r="DM124" s="215"/>
      <c r="DN124" s="215"/>
      <c r="DO124" s="215"/>
      <c r="DP124" s="215"/>
      <c r="DQ124" s="215"/>
      <c r="DR124" s="215"/>
      <c r="DS124" s="215"/>
      <c r="DT124" s="215"/>
      <c r="DU124" s="215"/>
      <c r="DV124" s="215"/>
      <c r="DW124" s="215"/>
      <c r="DX124" s="215"/>
      <c r="DY124" s="215"/>
      <c r="DZ124" s="215"/>
      <c r="EA124" s="215"/>
      <c r="EB124" s="215"/>
      <c r="EC124" s="215"/>
      <c r="ED124" s="215"/>
      <c r="EE124" s="215"/>
      <c r="EF124" s="215"/>
      <c r="EG124" s="215"/>
      <c r="EH124" s="215"/>
      <c r="EI124" s="215"/>
      <c r="EJ124" s="215"/>
      <c r="EK124" s="215"/>
      <c r="EL124" s="215"/>
      <c r="EM124" s="215"/>
      <c r="EN124" s="215"/>
      <c r="EO124" s="215"/>
      <c r="EP124" s="215"/>
      <c r="EQ124" s="215"/>
      <c r="ER124" s="215"/>
      <c r="ES124" s="215"/>
      <c r="ET124" s="215"/>
      <c r="EU124" s="215"/>
      <c r="EV124" s="215"/>
      <c r="EW124" s="215"/>
      <c r="EX124" s="215"/>
      <c r="EY124" s="215"/>
      <c r="EZ124" s="215"/>
      <c r="FA124" s="215"/>
      <c r="FB124" s="215"/>
      <c r="FC124" s="215"/>
      <c r="FD124" s="215"/>
      <c r="FE124" s="215"/>
      <c r="FF124" s="215"/>
      <c r="FG124" s="215"/>
      <c r="FH124" s="215"/>
      <c r="FI124" s="215"/>
      <c r="FJ124" s="215"/>
      <c r="FK124" s="215"/>
      <c r="FL124" s="215"/>
      <c r="FM124" s="792"/>
      <c r="FN124" s="792"/>
      <c r="FO124" s="216"/>
      <c r="FP124" s="216"/>
      <c r="FQ124" s="216"/>
      <c r="FR124" s="216"/>
    </row>
    <row r="125" spans="1:174" s="217" customFormat="1" ht="15" customHeight="1">
      <c r="A125" s="742" t="s">
        <v>63</v>
      </c>
      <c r="B125" s="683"/>
      <c r="C125" s="683"/>
      <c r="D125" s="218" t="s">
        <v>99</v>
      </c>
      <c r="E125" s="4"/>
      <c r="F125" s="193"/>
      <c r="G125" s="194"/>
      <c r="H125" s="186"/>
      <c r="I125" s="178"/>
      <c r="J125" s="178"/>
      <c r="K125" s="178"/>
      <c r="L125" s="178"/>
      <c r="M125" s="178"/>
      <c r="N125" s="178"/>
      <c r="O125" s="178"/>
      <c r="P125" s="178"/>
      <c r="Q125" s="178"/>
      <c r="R125" s="178"/>
      <c r="S125" s="178"/>
      <c r="T125" s="178"/>
      <c r="U125" s="178"/>
      <c r="V125" s="178"/>
      <c r="W125" s="178"/>
      <c r="X125" s="178"/>
      <c r="Y125" s="178"/>
      <c r="Z125" s="178"/>
      <c r="AA125" s="178"/>
      <c r="AB125" s="178"/>
      <c r="AC125" s="178"/>
      <c r="AD125" s="178"/>
      <c r="AE125" s="178"/>
      <c r="AF125" s="178"/>
      <c r="AG125" s="178"/>
      <c r="AH125" s="178"/>
      <c r="AI125" s="178"/>
      <c r="AJ125" s="178"/>
      <c r="AK125" s="178"/>
      <c r="AL125" s="178"/>
      <c r="AM125" s="178"/>
      <c r="AN125" s="178"/>
      <c r="AO125" s="178"/>
      <c r="AP125" s="178"/>
      <c r="AQ125" s="178"/>
      <c r="AR125" s="178"/>
      <c r="AS125" s="178"/>
      <c r="AT125" s="178"/>
      <c r="AU125" s="178"/>
      <c r="AV125" s="178"/>
      <c r="AW125" s="178"/>
      <c r="AX125" s="178"/>
      <c r="AY125" s="178"/>
      <c r="AZ125" s="178"/>
      <c r="BA125" s="178"/>
      <c r="BB125" s="178"/>
      <c r="BC125" s="178"/>
      <c r="BD125" s="178"/>
      <c r="BE125" s="178"/>
      <c r="BF125" s="178"/>
      <c r="BG125" s="178"/>
      <c r="BH125" s="178"/>
      <c r="BI125" s="178"/>
      <c r="BJ125" s="178"/>
      <c r="BK125" s="178"/>
      <c r="BL125" s="178"/>
      <c r="BM125" s="178"/>
      <c r="BN125" s="178"/>
      <c r="BO125" s="178"/>
      <c r="BP125" s="178"/>
      <c r="BQ125" s="178"/>
      <c r="BR125" s="178"/>
      <c r="BS125" s="178"/>
      <c r="BT125" s="746"/>
      <c r="BU125" s="215"/>
      <c r="BV125" s="215"/>
      <c r="BW125" s="215"/>
      <c r="BX125" s="215"/>
      <c r="BY125" s="215"/>
      <c r="BZ125" s="215"/>
      <c r="CA125" s="215"/>
      <c r="CB125" s="215"/>
      <c r="CC125" s="215"/>
      <c r="CD125" s="215"/>
      <c r="CE125" s="215"/>
      <c r="CF125" s="215"/>
      <c r="CG125" s="215"/>
      <c r="CH125" s="215"/>
      <c r="CI125" s="215"/>
      <c r="CJ125" s="215"/>
      <c r="CK125" s="215"/>
      <c r="CL125" s="215"/>
      <c r="CM125" s="215"/>
      <c r="CN125" s="215"/>
      <c r="CO125" s="215"/>
      <c r="CP125" s="215"/>
      <c r="CQ125" s="215"/>
      <c r="CR125" s="215"/>
      <c r="CS125" s="215"/>
      <c r="CT125" s="215"/>
      <c r="CU125" s="215"/>
      <c r="CV125" s="215"/>
      <c r="CW125" s="215"/>
      <c r="CX125" s="215"/>
      <c r="CY125" s="215"/>
      <c r="CZ125" s="215"/>
      <c r="DA125" s="215"/>
      <c r="DB125" s="215"/>
      <c r="DC125" s="215"/>
      <c r="DD125" s="215"/>
      <c r="DE125" s="215"/>
      <c r="DF125" s="215"/>
      <c r="DG125" s="215"/>
      <c r="DH125" s="215"/>
      <c r="DI125" s="215"/>
      <c r="DJ125" s="215"/>
      <c r="DK125" s="215"/>
      <c r="DL125" s="215"/>
      <c r="DM125" s="215"/>
      <c r="DN125" s="215"/>
      <c r="DO125" s="215"/>
      <c r="DP125" s="215"/>
      <c r="DQ125" s="215"/>
      <c r="DR125" s="215"/>
      <c r="DS125" s="215"/>
      <c r="DT125" s="215"/>
      <c r="DU125" s="215"/>
      <c r="DV125" s="215"/>
      <c r="DW125" s="215"/>
      <c r="DX125" s="215"/>
      <c r="DY125" s="215"/>
      <c r="DZ125" s="215"/>
      <c r="EA125" s="215"/>
      <c r="EB125" s="215"/>
      <c r="EC125" s="215"/>
      <c r="ED125" s="215"/>
      <c r="EE125" s="215"/>
      <c r="EF125" s="215"/>
      <c r="EG125" s="215"/>
      <c r="EH125" s="215"/>
      <c r="EI125" s="215"/>
      <c r="EJ125" s="215"/>
      <c r="EK125" s="215"/>
      <c r="EL125" s="215"/>
      <c r="EM125" s="215"/>
      <c r="EN125" s="215"/>
      <c r="EO125" s="215"/>
      <c r="EP125" s="215"/>
      <c r="EQ125" s="215"/>
      <c r="ER125" s="215"/>
      <c r="ES125" s="215"/>
      <c r="ET125" s="215"/>
      <c r="EU125" s="215"/>
      <c r="EV125" s="215"/>
      <c r="EW125" s="215"/>
      <c r="EX125" s="215"/>
      <c r="EY125" s="215"/>
      <c r="EZ125" s="215"/>
      <c r="FA125" s="215"/>
      <c r="FB125" s="215"/>
      <c r="FC125" s="215"/>
      <c r="FD125" s="215"/>
      <c r="FE125" s="215"/>
      <c r="FF125" s="215"/>
      <c r="FG125" s="215"/>
      <c r="FH125" s="215"/>
      <c r="FI125" s="215"/>
      <c r="FJ125" s="215"/>
      <c r="FK125" s="215"/>
      <c r="FL125" s="215"/>
      <c r="FM125" s="792"/>
      <c r="FN125" s="792"/>
      <c r="FO125" s="216"/>
      <c r="FP125" s="216"/>
      <c r="FQ125" s="216"/>
      <c r="FR125" s="216"/>
    </row>
    <row r="126" spans="1:174" s="217" customFormat="1" ht="15" customHeight="1">
      <c r="A126" s="742" t="s">
        <v>63</v>
      </c>
      <c r="B126" s="683"/>
      <c r="C126" s="683"/>
      <c r="D126" s="95" t="s">
        <v>67</v>
      </c>
      <c r="E126" s="4"/>
      <c r="F126" s="193"/>
      <c r="G126" s="194"/>
      <c r="H126" s="186"/>
      <c r="I126" s="178"/>
      <c r="J126" s="178"/>
      <c r="K126" s="178"/>
      <c r="L126" s="178"/>
      <c r="M126" s="178"/>
      <c r="N126" s="178"/>
      <c r="O126" s="178"/>
      <c r="P126" s="178"/>
      <c r="Q126" s="178"/>
      <c r="R126" s="178"/>
      <c r="S126" s="178"/>
      <c r="T126" s="178"/>
      <c r="U126" s="178"/>
      <c r="V126" s="178"/>
      <c r="W126" s="178"/>
      <c r="X126" s="178"/>
      <c r="Y126" s="178"/>
      <c r="Z126" s="178"/>
      <c r="AA126" s="178"/>
      <c r="AB126" s="178"/>
      <c r="AC126" s="178"/>
      <c r="AD126" s="178"/>
      <c r="AE126" s="178"/>
      <c r="AF126" s="178"/>
      <c r="AG126" s="178"/>
      <c r="AH126" s="178"/>
      <c r="AI126" s="178"/>
      <c r="AJ126" s="178"/>
      <c r="AK126" s="178"/>
      <c r="AL126" s="178"/>
      <c r="AM126" s="178"/>
      <c r="AN126" s="178"/>
      <c r="AO126" s="178"/>
      <c r="AP126" s="178"/>
      <c r="AQ126" s="178"/>
      <c r="AR126" s="178"/>
      <c r="AS126" s="178"/>
      <c r="AT126" s="178"/>
      <c r="AU126" s="178"/>
      <c r="AV126" s="178"/>
      <c r="AW126" s="178"/>
      <c r="AX126" s="178"/>
      <c r="AY126" s="178"/>
      <c r="AZ126" s="178"/>
      <c r="BA126" s="178"/>
      <c r="BB126" s="178"/>
      <c r="BC126" s="178"/>
      <c r="BD126" s="178"/>
      <c r="BE126" s="178"/>
      <c r="BF126" s="178"/>
      <c r="BG126" s="178"/>
      <c r="BH126" s="178"/>
      <c r="BI126" s="178"/>
      <c r="BJ126" s="178"/>
      <c r="BK126" s="178"/>
      <c r="BL126" s="178"/>
      <c r="BM126" s="178"/>
      <c r="BN126" s="178"/>
      <c r="BO126" s="178"/>
      <c r="BP126" s="178"/>
      <c r="BQ126" s="178"/>
      <c r="BR126" s="178"/>
      <c r="BS126" s="178"/>
      <c r="BT126" s="746"/>
      <c r="BU126" s="215"/>
      <c r="BV126" s="215"/>
      <c r="BW126" s="215"/>
      <c r="BX126" s="215"/>
      <c r="BY126" s="215"/>
      <c r="BZ126" s="215"/>
      <c r="CA126" s="215"/>
      <c r="CB126" s="215"/>
      <c r="CC126" s="215"/>
      <c r="CD126" s="215"/>
      <c r="CE126" s="215"/>
      <c r="CF126" s="215"/>
      <c r="CG126" s="215"/>
      <c r="CH126" s="215"/>
      <c r="CI126" s="215"/>
      <c r="CJ126" s="215"/>
      <c r="CK126" s="215"/>
      <c r="CL126" s="215"/>
      <c r="CM126" s="215"/>
      <c r="CN126" s="215"/>
      <c r="CO126" s="215"/>
      <c r="CP126" s="215"/>
      <c r="CQ126" s="215"/>
      <c r="CR126" s="215"/>
      <c r="CS126" s="215"/>
      <c r="CT126" s="215"/>
      <c r="CU126" s="215"/>
      <c r="CV126" s="215"/>
      <c r="CW126" s="215"/>
      <c r="CX126" s="215"/>
      <c r="CY126" s="215"/>
      <c r="CZ126" s="215"/>
      <c r="DA126" s="215"/>
      <c r="DB126" s="215"/>
      <c r="DC126" s="215"/>
      <c r="DD126" s="215"/>
      <c r="DE126" s="215"/>
      <c r="DF126" s="215"/>
      <c r="DG126" s="215"/>
      <c r="DH126" s="215"/>
      <c r="DI126" s="215"/>
      <c r="DJ126" s="215"/>
      <c r="DK126" s="215"/>
      <c r="DL126" s="215"/>
      <c r="DM126" s="215"/>
      <c r="DN126" s="215"/>
      <c r="DO126" s="215"/>
      <c r="DP126" s="215"/>
      <c r="DQ126" s="215"/>
      <c r="DR126" s="215"/>
      <c r="DS126" s="215"/>
      <c r="DT126" s="215"/>
      <c r="DU126" s="215"/>
      <c r="DV126" s="215"/>
      <c r="DW126" s="215"/>
      <c r="DX126" s="215"/>
      <c r="DY126" s="215"/>
      <c r="DZ126" s="215"/>
      <c r="EA126" s="215"/>
      <c r="EB126" s="215"/>
      <c r="EC126" s="215"/>
      <c r="ED126" s="215"/>
      <c r="EE126" s="215"/>
      <c r="EF126" s="215"/>
      <c r="EG126" s="215"/>
      <c r="EH126" s="215"/>
      <c r="EI126" s="215"/>
      <c r="EJ126" s="215"/>
      <c r="EK126" s="215"/>
      <c r="EL126" s="215"/>
      <c r="EM126" s="215"/>
      <c r="EN126" s="215"/>
      <c r="EO126" s="215"/>
      <c r="EP126" s="215"/>
      <c r="EQ126" s="215"/>
      <c r="ER126" s="215"/>
      <c r="ES126" s="215"/>
      <c r="ET126" s="215"/>
      <c r="EU126" s="215"/>
      <c r="EV126" s="215"/>
      <c r="EW126" s="215"/>
      <c r="EX126" s="215"/>
      <c r="EY126" s="215"/>
      <c r="EZ126" s="215"/>
      <c r="FA126" s="215"/>
      <c r="FB126" s="215"/>
      <c r="FC126" s="215"/>
      <c r="FD126" s="215"/>
      <c r="FE126" s="215"/>
      <c r="FF126" s="215"/>
      <c r="FG126" s="215"/>
      <c r="FH126" s="215"/>
      <c r="FI126" s="215"/>
      <c r="FJ126" s="215"/>
      <c r="FK126" s="215"/>
      <c r="FL126" s="215"/>
      <c r="FM126" s="792"/>
      <c r="FN126" s="792"/>
      <c r="FO126" s="216"/>
      <c r="FP126" s="216"/>
      <c r="FQ126" s="216"/>
      <c r="FR126" s="216"/>
    </row>
    <row r="127" spans="1:174" s="217" customFormat="1" ht="15" customHeight="1" thickBot="1">
      <c r="A127" s="742" t="s">
        <v>63</v>
      </c>
      <c r="B127" s="683"/>
      <c r="C127" s="683"/>
      <c r="D127" s="97" t="s">
        <v>16</v>
      </c>
      <c r="E127" s="4"/>
      <c r="F127" s="193"/>
      <c r="G127" s="194"/>
      <c r="H127" s="186"/>
      <c r="I127" s="178"/>
      <c r="J127" s="178"/>
      <c r="K127" s="178"/>
      <c r="L127" s="178"/>
      <c r="M127" s="178"/>
      <c r="N127" s="178"/>
      <c r="O127" s="178"/>
      <c r="P127" s="178"/>
      <c r="Q127" s="178"/>
      <c r="R127" s="178"/>
      <c r="S127" s="178"/>
      <c r="T127" s="178"/>
      <c r="U127" s="178"/>
      <c r="V127" s="178"/>
      <c r="W127" s="178"/>
      <c r="X127" s="178"/>
      <c r="Y127" s="178"/>
      <c r="Z127" s="178"/>
      <c r="AA127" s="178"/>
      <c r="AB127" s="178"/>
      <c r="AC127" s="178"/>
      <c r="AD127" s="178"/>
      <c r="AE127" s="178"/>
      <c r="AF127" s="178"/>
      <c r="AG127" s="178"/>
      <c r="AH127" s="178"/>
      <c r="AI127" s="178"/>
      <c r="AJ127" s="178"/>
      <c r="AK127" s="178"/>
      <c r="AL127" s="178"/>
      <c r="AM127" s="178"/>
      <c r="AN127" s="178"/>
      <c r="AO127" s="178"/>
      <c r="AP127" s="178"/>
      <c r="AQ127" s="178"/>
      <c r="AR127" s="178"/>
      <c r="AS127" s="178"/>
      <c r="AT127" s="178"/>
      <c r="AU127" s="178"/>
      <c r="AV127" s="178"/>
      <c r="AW127" s="178"/>
      <c r="AX127" s="178"/>
      <c r="AY127" s="178"/>
      <c r="AZ127" s="178"/>
      <c r="BA127" s="178"/>
      <c r="BB127" s="178"/>
      <c r="BC127" s="178"/>
      <c r="BD127" s="178"/>
      <c r="BE127" s="178"/>
      <c r="BF127" s="178"/>
      <c r="BG127" s="178"/>
      <c r="BH127" s="178"/>
      <c r="BI127" s="178"/>
      <c r="BJ127" s="178"/>
      <c r="BK127" s="178"/>
      <c r="BL127" s="178"/>
      <c r="BM127" s="178"/>
      <c r="BN127" s="178"/>
      <c r="BO127" s="178"/>
      <c r="BP127" s="178"/>
      <c r="BQ127" s="178"/>
      <c r="BR127" s="178"/>
      <c r="BS127" s="178"/>
      <c r="BT127" s="746"/>
      <c r="BU127" s="215"/>
      <c r="BV127" s="215"/>
      <c r="BW127" s="215"/>
      <c r="BX127" s="215"/>
      <c r="BY127" s="215"/>
      <c r="BZ127" s="215"/>
      <c r="CA127" s="215"/>
      <c r="CB127" s="215"/>
      <c r="CC127" s="215"/>
      <c r="CD127" s="215"/>
      <c r="CE127" s="215"/>
      <c r="CF127" s="215"/>
      <c r="CG127" s="215"/>
      <c r="CH127" s="215"/>
      <c r="CI127" s="215"/>
      <c r="CJ127" s="215"/>
      <c r="CK127" s="215"/>
      <c r="CL127" s="215"/>
      <c r="CM127" s="215"/>
      <c r="CN127" s="215"/>
      <c r="CO127" s="215"/>
      <c r="CP127" s="215"/>
      <c r="CQ127" s="215"/>
      <c r="CR127" s="215"/>
      <c r="CS127" s="215"/>
      <c r="CT127" s="215"/>
      <c r="CU127" s="215"/>
      <c r="CV127" s="215"/>
      <c r="CW127" s="215"/>
      <c r="CX127" s="215"/>
      <c r="CY127" s="215"/>
      <c r="CZ127" s="215"/>
      <c r="DA127" s="215"/>
      <c r="DB127" s="215"/>
      <c r="DC127" s="215"/>
      <c r="DD127" s="215"/>
      <c r="DE127" s="215"/>
      <c r="DF127" s="215"/>
      <c r="DG127" s="215"/>
      <c r="DH127" s="215"/>
      <c r="DI127" s="215"/>
      <c r="DJ127" s="215"/>
      <c r="DK127" s="215"/>
      <c r="DL127" s="215"/>
      <c r="DM127" s="215"/>
      <c r="DN127" s="215"/>
      <c r="DO127" s="215"/>
      <c r="DP127" s="215"/>
      <c r="DQ127" s="215"/>
      <c r="DR127" s="215"/>
      <c r="DS127" s="215"/>
      <c r="DT127" s="215"/>
      <c r="DU127" s="215"/>
      <c r="DV127" s="215"/>
      <c r="DW127" s="215"/>
      <c r="DX127" s="215"/>
      <c r="DY127" s="215"/>
      <c r="DZ127" s="215"/>
      <c r="EA127" s="215"/>
      <c r="EB127" s="215"/>
      <c r="EC127" s="215"/>
      <c r="ED127" s="215"/>
      <c r="EE127" s="215"/>
      <c r="EF127" s="215"/>
      <c r="EG127" s="215"/>
      <c r="EH127" s="215"/>
      <c r="EI127" s="215"/>
      <c r="EJ127" s="215"/>
      <c r="EK127" s="215"/>
      <c r="EL127" s="215"/>
      <c r="EM127" s="215"/>
      <c r="EN127" s="215"/>
      <c r="EO127" s="215"/>
      <c r="EP127" s="215"/>
      <c r="EQ127" s="215"/>
      <c r="ER127" s="215"/>
      <c r="ES127" s="215"/>
      <c r="ET127" s="215"/>
      <c r="EU127" s="215"/>
      <c r="EV127" s="215"/>
      <c r="EW127" s="215"/>
      <c r="EX127" s="215"/>
      <c r="EY127" s="215"/>
      <c r="EZ127" s="215"/>
      <c r="FA127" s="215"/>
      <c r="FB127" s="215"/>
      <c r="FC127" s="215"/>
      <c r="FD127" s="215"/>
      <c r="FE127" s="215"/>
      <c r="FF127" s="215"/>
      <c r="FG127" s="215"/>
      <c r="FH127" s="215"/>
      <c r="FI127" s="215"/>
      <c r="FJ127" s="215"/>
      <c r="FK127" s="215"/>
      <c r="FL127" s="215"/>
      <c r="FM127" s="792"/>
      <c r="FN127" s="792"/>
      <c r="FO127" s="216"/>
      <c r="FP127" s="216"/>
      <c r="FQ127" s="216"/>
      <c r="FR127" s="216"/>
    </row>
    <row r="128" spans="1:174" ht="40.200000000000003" thickBot="1">
      <c r="A128" s="103" t="s">
        <v>102</v>
      </c>
      <c r="B128" s="102" t="s">
        <v>739</v>
      </c>
      <c r="C128" s="234" t="s">
        <v>61</v>
      </c>
      <c r="D128" s="104" t="s">
        <v>103</v>
      </c>
      <c r="E128" s="312" t="s">
        <v>247</v>
      </c>
      <c r="F128" s="235"/>
      <c r="G128" s="236"/>
      <c r="H128" s="221"/>
      <c r="I128" s="69"/>
      <c r="J128" s="237" t="s">
        <v>104</v>
      </c>
      <c r="K128" s="187"/>
      <c r="L128" s="238"/>
      <c r="M128" s="238"/>
      <c r="N128" s="238"/>
      <c r="O128" s="238"/>
      <c r="P128" s="238"/>
      <c r="Q128" s="238"/>
      <c r="R128" s="238"/>
      <c r="S128" s="238"/>
      <c r="T128" s="238"/>
      <c r="U128" s="238"/>
      <c r="V128" s="238"/>
      <c r="W128" s="238"/>
      <c r="X128" s="238"/>
      <c r="Y128" s="238"/>
      <c r="Z128" s="238"/>
      <c r="AA128" s="238"/>
      <c r="AB128" s="238"/>
      <c r="AC128" s="238"/>
      <c r="AD128" s="238"/>
      <c r="AE128" s="238"/>
      <c r="AF128" s="238"/>
      <c r="AG128" s="238"/>
      <c r="AH128" s="238"/>
      <c r="AI128" s="238"/>
      <c r="AJ128" s="238"/>
      <c r="AK128" s="238"/>
      <c r="AL128" s="238"/>
      <c r="AM128" s="238"/>
      <c r="AN128" s="238"/>
      <c r="AO128" s="238"/>
      <c r="AP128" s="238"/>
      <c r="AQ128" s="238"/>
      <c r="AR128" s="238"/>
      <c r="AS128" s="238"/>
      <c r="AT128" s="238"/>
      <c r="AU128" s="238"/>
      <c r="AV128" s="238"/>
      <c r="AW128" s="238"/>
      <c r="AX128" s="238"/>
      <c r="AY128" s="238"/>
      <c r="AZ128" s="238"/>
      <c r="BA128" s="238"/>
      <c r="BB128" s="238"/>
      <c r="BC128" s="238"/>
      <c r="BD128" s="238"/>
      <c r="BE128" s="238"/>
      <c r="BF128" s="238"/>
      <c r="BG128" s="238"/>
      <c r="BH128" s="238"/>
      <c r="BI128" s="238"/>
      <c r="BJ128" s="238"/>
      <c r="BK128" s="238"/>
      <c r="BL128" s="238"/>
      <c r="BM128" s="238"/>
      <c r="BN128" s="238"/>
      <c r="BO128" s="238"/>
      <c r="BP128" s="238"/>
      <c r="BQ128" s="238"/>
      <c r="BR128" s="238"/>
      <c r="BS128" s="238"/>
      <c r="BT128" s="606"/>
      <c r="BU128" s="171"/>
      <c r="BV128" s="171"/>
      <c r="BW128" s="171"/>
    </row>
    <row r="129" spans="1:72" ht="52.8">
      <c r="A129" s="304" t="s">
        <v>102</v>
      </c>
      <c r="B129" s="72">
        <v>21</v>
      </c>
      <c r="C129" s="304" t="s">
        <v>61</v>
      </c>
      <c r="D129" s="73" t="s">
        <v>21</v>
      </c>
      <c r="E129" s="68" t="str">
        <f>IF(F129=0,"",IF(F129=G129,"N/A",IF(ISERROR(J129/I129),1,J129/I129)))</f>
        <v/>
      </c>
      <c r="F129" s="74">
        <f>COUNTIF(L129:CG129,"1 Yes")+COUNTIF(L129:CG129,"2 No")+COUNTIF(L129:CG129,"N/A")</f>
        <v>0</v>
      </c>
      <c r="G129" s="74">
        <f>COUNTIF(L129:CG129,"N/A")</f>
        <v>0</v>
      </c>
      <c r="H129" s="75">
        <f>+COUNTIF(L129:BS129, "2 No")</f>
        <v>0</v>
      </c>
      <c r="I129" s="70">
        <f>+COUNTIF(L129:BS129, "2 No")+COUNTIF(L129:BS129,"1 Yes")</f>
        <v>0</v>
      </c>
      <c r="J129" s="61">
        <f>+COUNTIF(L129:BS129, "1 Yes")</f>
        <v>0</v>
      </c>
      <c r="K129" s="61"/>
      <c r="L129" s="252"/>
      <c r="M129" s="252"/>
      <c r="N129" s="252"/>
      <c r="O129" s="252"/>
      <c r="P129" s="252"/>
      <c r="Q129" s="252"/>
      <c r="R129" s="252"/>
      <c r="S129" s="252"/>
      <c r="T129" s="252"/>
      <c r="U129" s="252"/>
      <c r="V129" s="252"/>
      <c r="W129" s="252"/>
      <c r="X129" s="252"/>
      <c r="Y129" s="252"/>
      <c r="Z129" s="252"/>
      <c r="AA129" s="252"/>
      <c r="AB129" s="252"/>
      <c r="AC129" s="252"/>
      <c r="AD129" s="252"/>
      <c r="AE129" s="252"/>
      <c r="AF129" s="252"/>
      <c r="AG129" s="252"/>
      <c r="AH129" s="252"/>
      <c r="AI129" s="252"/>
      <c r="AJ129" s="252"/>
      <c r="AK129" s="252"/>
      <c r="AL129" s="252"/>
      <c r="AM129" s="252"/>
      <c r="AN129" s="252"/>
      <c r="AO129" s="252"/>
      <c r="AP129" s="252"/>
      <c r="AQ129" s="252"/>
      <c r="AR129" s="252"/>
      <c r="AS129" s="252"/>
      <c r="AT129" s="252"/>
      <c r="AU129" s="252"/>
      <c r="AV129" s="252"/>
      <c r="AW129" s="252"/>
      <c r="AX129" s="252"/>
      <c r="AY129" s="252"/>
      <c r="AZ129" s="252"/>
      <c r="BA129" s="252"/>
      <c r="BB129" s="252"/>
      <c r="BC129" s="252"/>
      <c r="BD129" s="252"/>
      <c r="BE129" s="252"/>
      <c r="BF129" s="252"/>
      <c r="BG129" s="252"/>
      <c r="BH129" s="252"/>
      <c r="BI129" s="252"/>
      <c r="BJ129" s="252"/>
      <c r="BK129" s="252"/>
      <c r="BL129" s="252"/>
      <c r="BM129" s="252"/>
      <c r="BN129" s="252"/>
      <c r="BO129" s="252"/>
      <c r="BP129" s="252"/>
      <c r="BQ129" s="252"/>
      <c r="BR129" s="252"/>
      <c r="BS129" s="598"/>
      <c r="BT129" s="688"/>
    </row>
    <row r="130" spans="1:72">
      <c r="A130" s="683" t="s">
        <v>105</v>
      </c>
      <c r="B130" s="683"/>
      <c r="C130" s="683"/>
      <c r="D130" s="681" t="s">
        <v>106</v>
      </c>
      <c r="E130" s="682"/>
      <c r="F130" s="76"/>
      <c r="G130" s="77"/>
      <c r="H130" s="77"/>
      <c r="I130" s="78"/>
      <c r="J130" s="79"/>
      <c r="K130" s="310">
        <f>+COUNTIF(L130:BS130, "Yes a.")</f>
        <v>0</v>
      </c>
      <c r="L130" s="253"/>
      <c r="M130" s="253"/>
      <c r="N130" s="253"/>
      <c r="O130" s="253"/>
      <c r="P130" s="253"/>
      <c r="Q130" s="253"/>
      <c r="R130" s="253"/>
      <c r="S130" s="253"/>
      <c r="T130" s="253"/>
      <c r="U130" s="253"/>
      <c r="V130" s="253"/>
      <c r="W130" s="253"/>
      <c r="X130" s="253"/>
      <c r="Y130" s="253"/>
      <c r="Z130" s="253"/>
      <c r="AA130" s="253"/>
      <c r="AB130" s="253"/>
      <c r="AC130" s="253"/>
      <c r="AD130" s="253"/>
      <c r="AE130" s="253"/>
      <c r="AF130" s="253"/>
      <c r="AG130" s="253"/>
      <c r="AH130" s="253"/>
      <c r="AI130" s="253"/>
      <c r="AJ130" s="253"/>
      <c r="AK130" s="253"/>
      <c r="AL130" s="253"/>
      <c r="AM130" s="253"/>
      <c r="AN130" s="253"/>
      <c r="AO130" s="253"/>
      <c r="AP130" s="253"/>
      <c r="AQ130" s="253"/>
      <c r="AR130" s="253"/>
      <c r="AS130" s="253"/>
      <c r="AT130" s="253"/>
      <c r="AU130" s="253"/>
      <c r="AV130" s="253"/>
      <c r="AW130" s="253"/>
      <c r="AX130" s="253"/>
      <c r="AY130" s="253"/>
      <c r="AZ130" s="253"/>
      <c r="BA130" s="253"/>
      <c r="BB130" s="253"/>
      <c r="BC130" s="253"/>
      <c r="BD130" s="253"/>
      <c r="BE130" s="253"/>
      <c r="BF130" s="253"/>
      <c r="BG130" s="253"/>
      <c r="BH130" s="253"/>
      <c r="BI130" s="253"/>
      <c r="BJ130" s="253"/>
      <c r="BK130" s="253"/>
      <c r="BL130" s="253"/>
      <c r="BM130" s="253"/>
      <c r="BN130" s="253"/>
      <c r="BO130" s="253"/>
      <c r="BP130" s="253"/>
      <c r="BQ130" s="253"/>
      <c r="BR130" s="253"/>
      <c r="BS130" s="599"/>
      <c r="BT130" s="689"/>
    </row>
    <row r="131" spans="1:72">
      <c r="A131" s="683" t="s">
        <v>105</v>
      </c>
      <c r="B131" s="683"/>
      <c r="C131" s="683"/>
      <c r="D131" s="681" t="s">
        <v>73</v>
      </c>
      <c r="E131" s="682"/>
      <c r="F131" s="80"/>
      <c r="G131" s="81"/>
      <c r="H131" s="81"/>
      <c r="I131" s="78"/>
      <c r="J131" s="79"/>
      <c r="K131" s="310">
        <f>+COUNTIF(L131:BS131, "Yes b.")</f>
        <v>0</v>
      </c>
      <c r="L131" s="253"/>
      <c r="M131" s="253"/>
      <c r="N131" s="253"/>
      <c r="O131" s="253"/>
      <c r="P131" s="253"/>
      <c r="Q131" s="253"/>
      <c r="R131" s="253"/>
      <c r="S131" s="253"/>
      <c r="T131" s="253"/>
      <c r="U131" s="253"/>
      <c r="V131" s="253"/>
      <c r="W131" s="253"/>
      <c r="X131" s="253"/>
      <c r="Y131" s="253"/>
      <c r="Z131" s="253"/>
      <c r="AA131" s="253"/>
      <c r="AB131" s="253"/>
      <c r="AC131" s="253"/>
      <c r="AD131" s="253"/>
      <c r="AE131" s="253"/>
      <c r="AF131" s="253"/>
      <c r="AG131" s="253"/>
      <c r="AH131" s="253"/>
      <c r="AI131" s="253"/>
      <c r="AJ131" s="253"/>
      <c r="AK131" s="253"/>
      <c r="AL131" s="253"/>
      <c r="AM131" s="253"/>
      <c r="AN131" s="253"/>
      <c r="AO131" s="253"/>
      <c r="AP131" s="253"/>
      <c r="AQ131" s="253"/>
      <c r="AR131" s="253"/>
      <c r="AS131" s="253"/>
      <c r="AT131" s="253"/>
      <c r="AU131" s="253"/>
      <c r="AV131" s="253"/>
      <c r="AW131" s="253"/>
      <c r="AX131" s="253"/>
      <c r="AY131" s="253"/>
      <c r="AZ131" s="253"/>
      <c r="BA131" s="253"/>
      <c r="BB131" s="253"/>
      <c r="BC131" s="253"/>
      <c r="BD131" s="253"/>
      <c r="BE131" s="253"/>
      <c r="BF131" s="253"/>
      <c r="BG131" s="253"/>
      <c r="BH131" s="253"/>
      <c r="BI131" s="253"/>
      <c r="BJ131" s="253"/>
      <c r="BK131" s="253"/>
      <c r="BL131" s="253"/>
      <c r="BM131" s="253"/>
      <c r="BN131" s="253"/>
      <c r="BO131" s="253"/>
      <c r="BP131" s="253"/>
      <c r="BQ131" s="253"/>
      <c r="BR131" s="253"/>
      <c r="BS131" s="599"/>
      <c r="BT131" s="689"/>
    </row>
    <row r="132" spans="1:72">
      <c r="A132" s="683" t="s">
        <v>105</v>
      </c>
      <c r="B132" s="683"/>
      <c r="C132" s="683"/>
      <c r="D132" s="720" t="s">
        <v>16</v>
      </c>
      <c r="E132" s="721"/>
      <c r="F132" s="80"/>
      <c r="G132" s="81"/>
      <c r="H132" s="81"/>
      <c r="I132" s="82"/>
      <c r="J132" s="83"/>
      <c r="K132" s="310">
        <f>+COUNTIF(L132:BS132, "0-30")+COUNTIF(L132:BS132, "31-60")+COUNTIF(L132:BS132, "61-90")+COUNTIF(L132:BS132, "over 90 days")</f>
        <v>0</v>
      </c>
      <c r="L132" s="254"/>
      <c r="M132" s="254"/>
      <c r="N132" s="254"/>
      <c r="O132" s="254"/>
      <c r="P132" s="254"/>
      <c r="Q132" s="254"/>
      <c r="R132" s="254"/>
      <c r="S132" s="254"/>
      <c r="T132" s="254"/>
      <c r="U132" s="254"/>
      <c r="V132" s="254"/>
      <c r="W132" s="254"/>
      <c r="X132" s="254"/>
      <c r="Y132" s="254"/>
      <c r="Z132" s="254"/>
      <c r="AA132" s="254"/>
      <c r="AB132" s="254"/>
      <c r="AC132" s="254"/>
      <c r="AD132" s="254"/>
      <c r="AE132" s="254"/>
      <c r="AF132" s="254"/>
      <c r="AG132" s="254"/>
      <c r="AH132" s="254"/>
      <c r="AI132" s="254"/>
      <c r="AJ132" s="254"/>
      <c r="AK132" s="254"/>
      <c r="AL132" s="254"/>
      <c r="AM132" s="254"/>
      <c r="AN132" s="254"/>
      <c r="AO132" s="254"/>
      <c r="AP132" s="254"/>
      <c r="AQ132" s="254"/>
      <c r="AR132" s="254"/>
      <c r="AS132" s="254"/>
      <c r="AT132" s="254"/>
      <c r="AU132" s="254"/>
      <c r="AV132" s="254"/>
      <c r="AW132" s="254"/>
      <c r="AX132" s="254"/>
      <c r="AY132" s="254"/>
      <c r="AZ132" s="254"/>
      <c r="BA132" s="254"/>
      <c r="BB132" s="254"/>
      <c r="BC132" s="254"/>
      <c r="BD132" s="254"/>
      <c r="BE132" s="254"/>
      <c r="BF132" s="254"/>
      <c r="BG132" s="254"/>
      <c r="BH132" s="254"/>
      <c r="BI132" s="254"/>
      <c r="BJ132" s="254"/>
      <c r="BK132" s="254"/>
      <c r="BL132" s="254"/>
      <c r="BM132" s="254"/>
      <c r="BN132" s="254"/>
      <c r="BO132" s="254"/>
      <c r="BP132" s="254"/>
      <c r="BQ132" s="254"/>
      <c r="BR132" s="254"/>
      <c r="BS132" s="600"/>
      <c r="BT132" s="689"/>
    </row>
    <row r="133" spans="1:72">
      <c r="A133" s="683" t="s">
        <v>105</v>
      </c>
      <c r="B133" s="683"/>
      <c r="C133" s="683"/>
      <c r="D133" s="703" t="s">
        <v>107</v>
      </c>
      <c r="E133" s="704"/>
      <c r="F133" s="80"/>
      <c r="G133" s="81"/>
      <c r="H133" s="81"/>
      <c r="I133" s="82"/>
      <c r="J133" s="83"/>
      <c r="K133" s="310">
        <f>+COUNTIF(L132:BS132, "0-30")</f>
        <v>0</v>
      </c>
      <c r="L133" s="691"/>
      <c r="M133" s="692"/>
      <c r="N133" s="692"/>
      <c r="O133" s="692"/>
      <c r="P133" s="692"/>
      <c r="Q133" s="692"/>
      <c r="R133" s="692"/>
      <c r="S133" s="692"/>
      <c r="T133" s="692"/>
      <c r="U133" s="692"/>
      <c r="V133" s="692"/>
      <c r="W133" s="692"/>
      <c r="X133" s="692"/>
      <c r="Y133" s="692"/>
      <c r="Z133" s="692"/>
      <c r="AA133" s="692"/>
      <c r="AB133" s="692"/>
      <c r="AC133" s="692"/>
      <c r="AD133" s="692"/>
      <c r="AE133" s="692"/>
      <c r="AF133" s="692"/>
      <c r="AG133" s="692"/>
      <c r="AH133" s="692"/>
      <c r="AI133" s="692"/>
      <c r="AJ133" s="692"/>
      <c r="AK133" s="692"/>
      <c r="AL133" s="692"/>
      <c r="AM133" s="692"/>
      <c r="AN133" s="692"/>
      <c r="AO133" s="692"/>
      <c r="AP133" s="692"/>
      <c r="AQ133" s="692"/>
      <c r="AR133" s="692"/>
      <c r="AS133" s="692"/>
      <c r="AT133" s="692"/>
      <c r="AU133" s="692"/>
      <c r="AV133" s="692"/>
      <c r="AW133" s="692"/>
      <c r="AX133" s="692"/>
      <c r="AY133" s="692"/>
      <c r="AZ133" s="692"/>
      <c r="BA133" s="692"/>
      <c r="BB133" s="692"/>
      <c r="BC133" s="692"/>
      <c r="BD133" s="692"/>
      <c r="BE133" s="692"/>
      <c r="BF133" s="692"/>
      <c r="BG133" s="692"/>
      <c r="BH133" s="692"/>
      <c r="BI133" s="692"/>
      <c r="BJ133" s="692"/>
      <c r="BK133" s="692"/>
      <c r="BL133" s="692"/>
      <c r="BM133" s="692"/>
      <c r="BN133" s="692"/>
      <c r="BO133" s="692"/>
      <c r="BP133" s="692"/>
      <c r="BQ133" s="692"/>
      <c r="BR133" s="692"/>
      <c r="BS133" s="692"/>
      <c r="BT133" s="689"/>
    </row>
    <row r="134" spans="1:72">
      <c r="A134" s="683" t="s">
        <v>105</v>
      </c>
      <c r="B134" s="683"/>
      <c r="C134" s="683"/>
      <c r="D134" s="703" t="s">
        <v>108</v>
      </c>
      <c r="E134" s="704"/>
      <c r="F134" s="80"/>
      <c r="G134" s="81"/>
      <c r="H134" s="81"/>
      <c r="I134" s="82"/>
      <c r="J134" s="83"/>
      <c r="K134" s="310">
        <f>+COUNTIF(L132:BS132, "31-60")</f>
        <v>0</v>
      </c>
      <c r="L134" s="693"/>
      <c r="M134" s="694"/>
      <c r="N134" s="694"/>
      <c r="O134" s="694"/>
      <c r="P134" s="694"/>
      <c r="Q134" s="694"/>
      <c r="R134" s="694"/>
      <c r="S134" s="694"/>
      <c r="T134" s="694"/>
      <c r="U134" s="694"/>
      <c r="V134" s="694"/>
      <c r="W134" s="694"/>
      <c r="X134" s="694"/>
      <c r="Y134" s="694"/>
      <c r="Z134" s="694"/>
      <c r="AA134" s="694"/>
      <c r="AB134" s="694"/>
      <c r="AC134" s="694"/>
      <c r="AD134" s="694"/>
      <c r="AE134" s="694"/>
      <c r="AF134" s="694"/>
      <c r="AG134" s="694"/>
      <c r="AH134" s="694"/>
      <c r="AI134" s="694"/>
      <c r="AJ134" s="694"/>
      <c r="AK134" s="694"/>
      <c r="AL134" s="694"/>
      <c r="AM134" s="694"/>
      <c r="AN134" s="694"/>
      <c r="AO134" s="694"/>
      <c r="AP134" s="694"/>
      <c r="AQ134" s="694"/>
      <c r="AR134" s="694"/>
      <c r="AS134" s="694"/>
      <c r="AT134" s="694"/>
      <c r="AU134" s="694"/>
      <c r="AV134" s="694"/>
      <c r="AW134" s="694"/>
      <c r="AX134" s="694"/>
      <c r="AY134" s="694"/>
      <c r="AZ134" s="694"/>
      <c r="BA134" s="694"/>
      <c r="BB134" s="694"/>
      <c r="BC134" s="694"/>
      <c r="BD134" s="694"/>
      <c r="BE134" s="694"/>
      <c r="BF134" s="694"/>
      <c r="BG134" s="694"/>
      <c r="BH134" s="694"/>
      <c r="BI134" s="694"/>
      <c r="BJ134" s="694"/>
      <c r="BK134" s="694"/>
      <c r="BL134" s="694"/>
      <c r="BM134" s="694"/>
      <c r="BN134" s="694"/>
      <c r="BO134" s="694"/>
      <c r="BP134" s="694"/>
      <c r="BQ134" s="694"/>
      <c r="BR134" s="694"/>
      <c r="BS134" s="694"/>
      <c r="BT134" s="689"/>
    </row>
    <row r="135" spans="1:72">
      <c r="A135" s="683" t="s">
        <v>105</v>
      </c>
      <c r="B135" s="683"/>
      <c r="C135" s="683"/>
      <c r="D135" s="703" t="s">
        <v>109</v>
      </c>
      <c r="E135" s="704"/>
      <c r="F135" s="80"/>
      <c r="G135" s="81"/>
      <c r="H135" s="81"/>
      <c r="I135" s="82"/>
      <c r="J135" s="83"/>
      <c r="K135" s="310">
        <f>+COUNTIF(L132:BS132, "61-90")</f>
        <v>0</v>
      </c>
      <c r="L135" s="693"/>
      <c r="M135" s="694"/>
      <c r="N135" s="694"/>
      <c r="O135" s="694"/>
      <c r="P135" s="694"/>
      <c r="Q135" s="694"/>
      <c r="R135" s="694"/>
      <c r="S135" s="694"/>
      <c r="T135" s="694"/>
      <c r="U135" s="694"/>
      <c r="V135" s="694"/>
      <c r="W135" s="694"/>
      <c r="X135" s="694"/>
      <c r="Y135" s="694"/>
      <c r="Z135" s="694"/>
      <c r="AA135" s="694"/>
      <c r="AB135" s="694"/>
      <c r="AC135" s="694"/>
      <c r="AD135" s="694"/>
      <c r="AE135" s="694"/>
      <c r="AF135" s="694"/>
      <c r="AG135" s="694"/>
      <c r="AH135" s="694"/>
      <c r="AI135" s="694"/>
      <c r="AJ135" s="694"/>
      <c r="AK135" s="694"/>
      <c r="AL135" s="694"/>
      <c r="AM135" s="694"/>
      <c r="AN135" s="694"/>
      <c r="AO135" s="694"/>
      <c r="AP135" s="694"/>
      <c r="AQ135" s="694"/>
      <c r="AR135" s="694"/>
      <c r="AS135" s="694"/>
      <c r="AT135" s="694"/>
      <c r="AU135" s="694"/>
      <c r="AV135" s="694"/>
      <c r="AW135" s="694"/>
      <c r="AX135" s="694"/>
      <c r="AY135" s="694"/>
      <c r="AZ135" s="694"/>
      <c r="BA135" s="694"/>
      <c r="BB135" s="694"/>
      <c r="BC135" s="694"/>
      <c r="BD135" s="694"/>
      <c r="BE135" s="694"/>
      <c r="BF135" s="694"/>
      <c r="BG135" s="694"/>
      <c r="BH135" s="694"/>
      <c r="BI135" s="694"/>
      <c r="BJ135" s="694"/>
      <c r="BK135" s="694"/>
      <c r="BL135" s="694"/>
      <c r="BM135" s="694"/>
      <c r="BN135" s="694"/>
      <c r="BO135" s="694"/>
      <c r="BP135" s="694"/>
      <c r="BQ135" s="694"/>
      <c r="BR135" s="694"/>
      <c r="BS135" s="694"/>
      <c r="BT135" s="689"/>
    </row>
    <row r="136" spans="1:72">
      <c r="A136" s="683" t="s">
        <v>105</v>
      </c>
      <c r="B136" s="683"/>
      <c r="C136" s="683"/>
      <c r="D136" s="707" t="s">
        <v>110</v>
      </c>
      <c r="E136" s="708"/>
      <c r="F136" s="80"/>
      <c r="G136" s="81"/>
      <c r="H136" s="81"/>
      <c r="I136" s="82"/>
      <c r="J136" s="83"/>
      <c r="K136" s="310">
        <f>+COUNTIF(L132:BS132, "over 90 days")</f>
        <v>0</v>
      </c>
      <c r="L136" s="695"/>
      <c r="M136" s="696"/>
      <c r="N136" s="696"/>
      <c r="O136" s="696"/>
      <c r="P136" s="696"/>
      <c r="Q136" s="696"/>
      <c r="R136" s="696"/>
      <c r="S136" s="696"/>
      <c r="T136" s="696"/>
      <c r="U136" s="696"/>
      <c r="V136" s="696"/>
      <c r="W136" s="696"/>
      <c r="X136" s="696"/>
      <c r="Y136" s="696"/>
      <c r="Z136" s="696"/>
      <c r="AA136" s="696"/>
      <c r="AB136" s="696"/>
      <c r="AC136" s="696"/>
      <c r="AD136" s="696"/>
      <c r="AE136" s="696"/>
      <c r="AF136" s="696"/>
      <c r="AG136" s="696"/>
      <c r="AH136" s="696"/>
      <c r="AI136" s="696"/>
      <c r="AJ136" s="696"/>
      <c r="AK136" s="696"/>
      <c r="AL136" s="696"/>
      <c r="AM136" s="696"/>
      <c r="AN136" s="696"/>
      <c r="AO136" s="696"/>
      <c r="AP136" s="696"/>
      <c r="AQ136" s="696"/>
      <c r="AR136" s="696"/>
      <c r="AS136" s="696"/>
      <c r="AT136" s="696"/>
      <c r="AU136" s="696"/>
      <c r="AV136" s="696"/>
      <c r="AW136" s="696"/>
      <c r="AX136" s="696"/>
      <c r="AY136" s="696"/>
      <c r="AZ136" s="696"/>
      <c r="BA136" s="696"/>
      <c r="BB136" s="696"/>
      <c r="BC136" s="696"/>
      <c r="BD136" s="696"/>
      <c r="BE136" s="696"/>
      <c r="BF136" s="696"/>
      <c r="BG136" s="696"/>
      <c r="BH136" s="696"/>
      <c r="BI136" s="696"/>
      <c r="BJ136" s="696"/>
      <c r="BK136" s="696"/>
      <c r="BL136" s="696"/>
      <c r="BM136" s="696"/>
      <c r="BN136" s="696"/>
      <c r="BO136" s="696"/>
      <c r="BP136" s="696"/>
      <c r="BQ136" s="696"/>
      <c r="BR136" s="696"/>
      <c r="BS136" s="696"/>
      <c r="BT136" s="689"/>
    </row>
    <row r="137" spans="1:72" ht="15" thickBot="1">
      <c r="A137" s="717" t="s">
        <v>105</v>
      </c>
      <c r="B137" s="717"/>
      <c r="C137" s="717"/>
      <c r="D137" s="705" t="s">
        <v>81</v>
      </c>
      <c r="E137" s="706"/>
      <c r="F137" s="84"/>
      <c r="G137" s="85"/>
      <c r="H137" s="85"/>
      <c r="I137" s="86"/>
      <c r="J137" s="87"/>
      <c r="K137" s="88">
        <f>+COUNTIF(L137:BS137, "Yes Rc.")</f>
        <v>0</v>
      </c>
      <c r="L137" s="255"/>
      <c r="M137" s="255"/>
      <c r="N137" s="255"/>
      <c r="O137" s="255"/>
      <c r="P137" s="255"/>
      <c r="Q137" s="255"/>
      <c r="R137" s="255"/>
      <c r="S137" s="255"/>
      <c r="T137" s="255"/>
      <c r="U137" s="255"/>
      <c r="V137" s="255"/>
      <c r="W137" s="255"/>
      <c r="X137" s="255"/>
      <c r="Y137" s="255"/>
      <c r="Z137" s="255"/>
      <c r="AA137" s="255"/>
      <c r="AB137" s="255"/>
      <c r="AC137" s="255"/>
      <c r="AD137" s="255"/>
      <c r="AE137" s="255"/>
      <c r="AF137" s="255"/>
      <c r="AG137" s="255"/>
      <c r="AH137" s="255"/>
      <c r="AI137" s="255"/>
      <c r="AJ137" s="255"/>
      <c r="AK137" s="255"/>
      <c r="AL137" s="255"/>
      <c r="AM137" s="255"/>
      <c r="AN137" s="255"/>
      <c r="AO137" s="255"/>
      <c r="AP137" s="255"/>
      <c r="AQ137" s="255"/>
      <c r="AR137" s="255"/>
      <c r="AS137" s="255"/>
      <c r="AT137" s="255"/>
      <c r="AU137" s="255"/>
      <c r="AV137" s="255"/>
      <c r="AW137" s="255"/>
      <c r="AX137" s="255"/>
      <c r="AY137" s="255"/>
      <c r="AZ137" s="255"/>
      <c r="BA137" s="255"/>
      <c r="BB137" s="255"/>
      <c r="BC137" s="255"/>
      <c r="BD137" s="255"/>
      <c r="BE137" s="255"/>
      <c r="BF137" s="255"/>
      <c r="BG137" s="255"/>
      <c r="BH137" s="255"/>
      <c r="BI137" s="255"/>
      <c r="BJ137" s="255"/>
      <c r="BK137" s="255"/>
      <c r="BL137" s="255"/>
      <c r="BM137" s="255"/>
      <c r="BN137" s="255"/>
      <c r="BO137" s="255"/>
      <c r="BP137" s="255"/>
      <c r="BQ137" s="255"/>
      <c r="BR137" s="255"/>
      <c r="BS137" s="601"/>
      <c r="BT137" s="689"/>
    </row>
    <row r="138" spans="1:72" ht="26.4">
      <c r="A138" s="304" t="s">
        <v>102</v>
      </c>
      <c r="B138" s="72">
        <v>22</v>
      </c>
      <c r="C138" s="304" t="s">
        <v>61</v>
      </c>
      <c r="D138" s="73" t="s">
        <v>22</v>
      </c>
      <c r="E138" s="94" t="str">
        <f>IF(F138=0,"",IF(F138=G138,"N/A",IF(ISERROR(J138/I138),1,J138/I138)))</f>
        <v/>
      </c>
      <c r="F138" s="74">
        <f>COUNTIF(L138:CG138,"1 Yes")+COUNTIF(L138:CG138,"2 No")+COUNTIF(L138:CG138,"3 N/A")</f>
        <v>0</v>
      </c>
      <c r="G138" s="74">
        <f>COUNTIF(L138:CG138,"3 N/A")</f>
        <v>0</v>
      </c>
      <c r="H138" s="75">
        <f>+COUNTIF(L138:BS138, "2 No")</f>
        <v>0</v>
      </c>
      <c r="I138" s="70">
        <f>+COUNTIF(L138:BS138, "2 No")+COUNTIF(L138:BS138,"1 Yes")</f>
        <v>0</v>
      </c>
      <c r="J138" s="61">
        <f>+COUNTIF(L138:BS138, "1 Yes")</f>
        <v>0</v>
      </c>
      <c r="K138" s="61"/>
      <c r="L138" s="252"/>
      <c r="M138" s="252"/>
      <c r="N138" s="252"/>
      <c r="O138" s="252"/>
      <c r="P138" s="252"/>
      <c r="Q138" s="252"/>
      <c r="R138" s="252"/>
      <c r="S138" s="252"/>
      <c r="T138" s="252"/>
      <c r="U138" s="252"/>
      <c r="V138" s="252"/>
      <c r="W138" s="252"/>
      <c r="X138" s="252"/>
      <c r="Y138" s="252"/>
      <c r="Z138" s="252"/>
      <c r="AA138" s="252"/>
      <c r="AB138" s="252"/>
      <c r="AC138" s="252"/>
      <c r="AD138" s="252"/>
      <c r="AE138" s="252"/>
      <c r="AF138" s="252"/>
      <c r="AG138" s="252"/>
      <c r="AH138" s="252"/>
      <c r="AI138" s="252"/>
      <c r="AJ138" s="252"/>
      <c r="AK138" s="252"/>
      <c r="AL138" s="252"/>
      <c r="AM138" s="252"/>
      <c r="AN138" s="252"/>
      <c r="AO138" s="252"/>
      <c r="AP138" s="252"/>
      <c r="AQ138" s="252"/>
      <c r="AR138" s="252"/>
      <c r="AS138" s="252"/>
      <c r="AT138" s="252"/>
      <c r="AU138" s="252"/>
      <c r="AV138" s="252"/>
      <c r="AW138" s="252"/>
      <c r="AX138" s="252"/>
      <c r="AY138" s="252"/>
      <c r="AZ138" s="252"/>
      <c r="BA138" s="252"/>
      <c r="BB138" s="252"/>
      <c r="BC138" s="252"/>
      <c r="BD138" s="252"/>
      <c r="BE138" s="252"/>
      <c r="BF138" s="252"/>
      <c r="BG138" s="252"/>
      <c r="BH138" s="252"/>
      <c r="BI138" s="252"/>
      <c r="BJ138" s="252"/>
      <c r="BK138" s="252"/>
      <c r="BL138" s="252"/>
      <c r="BM138" s="252"/>
      <c r="BN138" s="252"/>
      <c r="BO138" s="252"/>
      <c r="BP138" s="252"/>
      <c r="BQ138" s="252"/>
      <c r="BR138" s="252"/>
      <c r="BS138" s="598"/>
      <c r="BT138" s="605" t="s">
        <v>228</v>
      </c>
    </row>
    <row r="139" spans="1:72">
      <c r="A139" s="683" t="s">
        <v>105</v>
      </c>
      <c r="B139" s="683"/>
      <c r="C139" s="683"/>
      <c r="D139" s="681" t="s">
        <v>111</v>
      </c>
      <c r="E139" s="682"/>
      <c r="F139" s="76"/>
      <c r="G139" s="77"/>
      <c r="H139" s="77"/>
      <c r="I139" s="78"/>
      <c r="J139" s="79"/>
      <c r="K139" s="310">
        <f>+COUNTIF(L139:BS139, "Yes a.")</f>
        <v>0</v>
      </c>
      <c r="L139" s="253"/>
      <c r="M139" s="253"/>
      <c r="N139" s="253"/>
      <c r="O139" s="253"/>
      <c r="P139" s="253"/>
      <c r="Q139" s="253"/>
      <c r="R139" s="253"/>
      <c r="S139" s="253"/>
      <c r="T139" s="253"/>
      <c r="U139" s="253"/>
      <c r="V139" s="253"/>
      <c r="W139" s="253"/>
      <c r="X139" s="253"/>
      <c r="Y139" s="253"/>
      <c r="Z139" s="253"/>
      <c r="AA139" s="253"/>
      <c r="AB139" s="253"/>
      <c r="AC139" s="253"/>
      <c r="AD139" s="253"/>
      <c r="AE139" s="253"/>
      <c r="AF139" s="253"/>
      <c r="AG139" s="253"/>
      <c r="AH139" s="253"/>
      <c r="AI139" s="253"/>
      <c r="AJ139" s="253"/>
      <c r="AK139" s="253"/>
      <c r="AL139" s="253"/>
      <c r="AM139" s="253"/>
      <c r="AN139" s="253"/>
      <c r="AO139" s="253"/>
      <c r="AP139" s="253"/>
      <c r="AQ139" s="253"/>
      <c r="AR139" s="253"/>
      <c r="AS139" s="253"/>
      <c r="AT139" s="253"/>
      <c r="AU139" s="253"/>
      <c r="AV139" s="253"/>
      <c r="AW139" s="253"/>
      <c r="AX139" s="253"/>
      <c r="AY139" s="253"/>
      <c r="AZ139" s="253"/>
      <c r="BA139" s="253"/>
      <c r="BB139" s="253"/>
      <c r="BC139" s="253"/>
      <c r="BD139" s="253"/>
      <c r="BE139" s="253"/>
      <c r="BF139" s="253"/>
      <c r="BG139" s="253"/>
      <c r="BH139" s="253"/>
      <c r="BI139" s="253"/>
      <c r="BJ139" s="253"/>
      <c r="BK139" s="253"/>
      <c r="BL139" s="253"/>
      <c r="BM139" s="253"/>
      <c r="BN139" s="253"/>
      <c r="BO139" s="253"/>
      <c r="BP139" s="253"/>
      <c r="BQ139" s="253"/>
      <c r="BR139" s="253"/>
      <c r="BS139" s="599"/>
      <c r="BT139" s="689"/>
    </row>
    <row r="140" spans="1:72">
      <c r="A140" s="683" t="s">
        <v>105</v>
      </c>
      <c r="B140" s="683"/>
      <c r="C140" s="683"/>
      <c r="D140" s="681" t="s">
        <v>73</v>
      </c>
      <c r="E140" s="682"/>
      <c r="F140" s="80"/>
      <c r="G140" s="81"/>
      <c r="H140" s="81"/>
      <c r="I140" s="78"/>
      <c r="J140" s="79"/>
      <c r="K140" s="310">
        <f>+COUNTIF(L140:BS140, "Yes b.")</f>
        <v>0</v>
      </c>
      <c r="L140" s="253"/>
      <c r="M140" s="253"/>
      <c r="N140" s="253"/>
      <c r="O140" s="253"/>
      <c r="P140" s="253"/>
      <c r="Q140" s="253"/>
      <c r="R140" s="253"/>
      <c r="S140" s="253"/>
      <c r="T140" s="253"/>
      <c r="U140" s="253"/>
      <c r="V140" s="253"/>
      <c r="W140" s="253"/>
      <c r="X140" s="253"/>
      <c r="Y140" s="253"/>
      <c r="Z140" s="253"/>
      <c r="AA140" s="253"/>
      <c r="AB140" s="253"/>
      <c r="AC140" s="253"/>
      <c r="AD140" s="253"/>
      <c r="AE140" s="253"/>
      <c r="AF140" s="253"/>
      <c r="AG140" s="253"/>
      <c r="AH140" s="253"/>
      <c r="AI140" s="253"/>
      <c r="AJ140" s="253"/>
      <c r="AK140" s="253"/>
      <c r="AL140" s="253"/>
      <c r="AM140" s="253"/>
      <c r="AN140" s="253"/>
      <c r="AO140" s="253"/>
      <c r="AP140" s="253"/>
      <c r="AQ140" s="253"/>
      <c r="AR140" s="253"/>
      <c r="AS140" s="253"/>
      <c r="AT140" s="253"/>
      <c r="AU140" s="253"/>
      <c r="AV140" s="253"/>
      <c r="AW140" s="253"/>
      <c r="AX140" s="253"/>
      <c r="AY140" s="253"/>
      <c r="AZ140" s="253"/>
      <c r="BA140" s="253"/>
      <c r="BB140" s="253"/>
      <c r="BC140" s="253"/>
      <c r="BD140" s="253"/>
      <c r="BE140" s="253"/>
      <c r="BF140" s="253"/>
      <c r="BG140" s="253"/>
      <c r="BH140" s="253"/>
      <c r="BI140" s="253"/>
      <c r="BJ140" s="253"/>
      <c r="BK140" s="253"/>
      <c r="BL140" s="253"/>
      <c r="BM140" s="253"/>
      <c r="BN140" s="253"/>
      <c r="BO140" s="253"/>
      <c r="BP140" s="253"/>
      <c r="BQ140" s="253"/>
      <c r="BR140" s="253"/>
      <c r="BS140" s="599"/>
      <c r="BT140" s="689"/>
    </row>
    <row r="141" spans="1:72">
      <c r="A141" s="683" t="s">
        <v>105</v>
      </c>
      <c r="B141" s="683"/>
      <c r="C141" s="683"/>
      <c r="D141" s="720" t="s">
        <v>16</v>
      </c>
      <c r="E141" s="721"/>
      <c r="F141" s="80"/>
      <c r="G141" s="81"/>
      <c r="H141" s="81"/>
      <c r="I141" s="82"/>
      <c r="J141" s="83"/>
      <c r="K141" s="310">
        <f>+COUNTIF(L141:BS141, "0-30")+COUNTIF(L141:BS141, "31-60")+COUNTIF(L141:BS141, "61-90")+COUNTIF(L141:BS141, "over 90 days")</f>
        <v>0</v>
      </c>
      <c r="L141" s="254"/>
      <c r="M141" s="254"/>
      <c r="N141" s="254"/>
      <c r="O141" s="254"/>
      <c r="P141" s="254"/>
      <c r="Q141" s="254"/>
      <c r="R141" s="254"/>
      <c r="S141" s="254"/>
      <c r="T141" s="254"/>
      <c r="U141" s="254"/>
      <c r="V141" s="254"/>
      <c r="W141" s="254"/>
      <c r="X141" s="254"/>
      <c r="Y141" s="254"/>
      <c r="Z141" s="254"/>
      <c r="AA141" s="254"/>
      <c r="AB141" s="254"/>
      <c r="AC141" s="254"/>
      <c r="AD141" s="254"/>
      <c r="AE141" s="254"/>
      <c r="AF141" s="254"/>
      <c r="AG141" s="254"/>
      <c r="AH141" s="254"/>
      <c r="AI141" s="254"/>
      <c r="AJ141" s="254"/>
      <c r="AK141" s="254"/>
      <c r="AL141" s="254"/>
      <c r="AM141" s="254"/>
      <c r="AN141" s="254"/>
      <c r="AO141" s="254"/>
      <c r="AP141" s="254"/>
      <c r="AQ141" s="254"/>
      <c r="AR141" s="254"/>
      <c r="AS141" s="254"/>
      <c r="AT141" s="254"/>
      <c r="AU141" s="254"/>
      <c r="AV141" s="254"/>
      <c r="AW141" s="254"/>
      <c r="AX141" s="254"/>
      <c r="AY141" s="254"/>
      <c r="AZ141" s="254"/>
      <c r="BA141" s="254"/>
      <c r="BB141" s="254"/>
      <c r="BC141" s="254"/>
      <c r="BD141" s="254"/>
      <c r="BE141" s="254"/>
      <c r="BF141" s="254"/>
      <c r="BG141" s="254"/>
      <c r="BH141" s="254"/>
      <c r="BI141" s="254"/>
      <c r="BJ141" s="254"/>
      <c r="BK141" s="254"/>
      <c r="BL141" s="254"/>
      <c r="BM141" s="254"/>
      <c r="BN141" s="254"/>
      <c r="BO141" s="254"/>
      <c r="BP141" s="254"/>
      <c r="BQ141" s="254"/>
      <c r="BR141" s="254"/>
      <c r="BS141" s="600"/>
      <c r="BT141" s="689"/>
    </row>
    <row r="142" spans="1:72">
      <c r="A142" s="683" t="s">
        <v>105</v>
      </c>
      <c r="B142" s="683"/>
      <c r="C142" s="683"/>
      <c r="D142" s="703" t="s">
        <v>107</v>
      </c>
      <c r="E142" s="704"/>
      <c r="F142" s="80"/>
      <c r="G142" s="81"/>
      <c r="H142" s="81"/>
      <c r="I142" s="82"/>
      <c r="J142" s="83"/>
      <c r="K142" s="310">
        <f>+COUNTIF(L141:BS141, "0-30")</f>
        <v>0</v>
      </c>
      <c r="L142" s="691"/>
      <c r="M142" s="692"/>
      <c r="N142" s="692"/>
      <c r="O142" s="692"/>
      <c r="P142" s="692"/>
      <c r="Q142" s="692"/>
      <c r="R142" s="692"/>
      <c r="S142" s="692"/>
      <c r="T142" s="692"/>
      <c r="U142" s="692"/>
      <c r="V142" s="692"/>
      <c r="W142" s="692"/>
      <c r="X142" s="692"/>
      <c r="Y142" s="692"/>
      <c r="Z142" s="692"/>
      <c r="AA142" s="692"/>
      <c r="AB142" s="692"/>
      <c r="AC142" s="692"/>
      <c r="AD142" s="692"/>
      <c r="AE142" s="692"/>
      <c r="AF142" s="692"/>
      <c r="AG142" s="692"/>
      <c r="AH142" s="692"/>
      <c r="AI142" s="692"/>
      <c r="AJ142" s="692"/>
      <c r="AK142" s="692"/>
      <c r="AL142" s="692"/>
      <c r="AM142" s="692"/>
      <c r="AN142" s="692"/>
      <c r="AO142" s="692"/>
      <c r="AP142" s="692"/>
      <c r="AQ142" s="692"/>
      <c r="AR142" s="692"/>
      <c r="AS142" s="692"/>
      <c r="AT142" s="692"/>
      <c r="AU142" s="692"/>
      <c r="AV142" s="692"/>
      <c r="AW142" s="692"/>
      <c r="AX142" s="692"/>
      <c r="AY142" s="692"/>
      <c r="AZ142" s="692"/>
      <c r="BA142" s="692"/>
      <c r="BB142" s="692"/>
      <c r="BC142" s="692"/>
      <c r="BD142" s="692"/>
      <c r="BE142" s="692"/>
      <c r="BF142" s="692"/>
      <c r="BG142" s="692"/>
      <c r="BH142" s="692"/>
      <c r="BI142" s="692"/>
      <c r="BJ142" s="692"/>
      <c r="BK142" s="692"/>
      <c r="BL142" s="692"/>
      <c r="BM142" s="692"/>
      <c r="BN142" s="692"/>
      <c r="BO142" s="692"/>
      <c r="BP142" s="692"/>
      <c r="BQ142" s="692"/>
      <c r="BR142" s="692"/>
      <c r="BS142" s="692"/>
      <c r="BT142" s="689"/>
    </row>
    <row r="143" spans="1:72">
      <c r="A143" s="683" t="s">
        <v>105</v>
      </c>
      <c r="B143" s="683"/>
      <c r="C143" s="683"/>
      <c r="D143" s="703" t="s">
        <v>108</v>
      </c>
      <c r="E143" s="704"/>
      <c r="F143" s="80"/>
      <c r="G143" s="81"/>
      <c r="H143" s="81"/>
      <c r="I143" s="82"/>
      <c r="J143" s="83"/>
      <c r="K143" s="310">
        <f>+COUNTIF(L141:BS141, "31-60")</f>
        <v>0</v>
      </c>
      <c r="L143" s="693"/>
      <c r="M143" s="694"/>
      <c r="N143" s="694"/>
      <c r="O143" s="694"/>
      <c r="P143" s="694"/>
      <c r="Q143" s="694"/>
      <c r="R143" s="694"/>
      <c r="S143" s="694"/>
      <c r="T143" s="694"/>
      <c r="U143" s="694"/>
      <c r="V143" s="694"/>
      <c r="W143" s="694"/>
      <c r="X143" s="694"/>
      <c r="Y143" s="694"/>
      <c r="Z143" s="694"/>
      <c r="AA143" s="694"/>
      <c r="AB143" s="694"/>
      <c r="AC143" s="694"/>
      <c r="AD143" s="694"/>
      <c r="AE143" s="694"/>
      <c r="AF143" s="694"/>
      <c r="AG143" s="694"/>
      <c r="AH143" s="694"/>
      <c r="AI143" s="694"/>
      <c r="AJ143" s="694"/>
      <c r="AK143" s="694"/>
      <c r="AL143" s="694"/>
      <c r="AM143" s="694"/>
      <c r="AN143" s="694"/>
      <c r="AO143" s="694"/>
      <c r="AP143" s="694"/>
      <c r="AQ143" s="694"/>
      <c r="AR143" s="694"/>
      <c r="AS143" s="694"/>
      <c r="AT143" s="694"/>
      <c r="AU143" s="694"/>
      <c r="AV143" s="694"/>
      <c r="AW143" s="694"/>
      <c r="AX143" s="694"/>
      <c r="AY143" s="694"/>
      <c r="AZ143" s="694"/>
      <c r="BA143" s="694"/>
      <c r="BB143" s="694"/>
      <c r="BC143" s="694"/>
      <c r="BD143" s="694"/>
      <c r="BE143" s="694"/>
      <c r="BF143" s="694"/>
      <c r="BG143" s="694"/>
      <c r="BH143" s="694"/>
      <c r="BI143" s="694"/>
      <c r="BJ143" s="694"/>
      <c r="BK143" s="694"/>
      <c r="BL143" s="694"/>
      <c r="BM143" s="694"/>
      <c r="BN143" s="694"/>
      <c r="BO143" s="694"/>
      <c r="BP143" s="694"/>
      <c r="BQ143" s="694"/>
      <c r="BR143" s="694"/>
      <c r="BS143" s="694"/>
      <c r="BT143" s="689"/>
    </row>
    <row r="144" spans="1:72">
      <c r="A144" s="683" t="s">
        <v>105</v>
      </c>
      <c r="B144" s="683"/>
      <c r="C144" s="683"/>
      <c r="D144" s="703" t="s">
        <v>109</v>
      </c>
      <c r="E144" s="704"/>
      <c r="F144" s="80"/>
      <c r="G144" s="81"/>
      <c r="H144" s="81"/>
      <c r="I144" s="82"/>
      <c r="J144" s="83"/>
      <c r="K144" s="310">
        <f>+COUNTIF(L141:BS141, "61-90")</f>
        <v>0</v>
      </c>
      <c r="L144" s="693"/>
      <c r="M144" s="694"/>
      <c r="N144" s="694"/>
      <c r="O144" s="694"/>
      <c r="P144" s="694"/>
      <c r="Q144" s="694"/>
      <c r="R144" s="694"/>
      <c r="S144" s="694"/>
      <c r="T144" s="694"/>
      <c r="U144" s="694"/>
      <c r="V144" s="694"/>
      <c r="W144" s="694"/>
      <c r="X144" s="694"/>
      <c r="Y144" s="694"/>
      <c r="Z144" s="694"/>
      <c r="AA144" s="694"/>
      <c r="AB144" s="694"/>
      <c r="AC144" s="694"/>
      <c r="AD144" s="694"/>
      <c r="AE144" s="694"/>
      <c r="AF144" s="694"/>
      <c r="AG144" s="694"/>
      <c r="AH144" s="694"/>
      <c r="AI144" s="694"/>
      <c r="AJ144" s="694"/>
      <c r="AK144" s="694"/>
      <c r="AL144" s="694"/>
      <c r="AM144" s="694"/>
      <c r="AN144" s="694"/>
      <c r="AO144" s="694"/>
      <c r="AP144" s="694"/>
      <c r="AQ144" s="694"/>
      <c r="AR144" s="694"/>
      <c r="AS144" s="694"/>
      <c r="AT144" s="694"/>
      <c r="AU144" s="694"/>
      <c r="AV144" s="694"/>
      <c r="AW144" s="694"/>
      <c r="AX144" s="694"/>
      <c r="AY144" s="694"/>
      <c r="AZ144" s="694"/>
      <c r="BA144" s="694"/>
      <c r="BB144" s="694"/>
      <c r="BC144" s="694"/>
      <c r="BD144" s="694"/>
      <c r="BE144" s="694"/>
      <c r="BF144" s="694"/>
      <c r="BG144" s="694"/>
      <c r="BH144" s="694"/>
      <c r="BI144" s="694"/>
      <c r="BJ144" s="694"/>
      <c r="BK144" s="694"/>
      <c r="BL144" s="694"/>
      <c r="BM144" s="694"/>
      <c r="BN144" s="694"/>
      <c r="BO144" s="694"/>
      <c r="BP144" s="694"/>
      <c r="BQ144" s="694"/>
      <c r="BR144" s="694"/>
      <c r="BS144" s="694"/>
      <c r="BT144" s="689"/>
    </row>
    <row r="145" spans="1:72">
      <c r="A145" s="683" t="s">
        <v>105</v>
      </c>
      <c r="B145" s="683"/>
      <c r="C145" s="683"/>
      <c r="D145" s="707" t="s">
        <v>110</v>
      </c>
      <c r="E145" s="708"/>
      <c r="F145" s="80"/>
      <c r="G145" s="81"/>
      <c r="H145" s="81"/>
      <c r="I145" s="82"/>
      <c r="J145" s="83"/>
      <c r="K145" s="310">
        <f>+COUNTIF(L141:BS141, "over 90 days")</f>
        <v>0</v>
      </c>
      <c r="L145" s="695"/>
      <c r="M145" s="696"/>
      <c r="N145" s="696"/>
      <c r="O145" s="696"/>
      <c r="P145" s="696"/>
      <c r="Q145" s="696"/>
      <c r="R145" s="696"/>
      <c r="S145" s="696"/>
      <c r="T145" s="696"/>
      <c r="U145" s="696"/>
      <c r="V145" s="696"/>
      <c r="W145" s="696"/>
      <c r="X145" s="696"/>
      <c r="Y145" s="696"/>
      <c r="Z145" s="696"/>
      <c r="AA145" s="696"/>
      <c r="AB145" s="696"/>
      <c r="AC145" s="696"/>
      <c r="AD145" s="696"/>
      <c r="AE145" s="696"/>
      <c r="AF145" s="696"/>
      <c r="AG145" s="696"/>
      <c r="AH145" s="696"/>
      <c r="AI145" s="696"/>
      <c r="AJ145" s="696"/>
      <c r="AK145" s="696"/>
      <c r="AL145" s="696"/>
      <c r="AM145" s="696"/>
      <c r="AN145" s="696"/>
      <c r="AO145" s="696"/>
      <c r="AP145" s="696"/>
      <c r="AQ145" s="696"/>
      <c r="AR145" s="696"/>
      <c r="AS145" s="696"/>
      <c r="AT145" s="696"/>
      <c r="AU145" s="696"/>
      <c r="AV145" s="696"/>
      <c r="AW145" s="696"/>
      <c r="AX145" s="696"/>
      <c r="AY145" s="696"/>
      <c r="AZ145" s="696"/>
      <c r="BA145" s="696"/>
      <c r="BB145" s="696"/>
      <c r="BC145" s="696"/>
      <c r="BD145" s="696"/>
      <c r="BE145" s="696"/>
      <c r="BF145" s="696"/>
      <c r="BG145" s="696"/>
      <c r="BH145" s="696"/>
      <c r="BI145" s="696"/>
      <c r="BJ145" s="696"/>
      <c r="BK145" s="696"/>
      <c r="BL145" s="696"/>
      <c r="BM145" s="696"/>
      <c r="BN145" s="696"/>
      <c r="BO145" s="696"/>
      <c r="BP145" s="696"/>
      <c r="BQ145" s="696"/>
      <c r="BR145" s="696"/>
      <c r="BS145" s="696"/>
      <c r="BT145" s="689"/>
    </row>
    <row r="146" spans="1:72" ht="15" thickBot="1">
      <c r="A146" s="744" t="s">
        <v>105</v>
      </c>
      <c r="B146" s="744"/>
      <c r="C146" s="744"/>
      <c r="D146" s="705" t="s">
        <v>81</v>
      </c>
      <c r="E146" s="706"/>
      <c r="F146" s="84"/>
      <c r="G146" s="85"/>
      <c r="H146" s="85"/>
      <c r="I146" s="307"/>
      <c r="J146" s="308"/>
      <c r="K146" s="88">
        <f>+COUNTIF(L146:BS146, "Yes c.")</f>
        <v>0</v>
      </c>
      <c r="L146" s="255"/>
      <c r="M146" s="255"/>
      <c r="N146" s="255"/>
      <c r="O146" s="255"/>
      <c r="P146" s="255"/>
      <c r="Q146" s="255"/>
      <c r="R146" s="255"/>
      <c r="S146" s="255"/>
      <c r="T146" s="255"/>
      <c r="U146" s="255"/>
      <c r="V146" s="255"/>
      <c r="W146" s="255"/>
      <c r="X146" s="255"/>
      <c r="Y146" s="255"/>
      <c r="Z146" s="255"/>
      <c r="AA146" s="255"/>
      <c r="AB146" s="255"/>
      <c r="AC146" s="255"/>
      <c r="AD146" s="255"/>
      <c r="AE146" s="255"/>
      <c r="AF146" s="255"/>
      <c r="AG146" s="255"/>
      <c r="AH146" s="255"/>
      <c r="AI146" s="255"/>
      <c r="AJ146" s="255"/>
      <c r="AK146" s="255"/>
      <c r="AL146" s="255"/>
      <c r="AM146" s="255"/>
      <c r="AN146" s="255"/>
      <c r="AO146" s="255"/>
      <c r="AP146" s="255"/>
      <c r="AQ146" s="255"/>
      <c r="AR146" s="255"/>
      <c r="AS146" s="255"/>
      <c r="AT146" s="255"/>
      <c r="AU146" s="255"/>
      <c r="AV146" s="255"/>
      <c r="AW146" s="255"/>
      <c r="AX146" s="255"/>
      <c r="AY146" s="255"/>
      <c r="AZ146" s="255"/>
      <c r="BA146" s="255"/>
      <c r="BB146" s="255"/>
      <c r="BC146" s="255"/>
      <c r="BD146" s="255"/>
      <c r="BE146" s="255"/>
      <c r="BF146" s="255"/>
      <c r="BG146" s="255"/>
      <c r="BH146" s="255"/>
      <c r="BI146" s="255"/>
      <c r="BJ146" s="255"/>
      <c r="BK146" s="255"/>
      <c r="BL146" s="255"/>
      <c r="BM146" s="255"/>
      <c r="BN146" s="255"/>
      <c r="BO146" s="255"/>
      <c r="BP146" s="255"/>
      <c r="BQ146" s="255"/>
      <c r="BR146" s="255"/>
      <c r="BS146" s="601"/>
      <c r="BT146" s="690"/>
    </row>
    <row r="147" spans="1:72" ht="34.799999999999997" thickBot="1">
      <c r="A147" s="761" t="s">
        <v>102</v>
      </c>
      <c r="B147" s="763">
        <v>23</v>
      </c>
      <c r="C147" s="724" t="s">
        <v>61</v>
      </c>
      <c r="D147" s="728" t="s">
        <v>23</v>
      </c>
      <c r="E147" s="753" t="s">
        <v>15</v>
      </c>
      <c r="F147" s="89"/>
      <c r="G147" s="90"/>
      <c r="H147" s="755">
        <f>+COUNTIF(L147:BS147, "N")</f>
        <v>0</v>
      </c>
      <c r="I147" s="757">
        <f>+COUNTIF(L147:BS147, "N")+COUNTIF(L147:BS147,"1 Yes")</f>
        <v>0</v>
      </c>
      <c r="J147" s="757">
        <f>+COUNTIF(L147:BS147, "1 Yes")</f>
        <v>0</v>
      </c>
      <c r="K147" s="91"/>
      <c r="L147" s="684"/>
      <c r="M147" s="684"/>
      <c r="N147" s="684"/>
      <c r="O147" s="684"/>
      <c r="P147" s="684"/>
      <c r="Q147" s="684"/>
      <c r="R147" s="684"/>
      <c r="S147" s="684"/>
      <c r="T147" s="684"/>
      <c r="U147" s="684"/>
      <c r="V147" s="684"/>
      <c r="W147" s="684"/>
      <c r="X147" s="684"/>
      <c r="Y147" s="684"/>
      <c r="Z147" s="684"/>
      <c r="AA147" s="684"/>
      <c r="AB147" s="684"/>
      <c r="AC147" s="684"/>
      <c r="AD147" s="684"/>
      <c r="AE147" s="684"/>
      <c r="AF147" s="684"/>
      <c r="AG147" s="684"/>
      <c r="AH147" s="684"/>
      <c r="AI147" s="684"/>
      <c r="AJ147" s="684"/>
      <c r="AK147" s="684"/>
      <c r="AL147" s="684"/>
      <c r="AM147" s="684"/>
      <c r="AN147" s="684"/>
      <c r="AO147" s="684"/>
      <c r="AP147" s="684"/>
      <c r="AQ147" s="684"/>
      <c r="AR147" s="684"/>
      <c r="AS147" s="684"/>
      <c r="AT147" s="684"/>
      <c r="AU147" s="684"/>
      <c r="AV147" s="684"/>
      <c r="AW147" s="684"/>
      <c r="AX147" s="684"/>
      <c r="AY147" s="684"/>
      <c r="AZ147" s="684"/>
      <c r="BA147" s="684"/>
      <c r="BB147" s="684"/>
      <c r="BC147" s="684"/>
      <c r="BD147" s="684"/>
      <c r="BE147" s="684"/>
      <c r="BF147" s="684"/>
      <c r="BG147" s="684"/>
      <c r="BH147" s="684"/>
      <c r="BI147" s="684"/>
      <c r="BJ147" s="684"/>
      <c r="BK147" s="684"/>
      <c r="BL147" s="684"/>
      <c r="BM147" s="684"/>
      <c r="BN147" s="684"/>
      <c r="BO147" s="684"/>
      <c r="BP147" s="684"/>
      <c r="BQ147" s="684"/>
      <c r="BR147" s="684"/>
      <c r="BS147" s="765"/>
      <c r="BT147" s="605" t="s">
        <v>227</v>
      </c>
    </row>
    <row r="148" spans="1:72" ht="41.25" customHeight="1" thickBot="1">
      <c r="A148" s="762"/>
      <c r="B148" s="764"/>
      <c r="C148" s="725"/>
      <c r="D148" s="729"/>
      <c r="E148" s="754"/>
      <c r="F148" s="89"/>
      <c r="G148" s="90"/>
      <c r="H148" s="756"/>
      <c r="I148" s="758"/>
      <c r="J148" s="758"/>
      <c r="K148" s="90"/>
      <c r="L148" s="685"/>
      <c r="M148" s="685"/>
      <c r="N148" s="685"/>
      <c r="O148" s="685"/>
      <c r="P148" s="685"/>
      <c r="Q148" s="685"/>
      <c r="R148" s="685"/>
      <c r="S148" s="685"/>
      <c r="T148" s="685"/>
      <c r="U148" s="685"/>
      <c r="V148" s="685"/>
      <c r="W148" s="685"/>
      <c r="X148" s="685"/>
      <c r="Y148" s="685"/>
      <c r="Z148" s="685"/>
      <c r="AA148" s="685"/>
      <c r="AB148" s="685"/>
      <c r="AC148" s="685"/>
      <c r="AD148" s="685"/>
      <c r="AE148" s="685"/>
      <c r="AF148" s="685"/>
      <c r="AG148" s="685"/>
      <c r="AH148" s="685"/>
      <c r="AI148" s="685"/>
      <c r="AJ148" s="685"/>
      <c r="AK148" s="685"/>
      <c r="AL148" s="685"/>
      <c r="AM148" s="685"/>
      <c r="AN148" s="685"/>
      <c r="AO148" s="685"/>
      <c r="AP148" s="685"/>
      <c r="AQ148" s="685"/>
      <c r="AR148" s="685"/>
      <c r="AS148" s="685"/>
      <c r="AT148" s="685"/>
      <c r="AU148" s="685"/>
      <c r="AV148" s="685"/>
      <c r="AW148" s="685"/>
      <c r="AX148" s="685"/>
      <c r="AY148" s="685"/>
      <c r="AZ148" s="685"/>
      <c r="BA148" s="685"/>
      <c r="BB148" s="685"/>
      <c r="BC148" s="685"/>
      <c r="BD148" s="685"/>
      <c r="BE148" s="685"/>
      <c r="BF148" s="685"/>
      <c r="BG148" s="685"/>
      <c r="BH148" s="685"/>
      <c r="BI148" s="685"/>
      <c r="BJ148" s="685"/>
      <c r="BK148" s="685"/>
      <c r="BL148" s="685"/>
      <c r="BM148" s="685"/>
      <c r="BN148" s="685"/>
      <c r="BO148" s="685"/>
      <c r="BP148" s="685"/>
      <c r="BQ148" s="685"/>
      <c r="BR148" s="685"/>
      <c r="BS148" s="766"/>
      <c r="BT148" s="604"/>
    </row>
    <row r="149" spans="1:72" ht="26.4">
      <c r="A149" s="303" t="s">
        <v>102</v>
      </c>
      <c r="B149" s="92">
        <v>24</v>
      </c>
      <c r="C149" s="303" t="s">
        <v>61</v>
      </c>
      <c r="D149" s="93" t="s">
        <v>24</v>
      </c>
      <c r="E149" s="94" t="str">
        <f>IF(F149=0,"",IF(F149=G149,"N/A",IF(ISERROR(J149/I149),1,J149/I149)))</f>
        <v/>
      </c>
      <c r="F149" s="74">
        <f>COUNTIF(L149:CG149,"1 Yes")+COUNTIF(L149:CG149,"2 Yes")+COUNTIF(L149:CG149,"3 No")+COUNTIF(L149:CG149,"4 N/A")</f>
        <v>0</v>
      </c>
      <c r="G149" s="74">
        <f>COUNTIF(L149:CG149,"4 N/A")</f>
        <v>0</v>
      </c>
      <c r="H149" s="309">
        <f>COUNTIF(L149:BS149, "3 No")</f>
        <v>0</v>
      </c>
      <c r="I149" s="96">
        <f>COUNTIF(L149:BS149,"1 Yes")+COUNTIF(L149:BS149, "2 Yes")+COUNTIF(L149:BS149, "3 No")</f>
        <v>0</v>
      </c>
      <c r="J149" s="96">
        <f>COUNTIF(L149:BS149, "1 Yes")+COUNTIF(L149:BS149, "2 Yes")</f>
        <v>0</v>
      </c>
      <c r="K149" s="310"/>
      <c r="L149" s="256" t="b">
        <f>IF(L147="2 N/A","4 N/A",IF(L147="1 Yes",""))</f>
        <v>0</v>
      </c>
      <c r="M149" s="256" t="b">
        <f>IF(M147="2 N/A","4 N/A",IF(M147="1 Yes",""))</f>
        <v>0</v>
      </c>
      <c r="N149" s="256" t="b">
        <f t="shared" ref="N149:BS149" si="2">IF(N147="2 N/A","4 N/A",IF(N147="1 Yes",""))</f>
        <v>0</v>
      </c>
      <c r="O149" s="256" t="b">
        <f t="shared" si="2"/>
        <v>0</v>
      </c>
      <c r="P149" s="256" t="b">
        <f t="shared" si="2"/>
        <v>0</v>
      </c>
      <c r="Q149" s="256" t="b">
        <f t="shared" si="2"/>
        <v>0</v>
      </c>
      <c r="R149" s="256" t="b">
        <f t="shared" si="2"/>
        <v>0</v>
      </c>
      <c r="S149" s="256" t="b">
        <f t="shared" si="2"/>
        <v>0</v>
      </c>
      <c r="T149" s="256" t="b">
        <f t="shared" si="2"/>
        <v>0</v>
      </c>
      <c r="U149" s="256" t="b">
        <f t="shared" si="2"/>
        <v>0</v>
      </c>
      <c r="V149" s="256" t="b">
        <f t="shared" si="2"/>
        <v>0</v>
      </c>
      <c r="W149" s="256" t="b">
        <f t="shared" si="2"/>
        <v>0</v>
      </c>
      <c r="X149" s="256" t="b">
        <f t="shared" si="2"/>
        <v>0</v>
      </c>
      <c r="Y149" s="256" t="b">
        <f t="shared" si="2"/>
        <v>0</v>
      </c>
      <c r="Z149" s="256" t="b">
        <f t="shared" si="2"/>
        <v>0</v>
      </c>
      <c r="AA149" s="256" t="b">
        <f t="shared" si="2"/>
        <v>0</v>
      </c>
      <c r="AB149" s="256" t="b">
        <f t="shared" si="2"/>
        <v>0</v>
      </c>
      <c r="AC149" s="256" t="b">
        <f t="shared" si="2"/>
        <v>0</v>
      </c>
      <c r="AD149" s="256" t="b">
        <f t="shared" si="2"/>
        <v>0</v>
      </c>
      <c r="AE149" s="256" t="b">
        <f t="shared" si="2"/>
        <v>0</v>
      </c>
      <c r="AF149" s="256" t="b">
        <f t="shared" si="2"/>
        <v>0</v>
      </c>
      <c r="AG149" s="256" t="b">
        <f t="shared" si="2"/>
        <v>0</v>
      </c>
      <c r="AH149" s="256" t="b">
        <f t="shared" si="2"/>
        <v>0</v>
      </c>
      <c r="AI149" s="256" t="b">
        <f t="shared" si="2"/>
        <v>0</v>
      </c>
      <c r="AJ149" s="256" t="b">
        <f t="shared" si="2"/>
        <v>0</v>
      </c>
      <c r="AK149" s="256" t="b">
        <f t="shared" si="2"/>
        <v>0</v>
      </c>
      <c r="AL149" s="256" t="b">
        <f t="shared" si="2"/>
        <v>0</v>
      </c>
      <c r="AM149" s="256" t="b">
        <f t="shared" si="2"/>
        <v>0</v>
      </c>
      <c r="AN149" s="256" t="b">
        <f t="shared" si="2"/>
        <v>0</v>
      </c>
      <c r="AO149" s="256" t="b">
        <f t="shared" si="2"/>
        <v>0</v>
      </c>
      <c r="AP149" s="256" t="b">
        <f t="shared" si="2"/>
        <v>0</v>
      </c>
      <c r="AQ149" s="256" t="b">
        <f t="shared" si="2"/>
        <v>0</v>
      </c>
      <c r="AR149" s="256" t="b">
        <f t="shared" si="2"/>
        <v>0</v>
      </c>
      <c r="AS149" s="256" t="b">
        <f t="shared" si="2"/>
        <v>0</v>
      </c>
      <c r="AT149" s="256" t="b">
        <f t="shared" si="2"/>
        <v>0</v>
      </c>
      <c r="AU149" s="256" t="b">
        <f t="shared" si="2"/>
        <v>0</v>
      </c>
      <c r="AV149" s="256" t="b">
        <f t="shared" si="2"/>
        <v>0</v>
      </c>
      <c r="AW149" s="256" t="b">
        <f t="shared" si="2"/>
        <v>0</v>
      </c>
      <c r="AX149" s="256" t="b">
        <f t="shared" si="2"/>
        <v>0</v>
      </c>
      <c r="AY149" s="256" t="b">
        <f t="shared" si="2"/>
        <v>0</v>
      </c>
      <c r="AZ149" s="256" t="b">
        <f t="shared" si="2"/>
        <v>0</v>
      </c>
      <c r="BA149" s="256" t="b">
        <f t="shared" si="2"/>
        <v>0</v>
      </c>
      <c r="BB149" s="256" t="b">
        <f t="shared" si="2"/>
        <v>0</v>
      </c>
      <c r="BC149" s="256" t="b">
        <f t="shared" si="2"/>
        <v>0</v>
      </c>
      <c r="BD149" s="256" t="b">
        <f t="shared" si="2"/>
        <v>0</v>
      </c>
      <c r="BE149" s="256" t="b">
        <f t="shared" si="2"/>
        <v>0</v>
      </c>
      <c r="BF149" s="256" t="b">
        <f t="shared" si="2"/>
        <v>0</v>
      </c>
      <c r="BG149" s="256" t="b">
        <f t="shared" si="2"/>
        <v>0</v>
      </c>
      <c r="BH149" s="256" t="b">
        <f t="shared" si="2"/>
        <v>0</v>
      </c>
      <c r="BI149" s="256" t="b">
        <f t="shared" si="2"/>
        <v>0</v>
      </c>
      <c r="BJ149" s="256" t="b">
        <f t="shared" si="2"/>
        <v>0</v>
      </c>
      <c r="BK149" s="256" t="b">
        <f t="shared" si="2"/>
        <v>0</v>
      </c>
      <c r="BL149" s="256" t="b">
        <f t="shared" si="2"/>
        <v>0</v>
      </c>
      <c r="BM149" s="256" t="b">
        <f t="shared" si="2"/>
        <v>0</v>
      </c>
      <c r="BN149" s="256" t="b">
        <f t="shared" si="2"/>
        <v>0</v>
      </c>
      <c r="BO149" s="256" t="b">
        <f t="shared" si="2"/>
        <v>0</v>
      </c>
      <c r="BP149" s="256" t="b">
        <f t="shared" si="2"/>
        <v>0</v>
      </c>
      <c r="BQ149" s="256" t="b">
        <f t="shared" si="2"/>
        <v>0</v>
      </c>
      <c r="BR149" s="256" t="b">
        <f t="shared" si="2"/>
        <v>0</v>
      </c>
      <c r="BS149" s="602" t="b">
        <f t="shared" si="2"/>
        <v>0</v>
      </c>
      <c r="BT149" s="605" t="s">
        <v>226</v>
      </c>
    </row>
    <row r="150" spans="1:72">
      <c r="A150" s="683" t="s">
        <v>105</v>
      </c>
      <c r="B150" s="683"/>
      <c r="C150" s="683"/>
      <c r="D150" s="681" t="s">
        <v>112</v>
      </c>
      <c r="E150" s="682"/>
      <c r="F150" s="492"/>
      <c r="G150" s="492"/>
      <c r="H150" s="492"/>
      <c r="I150" s="697"/>
      <c r="J150" s="698"/>
      <c r="K150" s="310">
        <f>+COUNTIF(L150:BS150, "Yes a.")</f>
        <v>0</v>
      </c>
      <c r="L150" s="253"/>
      <c r="M150" s="253"/>
      <c r="N150" s="253"/>
      <c r="O150" s="253"/>
      <c r="P150" s="253"/>
      <c r="Q150" s="253"/>
      <c r="R150" s="253"/>
      <c r="S150" s="253"/>
      <c r="T150" s="253"/>
      <c r="U150" s="253"/>
      <c r="V150" s="253"/>
      <c r="W150" s="253"/>
      <c r="X150" s="253"/>
      <c r="Y150" s="253"/>
      <c r="Z150" s="253"/>
      <c r="AA150" s="253"/>
      <c r="AB150" s="253"/>
      <c r="AC150" s="253"/>
      <c r="AD150" s="253"/>
      <c r="AE150" s="253"/>
      <c r="AF150" s="253"/>
      <c r="AG150" s="253"/>
      <c r="AH150" s="253"/>
      <c r="AI150" s="253"/>
      <c r="AJ150" s="253"/>
      <c r="AK150" s="253"/>
      <c r="AL150" s="253"/>
      <c r="AM150" s="253"/>
      <c r="AN150" s="253"/>
      <c r="AO150" s="253"/>
      <c r="AP150" s="253"/>
      <c r="AQ150" s="253"/>
      <c r="AR150" s="253"/>
      <c r="AS150" s="253"/>
      <c r="AT150" s="253"/>
      <c r="AU150" s="253"/>
      <c r="AV150" s="253"/>
      <c r="AW150" s="253"/>
      <c r="AX150" s="253"/>
      <c r="AY150" s="253"/>
      <c r="AZ150" s="253"/>
      <c r="BA150" s="253"/>
      <c r="BB150" s="253"/>
      <c r="BC150" s="253"/>
      <c r="BD150" s="253"/>
      <c r="BE150" s="253"/>
      <c r="BF150" s="253"/>
      <c r="BG150" s="253"/>
      <c r="BH150" s="253"/>
      <c r="BI150" s="253"/>
      <c r="BJ150" s="253"/>
      <c r="BK150" s="253"/>
      <c r="BL150" s="253"/>
      <c r="BM150" s="253"/>
      <c r="BN150" s="253"/>
      <c r="BO150" s="253"/>
      <c r="BP150" s="253"/>
      <c r="BQ150" s="253"/>
      <c r="BR150" s="253"/>
      <c r="BS150" s="599"/>
      <c r="BT150" s="689"/>
    </row>
    <row r="151" spans="1:72">
      <c r="A151" s="683" t="s">
        <v>105</v>
      </c>
      <c r="B151" s="683"/>
      <c r="C151" s="683"/>
      <c r="D151" s="681" t="s">
        <v>73</v>
      </c>
      <c r="E151" s="682"/>
      <c r="F151" s="493"/>
      <c r="G151" s="493"/>
      <c r="H151" s="493"/>
      <c r="I151" s="699"/>
      <c r="J151" s="700"/>
      <c r="K151" s="96">
        <f>+COUNTIF(L151:BS151, "Yes b.")</f>
        <v>0</v>
      </c>
      <c r="L151" s="253"/>
      <c r="M151" s="253"/>
      <c r="N151" s="253"/>
      <c r="O151" s="253"/>
      <c r="P151" s="253"/>
      <c r="Q151" s="253"/>
      <c r="R151" s="253"/>
      <c r="S151" s="253"/>
      <c r="T151" s="253"/>
      <c r="U151" s="253"/>
      <c r="V151" s="253"/>
      <c r="W151" s="253"/>
      <c r="X151" s="253"/>
      <c r="Y151" s="253"/>
      <c r="Z151" s="253"/>
      <c r="AA151" s="253"/>
      <c r="AB151" s="253"/>
      <c r="AC151" s="253"/>
      <c r="AD151" s="253"/>
      <c r="AE151" s="253"/>
      <c r="AF151" s="253"/>
      <c r="AG151" s="253"/>
      <c r="AH151" s="253"/>
      <c r="AI151" s="253"/>
      <c r="AJ151" s="253"/>
      <c r="AK151" s="253"/>
      <c r="AL151" s="253"/>
      <c r="AM151" s="253"/>
      <c r="AN151" s="253"/>
      <c r="AO151" s="253"/>
      <c r="AP151" s="253"/>
      <c r="AQ151" s="253"/>
      <c r="AR151" s="253"/>
      <c r="AS151" s="253"/>
      <c r="AT151" s="253"/>
      <c r="AU151" s="253"/>
      <c r="AV151" s="253"/>
      <c r="AW151" s="253"/>
      <c r="AX151" s="253"/>
      <c r="AY151" s="253"/>
      <c r="AZ151" s="253"/>
      <c r="BA151" s="253"/>
      <c r="BB151" s="253"/>
      <c r="BC151" s="253"/>
      <c r="BD151" s="253"/>
      <c r="BE151" s="253"/>
      <c r="BF151" s="253"/>
      <c r="BG151" s="253"/>
      <c r="BH151" s="253"/>
      <c r="BI151" s="253"/>
      <c r="BJ151" s="253"/>
      <c r="BK151" s="253"/>
      <c r="BL151" s="253"/>
      <c r="BM151" s="253"/>
      <c r="BN151" s="253"/>
      <c r="BO151" s="253"/>
      <c r="BP151" s="253"/>
      <c r="BQ151" s="253"/>
      <c r="BR151" s="253"/>
      <c r="BS151" s="599"/>
      <c r="BT151" s="689"/>
    </row>
    <row r="152" spans="1:72">
      <c r="A152" s="683" t="s">
        <v>105</v>
      </c>
      <c r="B152" s="683"/>
      <c r="C152" s="683"/>
      <c r="D152" s="703" t="s">
        <v>16</v>
      </c>
      <c r="E152" s="704"/>
      <c r="F152" s="493"/>
      <c r="G152" s="493"/>
      <c r="H152" s="493"/>
      <c r="I152" s="699"/>
      <c r="J152" s="700"/>
      <c r="K152" s="310">
        <f>+COUNTIF(L152:BS152, "0-30")+COUNTIF(L152:BS152, "31-60")+COUNTIF(L152:BS152, "61-90")+COUNTIF(L152:BS152, "over 90 days")</f>
        <v>0</v>
      </c>
      <c r="L152" s="254"/>
      <c r="M152" s="254"/>
      <c r="N152" s="254"/>
      <c r="O152" s="254"/>
      <c r="P152" s="254"/>
      <c r="Q152" s="254"/>
      <c r="R152" s="254"/>
      <c r="S152" s="254"/>
      <c r="T152" s="254"/>
      <c r="U152" s="254"/>
      <c r="V152" s="254"/>
      <c r="W152" s="254"/>
      <c r="X152" s="254"/>
      <c r="Y152" s="254"/>
      <c r="Z152" s="254"/>
      <c r="AA152" s="254"/>
      <c r="AB152" s="254"/>
      <c r="AC152" s="254"/>
      <c r="AD152" s="254"/>
      <c r="AE152" s="254"/>
      <c r="AF152" s="254"/>
      <c r="AG152" s="254"/>
      <c r="AH152" s="254"/>
      <c r="AI152" s="254"/>
      <c r="AJ152" s="254"/>
      <c r="AK152" s="254"/>
      <c r="AL152" s="254"/>
      <c r="AM152" s="254"/>
      <c r="AN152" s="254"/>
      <c r="AO152" s="254"/>
      <c r="AP152" s="254"/>
      <c r="AQ152" s="254"/>
      <c r="AR152" s="254"/>
      <c r="AS152" s="254"/>
      <c r="AT152" s="254"/>
      <c r="AU152" s="254"/>
      <c r="AV152" s="254"/>
      <c r="AW152" s="254"/>
      <c r="AX152" s="254"/>
      <c r="AY152" s="254"/>
      <c r="AZ152" s="254"/>
      <c r="BA152" s="254"/>
      <c r="BB152" s="254"/>
      <c r="BC152" s="254"/>
      <c r="BD152" s="254"/>
      <c r="BE152" s="254"/>
      <c r="BF152" s="254"/>
      <c r="BG152" s="254"/>
      <c r="BH152" s="254"/>
      <c r="BI152" s="254"/>
      <c r="BJ152" s="254"/>
      <c r="BK152" s="254"/>
      <c r="BL152" s="254"/>
      <c r="BM152" s="254"/>
      <c r="BN152" s="254"/>
      <c r="BO152" s="254"/>
      <c r="BP152" s="254"/>
      <c r="BQ152" s="254"/>
      <c r="BR152" s="254"/>
      <c r="BS152" s="600"/>
      <c r="BT152" s="689"/>
    </row>
    <row r="153" spans="1:72">
      <c r="A153" s="683" t="s">
        <v>105</v>
      </c>
      <c r="B153" s="683"/>
      <c r="C153" s="683"/>
      <c r="D153" s="703" t="s">
        <v>107</v>
      </c>
      <c r="E153" s="704"/>
      <c r="F153" s="493"/>
      <c r="G153" s="493"/>
      <c r="H153" s="493"/>
      <c r="I153" s="699"/>
      <c r="J153" s="700"/>
      <c r="K153" s="310">
        <f>+COUNTIF(L152:BS152, "0-30")</f>
        <v>0</v>
      </c>
      <c r="L153" s="691"/>
      <c r="M153" s="692"/>
      <c r="N153" s="692"/>
      <c r="O153" s="692"/>
      <c r="P153" s="692"/>
      <c r="Q153" s="692"/>
      <c r="R153" s="692"/>
      <c r="S153" s="692"/>
      <c r="T153" s="692"/>
      <c r="U153" s="692"/>
      <c r="V153" s="692"/>
      <c r="W153" s="692"/>
      <c r="X153" s="692"/>
      <c r="Y153" s="692"/>
      <c r="Z153" s="692"/>
      <c r="AA153" s="692"/>
      <c r="AB153" s="692"/>
      <c r="AC153" s="692"/>
      <c r="AD153" s="692"/>
      <c r="AE153" s="692"/>
      <c r="AF153" s="692"/>
      <c r="AG153" s="692"/>
      <c r="AH153" s="692"/>
      <c r="AI153" s="692"/>
      <c r="AJ153" s="692"/>
      <c r="AK153" s="692"/>
      <c r="AL153" s="692"/>
      <c r="AM153" s="692"/>
      <c r="AN153" s="692"/>
      <c r="AO153" s="692"/>
      <c r="AP153" s="692"/>
      <c r="AQ153" s="692"/>
      <c r="AR153" s="692"/>
      <c r="AS153" s="692"/>
      <c r="AT153" s="692"/>
      <c r="AU153" s="692"/>
      <c r="AV153" s="692"/>
      <c r="AW153" s="692"/>
      <c r="AX153" s="692"/>
      <c r="AY153" s="692"/>
      <c r="AZ153" s="692"/>
      <c r="BA153" s="692"/>
      <c r="BB153" s="692"/>
      <c r="BC153" s="692"/>
      <c r="BD153" s="692"/>
      <c r="BE153" s="692"/>
      <c r="BF153" s="692"/>
      <c r="BG153" s="692"/>
      <c r="BH153" s="692"/>
      <c r="BI153" s="692"/>
      <c r="BJ153" s="692"/>
      <c r="BK153" s="692"/>
      <c r="BL153" s="692"/>
      <c r="BM153" s="692"/>
      <c r="BN153" s="692"/>
      <c r="BO153" s="692"/>
      <c r="BP153" s="692"/>
      <c r="BQ153" s="692"/>
      <c r="BR153" s="692"/>
      <c r="BS153" s="692"/>
      <c r="BT153" s="689"/>
    </row>
    <row r="154" spans="1:72">
      <c r="A154" s="683" t="s">
        <v>105</v>
      </c>
      <c r="B154" s="683"/>
      <c r="C154" s="683"/>
      <c r="D154" s="703" t="s">
        <v>108</v>
      </c>
      <c r="E154" s="704"/>
      <c r="F154" s="493"/>
      <c r="G154" s="493"/>
      <c r="H154" s="493"/>
      <c r="I154" s="699"/>
      <c r="J154" s="700"/>
      <c r="K154" s="310">
        <f>+COUNTIF(L152:BS152, "31-60")</f>
        <v>0</v>
      </c>
      <c r="L154" s="693"/>
      <c r="M154" s="694"/>
      <c r="N154" s="694"/>
      <c r="O154" s="694"/>
      <c r="P154" s="694"/>
      <c r="Q154" s="694"/>
      <c r="R154" s="694"/>
      <c r="S154" s="694"/>
      <c r="T154" s="694"/>
      <c r="U154" s="694"/>
      <c r="V154" s="694"/>
      <c r="W154" s="694"/>
      <c r="X154" s="694"/>
      <c r="Y154" s="694"/>
      <c r="Z154" s="694"/>
      <c r="AA154" s="694"/>
      <c r="AB154" s="694"/>
      <c r="AC154" s="694"/>
      <c r="AD154" s="694"/>
      <c r="AE154" s="694"/>
      <c r="AF154" s="694"/>
      <c r="AG154" s="694"/>
      <c r="AH154" s="694"/>
      <c r="AI154" s="694"/>
      <c r="AJ154" s="694"/>
      <c r="AK154" s="694"/>
      <c r="AL154" s="694"/>
      <c r="AM154" s="694"/>
      <c r="AN154" s="694"/>
      <c r="AO154" s="694"/>
      <c r="AP154" s="694"/>
      <c r="AQ154" s="694"/>
      <c r="AR154" s="694"/>
      <c r="AS154" s="694"/>
      <c r="AT154" s="694"/>
      <c r="AU154" s="694"/>
      <c r="AV154" s="694"/>
      <c r="AW154" s="694"/>
      <c r="AX154" s="694"/>
      <c r="AY154" s="694"/>
      <c r="AZ154" s="694"/>
      <c r="BA154" s="694"/>
      <c r="BB154" s="694"/>
      <c r="BC154" s="694"/>
      <c r="BD154" s="694"/>
      <c r="BE154" s="694"/>
      <c r="BF154" s="694"/>
      <c r="BG154" s="694"/>
      <c r="BH154" s="694"/>
      <c r="BI154" s="694"/>
      <c r="BJ154" s="694"/>
      <c r="BK154" s="694"/>
      <c r="BL154" s="694"/>
      <c r="BM154" s="694"/>
      <c r="BN154" s="694"/>
      <c r="BO154" s="694"/>
      <c r="BP154" s="694"/>
      <c r="BQ154" s="694"/>
      <c r="BR154" s="694"/>
      <c r="BS154" s="694"/>
      <c r="BT154" s="689"/>
    </row>
    <row r="155" spans="1:72">
      <c r="A155" s="683" t="s">
        <v>105</v>
      </c>
      <c r="B155" s="683"/>
      <c r="C155" s="683"/>
      <c r="D155" s="703" t="s">
        <v>109</v>
      </c>
      <c r="E155" s="704"/>
      <c r="F155" s="493"/>
      <c r="G155" s="493"/>
      <c r="H155" s="493"/>
      <c r="I155" s="699"/>
      <c r="J155" s="700"/>
      <c r="K155" s="310">
        <f>+COUNTIF(L152:BS152, "61-90")</f>
        <v>0</v>
      </c>
      <c r="L155" s="693"/>
      <c r="M155" s="694"/>
      <c r="N155" s="694"/>
      <c r="O155" s="694"/>
      <c r="P155" s="694"/>
      <c r="Q155" s="694"/>
      <c r="R155" s="694"/>
      <c r="S155" s="694"/>
      <c r="T155" s="694"/>
      <c r="U155" s="694"/>
      <c r="V155" s="694"/>
      <c r="W155" s="694"/>
      <c r="X155" s="694"/>
      <c r="Y155" s="694"/>
      <c r="Z155" s="694"/>
      <c r="AA155" s="694"/>
      <c r="AB155" s="694"/>
      <c r="AC155" s="694"/>
      <c r="AD155" s="694"/>
      <c r="AE155" s="694"/>
      <c r="AF155" s="694"/>
      <c r="AG155" s="694"/>
      <c r="AH155" s="694"/>
      <c r="AI155" s="694"/>
      <c r="AJ155" s="694"/>
      <c r="AK155" s="694"/>
      <c r="AL155" s="694"/>
      <c r="AM155" s="694"/>
      <c r="AN155" s="694"/>
      <c r="AO155" s="694"/>
      <c r="AP155" s="694"/>
      <c r="AQ155" s="694"/>
      <c r="AR155" s="694"/>
      <c r="AS155" s="694"/>
      <c r="AT155" s="694"/>
      <c r="AU155" s="694"/>
      <c r="AV155" s="694"/>
      <c r="AW155" s="694"/>
      <c r="AX155" s="694"/>
      <c r="AY155" s="694"/>
      <c r="AZ155" s="694"/>
      <c r="BA155" s="694"/>
      <c r="BB155" s="694"/>
      <c r="BC155" s="694"/>
      <c r="BD155" s="694"/>
      <c r="BE155" s="694"/>
      <c r="BF155" s="694"/>
      <c r="BG155" s="694"/>
      <c r="BH155" s="694"/>
      <c r="BI155" s="694"/>
      <c r="BJ155" s="694"/>
      <c r="BK155" s="694"/>
      <c r="BL155" s="694"/>
      <c r="BM155" s="694"/>
      <c r="BN155" s="694"/>
      <c r="BO155" s="694"/>
      <c r="BP155" s="694"/>
      <c r="BQ155" s="694"/>
      <c r="BR155" s="694"/>
      <c r="BS155" s="694"/>
      <c r="BT155" s="689"/>
    </row>
    <row r="156" spans="1:72">
      <c r="A156" s="683" t="s">
        <v>105</v>
      </c>
      <c r="B156" s="683"/>
      <c r="C156" s="683"/>
      <c r="D156" s="703" t="s">
        <v>110</v>
      </c>
      <c r="E156" s="704"/>
      <c r="F156" s="493"/>
      <c r="G156" s="493"/>
      <c r="H156" s="493"/>
      <c r="I156" s="699"/>
      <c r="J156" s="700"/>
      <c r="K156" s="310">
        <f>+COUNTIF(L152:BS152, "over 90 days")</f>
        <v>0</v>
      </c>
      <c r="L156" s="695"/>
      <c r="M156" s="696"/>
      <c r="N156" s="696"/>
      <c r="O156" s="696"/>
      <c r="P156" s="696"/>
      <c r="Q156" s="696"/>
      <c r="R156" s="696"/>
      <c r="S156" s="696"/>
      <c r="T156" s="696"/>
      <c r="U156" s="696"/>
      <c r="V156" s="696"/>
      <c r="W156" s="696"/>
      <c r="X156" s="696"/>
      <c r="Y156" s="696"/>
      <c r="Z156" s="696"/>
      <c r="AA156" s="696"/>
      <c r="AB156" s="696"/>
      <c r="AC156" s="696"/>
      <c r="AD156" s="696"/>
      <c r="AE156" s="696"/>
      <c r="AF156" s="696"/>
      <c r="AG156" s="696"/>
      <c r="AH156" s="696"/>
      <c r="AI156" s="696"/>
      <c r="AJ156" s="696"/>
      <c r="AK156" s="696"/>
      <c r="AL156" s="696"/>
      <c r="AM156" s="696"/>
      <c r="AN156" s="696"/>
      <c r="AO156" s="696"/>
      <c r="AP156" s="696"/>
      <c r="AQ156" s="696"/>
      <c r="AR156" s="696"/>
      <c r="AS156" s="696"/>
      <c r="AT156" s="696"/>
      <c r="AU156" s="696"/>
      <c r="AV156" s="696"/>
      <c r="AW156" s="696"/>
      <c r="AX156" s="696"/>
      <c r="AY156" s="696"/>
      <c r="AZ156" s="696"/>
      <c r="BA156" s="696"/>
      <c r="BB156" s="696"/>
      <c r="BC156" s="696"/>
      <c r="BD156" s="696"/>
      <c r="BE156" s="696"/>
      <c r="BF156" s="696"/>
      <c r="BG156" s="696"/>
      <c r="BH156" s="696"/>
      <c r="BI156" s="696"/>
      <c r="BJ156" s="696"/>
      <c r="BK156" s="696"/>
      <c r="BL156" s="696"/>
      <c r="BM156" s="696"/>
      <c r="BN156" s="696"/>
      <c r="BO156" s="696"/>
      <c r="BP156" s="696"/>
      <c r="BQ156" s="696"/>
      <c r="BR156" s="696"/>
      <c r="BS156" s="696"/>
      <c r="BT156" s="689"/>
    </row>
    <row r="157" spans="1:72" ht="15" thickBot="1">
      <c r="A157" s="717" t="s">
        <v>105</v>
      </c>
      <c r="B157" s="717"/>
      <c r="C157" s="717"/>
      <c r="D157" s="705" t="s">
        <v>81</v>
      </c>
      <c r="E157" s="706"/>
      <c r="F157" s="493"/>
      <c r="G157" s="493"/>
      <c r="H157" s="493"/>
      <c r="I157" s="701"/>
      <c r="J157" s="702"/>
      <c r="K157" s="310">
        <f>+COUNTIF(L157:BS157, "Yes c.")</f>
        <v>0</v>
      </c>
      <c r="L157" s="253"/>
      <c r="M157" s="253"/>
      <c r="N157" s="253"/>
      <c r="O157" s="253"/>
      <c r="P157" s="253"/>
      <c r="Q157" s="253"/>
      <c r="R157" s="253"/>
      <c r="S157" s="253"/>
      <c r="T157" s="253"/>
      <c r="U157" s="253"/>
      <c r="V157" s="253"/>
      <c r="W157" s="253"/>
      <c r="X157" s="253"/>
      <c r="Y157" s="253"/>
      <c r="Z157" s="253"/>
      <c r="AA157" s="253"/>
      <c r="AB157" s="253"/>
      <c r="AC157" s="253"/>
      <c r="AD157" s="253"/>
      <c r="AE157" s="253"/>
      <c r="AF157" s="253"/>
      <c r="AG157" s="253"/>
      <c r="AH157" s="253"/>
      <c r="AI157" s="253"/>
      <c r="AJ157" s="253"/>
      <c r="AK157" s="253"/>
      <c r="AL157" s="253"/>
      <c r="AM157" s="253"/>
      <c r="AN157" s="253"/>
      <c r="AO157" s="253"/>
      <c r="AP157" s="253"/>
      <c r="AQ157" s="253"/>
      <c r="AR157" s="253"/>
      <c r="AS157" s="253"/>
      <c r="AT157" s="253"/>
      <c r="AU157" s="253"/>
      <c r="AV157" s="253"/>
      <c r="AW157" s="253"/>
      <c r="AX157" s="253"/>
      <c r="AY157" s="253"/>
      <c r="AZ157" s="253"/>
      <c r="BA157" s="253"/>
      <c r="BB157" s="253"/>
      <c r="BC157" s="253"/>
      <c r="BD157" s="253"/>
      <c r="BE157" s="253"/>
      <c r="BF157" s="253"/>
      <c r="BG157" s="253"/>
      <c r="BH157" s="253"/>
      <c r="BI157" s="253"/>
      <c r="BJ157" s="253"/>
      <c r="BK157" s="253"/>
      <c r="BL157" s="253"/>
      <c r="BM157" s="253"/>
      <c r="BN157" s="253"/>
      <c r="BO157" s="253"/>
      <c r="BP157" s="253"/>
      <c r="BQ157" s="253"/>
      <c r="BR157" s="253"/>
      <c r="BS157" s="599"/>
      <c r="BT157" s="690"/>
    </row>
    <row r="158" spans="1:72" ht="26.4">
      <c r="A158" s="304" t="s">
        <v>102</v>
      </c>
      <c r="B158" s="72">
        <v>25</v>
      </c>
      <c r="C158" s="304" t="s">
        <v>61</v>
      </c>
      <c r="D158" s="73" t="s">
        <v>26</v>
      </c>
      <c r="E158" s="94" t="str">
        <f>IF(F158=0,"",IF(F158=G158,"N/A",IF(ISERROR(J158/I158),1,J158/I158)))</f>
        <v/>
      </c>
      <c r="F158" s="74">
        <f>COUNTIF(L158:BS158,"1 Yes")+COUNTIF(L158:BS158,"2 No")+COUNTIF(L158:BS158,"3 N/A")</f>
        <v>0</v>
      </c>
      <c r="G158" s="74">
        <f>COUNTIF(L158:CG158,"3 N/A")</f>
        <v>0</v>
      </c>
      <c r="H158" s="75">
        <f>+COUNTIF(L158:BS158, "2 No")</f>
        <v>0</v>
      </c>
      <c r="I158" s="70">
        <f>+COUNTIF(L158:BS158, "2 No")+COUNTIF(L158:BS158,"1 Yes")+COUNTIF(L158:BS158,"3 No")</f>
        <v>0</v>
      </c>
      <c r="J158" s="61">
        <f>+COUNTIF(L158:BS158, "1 Yes")</f>
        <v>0</v>
      </c>
      <c r="K158" s="61"/>
      <c r="L158" s="252"/>
      <c r="M158" s="252"/>
      <c r="N158" s="252"/>
      <c r="O158" s="252"/>
      <c r="P158" s="252"/>
      <c r="Q158" s="252"/>
      <c r="R158" s="252"/>
      <c r="S158" s="252"/>
      <c r="T158" s="252"/>
      <c r="U158" s="252"/>
      <c r="V158" s="252"/>
      <c r="W158" s="252"/>
      <c r="X158" s="252"/>
      <c r="Y158" s="252"/>
      <c r="Z158" s="252"/>
      <c r="AA158" s="252"/>
      <c r="AB158" s="252"/>
      <c r="AC158" s="252"/>
      <c r="AD158" s="252"/>
      <c r="AE158" s="252"/>
      <c r="AF158" s="252"/>
      <c r="AG158" s="252"/>
      <c r="AH158" s="252"/>
      <c r="AI158" s="252"/>
      <c r="AJ158" s="252"/>
      <c r="AK158" s="252"/>
      <c r="AL158" s="252"/>
      <c r="AM158" s="252"/>
      <c r="AN158" s="252"/>
      <c r="AO158" s="252"/>
      <c r="AP158" s="252"/>
      <c r="AQ158" s="252"/>
      <c r="AR158" s="252"/>
      <c r="AS158" s="252"/>
      <c r="AT158" s="252"/>
      <c r="AU158" s="252"/>
      <c r="AV158" s="252"/>
      <c r="AW158" s="252"/>
      <c r="AX158" s="252"/>
      <c r="AY158" s="252"/>
      <c r="AZ158" s="252"/>
      <c r="BA158" s="252"/>
      <c r="BB158" s="252"/>
      <c r="BC158" s="252"/>
      <c r="BD158" s="252"/>
      <c r="BE158" s="252"/>
      <c r="BF158" s="252"/>
      <c r="BG158" s="252"/>
      <c r="BH158" s="252"/>
      <c r="BI158" s="252"/>
      <c r="BJ158" s="252"/>
      <c r="BK158" s="252"/>
      <c r="BL158" s="252"/>
      <c r="BM158" s="252"/>
      <c r="BN158" s="252"/>
      <c r="BO158" s="252"/>
      <c r="BP158" s="252"/>
      <c r="BQ158" s="252"/>
      <c r="BR158" s="252"/>
      <c r="BS158" s="598"/>
      <c r="BT158" s="688"/>
    </row>
    <row r="159" spans="1:72">
      <c r="A159" s="683" t="s">
        <v>105</v>
      </c>
      <c r="B159" s="683"/>
      <c r="C159" s="683"/>
      <c r="D159" s="681" t="s">
        <v>112</v>
      </c>
      <c r="E159" s="682"/>
      <c r="F159" s="76"/>
      <c r="G159" s="77"/>
      <c r="H159" s="77"/>
      <c r="I159" s="78"/>
      <c r="J159" s="79"/>
      <c r="K159" s="310">
        <f>+COUNTIF(L159:BS159, "Yes a.")</f>
        <v>0</v>
      </c>
      <c r="L159" s="253"/>
      <c r="M159" s="253"/>
      <c r="N159" s="253"/>
      <c r="O159" s="253"/>
      <c r="P159" s="253"/>
      <c r="Q159" s="253"/>
      <c r="R159" s="253"/>
      <c r="S159" s="253"/>
      <c r="T159" s="253"/>
      <c r="U159" s="253"/>
      <c r="V159" s="253"/>
      <c r="W159" s="253"/>
      <c r="X159" s="253"/>
      <c r="Y159" s="253"/>
      <c r="Z159" s="253"/>
      <c r="AA159" s="253"/>
      <c r="AB159" s="253"/>
      <c r="AC159" s="253"/>
      <c r="AD159" s="253"/>
      <c r="AE159" s="253"/>
      <c r="AF159" s="253"/>
      <c r="AG159" s="253"/>
      <c r="AH159" s="253"/>
      <c r="AI159" s="253"/>
      <c r="AJ159" s="253"/>
      <c r="AK159" s="253"/>
      <c r="AL159" s="253"/>
      <c r="AM159" s="253"/>
      <c r="AN159" s="253"/>
      <c r="AO159" s="253"/>
      <c r="AP159" s="253"/>
      <c r="AQ159" s="253"/>
      <c r="AR159" s="253"/>
      <c r="AS159" s="253"/>
      <c r="AT159" s="253"/>
      <c r="AU159" s="253"/>
      <c r="AV159" s="253"/>
      <c r="AW159" s="253"/>
      <c r="AX159" s="253"/>
      <c r="AY159" s="253"/>
      <c r="AZ159" s="253"/>
      <c r="BA159" s="253"/>
      <c r="BB159" s="253"/>
      <c r="BC159" s="253"/>
      <c r="BD159" s="253"/>
      <c r="BE159" s="253"/>
      <c r="BF159" s="253"/>
      <c r="BG159" s="253"/>
      <c r="BH159" s="253"/>
      <c r="BI159" s="253"/>
      <c r="BJ159" s="253"/>
      <c r="BK159" s="253"/>
      <c r="BL159" s="253"/>
      <c r="BM159" s="253"/>
      <c r="BN159" s="253"/>
      <c r="BO159" s="253"/>
      <c r="BP159" s="253"/>
      <c r="BQ159" s="253"/>
      <c r="BR159" s="253"/>
      <c r="BS159" s="599"/>
      <c r="BT159" s="689"/>
    </row>
    <row r="160" spans="1:72">
      <c r="A160" s="683" t="s">
        <v>105</v>
      </c>
      <c r="B160" s="683"/>
      <c r="C160" s="683"/>
      <c r="D160" s="681" t="s">
        <v>73</v>
      </c>
      <c r="E160" s="682"/>
      <c r="F160" s="80"/>
      <c r="G160" s="81"/>
      <c r="H160" s="81"/>
      <c r="I160" s="78"/>
      <c r="J160" s="79"/>
      <c r="K160" s="310">
        <f>+COUNTIF(L160:BS160, "Yes b.")</f>
        <v>0</v>
      </c>
      <c r="L160" s="253"/>
      <c r="M160" s="253"/>
      <c r="N160" s="253"/>
      <c r="O160" s="253"/>
      <c r="P160" s="253"/>
      <c r="Q160" s="253"/>
      <c r="R160" s="253"/>
      <c r="S160" s="253"/>
      <c r="T160" s="253"/>
      <c r="U160" s="253"/>
      <c r="V160" s="253"/>
      <c r="W160" s="253"/>
      <c r="X160" s="253"/>
      <c r="Y160" s="253"/>
      <c r="Z160" s="253"/>
      <c r="AA160" s="253"/>
      <c r="AB160" s="253"/>
      <c r="AC160" s="253"/>
      <c r="AD160" s="253"/>
      <c r="AE160" s="253"/>
      <c r="AF160" s="253"/>
      <c r="AG160" s="253"/>
      <c r="AH160" s="253"/>
      <c r="AI160" s="253"/>
      <c r="AJ160" s="253"/>
      <c r="AK160" s="253"/>
      <c r="AL160" s="253"/>
      <c r="AM160" s="253"/>
      <c r="AN160" s="253"/>
      <c r="AO160" s="253"/>
      <c r="AP160" s="253"/>
      <c r="AQ160" s="253"/>
      <c r="AR160" s="253"/>
      <c r="AS160" s="253"/>
      <c r="AT160" s="253"/>
      <c r="AU160" s="253"/>
      <c r="AV160" s="253"/>
      <c r="AW160" s="253"/>
      <c r="AX160" s="253"/>
      <c r="AY160" s="253"/>
      <c r="AZ160" s="253"/>
      <c r="BA160" s="253"/>
      <c r="BB160" s="253"/>
      <c r="BC160" s="253"/>
      <c r="BD160" s="253"/>
      <c r="BE160" s="253"/>
      <c r="BF160" s="253"/>
      <c r="BG160" s="253"/>
      <c r="BH160" s="253"/>
      <c r="BI160" s="253"/>
      <c r="BJ160" s="253"/>
      <c r="BK160" s="253"/>
      <c r="BL160" s="253"/>
      <c r="BM160" s="253"/>
      <c r="BN160" s="253"/>
      <c r="BO160" s="253"/>
      <c r="BP160" s="253"/>
      <c r="BQ160" s="253"/>
      <c r="BR160" s="253"/>
      <c r="BS160" s="599"/>
      <c r="BT160" s="689"/>
    </row>
    <row r="161" spans="1:72">
      <c r="A161" s="683" t="s">
        <v>105</v>
      </c>
      <c r="B161" s="683"/>
      <c r="C161" s="683"/>
      <c r="D161" s="720" t="s">
        <v>16</v>
      </c>
      <c r="E161" s="721"/>
      <c r="F161" s="80"/>
      <c r="G161" s="81"/>
      <c r="H161" s="81"/>
      <c r="I161" s="82"/>
      <c r="J161" s="83"/>
      <c r="K161" s="310">
        <f>+COUNTIF(L161:BS161, "0-30")+COUNTIF(L161:BS161, "31-60")+COUNTIF(L161:BS161, "61-90")+COUNTIF(L161:BS161, "over 90 days")</f>
        <v>0</v>
      </c>
      <c r="L161" s="254"/>
      <c r="M161" s="254"/>
      <c r="N161" s="254"/>
      <c r="O161" s="254"/>
      <c r="P161" s="254"/>
      <c r="Q161" s="254"/>
      <c r="R161" s="254"/>
      <c r="S161" s="254"/>
      <c r="T161" s="254"/>
      <c r="U161" s="254"/>
      <c r="V161" s="254"/>
      <c r="W161" s="254"/>
      <c r="X161" s="254"/>
      <c r="Y161" s="254"/>
      <c r="Z161" s="254"/>
      <c r="AA161" s="254"/>
      <c r="AB161" s="254"/>
      <c r="AC161" s="254"/>
      <c r="AD161" s="254"/>
      <c r="AE161" s="254"/>
      <c r="AF161" s="254"/>
      <c r="AG161" s="254"/>
      <c r="AH161" s="254"/>
      <c r="AI161" s="254"/>
      <c r="AJ161" s="254"/>
      <c r="AK161" s="254"/>
      <c r="AL161" s="254"/>
      <c r="AM161" s="254"/>
      <c r="AN161" s="254"/>
      <c r="AO161" s="254"/>
      <c r="AP161" s="254"/>
      <c r="AQ161" s="254"/>
      <c r="AR161" s="254"/>
      <c r="AS161" s="254"/>
      <c r="AT161" s="254"/>
      <c r="AU161" s="254"/>
      <c r="AV161" s="254"/>
      <c r="AW161" s="254"/>
      <c r="AX161" s="254"/>
      <c r="AY161" s="254"/>
      <c r="AZ161" s="254"/>
      <c r="BA161" s="254"/>
      <c r="BB161" s="254"/>
      <c r="BC161" s="254"/>
      <c r="BD161" s="254"/>
      <c r="BE161" s="254"/>
      <c r="BF161" s="254"/>
      <c r="BG161" s="254"/>
      <c r="BH161" s="254"/>
      <c r="BI161" s="254"/>
      <c r="BJ161" s="254"/>
      <c r="BK161" s="254"/>
      <c r="BL161" s="254"/>
      <c r="BM161" s="254"/>
      <c r="BN161" s="254"/>
      <c r="BO161" s="254"/>
      <c r="BP161" s="254"/>
      <c r="BQ161" s="254"/>
      <c r="BR161" s="254"/>
      <c r="BS161" s="600"/>
      <c r="BT161" s="689"/>
    </row>
    <row r="162" spans="1:72">
      <c r="A162" s="683" t="s">
        <v>105</v>
      </c>
      <c r="B162" s="683"/>
      <c r="C162" s="683"/>
      <c r="D162" s="703" t="s">
        <v>107</v>
      </c>
      <c r="E162" s="704"/>
      <c r="F162" s="80"/>
      <c r="G162" s="81"/>
      <c r="H162" s="81"/>
      <c r="I162" s="82"/>
      <c r="J162" s="83"/>
      <c r="K162" s="310">
        <f>+COUNTIF(L161:BS161, "0-30")</f>
        <v>0</v>
      </c>
      <c r="L162" s="691"/>
      <c r="M162" s="692"/>
      <c r="N162" s="692"/>
      <c r="O162" s="692"/>
      <c r="P162" s="692"/>
      <c r="Q162" s="692"/>
      <c r="R162" s="692"/>
      <c r="S162" s="692"/>
      <c r="T162" s="692"/>
      <c r="U162" s="692"/>
      <c r="V162" s="692"/>
      <c r="W162" s="692"/>
      <c r="X162" s="692"/>
      <c r="Y162" s="692"/>
      <c r="Z162" s="692"/>
      <c r="AA162" s="692"/>
      <c r="AB162" s="692"/>
      <c r="AC162" s="692"/>
      <c r="AD162" s="692"/>
      <c r="AE162" s="692"/>
      <c r="AF162" s="692"/>
      <c r="AG162" s="692"/>
      <c r="AH162" s="692"/>
      <c r="AI162" s="692"/>
      <c r="AJ162" s="692"/>
      <c r="AK162" s="692"/>
      <c r="AL162" s="692"/>
      <c r="AM162" s="692"/>
      <c r="AN162" s="692"/>
      <c r="AO162" s="692"/>
      <c r="AP162" s="692"/>
      <c r="AQ162" s="692"/>
      <c r="AR162" s="692"/>
      <c r="AS162" s="692"/>
      <c r="AT162" s="692"/>
      <c r="AU162" s="692"/>
      <c r="AV162" s="692"/>
      <c r="AW162" s="692"/>
      <c r="AX162" s="692"/>
      <c r="AY162" s="692"/>
      <c r="AZ162" s="692"/>
      <c r="BA162" s="692"/>
      <c r="BB162" s="692"/>
      <c r="BC162" s="692"/>
      <c r="BD162" s="692"/>
      <c r="BE162" s="692"/>
      <c r="BF162" s="692"/>
      <c r="BG162" s="692"/>
      <c r="BH162" s="692"/>
      <c r="BI162" s="692"/>
      <c r="BJ162" s="692"/>
      <c r="BK162" s="692"/>
      <c r="BL162" s="692"/>
      <c r="BM162" s="692"/>
      <c r="BN162" s="692"/>
      <c r="BO162" s="692"/>
      <c r="BP162" s="692"/>
      <c r="BQ162" s="692"/>
      <c r="BR162" s="692"/>
      <c r="BS162" s="692"/>
      <c r="BT162" s="689"/>
    </row>
    <row r="163" spans="1:72">
      <c r="A163" s="683" t="s">
        <v>105</v>
      </c>
      <c r="B163" s="683"/>
      <c r="C163" s="683"/>
      <c r="D163" s="703" t="s">
        <v>108</v>
      </c>
      <c r="E163" s="704"/>
      <c r="F163" s="80"/>
      <c r="G163" s="81"/>
      <c r="H163" s="81"/>
      <c r="I163" s="82"/>
      <c r="J163" s="83"/>
      <c r="K163" s="310">
        <f>+COUNTIF(L161:BS161, "31-60")</f>
        <v>0</v>
      </c>
      <c r="L163" s="693"/>
      <c r="M163" s="694"/>
      <c r="N163" s="694"/>
      <c r="O163" s="694"/>
      <c r="P163" s="694"/>
      <c r="Q163" s="694"/>
      <c r="R163" s="694"/>
      <c r="S163" s="694"/>
      <c r="T163" s="694"/>
      <c r="U163" s="694"/>
      <c r="V163" s="694"/>
      <c r="W163" s="694"/>
      <c r="X163" s="694"/>
      <c r="Y163" s="694"/>
      <c r="Z163" s="694"/>
      <c r="AA163" s="694"/>
      <c r="AB163" s="694"/>
      <c r="AC163" s="694"/>
      <c r="AD163" s="694"/>
      <c r="AE163" s="694"/>
      <c r="AF163" s="694"/>
      <c r="AG163" s="694"/>
      <c r="AH163" s="694"/>
      <c r="AI163" s="694"/>
      <c r="AJ163" s="694"/>
      <c r="AK163" s="694"/>
      <c r="AL163" s="694"/>
      <c r="AM163" s="694"/>
      <c r="AN163" s="694"/>
      <c r="AO163" s="694"/>
      <c r="AP163" s="694"/>
      <c r="AQ163" s="694"/>
      <c r="AR163" s="694"/>
      <c r="AS163" s="694"/>
      <c r="AT163" s="694"/>
      <c r="AU163" s="694"/>
      <c r="AV163" s="694"/>
      <c r="AW163" s="694"/>
      <c r="AX163" s="694"/>
      <c r="AY163" s="694"/>
      <c r="AZ163" s="694"/>
      <c r="BA163" s="694"/>
      <c r="BB163" s="694"/>
      <c r="BC163" s="694"/>
      <c r="BD163" s="694"/>
      <c r="BE163" s="694"/>
      <c r="BF163" s="694"/>
      <c r="BG163" s="694"/>
      <c r="BH163" s="694"/>
      <c r="BI163" s="694"/>
      <c r="BJ163" s="694"/>
      <c r="BK163" s="694"/>
      <c r="BL163" s="694"/>
      <c r="BM163" s="694"/>
      <c r="BN163" s="694"/>
      <c r="BO163" s="694"/>
      <c r="BP163" s="694"/>
      <c r="BQ163" s="694"/>
      <c r="BR163" s="694"/>
      <c r="BS163" s="694"/>
      <c r="BT163" s="689"/>
    </row>
    <row r="164" spans="1:72">
      <c r="A164" s="683" t="s">
        <v>105</v>
      </c>
      <c r="B164" s="683"/>
      <c r="C164" s="683"/>
      <c r="D164" s="703" t="s">
        <v>109</v>
      </c>
      <c r="E164" s="704"/>
      <c r="F164" s="80"/>
      <c r="G164" s="81"/>
      <c r="H164" s="81"/>
      <c r="I164" s="82"/>
      <c r="J164" s="83"/>
      <c r="K164" s="310">
        <f>+COUNTIF(L161:BS161, "61-90")</f>
        <v>0</v>
      </c>
      <c r="L164" s="693"/>
      <c r="M164" s="694"/>
      <c r="N164" s="694"/>
      <c r="O164" s="694"/>
      <c r="P164" s="694"/>
      <c r="Q164" s="694"/>
      <c r="R164" s="694"/>
      <c r="S164" s="694"/>
      <c r="T164" s="694"/>
      <c r="U164" s="694"/>
      <c r="V164" s="694"/>
      <c r="W164" s="694"/>
      <c r="X164" s="694"/>
      <c r="Y164" s="694"/>
      <c r="Z164" s="694"/>
      <c r="AA164" s="694"/>
      <c r="AB164" s="694"/>
      <c r="AC164" s="694"/>
      <c r="AD164" s="694"/>
      <c r="AE164" s="694"/>
      <c r="AF164" s="694"/>
      <c r="AG164" s="694"/>
      <c r="AH164" s="694"/>
      <c r="AI164" s="694"/>
      <c r="AJ164" s="694"/>
      <c r="AK164" s="694"/>
      <c r="AL164" s="694"/>
      <c r="AM164" s="694"/>
      <c r="AN164" s="694"/>
      <c r="AO164" s="694"/>
      <c r="AP164" s="694"/>
      <c r="AQ164" s="694"/>
      <c r="AR164" s="694"/>
      <c r="AS164" s="694"/>
      <c r="AT164" s="694"/>
      <c r="AU164" s="694"/>
      <c r="AV164" s="694"/>
      <c r="AW164" s="694"/>
      <c r="AX164" s="694"/>
      <c r="AY164" s="694"/>
      <c r="AZ164" s="694"/>
      <c r="BA164" s="694"/>
      <c r="BB164" s="694"/>
      <c r="BC164" s="694"/>
      <c r="BD164" s="694"/>
      <c r="BE164" s="694"/>
      <c r="BF164" s="694"/>
      <c r="BG164" s="694"/>
      <c r="BH164" s="694"/>
      <c r="BI164" s="694"/>
      <c r="BJ164" s="694"/>
      <c r="BK164" s="694"/>
      <c r="BL164" s="694"/>
      <c r="BM164" s="694"/>
      <c r="BN164" s="694"/>
      <c r="BO164" s="694"/>
      <c r="BP164" s="694"/>
      <c r="BQ164" s="694"/>
      <c r="BR164" s="694"/>
      <c r="BS164" s="694"/>
      <c r="BT164" s="689"/>
    </row>
    <row r="165" spans="1:72">
      <c r="A165" s="683" t="s">
        <v>105</v>
      </c>
      <c r="B165" s="683"/>
      <c r="C165" s="683"/>
      <c r="D165" s="707" t="s">
        <v>110</v>
      </c>
      <c r="E165" s="708"/>
      <c r="F165" s="80"/>
      <c r="G165" s="81"/>
      <c r="H165" s="81"/>
      <c r="I165" s="82"/>
      <c r="J165" s="83"/>
      <c r="K165" s="310">
        <f>+COUNTIF(L161:BS161, "over 90 days")</f>
        <v>0</v>
      </c>
      <c r="L165" s="695"/>
      <c r="M165" s="696"/>
      <c r="N165" s="696"/>
      <c r="O165" s="696"/>
      <c r="P165" s="696"/>
      <c r="Q165" s="696"/>
      <c r="R165" s="696"/>
      <c r="S165" s="696"/>
      <c r="T165" s="696"/>
      <c r="U165" s="696"/>
      <c r="V165" s="696"/>
      <c r="W165" s="696"/>
      <c r="X165" s="696"/>
      <c r="Y165" s="696"/>
      <c r="Z165" s="696"/>
      <c r="AA165" s="696"/>
      <c r="AB165" s="696"/>
      <c r="AC165" s="696"/>
      <c r="AD165" s="696"/>
      <c r="AE165" s="696"/>
      <c r="AF165" s="696"/>
      <c r="AG165" s="696"/>
      <c r="AH165" s="696"/>
      <c r="AI165" s="696"/>
      <c r="AJ165" s="696"/>
      <c r="AK165" s="696"/>
      <c r="AL165" s="696"/>
      <c r="AM165" s="696"/>
      <c r="AN165" s="696"/>
      <c r="AO165" s="696"/>
      <c r="AP165" s="696"/>
      <c r="AQ165" s="696"/>
      <c r="AR165" s="696"/>
      <c r="AS165" s="696"/>
      <c r="AT165" s="696"/>
      <c r="AU165" s="696"/>
      <c r="AV165" s="696"/>
      <c r="AW165" s="696"/>
      <c r="AX165" s="696"/>
      <c r="AY165" s="696"/>
      <c r="AZ165" s="696"/>
      <c r="BA165" s="696"/>
      <c r="BB165" s="696"/>
      <c r="BC165" s="696"/>
      <c r="BD165" s="696"/>
      <c r="BE165" s="696"/>
      <c r="BF165" s="696"/>
      <c r="BG165" s="696"/>
      <c r="BH165" s="696"/>
      <c r="BI165" s="696"/>
      <c r="BJ165" s="696"/>
      <c r="BK165" s="696"/>
      <c r="BL165" s="696"/>
      <c r="BM165" s="696"/>
      <c r="BN165" s="696"/>
      <c r="BO165" s="696"/>
      <c r="BP165" s="696"/>
      <c r="BQ165" s="696"/>
      <c r="BR165" s="696"/>
      <c r="BS165" s="696"/>
      <c r="BT165" s="689"/>
    </row>
    <row r="166" spans="1:72" ht="15" thickBot="1">
      <c r="A166" s="717" t="s">
        <v>105</v>
      </c>
      <c r="B166" s="717"/>
      <c r="C166" s="717"/>
      <c r="D166" s="705" t="s">
        <v>81</v>
      </c>
      <c r="E166" s="706"/>
      <c r="F166" s="98"/>
      <c r="G166" s="99"/>
      <c r="H166" s="99"/>
      <c r="I166" s="86"/>
      <c r="J166" s="87"/>
      <c r="K166" s="88">
        <f>+COUNTIF(L166:BS166, "Yes c.")</f>
        <v>0</v>
      </c>
      <c r="L166" s="255"/>
      <c r="M166" s="255"/>
      <c r="N166" s="255"/>
      <c r="O166" s="255"/>
      <c r="P166" s="255"/>
      <c r="Q166" s="255"/>
      <c r="R166" s="255"/>
      <c r="S166" s="255"/>
      <c r="T166" s="255"/>
      <c r="U166" s="255"/>
      <c r="V166" s="255"/>
      <c r="W166" s="255"/>
      <c r="X166" s="255"/>
      <c r="Y166" s="255"/>
      <c r="Z166" s="255"/>
      <c r="AA166" s="255"/>
      <c r="AB166" s="255"/>
      <c r="AC166" s="255"/>
      <c r="AD166" s="255"/>
      <c r="AE166" s="255"/>
      <c r="AF166" s="255"/>
      <c r="AG166" s="255"/>
      <c r="AH166" s="255"/>
      <c r="AI166" s="255"/>
      <c r="AJ166" s="255"/>
      <c r="AK166" s="255"/>
      <c r="AL166" s="255"/>
      <c r="AM166" s="255"/>
      <c r="AN166" s="255"/>
      <c r="AO166" s="255"/>
      <c r="AP166" s="255"/>
      <c r="AQ166" s="255"/>
      <c r="AR166" s="255"/>
      <c r="AS166" s="255"/>
      <c r="AT166" s="255"/>
      <c r="AU166" s="255"/>
      <c r="AV166" s="255"/>
      <c r="AW166" s="255"/>
      <c r="AX166" s="255"/>
      <c r="AY166" s="255"/>
      <c r="AZ166" s="255"/>
      <c r="BA166" s="255"/>
      <c r="BB166" s="255"/>
      <c r="BC166" s="255"/>
      <c r="BD166" s="255"/>
      <c r="BE166" s="255"/>
      <c r="BF166" s="255"/>
      <c r="BG166" s="255"/>
      <c r="BH166" s="255"/>
      <c r="BI166" s="255"/>
      <c r="BJ166" s="255"/>
      <c r="BK166" s="255"/>
      <c r="BL166" s="255"/>
      <c r="BM166" s="255"/>
      <c r="BN166" s="255"/>
      <c r="BO166" s="255"/>
      <c r="BP166" s="255"/>
      <c r="BQ166" s="255"/>
      <c r="BR166" s="255"/>
      <c r="BS166" s="601"/>
      <c r="BT166" s="689"/>
    </row>
    <row r="167" spans="1:72" ht="26.4">
      <c r="A167" s="304" t="s">
        <v>102</v>
      </c>
      <c r="B167" s="72">
        <v>26</v>
      </c>
      <c r="C167" s="304" t="s">
        <v>61</v>
      </c>
      <c r="D167" s="73" t="s">
        <v>741</v>
      </c>
      <c r="E167" s="94" t="str">
        <f>IF(F167=0,"",IF(F167=G167,"N/A",IF(ISERROR(J167/I167),1,J167/I167)))</f>
        <v/>
      </c>
      <c r="F167" s="74">
        <f>COUNTIF(L167:CG167,"1 Yes")+COUNTIF(L167:CG167,"2 No")+COUNTIF(L167:CG167,"3 N/A")</f>
        <v>0</v>
      </c>
      <c r="G167" s="74">
        <f>COUNTIF(L167:CG167,"3 N/A")</f>
        <v>0</v>
      </c>
      <c r="H167" s="75">
        <f>+COUNTIF(L167:BS167, "2 No")</f>
        <v>0</v>
      </c>
      <c r="I167" s="71">
        <f>+COUNTIF(L167:BS167, "2 No")+COUNTIF(L167:BS167,"1 Yes")</f>
        <v>0</v>
      </c>
      <c r="J167" s="310">
        <f>+COUNTIF(L167:BS167, "1 Yes")</f>
        <v>0</v>
      </c>
      <c r="K167" s="310"/>
      <c r="L167" s="252"/>
      <c r="M167" s="252"/>
      <c r="N167" s="252"/>
      <c r="O167" s="252"/>
      <c r="P167" s="252"/>
      <c r="Q167" s="252"/>
      <c r="R167" s="252"/>
      <c r="S167" s="252"/>
      <c r="T167" s="252"/>
      <c r="U167" s="252"/>
      <c r="V167" s="252"/>
      <c r="W167" s="252"/>
      <c r="X167" s="252"/>
      <c r="Y167" s="252"/>
      <c r="Z167" s="252"/>
      <c r="AA167" s="252"/>
      <c r="AB167" s="252"/>
      <c r="AC167" s="252"/>
      <c r="AD167" s="252"/>
      <c r="AE167" s="252"/>
      <c r="AF167" s="252"/>
      <c r="AG167" s="252"/>
      <c r="AH167" s="252"/>
      <c r="AI167" s="252"/>
      <c r="AJ167" s="252"/>
      <c r="AK167" s="252"/>
      <c r="AL167" s="252"/>
      <c r="AM167" s="252"/>
      <c r="AN167" s="252"/>
      <c r="AO167" s="252"/>
      <c r="AP167" s="252"/>
      <c r="AQ167" s="252"/>
      <c r="AR167" s="252"/>
      <c r="AS167" s="252"/>
      <c r="AT167" s="252"/>
      <c r="AU167" s="252"/>
      <c r="AV167" s="252"/>
      <c r="AW167" s="252"/>
      <c r="AX167" s="252"/>
      <c r="AY167" s="252"/>
      <c r="AZ167" s="252"/>
      <c r="BA167" s="252"/>
      <c r="BB167" s="252"/>
      <c r="BC167" s="252"/>
      <c r="BD167" s="252"/>
      <c r="BE167" s="252"/>
      <c r="BF167" s="252"/>
      <c r="BG167" s="252"/>
      <c r="BH167" s="252"/>
      <c r="BI167" s="252"/>
      <c r="BJ167" s="252"/>
      <c r="BK167" s="252"/>
      <c r="BL167" s="252"/>
      <c r="BM167" s="252"/>
      <c r="BN167" s="252"/>
      <c r="BO167" s="252"/>
      <c r="BP167" s="252"/>
      <c r="BQ167" s="252"/>
      <c r="BR167" s="252"/>
      <c r="BS167" s="598"/>
      <c r="BT167" s="605" t="s">
        <v>225</v>
      </c>
    </row>
    <row r="168" spans="1:72">
      <c r="A168" s="683" t="s">
        <v>105</v>
      </c>
      <c r="B168" s="683"/>
      <c r="C168" s="683"/>
      <c r="D168" s="681" t="s">
        <v>112</v>
      </c>
      <c r="E168" s="682"/>
      <c r="F168" s="76"/>
      <c r="G168" s="77"/>
      <c r="H168" s="77"/>
      <c r="I168" s="78"/>
      <c r="J168" s="79"/>
      <c r="K168" s="310">
        <f>+COUNTIF(L168:BS168, "Yes a.")</f>
        <v>0</v>
      </c>
      <c r="L168" s="253"/>
      <c r="M168" s="253"/>
      <c r="N168" s="253"/>
      <c r="O168" s="253"/>
      <c r="P168" s="253"/>
      <c r="Q168" s="253"/>
      <c r="R168" s="253"/>
      <c r="S168" s="253"/>
      <c r="T168" s="253"/>
      <c r="U168" s="253"/>
      <c r="V168" s="253"/>
      <c r="W168" s="253"/>
      <c r="X168" s="253"/>
      <c r="Y168" s="253"/>
      <c r="Z168" s="253"/>
      <c r="AA168" s="253"/>
      <c r="AB168" s="253"/>
      <c r="AC168" s="253"/>
      <c r="AD168" s="253"/>
      <c r="AE168" s="253"/>
      <c r="AF168" s="253"/>
      <c r="AG168" s="253"/>
      <c r="AH168" s="253"/>
      <c r="AI168" s="253"/>
      <c r="AJ168" s="253"/>
      <c r="AK168" s="253"/>
      <c r="AL168" s="253"/>
      <c r="AM168" s="253"/>
      <c r="AN168" s="253"/>
      <c r="AO168" s="253"/>
      <c r="AP168" s="253"/>
      <c r="AQ168" s="253"/>
      <c r="AR168" s="253"/>
      <c r="AS168" s="253"/>
      <c r="AT168" s="253"/>
      <c r="AU168" s="253"/>
      <c r="AV168" s="253"/>
      <c r="AW168" s="253"/>
      <c r="AX168" s="253"/>
      <c r="AY168" s="253"/>
      <c r="AZ168" s="253"/>
      <c r="BA168" s="253"/>
      <c r="BB168" s="253"/>
      <c r="BC168" s="253"/>
      <c r="BD168" s="253"/>
      <c r="BE168" s="253"/>
      <c r="BF168" s="253"/>
      <c r="BG168" s="253"/>
      <c r="BH168" s="253"/>
      <c r="BI168" s="253"/>
      <c r="BJ168" s="253"/>
      <c r="BK168" s="253"/>
      <c r="BL168" s="253"/>
      <c r="BM168" s="253"/>
      <c r="BN168" s="253"/>
      <c r="BO168" s="253"/>
      <c r="BP168" s="253"/>
      <c r="BQ168" s="253"/>
      <c r="BR168" s="253"/>
      <c r="BS168" s="599"/>
      <c r="BT168" s="689"/>
    </row>
    <row r="169" spans="1:72">
      <c r="A169" s="683" t="s">
        <v>105</v>
      </c>
      <c r="B169" s="683"/>
      <c r="C169" s="683"/>
      <c r="D169" s="681" t="s">
        <v>73</v>
      </c>
      <c r="E169" s="682"/>
      <c r="F169" s="80"/>
      <c r="G169" s="81"/>
      <c r="H169" s="81"/>
      <c r="I169" s="78"/>
      <c r="J169" s="79"/>
      <c r="K169" s="310">
        <f>+COUNTIF(L169:BS169, "Yes b.")</f>
        <v>0</v>
      </c>
      <c r="L169" s="253"/>
      <c r="M169" s="253"/>
      <c r="N169" s="253"/>
      <c r="O169" s="253"/>
      <c r="P169" s="253"/>
      <c r="Q169" s="253"/>
      <c r="R169" s="253"/>
      <c r="S169" s="253"/>
      <c r="T169" s="253"/>
      <c r="U169" s="253"/>
      <c r="V169" s="253"/>
      <c r="W169" s="253"/>
      <c r="X169" s="253"/>
      <c r="Y169" s="253"/>
      <c r="Z169" s="253"/>
      <c r="AA169" s="253"/>
      <c r="AB169" s="253"/>
      <c r="AC169" s="253"/>
      <c r="AD169" s="253"/>
      <c r="AE169" s="253"/>
      <c r="AF169" s="253"/>
      <c r="AG169" s="253"/>
      <c r="AH169" s="253"/>
      <c r="AI169" s="253"/>
      <c r="AJ169" s="253"/>
      <c r="AK169" s="253"/>
      <c r="AL169" s="253"/>
      <c r="AM169" s="253"/>
      <c r="AN169" s="253"/>
      <c r="AO169" s="253"/>
      <c r="AP169" s="253"/>
      <c r="AQ169" s="253"/>
      <c r="AR169" s="253"/>
      <c r="AS169" s="253"/>
      <c r="AT169" s="253"/>
      <c r="AU169" s="253"/>
      <c r="AV169" s="253"/>
      <c r="AW169" s="253"/>
      <c r="AX169" s="253"/>
      <c r="AY169" s="253"/>
      <c r="AZ169" s="253"/>
      <c r="BA169" s="253"/>
      <c r="BB169" s="253"/>
      <c r="BC169" s="253"/>
      <c r="BD169" s="253"/>
      <c r="BE169" s="253"/>
      <c r="BF169" s="253"/>
      <c r="BG169" s="253"/>
      <c r="BH169" s="253"/>
      <c r="BI169" s="253"/>
      <c r="BJ169" s="253"/>
      <c r="BK169" s="253"/>
      <c r="BL169" s="253"/>
      <c r="BM169" s="253"/>
      <c r="BN169" s="253"/>
      <c r="BO169" s="253"/>
      <c r="BP169" s="253"/>
      <c r="BQ169" s="253"/>
      <c r="BR169" s="253"/>
      <c r="BS169" s="599"/>
      <c r="BT169" s="689"/>
    </row>
    <row r="170" spans="1:72">
      <c r="A170" s="683" t="s">
        <v>105</v>
      </c>
      <c r="B170" s="683"/>
      <c r="C170" s="683"/>
      <c r="D170" s="720" t="s">
        <v>16</v>
      </c>
      <c r="E170" s="721"/>
      <c r="F170" s="80"/>
      <c r="G170" s="81"/>
      <c r="H170" s="81"/>
      <c r="I170" s="82"/>
      <c r="J170" s="83"/>
      <c r="K170" s="310">
        <f>+COUNTIF(L170:BS170, "0-30")+COUNTIF(L170:BS170, "31-60")+COUNTIF(L170:BS170, "61-90")+COUNTIF(L170:BS170, "over 90 days")</f>
        <v>0</v>
      </c>
      <c r="L170" s="254"/>
      <c r="M170" s="254"/>
      <c r="N170" s="254"/>
      <c r="O170" s="254"/>
      <c r="P170" s="254"/>
      <c r="Q170" s="254"/>
      <c r="R170" s="254"/>
      <c r="S170" s="254"/>
      <c r="T170" s="254"/>
      <c r="U170" s="254"/>
      <c r="V170" s="254"/>
      <c r="W170" s="254"/>
      <c r="X170" s="254"/>
      <c r="Y170" s="254"/>
      <c r="Z170" s="254"/>
      <c r="AA170" s="254"/>
      <c r="AB170" s="254"/>
      <c r="AC170" s="254"/>
      <c r="AD170" s="254"/>
      <c r="AE170" s="254"/>
      <c r="AF170" s="254"/>
      <c r="AG170" s="254"/>
      <c r="AH170" s="254"/>
      <c r="AI170" s="254"/>
      <c r="AJ170" s="254"/>
      <c r="AK170" s="254"/>
      <c r="AL170" s="254"/>
      <c r="AM170" s="254"/>
      <c r="AN170" s="254"/>
      <c r="AO170" s="254"/>
      <c r="AP170" s="254"/>
      <c r="AQ170" s="254"/>
      <c r="AR170" s="254"/>
      <c r="AS170" s="254"/>
      <c r="AT170" s="254"/>
      <c r="AU170" s="254"/>
      <c r="AV170" s="254"/>
      <c r="AW170" s="254"/>
      <c r="AX170" s="254"/>
      <c r="AY170" s="254"/>
      <c r="AZ170" s="254"/>
      <c r="BA170" s="254"/>
      <c r="BB170" s="254"/>
      <c r="BC170" s="254"/>
      <c r="BD170" s="254"/>
      <c r="BE170" s="254"/>
      <c r="BF170" s="254"/>
      <c r="BG170" s="254"/>
      <c r="BH170" s="254"/>
      <c r="BI170" s="254"/>
      <c r="BJ170" s="254"/>
      <c r="BK170" s="254"/>
      <c r="BL170" s="254"/>
      <c r="BM170" s="254"/>
      <c r="BN170" s="254"/>
      <c r="BO170" s="254"/>
      <c r="BP170" s="254"/>
      <c r="BQ170" s="254"/>
      <c r="BR170" s="254"/>
      <c r="BS170" s="600"/>
      <c r="BT170" s="689"/>
    </row>
    <row r="171" spans="1:72">
      <c r="A171" s="683" t="s">
        <v>105</v>
      </c>
      <c r="B171" s="683"/>
      <c r="C171" s="683"/>
      <c r="D171" s="703" t="s">
        <v>107</v>
      </c>
      <c r="E171" s="704"/>
      <c r="F171" s="80"/>
      <c r="G171" s="81"/>
      <c r="H171" s="81"/>
      <c r="I171" s="82"/>
      <c r="J171" s="83"/>
      <c r="K171" s="310">
        <f>+COUNTIF(L170:BS170, "0-30")</f>
        <v>0</v>
      </c>
      <c r="L171" s="691"/>
      <c r="M171" s="692"/>
      <c r="N171" s="692"/>
      <c r="O171" s="692"/>
      <c r="P171" s="692"/>
      <c r="Q171" s="692"/>
      <c r="R171" s="692"/>
      <c r="S171" s="692"/>
      <c r="T171" s="692"/>
      <c r="U171" s="692"/>
      <c r="V171" s="692"/>
      <c r="W171" s="692"/>
      <c r="X171" s="692"/>
      <c r="Y171" s="692"/>
      <c r="Z171" s="692"/>
      <c r="AA171" s="692"/>
      <c r="AB171" s="692"/>
      <c r="AC171" s="692"/>
      <c r="AD171" s="692"/>
      <c r="AE171" s="692"/>
      <c r="AF171" s="692"/>
      <c r="AG171" s="692"/>
      <c r="AH171" s="692"/>
      <c r="AI171" s="692"/>
      <c r="AJ171" s="692"/>
      <c r="AK171" s="692"/>
      <c r="AL171" s="692"/>
      <c r="AM171" s="692"/>
      <c r="AN171" s="692"/>
      <c r="AO171" s="692"/>
      <c r="AP171" s="692"/>
      <c r="AQ171" s="692"/>
      <c r="AR171" s="692"/>
      <c r="AS171" s="692"/>
      <c r="AT171" s="692"/>
      <c r="AU171" s="692"/>
      <c r="AV171" s="692"/>
      <c r="AW171" s="692"/>
      <c r="AX171" s="692"/>
      <c r="AY171" s="692"/>
      <c r="AZ171" s="692"/>
      <c r="BA171" s="692"/>
      <c r="BB171" s="692"/>
      <c r="BC171" s="692"/>
      <c r="BD171" s="692"/>
      <c r="BE171" s="692"/>
      <c r="BF171" s="692"/>
      <c r="BG171" s="692"/>
      <c r="BH171" s="692"/>
      <c r="BI171" s="692"/>
      <c r="BJ171" s="692"/>
      <c r="BK171" s="692"/>
      <c r="BL171" s="692"/>
      <c r="BM171" s="692"/>
      <c r="BN171" s="692"/>
      <c r="BO171" s="692"/>
      <c r="BP171" s="692"/>
      <c r="BQ171" s="692"/>
      <c r="BR171" s="692"/>
      <c r="BS171" s="692"/>
      <c r="BT171" s="689"/>
    </row>
    <row r="172" spans="1:72">
      <c r="A172" s="683" t="s">
        <v>105</v>
      </c>
      <c r="B172" s="683"/>
      <c r="C172" s="683"/>
      <c r="D172" s="703" t="s">
        <v>108</v>
      </c>
      <c r="E172" s="704"/>
      <c r="F172" s="80"/>
      <c r="G172" s="81"/>
      <c r="H172" s="81"/>
      <c r="I172" s="82"/>
      <c r="J172" s="83"/>
      <c r="K172" s="310">
        <f>+COUNTIF(L170:BS170, "31-60")</f>
        <v>0</v>
      </c>
      <c r="L172" s="693"/>
      <c r="M172" s="694"/>
      <c r="N172" s="694"/>
      <c r="O172" s="694"/>
      <c r="P172" s="694"/>
      <c r="Q172" s="694"/>
      <c r="R172" s="694"/>
      <c r="S172" s="694"/>
      <c r="T172" s="694"/>
      <c r="U172" s="694"/>
      <c r="V172" s="694"/>
      <c r="W172" s="694"/>
      <c r="X172" s="694"/>
      <c r="Y172" s="694"/>
      <c r="Z172" s="694"/>
      <c r="AA172" s="694"/>
      <c r="AB172" s="694"/>
      <c r="AC172" s="694"/>
      <c r="AD172" s="694"/>
      <c r="AE172" s="694"/>
      <c r="AF172" s="694"/>
      <c r="AG172" s="694"/>
      <c r="AH172" s="694"/>
      <c r="AI172" s="694"/>
      <c r="AJ172" s="694"/>
      <c r="AK172" s="694"/>
      <c r="AL172" s="694"/>
      <c r="AM172" s="694"/>
      <c r="AN172" s="694"/>
      <c r="AO172" s="694"/>
      <c r="AP172" s="694"/>
      <c r="AQ172" s="694"/>
      <c r="AR172" s="694"/>
      <c r="AS172" s="694"/>
      <c r="AT172" s="694"/>
      <c r="AU172" s="694"/>
      <c r="AV172" s="694"/>
      <c r="AW172" s="694"/>
      <c r="AX172" s="694"/>
      <c r="AY172" s="694"/>
      <c r="AZ172" s="694"/>
      <c r="BA172" s="694"/>
      <c r="BB172" s="694"/>
      <c r="BC172" s="694"/>
      <c r="BD172" s="694"/>
      <c r="BE172" s="694"/>
      <c r="BF172" s="694"/>
      <c r="BG172" s="694"/>
      <c r="BH172" s="694"/>
      <c r="BI172" s="694"/>
      <c r="BJ172" s="694"/>
      <c r="BK172" s="694"/>
      <c r="BL172" s="694"/>
      <c r="BM172" s="694"/>
      <c r="BN172" s="694"/>
      <c r="BO172" s="694"/>
      <c r="BP172" s="694"/>
      <c r="BQ172" s="694"/>
      <c r="BR172" s="694"/>
      <c r="BS172" s="694"/>
      <c r="BT172" s="689"/>
    </row>
    <row r="173" spans="1:72">
      <c r="A173" s="683" t="s">
        <v>105</v>
      </c>
      <c r="B173" s="683"/>
      <c r="C173" s="683"/>
      <c r="D173" s="703" t="s">
        <v>109</v>
      </c>
      <c r="E173" s="704"/>
      <c r="F173" s="80"/>
      <c r="G173" s="81"/>
      <c r="H173" s="81"/>
      <c r="I173" s="82"/>
      <c r="J173" s="83"/>
      <c r="K173" s="310">
        <f>+COUNTIF(L170:BS170, "61-90")</f>
        <v>0</v>
      </c>
      <c r="L173" s="693"/>
      <c r="M173" s="694"/>
      <c r="N173" s="694"/>
      <c r="O173" s="694"/>
      <c r="P173" s="694"/>
      <c r="Q173" s="694"/>
      <c r="R173" s="694"/>
      <c r="S173" s="694"/>
      <c r="T173" s="694"/>
      <c r="U173" s="694"/>
      <c r="V173" s="694"/>
      <c r="W173" s="694"/>
      <c r="X173" s="694"/>
      <c r="Y173" s="694"/>
      <c r="Z173" s="694"/>
      <c r="AA173" s="694"/>
      <c r="AB173" s="694"/>
      <c r="AC173" s="694"/>
      <c r="AD173" s="694"/>
      <c r="AE173" s="694"/>
      <c r="AF173" s="694"/>
      <c r="AG173" s="694"/>
      <c r="AH173" s="694"/>
      <c r="AI173" s="694"/>
      <c r="AJ173" s="694"/>
      <c r="AK173" s="694"/>
      <c r="AL173" s="694"/>
      <c r="AM173" s="694"/>
      <c r="AN173" s="694"/>
      <c r="AO173" s="694"/>
      <c r="AP173" s="694"/>
      <c r="AQ173" s="694"/>
      <c r="AR173" s="694"/>
      <c r="AS173" s="694"/>
      <c r="AT173" s="694"/>
      <c r="AU173" s="694"/>
      <c r="AV173" s="694"/>
      <c r="AW173" s="694"/>
      <c r="AX173" s="694"/>
      <c r="AY173" s="694"/>
      <c r="AZ173" s="694"/>
      <c r="BA173" s="694"/>
      <c r="BB173" s="694"/>
      <c r="BC173" s="694"/>
      <c r="BD173" s="694"/>
      <c r="BE173" s="694"/>
      <c r="BF173" s="694"/>
      <c r="BG173" s="694"/>
      <c r="BH173" s="694"/>
      <c r="BI173" s="694"/>
      <c r="BJ173" s="694"/>
      <c r="BK173" s="694"/>
      <c r="BL173" s="694"/>
      <c r="BM173" s="694"/>
      <c r="BN173" s="694"/>
      <c r="BO173" s="694"/>
      <c r="BP173" s="694"/>
      <c r="BQ173" s="694"/>
      <c r="BR173" s="694"/>
      <c r="BS173" s="694"/>
      <c r="BT173" s="689"/>
    </row>
    <row r="174" spans="1:72">
      <c r="A174" s="683" t="s">
        <v>105</v>
      </c>
      <c r="B174" s="683"/>
      <c r="C174" s="683"/>
      <c r="D174" s="707" t="s">
        <v>110</v>
      </c>
      <c r="E174" s="708"/>
      <c r="F174" s="80"/>
      <c r="G174" s="81"/>
      <c r="H174" s="81"/>
      <c r="I174" s="82"/>
      <c r="J174" s="83"/>
      <c r="K174" s="310">
        <f>+COUNTIF(L170:BS170, "over 90 days")</f>
        <v>0</v>
      </c>
      <c r="L174" s="695"/>
      <c r="M174" s="696"/>
      <c r="N174" s="696"/>
      <c r="O174" s="696"/>
      <c r="P174" s="696"/>
      <c r="Q174" s="696"/>
      <c r="R174" s="696"/>
      <c r="S174" s="696"/>
      <c r="T174" s="696"/>
      <c r="U174" s="696"/>
      <c r="V174" s="696"/>
      <c r="W174" s="696"/>
      <c r="X174" s="696"/>
      <c r="Y174" s="696"/>
      <c r="Z174" s="696"/>
      <c r="AA174" s="696"/>
      <c r="AB174" s="696"/>
      <c r="AC174" s="696"/>
      <c r="AD174" s="696"/>
      <c r="AE174" s="696"/>
      <c r="AF174" s="696"/>
      <c r="AG174" s="696"/>
      <c r="AH174" s="696"/>
      <c r="AI174" s="696"/>
      <c r="AJ174" s="696"/>
      <c r="AK174" s="696"/>
      <c r="AL174" s="696"/>
      <c r="AM174" s="696"/>
      <c r="AN174" s="696"/>
      <c r="AO174" s="696"/>
      <c r="AP174" s="696"/>
      <c r="AQ174" s="696"/>
      <c r="AR174" s="696"/>
      <c r="AS174" s="696"/>
      <c r="AT174" s="696"/>
      <c r="AU174" s="696"/>
      <c r="AV174" s="696"/>
      <c r="AW174" s="696"/>
      <c r="AX174" s="696"/>
      <c r="AY174" s="696"/>
      <c r="AZ174" s="696"/>
      <c r="BA174" s="696"/>
      <c r="BB174" s="696"/>
      <c r="BC174" s="696"/>
      <c r="BD174" s="696"/>
      <c r="BE174" s="696"/>
      <c r="BF174" s="696"/>
      <c r="BG174" s="696"/>
      <c r="BH174" s="696"/>
      <c r="BI174" s="696"/>
      <c r="BJ174" s="696"/>
      <c r="BK174" s="696"/>
      <c r="BL174" s="696"/>
      <c r="BM174" s="696"/>
      <c r="BN174" s="696"/>
      <c r="BO174" s="696"/>
      <c r="BP174" s="696"/>
      <c r="BQ174" s="696"/>
      <c r="BR174" s="696"/>
      <c r="BS174" s="696"/>
      <c r="BT174" s="689"/>
    </row>
    <row r="175" spans="1:72" ht="15" thickBot="1">
      <c r="A175" s="717" t="s">
        <v>105</v>
      </c>
      <c r="B175" s="717"/>
      <c r="C175" s="717"/>
      <c r="D175" s="705" t="s">
        <v>81</v>
      </c>
      <c r="E175" s="706"/>
      <c r="F175" s="98"/>
      <c r="G175" s="99"/>
      <c r="H175" s="99"/>
      <c r="I175" s="86"/>
      <c r="J175" s="87"/>
      <c r="K175" s="88">
        <f>+COUNTIF(L175:BS175, "Yes c.")</f>
        <v>0</v>
      </c>
      <c r="L175" s="255"/>
      <c r="M175" s="255"/>
      <c r="N175" s="255"/>
      <c r="O175" s="255"/>
      <c r="P175" s="255"/>
      <c r="Q175" s="255"/>
      <c r="R175" s="255"/>
      <c r="S175" s="255"/>
      <c r="T175" s="255"/>
      <c r="U175" s="255"/>
      <c r="V175" s="255"/>
      <c r="W175" s="255"/>
      <c r="X175" s="255"/>
      <c r="Y175" s="255"/>
      <c r="Z175" s="255"/>
      <c r="AA175" s="255"/>
      <c r="AB175" s="255"/>
      <c r="AC175" s="255"/>
      <c r="AD175" s="255"/>
      <c r="AE175" s="255"/>
      <c r="AF175" s="255"/>
      <c r="AG175" s="255"/>
      <c r="AH175" s="255"/>
      <c r="AI175" s="255"/>
      <c r="AJ175" s="255"/>
      <c r="AK175" s="255"/>
      <c r="AL175" s="255"/>
      <c r="AM175" s="255"/>
      <c r="AN175" s="255"/>
      <c r="AO175" s="255"/>
      <c r="AP175" s="255"/>
      <c r="AQ175" s="255"/>
      <c r="AR175" s="255"/>
      <c r="AS175" s="255"/>
      <c r="AT175" s="255"/>
      <c r="AU175" s="255"/>
      <c r="AV175" s="255"/>
      <c r="AW175" s="255"/>
      <c r="AX175" s="255"/>
      <c r="AY175" s="255"/>
      <c r="AZ175" s="255"/>
      <c r="BA175" s="255"/>
      <c r="BB175" s="255"/>
      <c r="BC175" s="255"/>
      <c r="BD175" s="255"/>
      <c r="BE175" s="255"/>
      <c r="BF175" s="255"/>
      <c r="BG175" s="255"/>
      <c r="BH175" s="255"/>
      <c r="BI175" s="255"/>
      <c r="BJ175" s="255"/>
      <c r="BK175" s="255"/>
      <c r="BL175" s="255"/>
      <c r="BM175" s="255"/>
      <c r="BN175" s="255"/>
      <c r="BO175" s="255"/>
      <c r="BP175" s="255"/>
      <c r="BQ175" s="255"/>
      <c r="BR175" s="255"/>
      <c r="BS175" s="601"/>
      <c r="BT175" s="690"/>
    </row>
    <row r="176" spans="1:72" ht="26.4">
      <c r="A176" s="304" t="s">
        <v>102</v>
      </c>
      <c r="B176" s="72">
        <v>27</v>
      </c>
      <c r="C176" s="304" t="s">
        <v>61</v>
      </c>
      <c r="D176" s="73" t="s">
        <v>740</v>
      </c>
      <c r="E176" s="94" t="str">
        <f>IF(F176=0,"",IF(F176=G176,"N/A",IF(ISERROR(J176/I176),1,J176/I176)))</f>
        <v/>
      </c>
      <c r="F176" s="74">
        <f>COUNTIF(L176:CG176,"1 Yes")+COUNTIF(L176:CG176,"2 No")+COUNTIF(L176:CG176,"3 N/A")</f>
        <v>0</v>
      </c>
      <c r="G176" s="74">
        <f>COUNTIF(L176:CG176,"3 N/A")</f>
        <v>0</v>
      </c>
      <c r="H176" s="75">
        <f>+COUNTIF(L176:BS176, "2 No")</f>
        <v>0</v>
      </c>
      <c r="I176" s="71">
        <f>+COUNTIF(L176:BS176, "2 No")+COUNTIF(L176:BS176,"1 Yes")</f>
        <v>0</v>
      </c>
      <c r="J176" s="310">
        <f>+COUNTIF(L176:BS176, "1 Yes")</f>
        <v>0</v>
      </c>
      <c r="K176" s="310"/>
      <c r="L176" s="252"/>
      <c r="M176" s="252"/>
      <c r="N176" s="252"/>
      <c r="O176" s="252"/>
      <c r="P176" s="252"/>
      <c r="Q176" s="252"/>
      <c r="R176" s="252"/>
      <c r="S176" s="252"/>
      <c r="T176" s="252"/>
      <c r="U176" s="252"/>
      <c r="V176" s="252"/>
      <c r="W176" s="252"/>
      <c r="X176" s="252"/>
      <c r="Y176" s="252"/>
      <c r="Z176" s="252"/>
      <c r="AA176" s="252"/>
      <c r="AB176" s="252"/>
      <c r="AC176" s="252"/>
      <c r="AD176" s="252"/>
      <c r="AE176" s="252"/>
      <c r="AF176" s="252"/>
      <c r="AG176" s="252"/>
      <c r="AH176" s="252"/>
      <c r="AI176" s="252"/>
      <c r="AJ176" s="252"/>
      <c r="AK176" s="252"/>
      <c r="AL176" s="252"/>
      <c r="AM176" s="252"/>
      <c r="AN176" s="252"/>
      <c r="AO176" s="252"/>
      <c r="AP176" s="252"/>
      <c r="AQ176" s="252"/>
      <c r="AR176" s="252"/>
      <c r="AS176" s="252"/>
      <c r="AT176" s="252"/>
      <c r="AU176" s="252"/>
      <c r="AV176" s="252"/>
      <c r="AW176" s="252"/>
      <c r="AX176" s="252"/>
      <c r="AY176" s="252"/>
      <c r="AZ176" s="252"/>
      <c r="BA176" s="252"/>
      <c r="BB176" s="252"/>
      <c r="BC176" s="252"/>
      <c r="BD176" s="252"/>
      <c r="BE176" s="252"/>
      <c r="BF176" s="252"/>
      <c r="BG176" s="252"/>
      <c r="BH176" s="252"/>
      <c r="BI176" s="252"/>
      <c r="BJ176" s="252"/>
      <c r="BK176" s="252"/>
      <c r="BL176" s="252"/>
      <c r="BM176" s="252"/>
      <c r="BN176" s="252"/>
      <c r="BO176" s="252"/>
      <c r="BP176" s="252"/>
      <c r="BQ176" s="252"/>
      <c r="BR176" s="252"/>
      <c r="BS176" s="598"/>
      <c r="BT176" s="605" t="s">
        <v>223</v>
      </c>
    </row>
    <row r="177" spans="1:72">
      <c r="A177" s="683" t="s">
        <v>105</v>
      </c>
      <c r="B177" s="683"/>
      <c r="C177" s="683"/>
      <c r="D177" s="681" t="s">
        <v>112</v>
      </c>
      <c r="E177" s="682"/>
      <c r="F177" s="76"/>
      <c r="G177" s="77"/>
      <c r="H177" s="77"/>
      <c r="I177" s="78"/>
      <c r="J177" s="79"/>
      <c r="K177" s="310">
        <f>+COUNTIF(L177:BS177, "Yes a.")</f>
        <v>0</v>
      </c>
      <c r="L177" s="253"/>
      <c r="M177" s="253"/>
      <c r="N177" s="253"/>
      <c r="O177" s="253"/>
      <c r="P177" s="253"/>
      <c r="Q177" s="253"/>
      <c r="R177" s="253"/>
      <c r="S177" s="253"/>
      <c r="T177" s="253"/>
      <c r="U177" s="253"/>
      <c r="V177" s="253"/>
      <c r="W177" s="253"/>
      <c r="X177" s="253"/>
      <c r="Y177" s="253"/>
      <c r="Z177" s="253"/>
      <c r="AA177" s="253"/>
      <c r="AB177" s="253"/>
      <c r="AC177" s="253"/>
      <c r="AD177" s="253"/>
      <c r="AE177" s="253"/>
      <c r="AF177" s="253"/>
      <c r="AG177" s="253"/>
      <c r="AH177" s="253"/>
      <c r="AI177" s="253"/>
      <c r="AJ177" s="253"/>
      <c r="AK177" s="253"/>
      <c r="AL177" s="253"/>
      <c r="AM177" s="253"/>
      <c r="AN177" s="253"/>
      <c r="AO177" s="253"/>
      <c r="AP177" s="253"/>
      <c r="AQ177" s="253"/>
      <c r="AR177" s="253"/>
      <c r="AS177" s="253"/>
      <c r="AT177" s="253"/>
      <c r="AU177" s="253"/>
      <c r="AV177" s="253"/>
      <c r="AW177" s="253"/>
      <c r="AX177" s="253"/>
      <c r="AY177" s="253"/>
      <c r="AZ177" s="253"/>
      <c r="BA177" s="253"/>
      <c r="BB177" s="253"/>
      <c r="BC177" s="253"/>
      <c r="BD177" s="253"/>
      <c r="BE177" s="253"/>
      <c r="BF177" s="253"/>
      <c r="BG177" s="253"/>
      <c r="BH177" s="253"/>
      <c r="BI177" s="253"/>
      <c r="BJ177" s="253"/>
      <c r="BK177" s="253"/>
      <c r="BL177" s="253"/>
      <c r="BM177" s="253"/>
      <c r="BN177" s="253"/>
      <c r="BO177" s="253"/>
      <c r="BP177" s="253"/>
      <c r="BQ177" s="253"/>
      <c r="BR177" s="253"/>
      <c r="BS177" s="599"/>
      <c r="BT177" s="689"/>
    </row>
    <row r="178" spans="1:72">
      <c r="A178" s="683" t="s">
        <v>105</v>
      </c>
      <c r="B178" s="683"/>
      <c r="C178" s="683"/>
      <c r="D178" s="681" t="s">
        <v>73</v>
      </c>
      <c r="E178" s="682"/>
      <c r="F178" s="80"/>
      <c r="G178" s="81"/>
      <c r="H178" s="81"/>
      <c r="I178" s="78"/>
      <c r="J178" s="79"/>
      <c r="K178" s="310">
        <f>+COUNTIF(L178:BS178, "Yes b.")</f>
        <v>0</v>
      </c>
      <c r="L178" s="253"/>
      <c r="M178" s="253"/>
      <c r="N178" s="253"/>
      <c r="O178" s="253"/>
      <c r="P178" s="253"/>
      <c r="Q178" s="253"/>
      <c r="R178" s="253"/>
      <c r="S178" s="253"/>
      <c r="T178" s="253"/>
      <c r="U178" s="253"/>
      <c r="V178" s="253"/>
      <c r="W178" s="253"/>
      <c r="X178" s="253"/>
      <c r="Y178" s="253"/>
      <c r="Z178" s="253"/>
      <c r="AA178" s="253"/>
      <c r="AB178" s="253"/>
      <c r="AC178" s="253"/>
      <c r="AD178" s="253"/>
      <c r="AE178" s="253"/>
      <c r="AF178" s="253"/>
      <c r="AG178" s="253"/>
      <c r="AH178" s="253"/>
      <c r="AI178" s="253"/>
      <c r="AJ178" s="253"/>
      <c r="AK178" s="253"/>
      <c r="AL178" s="253"/>
      <c r="AM178" s="253"/>
      <c r="AN178" s="253"/>
      <c r="AO178" s="253"/>
      <c r="AP178" s="253"/>
      <c r="AQ178" s="253"/>
      <c r="AR178" s="253"/>
      <c r="AS178" s="253"/>
      <c r="AT178" s="253"/>
      <c r="AU178" s="253"/>
      <c r="AV178" s="253"/>
      <c r="AW178" s="253"/>
      <c r="AX178" s="253"/>
      <c r="AY178" s="253"/>
      <c r="AZ178" s="253"/>
      <c r="BA178" s="253"/>
      <c r="BB178" s="253"/>
      <c r="BC178" s="253"/>
      <c r="BD178" s="253"/>
      <c r="BE178" s="253"/>
      <c r="BF178" s="253"/>
      <c r="BG178" s="253"/>
      <c r="BH178" s="253"/>
      <c r="BI178" s="253"/>
      <c r="BJ178" s="253"/>
      <c r="BK178" s="253"/>
      <c r="BL178" s="253"/>
      <c r="BM178" s="253"/>
      <c r="BN178" s="253"/>
      <c r="BO178" s="253"/>
      <c r="BP178" s="253"/>
      <c r="BQ178" s="253"/>
      <c r="BR178" s="253"/>
      <c r="BS178" s="599"/>
      <c r="BT178" s="689"/>
    </row>
    <row r="179" spans="1:72">
      <c r="A179" s="683" t="s">
        <v>105</v>
      </c>
      <c r="B179" s="683"/>
      <c r="C179" s="683"/>
      <c r="D179" s="720" t="s">
        <v>16</v>
      </c>
      <c r="E179" s="721"/>
      <c r="F179" s="80"/>
      <c r="G179" s="81"/>
      <c r="H179" s="81"/>
      <c r="I179" s="82"/>
      <c r="J179" s="83"/>
      <c r="K179" s="310">
        <f>+COUNTIF(L179:BS179, "0-30")+COUNTIF(L179:BS179, "31-60")+COUNTIF(L179:BS179, "61-90")+COUNTIF(L179:BS179, "over 90 days")</f>
        <v>0</v>
      </c>
      <c r="L179" s="254"/>
      <c r="M179" s="254"/>
      <c r="N179" s="254"/>
      <c r="O179" s="254"/>
      <c r="P179" s="254"/>
      <c r="Q179" s="254"/>
      <c r="R179" s="254"/>
      <c r="S179" s="254"/>
      <c r="T179" s="254"/>
      <c r="U179" s="254"/>
      <c r="V179" s="254"/>
      <c r="W179" s="254"/>
      <c r="X179" s="254"/>
      <c r="Y179" s="254"/>
      <c r="Z179" s="254"/>
      <c r="AA179" s="254"/>
      <c r="AB179" s="254"/>
      <c r="AC179" s="254"/>
      <c r="AD179" s="254"/>
      <c r="AE179" s="254"/>
      <c r="AF179" s="254"/>
      <c r="AG179" s="254"/>
      <c r="AH179" s="254"/>
      <c r="AI179" s="254"/>
      <c r="AJ179" s="254"/>
      <c r="AK179" s="254"/>
      <c r="AL179" s="254"/>
      <c r="AM179" s="254"/>
      <c r="AN179" s="254"/>
      <c r="AO179" s="254"/>
      <c r="AP179" s="254"/>
      <c r="AQ179" s="254"/>
      <c r="AR179" s="254"/>
      <c r="AS179" s="254"/>
      <c r="AT179" s="254"/>
      <c r="AU179" s="254"/>
      <c r="AV179" s="254"/>
      <c r="AW179" s="254"/>
      <c r="AX179" s="254"/>
      <c r="AY179" s="254"/>
      <c r="AZ179" s="254"/>
      <c r="BA179" s="254"/>
      <c r="BB179" s="254"/>
      <c r="BC179" s="254"/>
      <c r="BD179" s="254"/>
      <c r="BE179" s="254"/>
      <c r="BF179" s="254"/>
      <c r="BG179" s="254"/>
      <c r="BH179" s="254"/>
      <c r="BI179" s="254"/>
      <c r="BJ179" s="254"/>
      <c r="BK179" s="254"/>
      <c r="BL179" s="254"/>
      <c r="BM179" s="254"/>
      <c r="BN179" s="254"/>
      <c r="BO179" s="254"/>
      <c r="BP179" s="254"/>
      <c r="BQ179" s="254"/>
      <c r="BR179" s="254"/>
      <c r="BS179" s="600"/>
      <c r="BT179" s="689"/>
    </row>
    <row r="180" spans="1:72">
      <c r="A180" s="683" t="s">
        <v>105</v>
      </c>
      <c r="B180" s="683"/>
      <c r="C180" s="683"/>
      <c r="D180" s="703" t="s">
        <v>107</v>
      </c>
      <c r="E180" s="704"/>
      <c r="F180" s="80"/>
      <c r="G180" s="81"/>
      <c r="H180" s="81"/>
      <c r="I180" s="82"/>
      <c r="J180" s="83"/>
      <c r="K180" s="310">
        <f>+COUNTIF(L179:BS179, "0-30")</f>
        <v>0</v>
      </c>
      <c r="L180" s="691"/>
      <c r="M180" s="692"/>
      <c r="N180" s="692"/>
      <c r="O180" s="692"/>
      <c r="P180" s="692"/>
      <c r="Q180" s="692"/>
      <c r="R180" s="692"/>
      <c r="S180" s="692"/>
      <c r="T180" s="692"/>
      <c r="U180" s="692"/>
      <c r="V180" s="692"/>
      <c r="W180" s="692"/>
      <c r="X180" s="692"/>
      <c r="Y180" s="692"/>
      <c r="Z180" s="692"/>
      <c r="AA180" s="692"/>
      <c r="AB180" s="692"/>
      <c r="AC180" s="692"/>
      <c r="AD180" s="692"/>
      <c r="AE180" s="692"/>
      <c r="AF180" s="692"/>
      <c r="AG180" s="692"/>
      <c r="AH180" s="692"/>
      <c r="AI180" s="692"/>
      <c r="AJ180" s="692"/>
      <c r="AK180" s="692"/>
      <c r="AL180" s="692"/>
      <c r="AM180" s="692"/>
      <c r="AN180" s="692"/>
      <c r="AO180" s="692"/>
      <c r="AP180" s="692"/>
      <c r="AQ180" s="692"/>
      <c r="AR180" s="692"/>
      <c r="AS180" s="692"/>
      <c r="AT180" s="692"/>
      <c r="AU180" s="692"/>
      <c r="AV180" s="692"/>
      <c r="AW180" s="692"/>
      <c r="AX180" s="692"/>
      <c r="AY180" s="692"/>
      <c r="AZ180" s="692"/>
      <c r="BA180" s="692"/>
      <c r="BB180" s="692"/>
      <c r="BC180" s="692"/>
      <c r="BD180" s="692"/>
      <c r="BE180" s="692"/>
      <c r="BF180" s="692"/>
      <c r="BG180" s="692"/>
      <c r="BH180" s="692"/>
      <c r="BI180" s="692"/>
      <c r="BJ180" s="692"/>
      <c r="BK180" s="692"/>
      <c r="BL180" s="692"/>
      <c r="BM180" s="692"/>
      <c r="BN180" s="692"/>
      <c r="BO180" s="692"/>
      <c r="BP180" s="692"/>
      <c r="BQ180" s="692"/>
      <c r="BR180" s="692"/>
      <c r="BS180" s="692"/>
      <c r="BT180" s="689"/>
    </row>
    <row r="181" spans="1:72">
      <c r="A181" s="683" t="s">
        <v>105</v>
      </c>
      <c r="B181" s="683"/>
      <c r="C181" s="683"/>
      <c r="D181" s="703" t="s">
        <v>108</v>
      </c>
      <c r="E181" s="704"/>
      <c r="F181" s="80"/>
      <c r="G181" s="81"/>
      <c r="H181" s="81"/>
      <c r="I181" s="82"/>
      <c r="J181" s="83"/>
      <c r="K181" s="310">
        <f>+COUNTIF(L179:BS179, "31-60")</f>
        <v>0</v>
      </c>
      <c r="L181" s="693"/>
      <c r="M181" s="694"/>
      <c r="N181" s="694"/>
      <c r="O181" s="694"/>
      <c r="P181" s="694"/>
      <c r="Q181" s="694"/>
      <c r="R181" s="694"/>
      <c r="S181" s="694"/>
      <c r="T181" s="694"/>
      <c r="U181" s="694"/>
      <c r="V181" s="694"/>
      <c r="W181" s="694"/>
      <c r="X181" s="694"/>
      <c r="Y181" s="694"/>
      <c r="Z181" s="694"/>
      <c r="AA181" s="694"/>
      <c r="AB181" s="694"/>
      <c r="AC181" s="694"/>
      <c r="AD181" s="694"/>
      <c r="AE181" s="694"/>
      <c r="AF181" s="694"/>
      <c r="AG181" s="694"/>
      <c r="AH181" s="694"/>
      <c r="AI181" s="694"/>
      <c r="AJ181" s="694"/>
      <c r="AK181" s="694"/>
      <c r="AL181" s="694"/>
      <c r="AM181" s="694"/>
      <c r="AN181" s="694"/>
      <c r="AO181" s="694"/>
      <c r="AP181" s="694"/>
      <c r="AQ181" s="694"/>
      <c r="AR181" s="694"/>
      <c r="AS181" s="694"/>
      <c r="AT181" s="694"/>
      <c r="AU181" s="694"/>
      <c r="AV181" s="694"/>
      <c r="AW181" s="694"/>
      <c r="AX181" s="694"/>
      <c r="AY181" s="694"/>
      <c r="AZ181" s="694"/>
      <c r="BA181" s="694"/>
      <c r="BB181" s="694"/>
      <c r="BC181" s="694"/>
      <c r="BD181" s="694"/>
      <c r="BE181" s="694"/>
      <c r="BF181" s="694"/>
      <c r="BG181" s="694"/>
      <c r="BH181" s="694"/>
      <c r="BI181" s="694"/>
      <c r="BJ181" s="694"/>
      <c r="BK181" s="694"/>
      <c r="BL181" s="694"/>
      <c r="BM181" s="694"/>
      <c r="BN181" s="694"/>
      <c r="BO181" s="694"/>
      <c r="BP181" s="694"/>
      <c r="BQ181" s="694"/>
      <c r="BR181" s="694"/>
      <c r="BS181" s="694"/>
      <c r="BT181" s="689"/>
    </row>
    <row r="182" spans="1:72">
      <c r="A182" s="683" t="s">
        <v>105</v>
      </c>
      <c r="B182" s="683"/>
      <c r="C182" s="683"/>
      <c r="D182" s="703" t="s">
        <v>109</v>
      </c>
      <c r="E182" s="704"/>
      <c r="F182" s="80"/>
      <c r="G182" s="81"/>
      <c r="H182" s="81"/>
      <c r="I182" s="82"/>
      <c r="J182" s="83"/>
      <c r="K182" s="310">
        <f>+COUNTIF(L179:BS179, "61-90")</f>
        <v>0</v>
      </c>
      <c r="L182" s="693"/>
      <c r="M182" s="694"/>
      <c r="N182" s="694"/>
      <c r="O182" s="694"/>
      <c r="P182" s="694"/>
      <c r="Q182" s="694"/>
      <c r="R182" s="694"/>
      <c r="S182" s="694"/>
      <c r="T182" s="694"/>
      <c r="U182" s="694"/>
      <c r="V182" s="694"/>
      <c r="W182" s="694"/>
      <c r="X182" s="694"/>
      <c r="Y182" s="694"/>
      <c r="Z182" s="694"/>
      <c r="AA182" s="694"/>
      <c r="AB182" s="694"/>
      <c r="AC182" s="694"/>
      <c r="AD182" s="694"/>
      <c r="AE182" s="694"/>
      <c r="AF182" s="694"/>
      <c r="AG182" s="694"/>
      <c r="AH182" s="694"/>
      <c r="AI182" s="694"/>
      <c r="AJ182" s="694"/>
      <c r="AK182" s="694"/>
      <c r="AL182" s="694"/>
      <c r="AM182" s="694"/>
      <c r="AN182" s="694"/>
      <c r="AO182" s="694"/>
      <c r="AP182" s="694"/>
      <c r="AQ182" s="694"/>
      <c r="AR182" s="694"/>
      <c r="AS182" s="694"/>
      <c r="AT182" s="694"/>
      <c r="AU182" s="694"/>
      <c r="AV182" s="694"/>
      <c r="AW182" s="694"/>
      <c r="AX182" s="694"/>
      <c r="AY182" s="694"/>
      <c r="AZ182" s="694"/>
      <c r="BA182" s="694"/>
      <c r="BB182" s="694"/>
      <c r="BC182" s="694"/>
      <c r="BD182" s="694"/>
      <c r="BE182" s="694"/>
      <c r="BF182" s="694"/>
      <c r="BG182" s="694"/>
      <c r="BH182" s="694"/>
      <c r="BI182" s="694"/>
      <c r="BJ182" s="694"/>
      <c r="BK182" s="694"/>
      <c r="BL182" s="694"/>
      <c r="BM182" s="694"/>
      <c r="BN182" s="694"/>
      <c r="BO182" s="694"/>
      <c r="BP182" s="694"/>
      <c r="BQ182" s="694"/>
      <c r="BR182" s="694"/>
      <c r="BS182" s="694"/>
      <c r="BT182" s="689"/>
    </row>
    <row r="183" spans="1:72">
      <c r="A183" s="683" t="s">
        <v>105</v>
      </c>
      <c r="B183" s="683"/>
      <c r="C183" s="683"/>
      <c r="D183" s="707" t="s">
        <v>110</v>
      </c>
      <c r="E183" s="708"/>
      <c r="F183" s="80"/>
      <c r="G183" s="81"/>
      <c r="H183" s="81"/>
      <c r="I183" s="82"/>
      <c r="J183" s="83"/>
      <c r="K183" s="310">
        <f>+COUNTIF(L179:BS179, "over 90 days")</f>
        <v>0</v>
      </c>
      <c r="L183" s="695"/>
      <c r="M183" s="696"/>
      <c r="N183" s="696"/>
      <c r="O183" s="696"/>
      <c r="P183" s="696"/>
      <c r="Q183" s="696"/>
      <c r="R183" s="696"/>
      <c r="S183" s="696"/>
      <c r="T183" s="696"/>
      <c r="U183" s="696"/>
      <c r="V183" s="696"/>
      <c r="W183" s="696"/>
      <c r="X183" s="696"/>
      <c r="Y183" s="696"/>
      <c r="Z183" s="696"/>
      <c r="AA183" s="696"/>
      <c r="AB183" s="696"/>
      <c r="AC183" s="696"/>
      <c r="AD183" s="696"/>
      <c r="AE183" s="696"/>
      <c r="AF183" s="696"/>
      <c r="AG183" s="696"/>
      <c r="AH183" s="696"/>
      <c r="AI183" s="696"/>
      <c r="AJ183" s="696"/>
      <c r="AK183" s="696"/>
      <c r="AL183" s="696"/>
      <c r="AM183" s="696"/>
      <c r="AN183" s="696"/>
      <c r="AO183" s="696"/>
      <c r="AP183" s="696"/>
      <c r="AQ183" s="696"/>
      <c r="AR183" s="696"/>
      <c r="AS183" s="696"/>
      <c r="AT183" s="696"/>
      <c r="AU183" s="696"/>
      <c r="AV183" s="696"/>
      <c r="AW183" s="696"/>
      <c r="AX183" s="696"/>
      <c r="AY183" s="696"/>
      <c r="AZ183" s="696"/>
      <c r="BA183" s="696"/>
      <c r="BB183" s="696"/>
      <c r="BC183" s="696"/>
      <c r="BD183" s="696"/>
      <c r="BE183" s="696"/>
      <c r="BF183" s="696"/>
      <c r="BG183" s="696"/>
      <c r="BH183" s="696"/>
      <c r="BI183" s="696"/>
      <c r="BJ183" s="696"/>
      <c r="BK183" s="696"/>
      <c r="BL183" s="696"/>
      <c r="BM183" s="696"/>
      <c r="BN183" s="696"/>
      <c r="BO183" s="696"/>
      <c r="BP183" s="696"/>
      <c r="BQ183" s="696"/>
      <c r="BR183" s="696"/>
      <c r="BS183" s="696"/>
      <c r="BT183" s="689"/>
    </row>
    <row r="184" spans="1:72" ht="15" thickBot="1">
      <c r="A184" s="717" t="s">
        <v>105</v>
      </c>
      <c r="B184" s="717"/>
      <c r="C184" s="717"/>
      <c r="D184" s="705" t="s">
        <v>81</v>
      </c>
      <c r="E184" s="706"/>
      <c r="F184" s="98"/>
      <c r="G184" s="99"/>
      <c r="H184" s="99"/>
      <c r="I184" s="86"/>
      <c r="J184" s="87"/>
      <c r="K184" s="88">
        <f>+COUNTIF(L184:BS184, "Yes c.")</f>
        <v>0</v>
      </c>
      <c r="L184" s="255"/>
      <c r="M184" s="255"/>
      <c r="N184" s="255"/>
      <c r="O184" s="255"/>
      <c r="P184" s="255"/>
      <c r="Q184" s="255"/>
      <c r="R184" s="255"/>
      <c r="S184" s="255"/>
      <c r="T184" s="255"/>
      <c r="U184" s="255"/>
      <c r="V184" s="255"/>
      <c r="W184" s="255"/>
      <c r="X184" s="255"/>
      <c r="Y184" s="255"/>
      <c r="Z184" s="255"/>
      <c r="AA184" s="255"/>
      <c r="AB184" s="255"/>
      <c r="AC184" s="255"/>
      <c r="AD184" s="255"/>
      <c r="AE184" s="255"/>
      <c r="AF184" s="255"/>
      <c r="AG184" s="255"/>
      <c r="AH184" s="255"/>
      <c r="AI184" s="255"/>
      <c r="AJ184" s="255"/>
      <c r="AK184" s="255"/>
      <c r="AL184" s="255"/>
      <c r="AM184" s="255"/>
      <c r="AN184" s="255"/>
      <c r="AO184" s="255"/>
      <c r="AP184" s="255"/>
      <c r="AQ184" s="255"/>
      <c r="AR184" s="255"/>
      <c r="AS184" s="255"/>
      <c r="AT184" s="255"/>
      <c r="AU184" s="255"/>
      <c r="AV184" s="255"/>
      <c r="AW184" s="255"/>
      <c r="AX184" s="255"/>
      <c r="AY184" s="255"/>
      <c r="AZ184" s="255"/>
      <c r="BA184" s="255"/>
      <c r="BB184" s="255"/>
      <c r="BC184" s="255"/>
      <c r="BD184" s="255"/>
      <c r="BE184" s="255"/>
      <c r="BF184" s="255"/>
      <c r="BG184" s="255"/>
      <c r="BH184" s="255"/>
      <c r="BI184" s="255"/>
      <c r="BJ184" s="255"/>
      <c r="BK184" s="255"/>
      <c r="BL184" s="255"/>
      <c r="BM184" s="255"/>
      <c r="BN184" s="255"/>
      <c r="BO184" s="255"/>
      <c r="BP184" s="255"/>
      <c r="BQ184" s="255"/>
      <c r="BR184" s="255"/>
      <c r="BS184" s="601"/>
      <c r="BT184" s="690"/>
    </row>
    <row r="185" spans="1:72" ht="25.5" customHeight="1">
      <c r="A185" s="304" t="s">
        <v>102</v>
      </c>
      <c r="B185" s="72">
        <v>28</v>
      </c>
      <c r="C185" s="304" t="s">
        <v>61</v>
      </c>
      <c r="D185" s="73" t="s">
        <v>742</v>
      </c>
      <c r="E185" s="94" t="str">
        <f>IF(F185=0,"",IF(F185=G185,"N/A",IF(ISERROR(J185/I185),1,J185/I185)))</f>
        <v/>
      </c>
      <c r="F185" s="74">
        <f>COUNTIF(L185:CG185,"1 Yes")+COUNTIF(L185:CG185,"2 No")+COUNTIF(L185:CG185,"3 N/A")</f>
        <v>0</v>
      </c>
      <c r="G185" s="74">
        <f>COUNTIF(L185:CG185,"3 N/A")</f>
        <v>0</v>
      </c>
      <c r="H185" s="75">
        <f>+COUNTIF(L185:BS185, "2 No")</f>
        <v>0</v>
      </c>
      <c r="I185" s="71">
        <f>+COUNTIF(L185:BS185, "2 No")+COUNTIF(L185:BS185,"1 Yes")</f>
        <v>0</v>
      </c>
      <c r="J185" s="310">
        <f>+COUNTIF(L185:BS185, "1 Yes")</f>
        <v>0</v>
      </c>
      <c r="K185" s="310"/>
      <c r="L185" s="252"/>
      <c r="M185" s="252"/>
      <c r="N185" s="252"/>
      <c r="O185" s="252"/>
      <c r="P185" s="252"/>
      <c r="Q185" s="252"/>
      <c r="R185" s="252"/>
      <c r="S185" s="252"/>
      <c r="T185" s="252"/>
      <c r="U185" s="252"/>
      <c r="V185" s="252"/>
      <c r="W185" s="252"/>
      <c r="X185" s="252"/>
      <c r="Y185" s="252"/>
      <c r="Z185" s="252"/>
      <c r="AA185" s="252"/>
      <c r="AB185" s="252"/>
      <c r="AC185" s="252"/>
      <c r="AD185" s="252"/>
      <c r="AE185" s="252"/>
      <c r="AF185" s="252"/>
      <c r="AG185" s="252"/>
      <c r="AH185" s="252"/>
      <c r="AI185" s="252"/>
      <c r="AJ185" s="252"/>
      <c r="AK185" s="252"/>
      <c r="AL185" s="252"/>
      <c r="AM185" s="252"/>
      <c r="AN185" s="252"/>
      <c r="AO185" s="252"/>
      <c r="AP185" s="252"/>
      <c r="AQ185" s="252"/>
      <c r="AR185" s="252"/>
      <c r="AS185" s="252"/>
      <c r="AT185" s="252"/>
      <c r="AU185" s="252"/>
      <c r="AV185" s="252"/>
      <c r="AW185" s="252"/>
      <c r="AX185" s="252"/>
      <c r="AY185" s="252"/>
      <c r="AZ185" s="252"/>
      <c r="BA185" s="252"/>
      <c r="BB185" s="252"/>
      <c r="BC185" s="252"/>
      <c r="BD185" s="252"/>
      <c r="BE185" s="252"/>
      <c r="BF185" s="252"/>
      <c r="BG185" s="252"/>
      <c r="BH185" s="252"/>
      <c r="BI185" s="252"/>
      <c r="BJ185" s="252"/>
      <c r="BK185" s="252"/>
      <c r="BL185" s="252"/>
      <c r="BM185" s="252"/>
      <c r="BN185" s="252"/>
      <c r="BO185" s="252"/>
      <c r="BP185" s="252"/>
      <c r="BQ185" s="252"/>
      <c r="BR185" s="252"/>
      <c r="BS185" s="598"/>
      <c r="BT185" s="605" t="s">
        <v>224</v>
      </c>
    </row>
    <row r="186" spans="1:72">
      <c r="A186" s="683" t="s">
        <v>105</v>
      </c>
      <c r="B186" s="683"/>
      <c r="C186" s="683"/>
      <c r="D186" s="681" t="s">
        <v>112</v>
      </c>
      <c r="E186" s="682"/>
      <c r="F186" s="76"/>
      <c r="G186" s="77"/>
      <c r="H186" s="77"/>
      <c r="I186" s="78"/>
      <c r="J186" s="79"/>
      <c r="K186" s="310">
        <f>+COUNTIF(L186:BS186, "Yes a.")</f>
        <v>0</v>
      </c>
      <c r="L186" s="253"/>
      <c r="M186" s="253"/>
      <c r="N186" s="253"/>
      <c r="O186" s="253"/>
      <c r="P186" s="253"/>
      <c r="Q186" s="253"/>
      <c r="R186" s="253"/>
      <c r="S186" s="253"/>
      <c r="T186" s="253"/>
      <c r="U186" s="253"/>
      <c r="V186" s="253"/>
      <c r="W186" s="253"/>
      <c r="X186" s="253"/>
      <c r="Y186" s="253"/>
      <c r="Z186" s="253"/>
      <c r="AA186" s="253"/>
      <c r="AB186" s="253"/>
      <c r="AC186" s="253"/>
      <c r="AD186" s="253"/>
      <c r="AE186" s="253"/>
      <c r="AF186" s="253"/>
      <c r="AG186" s="253"/>
      <c r="AH186" s="253"/>
      <c r="AI186" s="253"/>
      <c r="AJ186" s="253"/>
      <c r="AK186" s="253"/>
      <c r="AL186" s="253"/>
      <c r="AM186" s="253"/>
      <c r="AN186" s="253"/>
      <c r="AO186" s="253"/>
      <c r="AP186" s="253"/>
      <c r="AQ186" s="253"/>
      <c r="AR186" s="253"/>
      <c r="AS186" s="253"/>
      <c r="AT186" s="253"/>
      <c r="AU186" s="253"/>
      <c r="AV186" s="253"/>
      <c r="AW186" s="253"/>
      <c r="AX186" s="253"/>
      <c r="AY186" s="253"/>
      <c r="AZ186" s="253"/>
      <c r="BA186" s="253"/>
      <c r="BB186" s="253"/>
      <c r="BC186" s="253"/>
      <c r="BD186" s="253"/>
      <c r="BE186" s="253"/>
      <c r="BF186" s="253"/>
      <c r="BG186" s="253"/>
      <c r="BH186" s="253"/>
      <c r="BI186" s="253"/>
      <c r="BJ186" s="253"/>
      <c r="BK186" s="253"/>
      <c r="BL186" s="253"/>
      <c r="BM186" s="253"/>
      <c r="BN186" s="253"/>
      <c r="BO186" s="253"/>
      <c r="BP186" s="253"/>
      <c r="BQ186" s="253"/>
      <c r="BR186" s="253"/>
      <c r="BS186" s="599"/>
      <c r="BT186" s="689"/>
    </row>
    <row r="187" spans="1:72">
      <c r="A187" s="683" t="s">
        <v>105</v>
      </c>
      <c r="B187" s="683"/>
      <c r="C187" s="683"/>
      <c r="D187" s="681" t="s">
        <v>73</v>
      </c>
      <c r="E187" s="682"/>
      <c r="F187" s="80"/>
      <c r="G187" s="81"/>
      <c r="H187" s="81"/>
      <c r="I187" s="78"/>
      <c r="J187" s="79"/>
      <c r="K187" s="310">
        <f>+COUNTIF(L187:BS187, "Yes b.")</f>
        <v>0</v>
      </c>
      <c r="L187" s="253"/>
      <c r="M187" s="253"/>
      <c r="N187" s="253"/>
      <c r="O187" s="253"/>
      <c r="P187" s="253"/>
      <c r="Q187" s="253"/>
      <c r="R187" s="253"/>
      <c r="S187" s="253"/>
      <c r="T187" s="253"/>
      <c r="U187" s="253"/>
      <c r="V187" s="253"/>
      <c r="W187" s="253"/>
      <c r="X187" s="253"/>
      <c r="Y187" s="253"/>
      <c r="Z187" s="253"/>
      <c r="AA187" s="253"/>
      <c r="AB187" s="253"/>
      <c r="AC187" s="253"/>
      <c r="AD187" s="253"/>
      <c r="AE187" s="253"/>
      <c r="AF187" s="253"/>
      <c r="AG187" s="253"/>
      <c r="AH187" s="253"/>
      <c r="AI187" s="253"/>
      <c r="AJ187" s="253"/>
      <c r="AK187" s="253"/>
      <c r="AL187" s="253"/>
      <c r="AM187" s="253"/>
      <c r="AN187" s="253"/>
      <c r="AO187" s="253"/>
      <c r="AP187" s="253"/>
      <c r="AQ187" s="253"/>
      <c r="AR187" s="253"/>
      <c r="AS187" s="253"/>
      <c r="AT187" s="253"/>
      <c r="AU187" s="253"/>
      <c r="AV187" s="253"/>
      <c r="AW187" s="253"/>
      <c r="AX187" s="253"/>
      <c r="AY187" s="253"/>
      <c r="AZ187" s="253"/>
      <c r="BA187" s="253"/>
      <c r="BB187" s="253"/>
      <c r="BC187" s="253"/>
      <c r="BD187" s="253"/>
      <c r="BE187" s="253"/>
      <c r="BF187" s="253"/>
      <c r="BG187" s="253"/>
      <c r="BH187" s="253"/>
      <c r="BI187" s="253"/>
      <c r="BJ187" s="253"/>
      <c r="BK187" s="253"/>
      <c r="BL187" s="253"/>
      <c r="BM187" s="253"/>
      <c r="BN187" s="253"/>
      <c r="BO187" s="253"/>
      <c r="BP187" s="253"/>
      <c r="BQ187" s="253"/>
      <c r="BR187" s="253"/>
      <c r="BS187" s="599"/>
      <c r="BT187" s="689"/>
    </row>
    <row r="188" spans="1:72">
      <c r="A188" s="683" t="s">
        <v>105</v>
      </c>
      <c r="B188" s="683"/>
      <c r="C188" s="683"/>
      <c r="D188" s="720" t="s">
        <v>16</v>
      </c>
      <c r="E188" s="721"/>
      <c r="F188" s="80"/>
      <c r="G188" s="81"/>
      <c r="H188" s="81"/>
      <c r="I188" s="82"/>
      <c r="J188" s="83"/>
      <c r="K188" s="310">
        <f>+COUNTIF(L188:BS188, "0-30")+COUNTIF(L188:BS188, "31-60")+COUNTIF(L188:BS188, "61-90")+COUNTIF(L188:BS188, "over 90 days")</f>
        <v>0</v>
      </c>
      <c r="L188" s="254"/>
      <c r="M188" s="254"/>
      <c r="N188" s="254"/>
      <c r="O188" s="254"/>
      <c r="P188" s="254"/>
      <c r="Q188" s="254"/>
      <c r="R188" s="254"/>
      <c r="S188" s="254"/>
      <c r="T188" s="254"/>
      <c r="U188" s="254"/>
      <c r="V188" s="254"/>
      <c r="W188" s="254"/>
      <c r="X188" s="254"/>
      <c r="Y188" s="254"/>
      <c r="Z188" s="254"/>
      <c r="AA188" s="254"/>
      <c r="AB188" s="254"/>
      <c r="AC188" s="254"/>
      <c r="AD188" s="254"/>
      <c r="AE188" s="254"/>
      <c r="AF188" s="254"/>
      <c r="AG188" s="254"/>
      <c r="AH188" s="254"/>
      <c r="AI188" s="254"/>
      <c r="AJ188" s="254"/>
      <c r="AK188" s="254"/>
      <c r="AL188" s="254"/>
      <c r="AM188" s="254"/>
      <c r="AN188" s="254"/>
      <c r="AO188" s="254"/>
      <c r="AP188" s="254"/>
      <c r="AQ188" s="254"/>
      <c r="AR188" s="254"/>
      <c r="AS188" s="254"/>
      <c r="AT188" s="254"/>
      <c r="AU188" s="254"/>
      <c r="AV188" s="254"/>
      <c r="AW188" s="254"/>
      <c r="AX188" s="254"/>
      <c r="AY188" s="254"/>
      <c r="AZ188" s="254"/>
      <c r="BA188" s="254"/>
      <c r="BB188" s="254"/>
      <c r="BC188" s="254"/>
      <c r="BD188" s="254"/>
      <c r="BE188" s="254"/>
      <c r="BF188" s="254"/>
      <c r="BG188" s="254"/>
      <c r="BH188" s="254"/>
      <c r="BI188" s="254"/>
      <c r="BJ188" s="254"/>
      <c r="BK188" s="254"/>
      <c r="BL188" s="254"/>
      <c r="BM188" s="254"/>
      <c r="BN188" s="254"/>
      <c r="BO188" s="254"/>
      <c r="BP188" s="254"/>
      <c r="BQ188" s="254"/>
      <c r="BR188" s="254"/>
      <c r="BS188" s="600"/>
      <c r="BT188" s="689"/>
    </row>
    <row r="189" spans="1:72">
      <c r="A189" s="683" t="s">
        <v>105</v>
      </c>
      <c r="B189" s="683"/>
      <c r="C189" s="683"/>
      <c r="D189" s="703" t="s">
        <v>107</v>
      </c>
      <c r="E189" s="704"/>
      <c r="F189" s="80"/>
      <c r="G189" s="81"/>
      <c r="H189" s="81"/>
      <c r="I189" s="82"/>
      <c r="J189" s="83"/>
      <c r="K189" s="310">
        <f>+COUNTIF(L188:BS188, "0-30")</f>
        <v>0</v>
      </c>
      <c r="L189" s="691"/>
      <c r="M189" s="692"/>
      <c r="N189" s="692"/>
      <c r="O189" s="692"/>
      <c r="P189" s="692"/>
      <c r="Q189" s="692"/>
      <c r="R189" s="692"/>
      <c r="S189" s="692"/>
      <c r="T189" s="692"/>
      <c r="U189" s="692"/>
      <c r="V189" s="692"/>
      <c r="W189" s="692"/>
      <c r="X189" s="692"/>
      <c r="Y189" s="692"/>
      <c r="Z189" s="692"/>
      <c r="AA189" s="692"/>
      <c r="AB189" s="692"/>
      <c r="AC189" s="692"/>
      <c r="AD189" s="692"/>
      <c r="AE189" s="692"/>
      <c r="AF189" s="692"/>
      <c r="AG189" s="692"/>
      <c r="AH189" s="692"/>
      <c r="AI189" s="692"/>
      <c r="AJ189" s="692"/>
      <c r="AK189" s="692"/>
      <c r="AL189" s="692"/>
      <c r="AM189" s="692"/>
      <c r="AN189" s="692"/>
      <c r="AO189" s="692"/>
      <c r="AP189" s="692"/>
      <c r="AQ189" s="692"/>
      <c r="AR189" s="692"/>
      <c r="AS189" s="692"/>
      <c r="AT189" s="692"/>
      <c r="AU189" s="692"/>
      <c r="AV189" s="692"/>
      <c r="AW189" s="692"/>
      <c r="AX189" s="692"/>
      <c r="AY189" s="692"/>
      <c r="AZ189" s="692"/>
      <c r="BA189" s="692"/>
      <c r="BB189" s="692"/>
      <c r="BC189" s="692"/>
      <c r="BD189" s="692"/>
      <c r="BE189" s="692"/>
      <c r="BF189" s="692"/>
      <c r="BG189" s="692"/>
      <c r="BH189" s="692"/>
      <c r="BI189" s="692"/>
      <c r="BJ189" s="692"/>
      <c r="BK189" s="692"/>
      <c r="BL189" s="692"/>
      <c r="BM189" s="692"/>
      <c r="BN189" s="692"/>
      <c r="BO189" s="692"/>
      <c r="BP189" s="692"/>
      <c r="BQ189" s="692"/>
      <c r="BR189" s="692"/>
      <c r="BS189" s="692"/>
      <c r="BT189" s="689"/>
    </row>
    <row r="190" spans="1:72">
      <c r="A190" s="683" t="s">
        <v>105</v>
      </c>
      <c r="B190" s="683"/>
      <c r="C190" s="683"/>
      <c r="D190" s="703" t="s">
        <v>108</v>
      </c>
      <c r="E190" s="704"/>
      <c r="F190" s="80"/>
      <c r="G190" s="81"/>
      <c r="H190" s="81"/>
      <c r="I190" s="82"/>
      <c r="J190" s="83"/>
      <c r="K190" s="310">
        <f>+COUNTIF(L188:BS188, "31-60")</f>
        <v>0</v>
      </c>
      <c r="L190" s="693"/>
      <c r="M190" s="694"/>
      <c r="N190" s="694"/>
      <c r="O190" s="694"/>
      <c r="P190" s="694"/>
      <c r="Q190" s="694"/>
      <c r="R190" s="694"/>
      <c r="S190" s="694"/>
      <c r="T190" s="694"/>
      <c r="U190" s="694"/>
      <c r="V190" s="694"/>
      <c r="W190" s="694"/>
      <c r="X190" s="694"/>
      <c r="Y190" s="694"/>
      <c r="Z190" s="694"/>
      <c r="AA190" s="694"/>
      <c r="AB190" s="694"/>
      <c r="AC190" s="694"/>
      <c r="AD190" s="694"/>
      <c r="AE190" s="694"/>
      <c r="AF190" s="694"/>
      <c r="AG190" s="694"/>
      <c r="AH190" s="694"/>
      <c r="AI190" s="694"/>
      <c r="AJ190" s="694"/>
      <c r="AK190" s="694"/>
      <c r="AL190" s="694"/>
      <c r="AM190" s="694"/>
      <c r="AN190" s="694"/>
      <c r="AO190" s="694"/>
      <c r="AP190" s="694"/>
      <c r="AQ190" s="694"/>
      <c r="AR190" s="694"/>
      <c r="AS190" s="694"/>
      <c r="AT190" s="694"/>
      <c r="AU190" s="694"/>
      <c r="AV190" s="694"/>
      <c r="AW190" s="694"/>
      <c r="AX190" s="694"/>
      <c r="AY190" s="694"/>
      <c r="AZ190" s="694"/>
      <c r="BA190" s="694"/>
      <c r="BB190" s="694"/>
      <c r="BC190" s="694"/>
      <c r="BD190" s="694"/>
      <c r="BE190" s="694"/>
      <c r="BF190" s="694"/>
      <c r="BG190" s="694"/>
      <c r="BH190" s="694"/>
      <c r="BI190" s="694"/>
      <c r="BJ190" s="694"/>
      <c r="BK190" s="694"/>
      <c r="BL190" s="694"/>
      <c r="BM190" s="694"/>
      <c r="BN190" s="694"/>
      <c r="BO190" s="694"/>
      <c r="BP190" s="694"/>
      <c r="BQ190" s="694"/>
      <c r="BR190" s="694"/>
      <c r="BS190" s="694"/>
      <c r="BT190" s="689"/>
    </row>
    <row r="191" spans="1:72">
      <c r="A191" s="683" t="s">
        <v>105</v>
      </c>
      <c r="B191" s="683"/>
      <c r="C191" s="683"/>
      <c r="D191" s="703" t="s">
        <v>109</v>
      </c>
      <c r="E191" s="704"/>
      <c r="F191" s="80"/>
      <c r="G191" s="81"/>
      <c r="H191" s="81"/>
      <c r="I191" s="82"/>
      <c r="J191" s="83"/>
      <c r="K191" s="310">
        <f>+COUNTIF(L188:BS188, "61-90")</f>
        <v>0</v>
      </c>
      <c r="L191" s="693"/>
      <c r="M191" s="694"/>
      <c r="N191" s="694"/>
      <c r="O191" s="694"/>
      <c r="P191" s="694"/>
      <c r="Q191" s="694"/>
      <c r="R191" s="694"/>
      <c r="S191" s="694"/>
      <c r="T191" s="694"/>
      <c r="U191" s="694"/>
      <c r="V191" s="694"/>
      <c r="W191" s="694"/>
      <c r="X191" s="694"/>
      <c r="Y191" s="694"/>
      <c r="Z191" s="694"/>
      <c r="AA191" s="694"/>
      <c r="AB191" s="694"/>
      <c r="AC191" s="694"/>
      <c r="AD191" s="694"/>
      <c r="AE191" s="694"/>
      <c r="AF191" s="694"/>
      <c r="AG191" s="694"/>
      <c r="AH191" s="694"/>
      <c r="AI191" s="694"/>
      <c r="AJ191" s="694"/>
      <c r="AK191" s="694"/>
      <c r="AL191" s="694"/>
      <c r="AM191" s="694"/>
      <c r="AN191" s="694"/>
      <c r="AO191" s="694"/>
      <c r="AP191" s="694"/>
      <c r="AQ191" s="694"/>
      <c r="AR191" s="694"/>
      <c r="AS191" s="694"/>
      <c r="AT191" s="694"/>
      <c r="AU191" s="694"/>
      <c r="AV191" s="694"/>
      <c r="AW191" s="694"/>
      <c r="AX191" s="694"/>
      <c r="AY191" s="694"/>
      <c r="AZ191" s="694"/>
      <c r="BA191" s="694"/>
      <c r="BB191" s="694"/>
      <c r="BC191" s="694"/>
      <c r="BD191" s="694"/>
      <c r="BE191" s="694"/>
      <c r="BF191" s="694"/>
      <c r="BG191" s="694"/>
      <c r="BH191" s="694"/>
      <c r="BI191" s="694"/>
      <c r="BJ191" s="694"/>
      <c r="BK191" s="694"/>
      <c r="BL191" s="694"/>
      <c r="BM191" s="694"/>
      <c r="BN191" s="694"/>
      <c r="BO191" s="694"/>
      <c r="BP191" s="694"/>
      <c r="BQ191" s="694"/>
      <c r="BR191" s="694"/>
      <c r="BS191" s="694"/>
      <c r="BT191" s="689"/>
    </row>
    <row r="192" spans="1:72">
      <c r="A192" s="683" t="s">
        <v>105</v>
      </c>
      <c r="B192" s="683"/>
      <c r="C192" s="683"/>
      <c r="D192" s="707" t="s">
        <v>110</v>
      </c>
      <c r="E192" s="708"/>
      <c r="F192" s="80"/>
      <c r="G192" s="81"/>
      <c r="H192" s="81"/>
      <c r="I192" s="82"/>
      <c r="J192" s="83"/>
      <c r="K192" s="310">
        <f>+COUNTIF(L188:BS188, "over 90 days")</f>
        <v>0</v>
      </c>
      <c r="L192" s="695"/>
      <c r="M192" s="696"/>
      <c r="N192" s="696"/>
      <c r="O192" s="696"/>
      <c r="P192" s="696"/>
      <c r="Q192" s="696"/>
      <c r="R192" s="696"/>
      <c r="S192" s="696"/>
      <c r="T192" s="696"/>
      <c r="U192" s="696"/>
      <c r="V192" s="696"/>
      <c r="W192" s="696"/>
      <c r="X192" s="696"/>
      <c r="Y192" s="696"/>
      <c r="Z192" s="696"/>
      <c r="AA192" s="696"/>
      <c r="AB192" s="696"/>
      <c r="AC192" s="696"/>
      <c r="AD192" s="696"/>
      <c r="AE192" s="696"/>
      <c r="AF192" s="696"/>
      <c r="AG192" s="696"/>
      <c r="AH192" s="696"/>
      <c r="AI192" s="696"/>
      <c r="AJ192" s="696"/>
      <c r="AK192" s="696"/>
      <c r="AL192" s="696"/>
      <c r="AM192" s="696"/>
      <c r="AN192" s="696"/>
      <c r="AO192" s="696"/>
      <c r="AP192" s="696"/>
      <c r="AQ192" s="696"/>
      <c r="AR192" s="696"/>
      <c r="AS192" s="696"/>
      <c r="AT192" s="696"/>
      <c r="AU192" s="696"/>
      <c r="AV192" s="696"/>
      <c r="AW192" s="696"/>
      <c r="AX192" s="696"/>
      <c r="AY192" s="696"/>
      <c r="AZ192" s="696"/>
      <c r="BA192" s="696"/>
      <c r="BB192" s="696"/>
      <c r="BC192" s="696"/>
      <c r="BD192" s="696"/>
      <c r="BE192" s="696"/>
      <c r="BF192" s="696"/>
      <c r="BG192" s="696"/>
      <c r="BH192" s="696"/>
      <c r="BI192" s="696"/>
      <c r="BJ192" s="696"/>
      <c r="BK192" s="696"/>
      <c r="BL192" s="696"/>
      <c r="BM192" s="696"/>
      <c r="BN192" s="696"/>
      <c r="BO192" s="696"/>
      <c r="BP192" s="696"/>
      <c r="BQ192" s="696"/>
      <c r="BR192" s="696"/>
      <c r="BS192" s="696"/>
      <c r="BT192" s="689"/>
    </row>
    <row r="193" spans="1:72" ht="15" thickBot="1">
      <c r="A193" s="717" t="s">
        <v>105</v>
      </c>
      <c r="B193" s="717"/>
      <c r="C193" s="717"/>
      <c r="D193" s="705" t="s">
        <v>81</v>
      </c>
      <c r="E193" s="706"/>
      <c r="F193" s="98"/>
      <c r="G193" s="99"/>
      <c r="H193" s="99"/>
      <c r="I193" s="86"/>
      <c r="J193" s="87"/>
      <c r="K193" s="88">
        <f>+COUNTIF(L193:BS193, "Yes c.")</f>
        <v>0</v>
      </c>
      <c r="L193" s="255"/>
      <c r="M193" s="255"/>
      <c r="N193" s="255"/>
      <c r="O193" s="255"/>
      <c r="P193" s="255"/>
      <c r="Q193" s="255"/>
      <c r="R193" s="255"/>
      <c r="S193" s="255"/>
      <c r="T193" s="255"/>
      <c r="U193" s="255"/>
      <c r="V193" s="255"/>
      <c r="W193" s="255"/>
      <c r="X193" s="255"/>
      <c r="Y193" s="255"/>
      <c r="Z193" s="255"/>
      <c r="AA193" s="255"/>
      <c r="AB193" s="255"/>
      <c r="AC193" s="255"/>
      <c r="AD193" s="255"/>
      <c r="AE193" s="255"/>
      <c r="AF193" s="255"/>
      <c r="AG193" s="255"/>
      <c r="AH193" s="255"/>
      <c r="AI193" s="255"/>
      <c r="AJ193" s="255"/>
      <c r="AK193" s="255"/>
      <c r="AL193" s="255"/>
      <c r="AM193" s="255"/>
      <c r="AN193" s="255"/>
      <c r="AO193" s="255"/>
      <c r="AP193" s="255"/>
      <c r="AQ193" s="255"/>
      <c r="AR193" s="255"/>
      <c r="AS193" s="255"/>
      <c r="AT193" s="255"/>
      <c r="AU193" s="255"/>
      <c r="AV193" s="255"/>
      <c r="AW193" s="255"/>
      <c r="AX193" s="255"/>
      <c r="AY193" s="255"/>
      <c r="AZ193" s="255"/>
      <c r="BA193" s="255"/>
      <c r="BB193" s="255"/>
      <c r="BC193" s="255"/>
      <c r="BD193" s="255"/>
      <c r="BE193" s="255"/>
      <c r="BF193" s="255"/>
      <c r="BG193" s="255"/>
      <c r="BH193" s="255"/>
      <c r="BI193" s="255"/>
      <c r="BJ193" s="255"/>
      <c r="BK193" s="255"/>
      <c r="BL193" s="255"/>
      <c r="BM193" s="255"/>
      <c r="BN193" s="255"/>
      <c r="BO193" s="255"/>
      <c r="BP193" s="255"/>
      <c r="BQ193" s="255"/>
      <c r="BR193" s="255"/>
      <c r="BS193" s="601"/>
      <c r="BT193" s="690"/>
    </row>
    <row r="194" spans="1:72" ht="34.200000000000003">
      <c r="A194" s="304" t="s">
        <v>102</v>
      </c>
      <c r="B194" s="72">
        <v>29</v>
      </c>
      <c r="C194" s="304" t="s">
        <v>61</v>
      </c>
      <c r="D194" s="73" t="s">
        <v>743</v>
      </c>
      <c r="E194" s="94" t="str">
        <f>IF(F194=0,"",IF(F194=G194,"N/A",IF(ISERROR(J194/I194),1,J194/I194)))</f>
        <v/>
      </c>
      <c r="F194" s="74">
        <f>COUNTIF(L194:CG194,"1 Yes")+COUNTIF(L194:CG194,"2 No")+COUNTIF(L194:CG194,"3 N/A")</f>
        <v>0</v>
      </c>
      <c r="G194" s="74">
        <f>COUNTIF(L194:CG194,"3 N/A")</f>
        <v>0</v>
      </c>
      <c r="H194" s="75">
        <f>+COUNTIF(L194:BS194, "2 No")</f>
        <v>0</v>
      </c>
      <c r="I194" s="71">
        <f>+COUNTIF(L194:BS194, "2 No")+COUNTIF(L194:BS194,"1 Yes")</f>
        <v>0</v>
      </c>
      <c r="J194" s="310">
        <f>+COUNTIF(L194:BS194, "1 Yes")</f>
        <v>0</v>
      </c>
      <c r="K194" s="310"/>
      <c r="L194" s="252"/>
      <c r="M194" s="252"/>
      <c r="N194" s="252"/>
      <c r="O194" s="252"/>
      <c r="P194" s="252"/>
      <c r="Q194" s="252"/>
      <c r="R194" s="252"/>
      <c r="S194" s="252"/>
      <c r="T194" s="252"/>
      <c r="U194" s="252"/>
      <c r="V194" s="252"/>
      <c r="W194" s="252"/>
      <c r="X194" s="252"/>
      <c r="Y194" s="252"/>
      <c r="Z194" s="252"/>
      <c r="AA194" s="252"/>
      <c r="AB194" s="252"/>
      <c r="AC194" s="252"/>
      <c r="AD194" s="252"/>
      <c r="AE194" s="252"/>
      <c r="AF194" s="252"/>
      <c r="AG194" s="252"/>
      <c r="AH194" s="252"/>
      <c r="AI194" s="252"/>
      <c r="AJ194" s="252"/>
      <c r="AK194" s="252"/>
      <c r="AL194" s="252"/>
      <c r="AM194" s="252"/>
      <c r="AN194" s="252"/>
      <c r="AO194" s="252"/>
      <c r="AP194" s="252"/>
      <c r="AQ194" s="252"/>
      <c r="AR194" s="252"/>
      <c r="AS194" s="252"/>
      <c r="AT194" s="252"/>
      <c r="AU194" s="252"/>
      <c r="AV194" s="252"/>
      <c r="AW194" s="252"/>
      <c r="AX194" s="252"/>
      <c r="AY194" s="252"/>
      <c r="AZ194" s="252"/>
      <c r="BA194" s="252"/>
      <c r="BB194" s="252"/>
      <c r="BC194" s="252"/>
      <c r="BD194" s="252"/>
      <c r="BE194" s="252"/>
      <c r="BF194" s="252"/>
      <c r="BG194" s="252"/>
      <c r="BH194" s="252"/>
      <c r="BI194" s="252"/>
      <c r="BJ194" s="252"/>
      <c r="BK194" s="252"/>
      <c r="BL194" s="252"/>
      <c r="BM194" s="252"/>
      <c r="BN194" s="252"/>
      <c r="BO194" s="252"/>
      <c r="BP194" s="252"/>
      <c r="BQ194" s="252"/>
      <c r="BR194" s="252"/>
      <c r="BS194" s="598"/>
      <c r="BT194" s="605" t="s">
        <v>229</v>
      </c>
    </row>
    <row r="195" spans="1:72">
      <c r="A195" s="683" t="s">
        <v>105</v>
      </c>
      <c r="B195" s="683"/>
      <c r="C195" s="683"/>
      <c r="D195" s="681" t="s">
        <v>112</v>
      </c>
      <c r="E195" s="682"/>
      <c r="F195" s="76"/>
      <c r="G195" s="77"/>
      <c r="H195" s="77"/>
      <c r="I195" s="78"/>
      <c r="J195" s="79"/>
      <c r="K195" s="310">
        <f>+COUNTIF(L195:BS195, "Yes a.")</f>
        <v>0</v>
      </c>
      <c r="L195" s="253"/>
      <c r="M195" s="253"/>
      <c r="N195" s="253"/>
      <c r="O195" s="253"/>
      <c r="P195" s="253"/>
      <c r="Q195" s="253"/>
      <c r="R195" s="253"/>
      <c r="S195" s="253"/>
      <c r="T195" s="253"/>
      <c r="U195" s="253"/>
      <c r="V195" s="253"/>
      <c r="W195" s="253"/>
      <c r="X195" s="253"/>
      <c r="Y195" s="253"/>
      <c r="Z195" s="253"/>
      <c r="AA195" s="253"/>
      <c r="AB195" s="253"/>
      <c r="AC195" s="253"/>
      <c r="AD195" s="253"/>
      <c r="AE195" s="253"/>
      <c r="AF195" s="253"/>
      <c r="AG195" s="253"/>
      <c r="AH195" s="253"/>
      <c r="AI195" s="253"/>
      <c r="AJ195" s="253"/>
      <c r="AK195" s="253"/>
      <c r="AL195" s="253"/>
      <c r="AM195" s="253"/>
      <c r="AN195" s="253"/>
      <c r="AO195" s="253"/>
      <c r="AP195" s="253"/>
      <c r="AQ195" s="253"/>
      <c r="AR195" s="253"/>
      <c r="AS195" s="253"/>
      <c r="AT195" s="253"/>
      <c r="AU195" s="253"/>
      <c r="AV195" s="253"/>
      <c r="AW195" s="253"/>
      <c r="AX195" s="253"/>
      <c r="AY195" s="253"/>
      <c r="AZ195" s="253"/>
      <c r="BA195" s="253"/>
      <c r="BB195" s="253"/>
      <c r="BC195" s="253"/>
      <c r="BD195" s="253"/>
      <c r="BE195" s="253"/>
      <c r="BF195" s="253"/>
      <c r="BG195" s="253"/>
      <c r="BH195" s="253"/>
      <c r="BI195" s="253"/>
      <c r="BJ195" s="253"/>
      <c r="BK195" s="253"/>
      <c r="BL195" s="253"/>
      <c r="BM195" s="253"/>
      <c r="BN195" s="253"/>
      <c r="BO195" s="253"/>
      <c r="BP195" s="253"/>
      <c r="BQ195" s="253"/>
      <c r="BR195" s="253"/>
      <c r="BS195" s="599"/>
      <c r="BT195" s="689"/>
    </row>
    <row r="196" spans="1:72">
      <c r="A196" s="683" t="s">
        <v>105</v>
      </c>
      <c r="B196" s="683"/>
      <c r="C196" s="683"/>
      <c r="D196" s="681" t="s">
        <v>73</v>
      </c>
      <c r="E196" s="682"/>
      <c r="F196" s="80"/>
      <c r="G196" s="81"/>
      <c r="H196" s="81"/>
      <c r="I196" s="78"/>
      <c r="J196" s="79"/>
      <c r="K196" s="310">
        <f>+COUNTIF(L196:BS196, "Yes b.")</f>
        <v>0</v>
      </c>
      <c r="L196" s="253"/>
      <c r="M196" s="253"/>
      <c r="N196" s="253"/>
      <c r="O196" s="253"/>
      <c r="P196" s="253"/>
      <c r="Q196" s="253"/>
      <c r="R196" s="253"/>
      <c r="S196" s="253"/>
      <c r="T196" s="253"/>
      <c r="U196" s="253"/>
      <c r="V196" s="253"/>
      <c r="W196" s="253"/>
      <c r="X196" s="253"/>
      <c r="Y196" s="253"/>
      <c r="Z196" s="253"/>
      <c r="AA196" s="253"/>
      <c r="AB196" s="253"/>
      <c r="AC196" s="253"/>
      <c r="AD196" s="253"/>
      <c r="AE196" s="253"/>
      <c r="AF196" s="253"/>
      <c r="AG196" s="253"/>
      <c r="AH196" s="253"/>
      <c r="AI196" s="253"/>
      <c r="AJ196" s="253"/>
      <c r="AK196" s="253"/>
      <c r="AL196" s="253"/>
      <c r="AM196" s="253"/>
      <c r="AN196" s="253"/>
      <c r="AO196" s="253"/>
      <c r="AP196" s="253"/>
      <c r="AQ196" s="253"/>
      <c r="AR196" s="253"/>
      <c r="AS196" s="253"/>
      <c r="AT196" s="253"/>
      <c r="AU196" s="253"/>
      <c r="AV196" s="253"/>
      <c r="AW196" s="253"/>
      <c r="AX196" s="253"/>
      <c r="AY196" s="253"/>
      <c r="AZ196" s="253"/>
      <c r="BA196" s="253"/>
      <c r="BB196" s="253"/>
      <c r="BC196" s="253"/>
      <c r="BD196" s="253"/>
      <c r="BE196" s="253"/>
      <c r="BF196" s="253"/>
      <c r="BG196" s="253"/>
      <c r="BH196" s="253"/>
      <c r="BI196" s="253"/>
      <c r="BJ196" s="253"/>
      <c r="BK196" s="253"/>
      <c r="BL196" s="253"/>
      <c r="BM196" s="253"/>
      <c r="BN196" s="253"/>
      <c r="BO196" s="253"/>
      <c r="BP196" s="253"/>
      <c r="BQ196" s="253"/>
      <c r="BR196" s="253"/>
      <c r="BS196" s="599"/>
      <c r="BT196" s="689"/>
    </row>
    <row r="197" spans="1:72">
      <c r="A197" s="683" t="s">
        <v>105</v>
      </c>
      <c r="B197" s="683"/>
      <c r="C197" s="683"/>
      <c r="D197" s="720" t="s">
        <v>16</v>
      </c>
      <c r="E197" s="721"/>
      <c r="F197" s="80"/>
      <c r="G197" s="81"/>
      <c r="H197" s="81"/>
      <c r="I197" s="82"/>
      <c r="J197" s="83"/>
      <c r="K197" s="310">
        <f>+COUNTIF(L197:BS197, "0-30")+COUNTIF(L197:BS197, "31-60")+COUNTIF(L197:BS197, "61-90")+COUNTIF(L197:BS197, "over 90 days")</f>
        <v>0</v>
      </c>
      <c r="L197" s="254"/>
      <c r="M197" s="254"/>
      <c r="N197" s="254"/>
      <c r="O197" s="254"/>
      <c r="P197" s="254"/>
      <c r="Q197" s="254"/>
      <c r="R197" s="254"/>
      <c r="S197" s="254"/>
      <c r="T197" s="254"/>
      <c r="U197" s="254"/>
      <c r="V197" s="254"/>
      <c r="W197" s="254"/>
      <c r="X197" s="254"/>
      <c r="Y197" s="254"/>
      <c r="Z197" s="254"/>
      <c r="AA197" s="254"/>
      <c r="AB197" s="254"/>
      <c r="AC197" s="254"/>
      <c r="AD197" s="254"/>
      <c r="AE197" s="254"/>
      <c r="AF197" s="254"/>
      <c r="AG197" s="254"/>
      <c r="AH197" s="254"/>
      <c r="AI197" s="254"/>
      <c r="AJ197" s="254"/>
      <c r="AK197" s="254"/>
      <c r="AL197" s="254"/>
      <c r="AM197" s="254"/>
      <c r="AN197" s="254"/>
      <c r="AO197" s="254"/>
      <c r="AP197" s="254"/>
      <c r="AQ197" s="254"/>
      <c r="AR197" s="254"/>
      <c r="AS197" s="254"/>
      <c r="AT197" s="254"/>
      <c r="AU197" s="254"/>
      <c r="AV197" s="254"/>
      <c r="AW197" s="254"/>
      <c r="AX197" s="254"/>
      <c r="AY197" s="254"/>
      <c r="AZ197" s="254"/>
      <c r="BA197" s="254"/>
      <c r="BB197" s="254"/>
      <c r="BC197" s="254"/>
      <c r="BD197" s="254"/>
      <c r="BE197" s="254"/>
      <c r="BF197" s="254"/>
      <c r="BG197" s="254"/>
      <c r="BH197" s="254"/>
      <c r="BI197" s="254"/>
      <c r="BJ197" s="254"/>
      <c r="BK197" s="254"/>
      <c r="BL197" s="254"/>
      <c r="BM197" s="254"/>
      <c r="BN197" s="254"/>
      <c r="BO197" s="254"/>
      <c r="BP197" s="254"/>
      <c r="BQ197" s="254"/>
      <c r="BR197" s="254"/>
      <c r="BS197" s="600"/>
      <c r="BT197" s="689"/>
    </row>
    <row r="198" spans="1:72">
      <c r="A198" s="683" t="s">
        <v>105</v>
      </c>
      <c r="B198" s="683"/>
      <c r="C198" s="683"/>
      <c r="D198" s="703" t="s">
        <v>107</v>
      </c>
      <c r="E198" s="704"/>
      <c r="F198" s="80"/>
      <c r="G198" s="81"/>
      <c r="H198" s="81"/>
      <c r="I198" s="82"/>
      <c r="J198" s="83"/>
      <c r="K198" s="310">
        <f>+COUNTIF(L197:BS197, "0-30")</f>
        <v>0</v>
      </c>
      <c r="L198" s="691"/>
      <c r="M198" s="692"/>
      <c r="N198" s="692"/>
      <c r="O198" s="692"/>
      <c r="P198" s="692"/>
      <c r="Q198" s="692"/>
      <c r="R198" s="692"/>
      <c r="S198" s="692"/>
      <c r="T198" s="692"/>
      <c r="U198" s="692"/>
      <c r="V198" s="692"/>
      <c r="W198" s="692"/>
      <c r="X198" s="692"/>
      <c r="Y198" s="692"/>
      <c r="Z198" s="692"/>
      <c r="AA198" s="692"/>
      <c r="AB198" s="692"/>
      <c r="AC198" s="692"/>
      <c r="AD198" s="692"/>
      <c r="AE198" s="692"/>
      <c r="AF198" s="692"/>
      <c r="AG198" s="692"/>
      <c r="AH198" s="692"/>
      <c r="AI198" s="692"/>
      <c r="AJ198" s="692"/>
      <c r="AK198" s="692"/>
      <c r="AL198" s="692"/>
      <c r="AM198" s="692"/>
      <c r="AN198" s="692"/>
      <c r="AO198" s="692"/>
      <c r="AP198" s="692"/>
      <c r="AQ198" s="692"/>
      <c r="AR198" s="692"/>
      <c r="AS198" s="692"/>
      <c r="AT198" s="692"/>
      <c r="AU198" s="692"/>
      <c r="AV198" s="692"/>
      <c r="AW198" s="692"/>
      <c r="AX198" s="692"/>
      <c r="AY198" s="692"/>
      <c r="AZ198" s="692"/>
      <c r="BA198" s="692"/>
      <c r="BB198" s="692"/>
      <c r="BC198" s="692"/>
      <c r="BD198" s="692"/>
      <c r="BE198" s="692"/>
      <c r="BF198" s="692"/>
      <c r="BG198" s="692"/>
      <c r="BH198" s="692"/>
      <c r="BI198" s="692"/>
      <c r="BJ198" s="692"/>
      <c r="BK198" s="692"/>
      <c r="BL198" s="692"/>
      <c r="BM198" s="692"/>
      <c r="BN198" s="692"/>
      <c r="BO198" s="692"/>
      <c r="BP198" s="692"/>
      <c r="BQ198" s="692"/>
      <c r="BR198" s="692"/>
      <c r="BS198" s="692"/>
      <c r="BT198" s="689"/>
    </row>
    <row r="199" spans="1:72">
      <c r="A199" s="683" t="s">
        <v>105</v>
      </c>
      <c r="B199" s="683"/>
      <c r="C199" s="683"/>
      <c r="D199" s="703" t="s">
        <v>108</v>
      </c>
      <c r="E199" s="704"/>
      <c r="F199" s="80"/>
      <c r="G199" s="81"/>
      <c r="H199" s="81"/>
      <c r="I199" s="82"/>
      <c r="J199" s="83"/>
      <c r="K199" s="310">
        <f>+COUNTIF(L197:BS197, "31-60")</f>
        <v>0</v>
      </c>
      <c r="L199" s="693"/>
      <c r="M199" s="694"/>
      <c r="N199" s="694"/>
      <c r="O199" s="694"/>
      <c r="P199" s="694"/>
      <c r="Q199" s="694"/>
      <c r="R199" s="694"/>
      <c r="S199" s="694"/>
      <c r="T199" s="694"/>
      <c r="U199" s="694"/>
      <c r="V199" s="694"/>
      <c r="W199" s="694"/>
      <c r="X199" s="694"/>
      <c r="Y199" s="694"/>
      <c r="Z199" s="694"/>
      <c r="AA199" s="694"/>
      <c r="AB199" s="694"/>
      <c r="AC199" s="694"/>
      <c r="AD199" s="694"/>
      <c r="AE199" s="694"/>
      <c r="AF199" s="694"/>
      <c r="AG199" s="694"/>
      <c r="AH199" s="694"/>
      <c r="AI199" s="694"/>
      <c r="AJ199" s="694"/>
      <c r="AK199" s="694"/>
      <c r="AL199" s="694"/>
      <c r="AM199" s="694"/>
      <c r="AN199" s="694"/>
      <c r="AO199" s="694"/>
      <c r="AP199" s="694"/>
      <c r="AQ199" s="694"/>
      <c r="AR199" s="694"/>
      <c r="AS199" s="694"/>
      <c r="AT199" s="694"/>
      <c r="AU199" s="694"/>
      <c r="AV199" s="694"/>
      <c r="AW199" s="694"/>
      <c r="AX199" s="694"/>
      <c r="AY199" s="694"/>
      <c r="AZ199" s="694"/>
      <c r="BA199" s="694"/>
      <c r="BB199" s="694"/>
      <c r="BC199" s="694"/>
      <c r="BD199" s="694"/>
      <c r="BE199" s="694"/>
      <c r="BF199" s="694"/>
      <c r="BG199" s="694"/>
      <c r="BH199" s="694"/>
      <c r="BI199" s="694"/>
      <c r="BJ199" s="694"/>
      <c r="BK199" s="694"/>
      <c r="BL199" s="694"/>
      <c r="BM199" s="694"/>
      <c r="BN199" s="694"/>
      <c r="BO199" s="694"/>
      <c r="BP199" s="694"/>
      <c r="BQ199" s="694"/>
      <c r="BR199" s="694"/>
      <c r="BS199" s="694"/>
      <c r="BT199" s="689"/>
    </row>
    <row r="200" spans="1:72">
      <c r="A200" s="683" t="s">
        <v>105</v>
      </c>
      <c r="B200" s="683"/>
      <c r="C200" s="683"/>
      <c r="D200" s="703" t="s">
        <v>109</v>
      </c>
      <c r="E200" s="704"/>
      <c r="F200" s="80"/>
      <c r="G200" s="81"/>
      <c r="H200" s="81"/>
      <c r="I200" s="82"/>
      <c r="J200" s="83"/>
      <c r="K200" s="310">
        <f>+COUNTIF(L197:BS197, "61-90")</f>
        <v>0</v>
      </c>
      <c r="L200" s="693"/>
      <c r="M200" s="694"/>
      <c r="N200" s="694"/>
      <c r="O200" s="694"/>
      <c r="P200" s="694"/>
      <c r="Q200" s="694"/>
      <c r="R200" s="694"/>
      <c r="S200" s="694"/>
      <c r="T200" s="694"/>
      <c r="U200" s="694"/>
      <c r="V200" s="694"/>
      <c r="W200" s="694"/>
      <c r="X200" s="694"/>
      <c r="Y200" s="694"/>
      <c r="Z200" s="694"/>
      <c r="AA200" s="694"/>
      <c r="AB200" s="694"/>
      <c r="AC200" s="694"/>
      <c r="AD200" s="694"/>
      <c r="AE200" s="694"/>
      <c r="AF200" s="694"/>
      <c r="AG200" s="694"/>
      <c r="AH200" s="694"/>
      <c r="AI200" s="694"/>
      <c r="AJ200" s="694"/>
      <c r="AK200" s="694"/>
      <c r="AL200" s="694"/>
      <c r="AM200" s="694"/>
      <c r="AN200" s="694"/>
      <c r="AO200" s="694"/>
      <c r="AP200" s="694"/>
      <c r="AQ200" s="694"/>
      <c r="AR200" s="694"/>
      <c r="AS200" s="694"/>
      <c r="AT200" s="694"/>
      <c r="AU200" s="694"/>
      <c r="AV200" s="694"/>
      <c r="AW200" s="694"/>
      <c r="AX200" s="694"/>
      <c r="AY200" s="694"/>
      <c r="AZ200" s="694"/>
      <c r="BA200" s="694"/>
      <c r="BB200" s="694"/>
      <c r="BC200" s="694"/>
      <c r="BD200" s="694"/>
      <c r="BE200" s="694"/>
      <c r="BF200" s="694"/>
      <c r="BG200" s="694"/>
      <c r="BH200" s="694"/>
      <c r="BI200" s="694"/>
      <c r="BJ200" s="694"/>
      <c r="BK200" s="694"/>
      <c r="BL200" s="694"/>
      <c r="BM200" s="694"/>
      <c r="BN200" s="694"/>
      <c r="BO200" s="694"/>
      <c r="BP200" s="694"/>
      <c r="BQ200" s="694"/>
      <c r="BR200" s="694"/>
      <c r="BS200" s="694"/>
      <c r="BT200" s="689"/>
    </row>
    <row r="201" spans="1:72">
      <c r="A201" s="683" t="s">
        <v>105</v>
      </c>
      <c r="B201" s="683"/>
      <c r="C201" s="683"/>
      <c r="D201" s="707" t="s">
        <v>110</v>
      </c>
      <c r="E201" s="708"/>
      <c r="F201" s="80"/>
      <c r="G201" s="81"/>
      <c r="H201" s="81"/>
      <c r="I201" s="82"/>
      <c r="J201" s="83"/>
      <c r="K201" s="310">
        <f>+COUNTIF(L197:BS197, "over 90 days")</f>
        <v>0</v>
      </c>
      <c r="L201" s="695"/>
      <c r="M201" s="696"/>
      <c r="N201" s="696"/>
      <c r="O201" s="696"/>
      <c r="P201" s="696"/>
      <c r="Q201" s="696"/>
      <c r="R201" s="696"/>
      <c r="S201" s="696"/>
      <c r="T201" s="696"/>
      <c r="U201" s="696"/>
      <c r="V201" s="696"/>
      <c r="W201" s="696"/>
      <c r="X201" s="696"/>
      <c r="Y201" s="696"/>
      <c r="Z201" s="696"/>
      <c r="AA201" s="696"/>
      <c r="AB201" s="696"/>
      <c r="AC201" s="696"/>
      <c r="AD201" s="696"/>
      <c r="AE201" s="696"/>
      <c r="AF201" s="696"/>
      <c r="AG201" s="696"/>
      <c r="AH201" s="696"/>
      <c r="AI201" s="696"/>
      <c r="AJ201" s="696"/>
      <c r="AK201" s="696"/>
      <c r="AL201" s="696"/>
      <c r="AM201" s="696"/>
      <c r="AN201" s="696"/>
      <c r="AO201" s="696"/>
      <c r="AP201" s="696"/>
      <c r="AQ201" s="696"/>
      <c r="AR201" s="696"/>
      <c r="AS201" s="696"/>
      <c r="AT201" s="696"/>
      <c r="AU201" s="696"/>
      <c r="AV201" s="696"/>
      <c r="AW201" s="696"/>
      <c r="AX201" s="696"/>
      <c r="AY201" s="696"/>
      <c r="AZ201" s="696"/>
      <c r="BA201" s="696"/>
      <c r="BB201" s="696"/>
      <c r="BC201" s="696"/>
      <c r="BD201" s="696"/>
      <c r="BE201" s="696"/>
      <c r="BF201" s="696"/>
      <c r="BG201" s="696"/>
      <c r="BH201" s="696"/>
      <c r="BI201" s="696"/>
      <c r="BJ201" s="696"/>
      <c r="BK201" s="696"/>
      <c r="BL201" s="696"/>
      <c r="BM201" s="696"/>
      <c r="BN201" s="696"/>
      <c r="BO201" s="696"/>
      <c r="BP201" s="696"/>
      <c r="BQ201" s="696"/>
      <c r="BR201" s="696"/>
      <c r="BS201" s="696"/>
      <c r="BT201" s="689"/>
    </row>
    <row r="202" spans="1:72" ht="15" thickBot="1">
      <c r="A202" s="717" t="s">
        <v>105</v>
      </c>
      <c r="B202" s="717"/>
      <c r="C202" s="717"/>
      <c r="D202" s="705" t="s">
        <v>81</v>
      </c>
      <c r="E202" s="706"/>
      <c r="F202" s="98"/>
      <c r="G202" s="99"/>
      <c r="H202" s="99"/>
      <c r="I202" s="86"/>
      <c r="J202" s="87"/>
      <c r="K202" s="88">
        <f>+COUNTIF(L202:BS202, "Yes c.")</f>
        <v>0</v>
      </c>
      <c r="L202" s="255"/>
      <c r="M202" s="255"/>
      <c r="N202" s="255"/>
      <c r="O202" s="255"/>
      <c r="P202" s="255"/>
      <c r="Q202" s="255"/>
      <c r="R202" s="255"/>
      <c r="S202" s="255"/>
      <c r="T202" s="255"/>
      <c r="U202" s="255"/>
      <c r="V202" s="255"/>
      <c r="W202" s="255"/>
      <c r="X202" s="255"/>
      <c r="Y202" s="255"/>
      <c r="Z202" s="255"/>
      <c r="AA202" s="255"/>
      <c r="AB202" s="255"/>
      <c r="AC202" s="255"/>
      <c r="AD202" s="255"/>
      <c r="AE202" s="255"/>
      <c r="AF202" s="255"/>
      <c r="AG202" s="255"/>
      <c r="AH202" s="255"/>
      <c r="AI202" s="255"/>
      <c r="AJ202" s="255"/>
      <c r="AK202" s="255"/>
      <c r="AL202" s="255"/>
      <c r="AM202" s="255"/>
      <c r="AN202" s="255"/>
      <c r="AO202" s="255"/>
      <c r="AP202" s="255"/>
      <c r="AQ202" s="255"/>
      <c r="AR202" s="255"/>
      <c r="AS202" s="255"/>
      <c r="AT202" s="255"/>
      <c r="AU202" s="255"/>
      <c r="AV202" s="255"/>
      <c r="AW202" s="255"/>
      <c r="AX202" s="255"/>
      <c r="AY202" s="255"/>
      <c r="AZ202" s="255"/>
      <c r="BA202" s="255"/>
      <c r="BB202" s="255"/>
      <c r="BC202" s="255"/>
      <c r="BD202" s="255"/>
      <c r="BE202" s="255"/>
      <c r="BF202" s="255"/>
      <c r="BG202" s="255"/>
      <c r="BH202" s="255"/>
      <c r="BI202" s="255"/>
      <c r="BJ202" s="255"/>
      <c r="BK202" s="255"/>
      <c r="BL202" s="255"/>
      <c r="BM202" s="255"/>
      <c r="BN202" s="255"/>
      <c r="BO202" s="255"/>
      <c r="BP202" s="255"/>
      <c r="BQ202" s="255"/>
      <c r="BR202" s="255"/>
      <c r="BS202" s="601"/>
      <c r="BT202" s="690"/>
    </row>
    <row r="203" spans="1:72" ht="26.4">
      <c r="A203" s="304" t="s">
        <v>102</v>
      </c>
      <c r="B203" s="72">
        <v>30</v>
      </c>
      <c r="C203" s="304" t="s">
        <v>61</v>
      </c>
      <c r="D203" s="73" t="s">
        <v>27</v>
      </c>
      <c r="E203" s="94" t="str">
        <f>IF(F203=0,"",IF(F203=G203,"N/A",IF(ISERROR(J203/I203),1,J203/I203)))</f>
        <v/>
      </c>
      <c r="F203" s="74">
        <f>COUNTIF(L203:CG203,"1 Yes")+COUNTIF(L203:CG203,"2 No")+COUNTIF(L203:CG203,"3 N/A")</f>
        <v>0</v>
      </c>
      <c r="G203" s="74">
        <f>COUNTIF(L203:CG203,"3 N/A")</f>
        <v>0</v>
      </c>
      <c r="H203" s="75">
        <f>+COUNTIF(L203:BS203, "2 No")</f>
        <v>0</v>
      </c>
      <c r="I203" s="70">
        <f>+COUNTIF(L203:BS203, "2 No")+COUNTIF(L203:BS203,"1 Yes")</f>
        <v>0</v>
      </c>
      <c r="J203" s="61">
        <f>+COUNTIF(L203:BS203, "1 Yes")</f>
        <v>0</v>
      </c>
      <c r="K203" s="61"/>
      <c r="L203" s="252"/>
      <c r="M203" s="252"/>
      <c r="N203" s="252"/>
      <c r="O203" s="252"/>
      <c r="P203" s="252"/>
      <c r="Q203" s="252"/>
      <c r="R203" s="252"/>
      <c r="S203" s="252"/>
      <c r="T203" s="252"/>
      <c r="U203" s="252"/>
      <c r="V203" s="252"/>
      <c r="W203" s="252"/>
      <c r="X203" s="252"/>
      <c r="Y203" s="252"/>
      <c r="Z203" s="252"/>
      <c r="AA203" s="252"/>
      <c r="AB203" s="252"/>
      <c r="AC203" s="252"/>
      <c r="AD203" s="252"/>
      <c r="AE203" s="252"/>
      <c r="AF203" s="252"/>
      <c r="AG203" s="252"/>
      <c r="AH203" s="252"/>
      <c r="AI203" s="252"/>
      <c r="AJ203" s="252"/>
      <c r="AK203" s="252"/>
      <c r="AL203" s="252"/>
      <c r="AM203" s="252"/>
      <c r="AN203" s="252"/>
      <c r="AO203" s="252"/>
      <c r="AP203" s="252"/>
      <c r="AQ203" s="252"/>
      <c r="AR203" s="252"/>
      <c r="AS203" s="252"/>
      <c r="AT203" s="252"/>
      <c r="AU203" s="252"/>
      <c r="AV203" s="252"/>
      <c r="AW203" s="252"/>
      <c r="AX203" s="252"/>
      <c r="AY203" s="252"/>
      <c r="AZ203" s="252"/>
      <c r="BA203" s="252"/>
      <c r="BB203" s="252"/>
      <c r="BC203" s="252"/>
      <c r="BD203" s="252"/>
      <c r="BE203" s="252"/>
      <c r="BF203" s="252"/>
      <c r="BG203" s="252"/>
      <c r="BH203" s="252"/>
      <c r="BI203" s="252"/>
      <c r="BJ203" s="252"/>
      <c r="BK203" s="252"/>
      <c r="BL203" s="252"/>
      <c r="BM203" s="252"/>
      <c r="BN203" s="252"/>
      <c r="BO203" s="252"/>
      <c r="BP203" s="252"/>
      <c r="BQ203" s="252"/>
      <c r="BR203" s="252"/>
      <c r="BS203" s="598"/>
      <c r="BT203" s="688"/>
    </row>
    <row r="204" spans="1:72">
      <c r="A204" s="683" t="s">
        <v>105</v>
      </c>
      <c r="B204" s="683"/>
      <c r="C204" s="683"/>
      <c r="D204" s="681" t="s">
        <v>113</v>
      </c>
      <c r="E204" s="682"/>
      <c r="F204" s="76"/>
      <c r="G204" s="77"/>
      <c r="H204" s="77"/>
      <c r="I204" s="78"/>
      <c r="J204" s="79"/>
      <c r="K204" s="310">
        <f>+COUNTIF(L204:BS204, "Yes a.")</f>
        <v>0</v>
      </c>
      <c r="L204" s="253"/>
      <c r="M204" s="253"/>
      <c r="N204" s="253"/>
      <c r="O204" s="253"/>
      <c r="P204" s="253"/>
      <c r="Q204" s="253"/>
      <c r="R204" s="253"/>
      <c r="S204" s="253"/>
      <c r="T204" s="253"/>
      <c r="U204" s="253"/>
      <c r="V204" s="253"/>
      <c r="W204" s="253"/>
      <c r="X204" s="253"/>
      <c r="Y204" s="253"/>
      <c r="Z204" s="253"/>
      <c r="AA204" s="253"/>
      <c r="AB204" s="253"/>
      <c r="AC204" s="253"/>
      <c r="AD204" s="253"/>
      <c r="AE204" s="253"/>
      <c r="AF204" s="253"/>
      <c r="AG204" s="253"/>
      <c r="AH204" s="253"/>
      <c r="AI204" s="253"/>
      <c r="AJ204" s="253"/>
      <c r="AK204" s="253"/>
      <c r="AL204" s="253"/>
      <c r="AM204" s="253"/>
      <c r="AN204" s="253"/>
      <c r="AO204" s="253"/>
      <c r="AP204" s="253"/>
      <c r="AQ204" s="253"/>
      <c r="AR204" s="253"/>
      <c r="AS204" s="253"/>
      <c r="AT204" s="253"/>
      <c r="AU204" s="253"/>
      <c r="AV204" s="253"/>
      <c r="AW204" s="253"/>
      <c r="AX204" s="253"/>
      <c r="AY204" s="253"/>
      <c r="AZ204" s="253"/>
      <c r="BA204" s="253"/>
      <c r="BB204" s="253"/>
      <c r="BC204" s="253"/>
      <c r="BD204" s="253"/>
      <c r="BE204" s="253"/>
      <c r="BF204" s="253"/>
      <c r="BG204" s="253"/>
      <c r="BH204" s="253"/>
      <c r="BI204" s="253"/>
      <c r="BJ204" s="253"/>
      <c r="BK204" s="253"/>
      <c r="BL204" s="253"/>
      <c r="BM204" s="253"/>
      <c r="BN204" s="253"/>
      <c r="BO204" s="253"/>
      <c r="BP204" s="253"/>
      <c r="BQ204" s="253"/>
      <c r="BR204" s="253"/>
      <c r="BS204" s="599"/>
      <c r="BT204" s="689"/>
    </row>
    <row r="205" spans="1:72">
      <c r="A205" s="683" t="s">
        <v>105</v>
      </c>
      <c r="B205" s="683"/>
      <c r="C205" s="683"/>
      <c r="D205" s="681" t="s">
        <v>114</v>
      </c>
      <c r="E205" s="682"/>
      <c r="F205" s="80"/>
      <c r="G205" s="81"/>
      <c r="H205" s="81"/>
      <c r="I205" s="78"/>
      <c r="J205" s="79"/>
      <c r="K205" s="310">
        <f>+COUNTIF(L205:BS205, "Yes b.")</f>
        <v>0</v>
      </c>
      <c r="L205" s="253"/>
      <c r="M205" s="253"/>
      <c r="N205" s="253"/>
      <c r="O205" s="253"/>
      <c r="P205" s="253"/>
      <c r="Q205" s="253"/>
      <c r="R205" s="253"/>
      <c r="S205" s="253"/>
      <c r="T205" s="253"/>
      <c r="U205" s="253"/>
      <c r="V205" s="253"/>
      <c r="W205" s="253"/>
      <c r="X205" s="253"/>
      <c r="Y205" s="253"/>
      <c r="Z205" s="253"/>
      <c r="AA205" s="253"/>
      <c r="AB205" s="253"/>
      <c r="AC205" s="253"/>
      <c r="AD205" s="253"/>
      <c r="AE205" s="253"/>
      <c r="AF205" s="253"/>
      <c r="AG205" s="253"/>
      <c r="AH205" s="253"/>
      <c r="AI205" s="253"/>
      <c r="AJ205" s="253"/>
      <c r="AK205" s="253"/>
      <c r="AL205" s="253"/>
      <c r="AM205" s="253"/>
      <c r="AN205" s="253"/>
      <c r="AO205" s="253"/>
      <c r="AP205" s="253"/>
      <c r="AQ205" s="253"/>
      <c r="AR205" s="253"/>
      <c r="AS205" s="253"/>
      <c r="AT205" s="253"/>
      <c r="AU205" s="253"/>
      <c r="AV205" s="253"/>
      <c r="AW205" s="253"/>
      <c r="AX205" s="253"/>
      <c r="AY205" s="253"/>
      <c r="AZ205" s="253"/>
      <c r="BA205" s="253"/>
      <c r="BB205" s="253"/>
      <c r="BC205" s="253"/>
      <c r="BD205" s="253"/>
      <c r="BE205" s="253"/>
      <c r="BF205" s="253"/>
      <c r="BG205" s="253"/>
      <c r="BH205" s="253"/>
      <c r="BI205" s="253"/>
      <c r="BJ205" s="253"/>
      <c r="BK205" s="253"/>
      <c r="BL205" s="253"/>
      <c r="BM205" s="253"/>
      <c r="BN205" s="253"/>
      <c r="BO205" s="253"/>
      <c r="BP205" s="253"/>
      <c r="BQ205" s="253"/>
      <c r="BR205" s="253"/>
      <c r="BS205" s="599"/>
      <c r="BT205" s="689"/>
    </row>
    <row r="206" spans="1:72">
      <c r="A206" s="683" t="s">
        <v>105</v>
      </c>
      <c r="B206" s="683"/>
      <c r="C206" s="683"/>
      <c r="D206" s="266" t="s">
        <v>66</v>
      </c>
      <c r="E206" s="267"/>
      <c r="F206" s="80"/>
      <c r="G206" s="81"/>
      <c r="H206" s="81"/>
      <c r="I206" s="78"/>
      <c r="J206" s="79"/>
      <c r="K206" s="310">
        <f>+COUNTIF(L206:BS206, "Yes c.")</f>
        <v>0</v>
      </c>
      <c r="L206" s="254"/>
      <c r="M206" s="254"/>
      <c r="N206" s="254"/>
      <c r="O206" s="254"/>
      <c r="P206" s="254"/>
      <c r="Q206" s="254"/>
      <c r="R206" s="254"/>
      <c r="S206" s="254"/>
      <c r="T206" s="254"/>
      <c r="U206" s="254"/>
      <c r="V206" s="254"/>
      <c r="W206" s="254"/>
      <c r="X206" s="254"/>
      <c r="Y206" s="254"/>
      <c r="Z206" s="254"/>
      <c r="AA206" s="254"/>
      <c r="AB206" s="254"/>
      <c r="AC206" s="254"/>
      <c r="AD206" s="254"/>
      <c r="AE206" s="254"/>
      <c r="AF206" s="254"/>
      <c r="AG206" s="254"/>
      <c r="AH206" s="254"/>
      <c r="AI206" s="254"/>
      <c r="AJ206" s="254"/>
      <c r="AK206" s="254"/>
      <c r="AL206" s="254"/>
      <c r="AM206" s="254"/>
      <c r="AN206" s="254"/>
      <c r="AO206" s="254"/>
      <c r="AP206" s="254"/>
      <c r="AQ206" s="254"/>
      <c r="AR206" s="254"/>
      <c r="AS206" s="254"/>
      <c r="AT206" s="254"/>
      <c r="AU206" s="254"/>
      <c r="AV206" s="254"/>
      <c r="AW206" s="254"/>
      <c r="AX206" s="254"/>
      <c r="AY206" s="254"/>
      <c r="AZ206" s="254"/>
      <c r="BA206" s="254"/>
      <c r="BB206" s="254"/>
      <c r="BC206" s="254"/>
      <c r="BD206" s="254"/>
      <c r="BE206" s="254"/>
      <c r="BF206" s="254"/>
      <c r="BG206" s="254"/>
      <c r="BH206" s="254"/>
      <c r="BI206" s="254"/>
      <c r="BJ206" s="254"/>
      <c r="BK206" s="254"/>
      <c r="BL206" s="254"/>
      <c r="BM206" s="254"/>
      <c r="BN206" s="254"/>
      <c r="BO206" s="254"/>
      <c r="BP206" s="254"/>
      <c r="BQ206" s="254"/>
      <c r="BR206" s="254"/>
      <c r="BS206" s="600"/>
      <c r="BT206" s="689"/>
    </row>
    <row r="207" spans="1:72">
      <c r="A207" s="683" t="s">
        <v>105</v>
      </c>
      <c r="B207" s="683"/>
      <c r="C207" s="683"/>
      <c r="D207" s="720" t="s">
        <v>16</v>
      </c>
      <c r="E207" s="721"/>
      <c r="F207" s="80"/>
      <c r="G207" s="81"/>
      <c r="H207" s="81"/>
      <c r="I207" s="82"/>
      <c r="J207" s="83"/>
      <c r="K207" s="310">
        <f>+COUNTIF(L207:BS207, "0-30")+COUNTIF(L207:BS207, "31-60")+COUNTIF(L207:BS207, "61-90")+COUNTIF(L207:BS207, "over 90 days")</f>
        <v>0</v>
      </c>
      <c r="L207" s="254"/>
      <c r="M207" s="254"/>
      <c r="N207" s="254"/>
      <c r="O207" s="254"/>
      <c r="P207" s="254"/>
      <c r="Q207" s="254"/>
      <c r="R207" s="254"/>
      <c r="S207" s="254"/>
      <c r="T207" s="254"/>
      <c r="U207" s="254"/>
      <c r="V207" s="254"/>
      <c r="W207" s="254"/>
      <c r="X207" s="254"/>
      <c r="Y207" s="254"/>
      <c r="Z207" s="254"/>
      <c r="AA207" s="254"/>
      <c r="AB207" s="254"/>
      <c r="AC207" s="254"/>
      <c r="AD207" s="254"/>
      <c r="AE207" s="254"/>
      <c r="AF207" s="254"/>
      <c r="AG207" s="254"/>
      <c r="AH207" s="254"/>
      <c r="AI207" s="254"/>
      <c r="AJ207" s="254"/>
      <c r="AK207" s="254"/>
      <c r="AL207" s="254"/>
      <c r="AM207" s="254"/>
      <c r="AN207" s="254"/>
      <c r="AO207" s="254"/>
      <c r="AP207" s="254"/>
      <c r="AQ207" s="254"/>
      <c r="AR207" s="254"/>
      <c r="AS207" s="254"/>
      <c r="AT207" s="254"/>
      <c r="AU207" s="254"/>
      <c r="AV207" s="254"/>
      <c r="AW207" s="254"/>
      <c r="AX207" s="254"/>
      <c r="AY207" s="254"/>
      <c r="AZ207" s="254"/>
      <c r="BA207" s="254"/>
      <c r="BB207" s="254"/>
      <c r="BC207" s="254"/>
      <c r="BD207" s="254"/>
      <c r="BE207" s="254"/>
      <c r="BF207" s="254"/>
      <c r="BG207" s="254"/>
      <c r="BH207" s="254"/>
      <c r="BI207" s="254"/>
      <c r="BJ207" s="254"/>
      <c r="BK207" s="254"/>
      <c r="BL207" s="254"/>
      <c r="BM207" s="254"/>
      <c r="BN207" s="254"/>
      <c r="BO207" s="254"/>
      <c r="BP207" s="254"/>
      <c r="BQ207" s="254"/>
      <c r="BR207" s="254"/>
      <c r="BS207" s="600"/>
      <c r="BT207" s="689"/>
    </row>
    <row r="208" spans="1:72">
      <c r="A208" s="683" t="s">
        <v>105</v>
      </c>
      <c r="B208" s="683"/>
      <c r="C208" s="683"/>
      <c r="D208" s="703" t="s">
        <v>107</v>
      </c>
      <c r="E208" s="704"/>
      <c r="F208" s="80"/>
      <c r="G208" s="81"/>
      <c r="H208" s="81"/>
      <c r="I208" s="82"/>
      <c r="J208" s="83"/>
      <c r="K208" s="310">
        <f>+COUNTIF(L207:BS207, "0-30")</f>
        <v>0</v>
      </c>
      <c r="L208" s="691"/>
      <c r="M208" s="692"/>
      <c r="N208" s="692"/>
      <c r="O208" s="692"/>
      <c r="P208" s="692"/>
      <c r="Q208" s="692"/>
      <c r="R208" s="692"/>
      <c r="S208" s="692"/>
      <c r="T208" s="692"/>
      <c r="U208" s="692"/>
      <c r="V208" s="692"/>
      <c r="W208" s="692"/>
      <c r="X208" s="692"/>
      <c r="Y208" s="692"/>
      <c r="Z208" s="692"/>
      <c r="AA208" s="692"/>
      <c r="AB208" s="692"/>
      <c r="AC208" s="692"/>
      <c r="AD208" s="692"/>
      <c r="AE208" s="692"/>
      <c r="AF208" s="692"/>
      <c r="AG208" s="692"/>
      <c r="AH208" s="692"/>
      <c r="AI208" s="692"/>
      <c r="AJ208" s="692"/>
      <c r="AK208" s="692"/>
      <c r="AL208" s="692"/>
      <c r="AM208" s="692"/>
      <c r="AN208" s="692"/>
      <c r="AO208" s="692"/>
      <c r="AP208" s="692"/>
      <c r="AQ208" s="692"/>
      <c r="AR208" s="692"/>
      <c r="AS208" s="692"/>
      <c r="AT208" s="692"/>
      <c r="AU208" s="692"/>
      <c r="AV208" s="692"/>
      <c r="AW208" s="692"/>
      <c r="AX208" s="692"/>
      <c r="AY208" s="692"/>
      <c r="AZ208" s="692"/>
      <c r="BA208" s="692"/>
      <c r="BB208" s="692"/>
      <c r="BC208" s="692"/>
      <c r="BD208" s="692"/>
      <c r="BE208" s="692"/>
      <c r="BF208" s="692"/>
      <c r="BG208" s="692"/>
      <c r="BH208" s="692"/>
      <c r="BI208" s="692"/>
      <c r="BJ208" s="692"/>
      <c r="BK208" s="692"/>
      <c r="BL208" s="692"/>
      <c r="BM208" s="692"/>
      <c r="BN208" s="692"/>
      <c r="BO208" s="692"/>
      <c r="BP208" s="692"/>
      <c r="BQ208" s="692"/>
      <c r="BR208" s="692"/>
      <c r="BS208" s="692"/>
      <c r="BT208" s="689"/>
    </row>
    <row r="209" spans="1:72">
      <c r="A209" s="683" t="s">
        <v>105</v>
      </c>
      <c r="B209" s="683"/>
      <c r="C209" s="683"/>
      <c r="D209" s="703" t="s">
        <v>108</v>
      </c>
      <c r="E209" s="704"/>
      <c r="F209" s="80"/>
      <c r="G209" s="81"/>
      <c r="H209" s="81"/>
      <c r="I209" s="82"/>
      <c r="J209" s="83"/>
      <c r="K209" s="310">
        <f>+COUNTIF(L207:BS207, "31-60")</f>
        <v>0</v>
      </c>
      <c r="L209" s="693"/>
      <c r="M209" s="694"/>
      <c r="N209" s="694"/>
      <c r="O209" s="694"/>
      <c r="P209" s="694"/>
      <c r="Q209" s="694"/>
      <c r="R209" s="694"/>
      <c r="S209" s="694"/>
      <c r="T209" s="694"/>
      <c r="U209" s="694"/>
      <c r="V209" s="694"/>
      <c r="W209" s="694"/>
      <c r="X209" s="694"/>
      <c r="Y209" s="694"/>
      <c r="Z209" s="694"/>
      <c r="AA209" s="694"/>
      <c r="AB209" s="694"/>
      <c r="AC209" s="694"/>
      <c r="AD209" s="694"/>
      <c r="AE209" s="694"/>
      <c r="AF209" s="694"/>
      <c r="AG209" s="694"/>
      <c r="AH209" s="694"/>
      <c r="AI209" s="694"/>
      <c r="AJ209" s="694"/>
      <c r="AK209" s="694"/>
      <c r="AL209" s="694"/>
      <c r="AM209" s="694"/>
      <c r="AN209" s="694"/>
      <c r="AO209" s="694"/>
      <c r="AP209" s="694"/>
      <c r="AQ209" s="694"/>
      <c r="AR209" s="694"/>
      <c r="AS209" s="694"/>
      <c r="AT209" s="694"/>
      <c r="AU209" s="694"/>
      <c r="AV209" s="694"/>
      <c r="AW209" s="694"/>
      <c r="AX209" s="694"/>
      <c r="AY209" s="694"/>
      <c r="AZ209" s="694"/>
      <c r="BA209" s="694"/>
      <c r="BB209" s="694"/>
      <c r="BC209" s="694"/>
      <c r="BD209" s="694"/>
      <c r="BE209" s="694"/>
      <c r="BF209" s="694"/>
      <c r="BG209" s="694"/>
      <c r="BH209" s="694"/>
      <c r="BI209" s="694"/>
      <c r="BJ209" s="694"/>
      <c r="BK209" s="694"/>
      <c r="BL209" s="694"/>
      <c r="BM209" s="694"/>
      <c r="BN209" s="694"/>
      <c r="BO209" s="694"/>
      <c r="BP209" s="694"/>
      <c r="BQ209" s="694"/>
      <c r="BR209" s="694"/>
      <c r="BS209" s="694"/>
      <c r="BT209" s="689"/>
    </row>
    <row r="210" spans="1:72">
      <c r="A210" s="683" t="s">
        <v>105</v>
      </c>
      <c r="B210" s="683"/>
      <c r="C210" s="683"/>
      <c r="D210" s="703" t="s">
        <v>109</v>
      </c>
      <c r="E210" s="704"/>
      <c r="F210" s="80"/>
      <c r="G210" s="81"/>
      <c r="H210" s="81"/>
      <c r="I210" s="82"/>
      <c r="J210" s="83"/>
      <c r="K210" s="310">
        <f>+COUNTIF(L207:BS207, "61-90")</f>
        <v>0</v>
      </c>
      <c r="L210" s="693"/>
      <c r="M210" s="694"/>
      <c r="N210" s="694"/>
      <c r="O210" s="694"/>
      <c r="P210" s="694"/>
      <c r="Q210" s="694"/>
      <c r="R210" s="694"/>
      <c r="S210" s="694"/>
      <c r="T210" s="694"/>
      <c r="U210" s="694"/>
      <c r="V210" s="694"/>
      <c r="W210" s="694"/>
      <c r="X210" s="694"/>
      <c r="Y210" s="694"/>
      <c r="Z210" s="694"/>
      <c r="AA210" s="694"/>
      <c r="AB210" s="694"/>
      <c r="AC210" s="694"/>
      <c r="AD210" s="694"/>
      <c r="AE210" s="694"/>
      <c r="AF210" s="694"/>
      <c r="AG210" s="694"/>
      <c r="AH210" s="694"/>
      <c r="AI210" s="694"/>
      <c r="AJ210" s="694"/>
      <c r="AK210" s="694"/>
      <c r="AL210" s="694"/>
      <c r="AM210" s="694"/>
      <c r="AN210" s="694"/>
      <c r="AO210" s="694"/>
      <c r="AP210" s="694"/>
      <c r="AQ210" s="694"/>
      <c r="AR210" s="694"/>
      <c r="AS210" s="694"/>
      <c r="AT210" s="694"/>
      <c r="AU210" s="694"/>
      <c r="AV210" s="694"/>
      <c r="AW210" s="694"/>
      <c r="AX210" s="694"/>
      <c r="AY210" s="694"/>
      <c r="AZ210" s="694"/>
      <c r="BA210" s="694"/>
      <c r="BB210" s="694"/>
      <c r="BC210" s="694"/>
      <c r="BD210" s="694"/>
      <c r="BE210" s="694"/>
      <c r="BF210" s="694"/>
      <c r="BG210" s="694"/>
      <c r="BH210" s="694"/>
      <c r="BI210" s="694"/>
      <c r="BJ210" s="694"/>
      <c r="BK210" s="694"/>
      <c r="BL210" s="694"/>
      <c r="BM210" s="694"/>
      <c r="BN210" s="694"/>
      <c r="BO210" s="694"/>
      <c r="BP210" s="694"/>
      <c r="BQ210" s="694"/>
      <c r="BR210" s="694"/>
      <c r="BS210" s="694"/>
      <c r="BT210" s="689"/>
    </row>
    <row r="211" spans="1:72">
      <c r="A211" s="683" t="s">
        <v>105</v>
      </c>
      <c r="B211" s="683"/>
      <c r="C211" s="683"/>
      <c r="D211" s="707" t="s">
        <v>110</v>
      </c>
      <c r="E211" s="708"/>
      <c r="F211" s="80"/>
      <c r="G211" s="81"/>
      <c r="H211" s="81"/>
      <c r="I211" s="82"/>
      <c r="J211" s="83"/>
      <c r="K211" s="310">
        <f>+COUNTIF(L207:BS207, "over 90 days")</f>
        <v>0</v>
      </c>
      <c r="L211" s="695"/>
      <c r="M211" s="696"/>
      <c r="N211" s="696"/>
      <c r="O211" s="696"/>
      <c r="P211" s="696"/>
      <c r="Q211" s="696"/>
      <c r="R211" s="696"/>
      <c r="S211" s="696"/>
      <c r="T211" s="696"/>
      <c r="U211" s="696"/>
      <c r="V211" s="696"/>
      <c r="W211" s="696"/>
      <c r="X211" s="696"/>
      <c r="Y211" s="696"/>
      <c r="Z211" s="696"/>
      <c r="AA211" s="696"/>
      <c r="AB211" s="696"/>
      <c r="AC211" s="696"/>
      <c r="AD211" s="696"/>
      <c r="AE211" s="696"/>
      <c r="AF211" s="696"/>
      <c r="AG211" s="696"/>
      <c r="AH211" s="696"/>
      <c r="AI211" s="696"/>
      <c r="AJ211" s="696"/>
      <c r="AK211" s="696"/>
      <c r="AL211" s="696"/>
      <c r="AM211" s="696"/>
      <c r="AN211" s="696"/>
      <c r="AO211" s="696"/>
      <c r="AP211" s="696"/>
      <c r="AQ211" s="696"/>
      <c r="AR211" s="696"/>
      <c r="AS211" s="696"/>
      <c r="AT211" s="696"/>
      <c r="AU211" s="696"/>
      <c r="AV211" s="696"/>
      <c r="AW211" s="696"/>
      <c r="AX211" s="696"/>
      <c r="AY211" s="696"/>
      <c r="AZ211" s="696"/>
      <c r="BA211" s="696"/>
      <c r="BB211" s="696"/>
      <c r="BC211" s="696"/>
      <c r="BD211" s="696"/>
      <c r="BE211" s="696"/>
      <c r="BF211" s="696"/>
      <c r="BG211" s="696"/>
      <c r="BH211" s="696"/>
      <c r="BI211" s="696"/>
      <c r="BJ211" s="696"/>
      <c r="BK211" s="696"/>
      <c r="BL211" s="696"/>
      <c r="BM211" s="696"/>
      <c r="BN211" s="696"/>
      <c r="BO211" s="696"/>
      <c r="BP211" s="696"/>
      <c r="BQ211" s="696"/>
      <c r="BR211" s="696"/>
      <c r="BS211" s="696"/>
      <c r="BT211" s="689"/>
    </row>
    <row r="212" spans="1:72" ht="15" thickBot="1">
      <c r="A212" s="717" t="s">
        <v>105</v>
      </c>
      <c r="B212" s="717"/>
      <c r="C212" s="717"/>
      <c r="D212" s="705" t="s">
        <v>115</v>
      </c>
      <c r="E212" s="706"/>
      <c r="F212" s="98"/>
      <c r="G212" s="99"/>
      <c r="H212" s="99"/>
      <c r="I212" s="86"/>
      <c r="J212" s="87"/>
      <c r="K212" s="88">
        <f>+COUNTIF(L212:BS212, "Yes d.")</f>
        <v>0</v>
      </c>
      <c r="L212" s="253"/>
      <c r="M212" s="253"/>
      <c r="N212" s="253"/>
      <c r="O212" s="253"/>
      <c r="P212" s="253"/>
      <c r="Q212" s="253"/>
      <c r="R212" s="253"/>
      <c r="S212" s="253"/>
      <c r="T212" s="253"/>
      <c r="U212" s="253"/>
      <c r="V212" s="253"/>
      <c r="W212" s="253"/>
      <c r="X212" s="253"/>
      <c r="Y212" s="253"/>
      <c r="Z212" s="253"/>
      <c r="AA212" s="253"/>
      <c r="AB212" s="253"/>
      <c r="AC212" s="253"/>
      <c r="AD212" s="253"/>
      <c r="AE212" s="253"/>
      <c r="AF212" s="253"/>
      <c r="AG212" s="253"/>
      <c r="AH212" s="253"/>
      <c r="AI212" s="253"/>
      <c r="AJ212" s="253"/>
      <c r="AK212" s="253"/>
      <c r="AL212" s="253"/>
      <c r="AM212" s="253"/>
      <c r="AN212" s="253"/>
      <c r="AO212" s="253"/>
      <c r="AP212" s="253"/>
      <c r="AQ212" s="253"/>
      <c r="AR212" s="253"/>
      <c r="AS212" s="253"/>
      <c r="AT212" s="253"/>
      <c r="AU212" s="253"/>
      <c r="AV212" s="253"/>
      <c r="AW212" s="253"/>
      <c r="AX212" s="253"/>
      <c r="AY212" s="253"/>
      <c r="AZ212" s="253"/>
      <c r="BA212" s="253"/>
      <c r="BB212" s="253"/>
      <c r="BC212" s="253"/>
      <c r="BD212" s="253"/>
      <c r="BE212" s="253"/>
      <c r="BF212" s="253"/>
      <c r="BG212" s="253"/>
      <c r="BH212" s="253"/>
      <c r="BI212" s="253"/>
      <c r="BJ212" s="253"/>
      <c r="BK212" s="253"/>
      <c r="BL212" s="253"/>
      <c r="BM212" s="253"/>
      <c r="BN212" s="253"/>
      <c r="BO212" s="253"/>
      <c r="BP212" s="253"/>
      <c r="BQ212" s="253"/>
      <c r="BR212" s="253"/>
      <c r="BS212" s="599"/>
      <c r="BT212" s="689"/>
    </row>
    <row r="213" spans="1:72" ht="26.4">
      <c r="A213" s="304" t="s">
        <v>102</v>
      </c>
      <c r="B213" s="72">
        <v>31</v>
      </c>
      <c r="C213" s="304" t="s">
        <v>61</v>
      </c>
      <c r="D213" s="73" t="s">
        <v>248</v>
      </c>
      <c r="E213" s="94" t="str">
        <f>IF(F213=0,"",IF(F213=G213,"N/A",IF(ISERROR(J213/I213),1,J213/I213)))</f>
        <v/>
      </c>
      <c r="F213" s="74">
        <f>COUNTIF(L213:CG213,"1 Yes")+COUNTIF(L213:CG213,"2 No")+COUNTIF(L213:CG213,"3 N/A")</f>
        <v>0</v>
      </c>
      <c r="G213" s="74">
        <f>COUNTIF(L213:CG213,"3 N/A")</f>
        <v>0</v>
      </c>
      <c r="H213" s="75">
        <f>+COUNTIF(L213:BS213, "2 No")</f>
        <v>0</v>
      </c>
      <c r="I213" s="70">
        <f>+COUNTIF(L213:BS213, "2 No")+COUNTIF(L213:BS213,"1 Yes")</f>
        <v>0</v>
      </c>
      <c r="J213" s="61">
        <f>+COUNTIF(L213:BS213, "1 Yes")</f>
        <v>0</v>
      </c>
      <c r="K213" s="61"/>
      <c r="L213" s="252"/>
      <c r="M213" s="252"/>
      <c r="N213" s="252"/>
      <c r="O213" s="252"/>
      <c r="P213" s="252"/>
      <c r="Q213" s="252"/>
      <c r="R213" s="252"/>
      <c r="S213" s="252"/>
      <c r="T213" s="252"/>
      <c r="U213" s="252"/>
      <c r="V213" s="252"/>
      <c r="W213" s="252"/>
      <c r="X213" s="252"/>
      <c r="Y213" s="252"/>
      <c r="Z213" s="252"/>
      <c r="AA213" s="252"/>
      <c r="AB213" s="252"/>
      <c r="AC213" s="252"/>
      <c r="AD213" s="252"/>
      <c r="AE213" s="252"/>
      <c r="AF213" s="252"/>
      <c r="AG213" s="252"/>
      <c r="AH213" s="252"/>
      <c r="AI213" s="252"/>
      <c r="AJ213" s="252"/>
      <c r="AK213" s="252"/>
      <c r="AL213" s="252"/>
      <c r="AM213" s="252"/>
      <c r="AN213" s="252"/>
      <c r="AO213" s="252"/>
      <c r="AP213" s="252"/>
      <c r="AQ213" s="252"/>
      <c r="AR213" s="252"/>
      <c r="AS213" s="252"/>
      <c r="AT213" s="252"/>
      <c r="AU213" s="252"/>
      <c r="AV213" s="252"/>
      <c r="AW213" s="252"/>
      <c r="AX213" s="252"/>
      <c r="AY213" s="252"/>
      <c r="AZ213" s="252"/>
      <c r="BA213" s="252"/>
      <c r="BB213" s="252"/>
      <c r="BC213" s="252"/>
      <c r="BD213" s="252"/>
      <c r="BE213" s="252"/>
      <c r="BF213" s="252"/>
      <c r="BG213" s="252"/>
      <c r="BH213" s="252"/>
      <c r="BI213" s="252"/>
      <c r="BJ213" s="252"/>
      <c r="BK213" s="252"/>
      <c r="BL213" s="252"/>
      <c r="BM213" s="252"/>
      <c r="BN213" s="252"/>
      <c r="BO213" s="252"/>
      <c r="BP213" s="252"/>
      <c r="BQ213" s="252"/>
      <c r="BR213" s="252"/>
      <c r="BS213" s="598"/>
      <c r="BT213" s="688"/>
    </row>
    <row r="214" spans="1:72">
      <c r="A214" s="683" t="s">
        <v>105</v>
      </c>
      <c r="B214" s="683"/>
      <c r="C214" s="683"/>
      <c r="D214" s="681" t="s">
        <v>744</v>
      </c>
      <c r="E214" s="682"/>
      <c r="F214" s="76"/>
      <c r="G214" s="77"/>
      <c r="H214" s="77"/>
      <c r="I214" s="78"/>
      <c r="J214" s="79"/>
      <c r="K214" s="310">
        <f>+COUNTIF(L214:BS214, "Yes a.")</f>
        <v>0</v>
      </c>
      <c r="L214" s="253"/>
      <c r="M214" s="253"/>
      <c r="N214" s="253"/>
      <c r="O214" s="253"/>
      <c r="P214" s="253"/>
      <c r="Q214" s="253"/>
      <c r="R214" s="253"/>
      <c r="S214" s="253"/>
      <c r="T214" s="253"/>
      <c r="U214" s="253"/>
      <c r="V214" s="253"/>
      <c r="W214" s="253"/>
      <c r="X214" s="253"/>
      <c r="Y214" s="253"/>
      <c r="Z214" s="253"/>
      <c r="AA214" s="253"/>
      <c r="AB214" s="253"/>
      <c r="AC214" s="253"/>
      <c r="AD214" s="253"/>
      <c r="AE214" s="253"/>
      <c r="AF214" s="253"/>
      <c r="AG214" s="253"/>
      <c r="AH214" s="253"/>
      <c r="AI214" s="253"/>
      <c r="AJ214" s="253"/>
      <c r="AK214" s="253"/>
      <c r="AL214" s="253"/>
      <c r="AM214" s="253"/>
      <c r="AN214" s="253"/>
      <c r="AO214" s="253"/>
      <c r="AP214" s="253"/>
      <c r="AQ214" s="253"/>
      <c r="AR214" s="253"/>
      <c r="AS214" s="253"/>
      <c r="AT214" s="253"/>
      <c r="AU214" s="253"/>
      <c r="AV214" s="253"/>
      <c r="AW214" s="253"/>
      <c r="AX214" s="253"/>
      <c r="AY214" s="253"/>
      <c r="AZ214" s="253"/>
      <c r="BA214" s="253"/>
      <c r="BB214" s="253"/>
      <c r="BC214" s="253"/>
      <c r="BD214" s="253"/>
      <c r="BE214" s="253"/>
      <c r="BF214" s="253"/>
      <c r="BG214" s="253"/>
      <c r="BH214" s="253"/>
      <c r="BI214" s="253"/>
      <c r="BJ214" s="253"/>
      <c r="BK214" s="253"/>
      <c r="BL214" s="253"/>
      <c r="BM214" s="253"/>
      <c r="BN214" s="253"/>
      <c r="BO214" s="253"/>
      <c r="BP214" s="253"/>
      <c r="BQ214" s="253"/>
      <c r="BR214" s="253"/>
      <c r="BS214" s="599"/>
      <c r="BT214" s="689"/>
    </row>
    <row r="215" spans="1:72">
      <c r="A215" s="683" t="s">
        <v>105</v>
      </c>
      <c r="B215" s="683"/>
      <c r="C215" s="683"/>
      <c r="D215" s="681" t="s">
        <v>114</v>
      </c>
      <c r="E215" s="682"/>
      <c r="F215" s="80"/>
      <c r="G215" s="81"/>
      <c r="H215" s="81"/>
      <c r="I215" s="78"/>
      <c r="J215" s="79"/>
      <c r="K215" s="310">
        <f>+COUNTIF(L215:BS215, "Yes b.")</f>
        <v>0</v>
      </c>
      <c r="L215" s="253"/>
      <c r="M215" s="253"/>
      <c r="N215" s="253"/>
      <c r="O215" s="253"/>
      <c r="P215" s="253"/>
      <c r="Q215" s="253"/>
      <c r="R215" s="253"/>
      <c r="S215" s="253"/>
      <c r="T215" s="253"/>
      <c r="U215" s="253"/>
      <c r="V215" s="253"/>
      <c r="W215" s="253"/>
      <c r="X215" s="253"/>
      <c r="Y215" s="253"/>
      <c r="Z215" s="253"/>
      <c r="AA215" s="253"/>
      <c r="AB215" s="253"/>
      <c r="AC215" s="253"/>
      <c r="AD215" s="253"/>
      <c r="AE215" s="253"/>
      <c r="AF215" s="253"/>
      <c r="AG215" s="253"/>
      <c r="AH215" s="253"/>
      <c r="AI215" s="253"/>
      <c r="AJ215" s="253"/>
      <c r="AK215" s="253"/>
      <c r="AL215" s="253"/>
      <c r="AM215" s="253"/>
      <c r="AN215" s="253"/>
      <c r="AO215" s="253"/>
      <c r="AP215" s="253"/>
      <c r="AQ215" s="253"/>
      <c r="AR215" s="253"/>
      <c r="AS215" s="253"/>
      <c r="AT215" s="253"/>
      <c r="AU215" s="253"/>
      <c r="AV215" s="253"/>
      <c r="AW215" s="253"/>
      <c r="AX215" s="253"/>
      <c r="AY215" s="253"/>
      <c r="AZ215" s="253"/>
      <c r="BA215" s="253"/>
      <c r="BB215" s="253"/>
      <c r="BC215" s="253"/>
      <c r="BD215" s="253"/>
      <c r="BE215" s="253"/>
      <c r="BF215" s="253"/>
      <c r="BG215" s="253"/>
      <c r="BH215" s="253"/>
      <c r="BI215" s="253"/>
      <c r="BJ215" s="253"/>
      <c r="BK215" s="253"/>
      <c r="BL215" s="253"/>
      <c r="BM215" s="253"/>
      <c r="BN215" s="253"/>
      <c r="BO215" s="253"/>
      <c r="BP215" s="253"/>
      <c r="BQ215" s="253"/>
      <c r="BR215" s="253"/>
      <c r="BS215" s="599"/>
      <c r="BT215" s="689"/>
    </row>
    <row r="216" spans="1:72">
      <c r="A216" s="683" t="s">
        <v>105</v>
      </c>
      <c r="B216" s="683"/>
      <c r="C216" s="683"/>
      <c r="D216" s="266" t="s">
        <v>66</v>
      </c>
      <c r="E216" s="267"/>
      <c r="F216" s="80"/>
      <c r="G216" s="81"/>
      <c r="H216" s="81"/>
      <c r="I216" s="78"/>
      <c r="J216" s="79"/>
      <c r="K216" s="310">
        <f>+COUNTIF(L216:BS216, "Yes c.")</f>
        <v>0</v>
      </c>
      <c r="L216" s="254"/>
      <c r="M216" s="254"/>
      <c r="N216" s="254"/>
      <c r="O216" s="254"/>
      <c r="P216" s="254"/>
      <c r="Q216" s="254"/>
      <c r="R216" s="254"/>
      <c r="S216" s="254"/>
      <c r="T216" s="254"/>
      <c r="U216" s="254"/>
      <c r="V216" s="254"/>
      <c r="W216" s="254"/>
      <c r="X216" s="254"/>
      <c r="Y216" s="254"/>
      <c r="Z216" s="254"/>
      <c r="AA216" s="254"/>
      <c r="AB216" s="254"/>
      <c r="AC216" s="254"/>
      <c r="AD216" s="254"/>
      <c r="AE216" s="254"/>
      <c r="AF216" s="254"/>
      <c r="AG216" s="254"/>
      <c r="AH216" s="254"/>
      <c r="AI216" s="254"/>
      <c r="AJ216" s="254"/>
      <c r="AK216" s="254"/>
      <c r="AL216" s="254"/>
      <c r="AM216" s="254"/>
      <c r="AN216" s="254"/>
      <c r="AO216" s="254"/>
      <c r="AP216" s="254"/>
      <c r="AQ216" s="254"/>
      <c r="AR216" s="254"/>
      <c r="AS216" s="254"/>
      <c r="AT216" s="254"/>
      <c r="AU216" s="254"/>
      <c r="AV216" s="254"/>
      <c r="AW216" s="254"/>
      <c r="AX216" s="254"/>
      <c r="AY216" s="254"/>
      <c r="AZ216" s="254"/>
      <c r="BA216" s="254"/>
      <c r="BB216" s="254"/>
      <c r="BC216" s="254"/>
      <c r="BD216" s="254"/>
      <c r="BE216" s="254"/>
      <c r="BF216" s="254"/>
      <c r="BG216" s="254"/>
      <c r="BH216" s="254"/>
      <c r="BI216" s="254"/>
      <c r="BJ216" s="254"/>
      <c r="BK216" s="254"/>
      <c r="BL216" s="254"/>
      <c r="BM216" s="254"/>
      <c r="BN216" s="254"/>
      <c r="BO216" s="254"/>
      <c r="BP216" s="254"/>
      <c r="BQ216" s="254"/>
      <c r="BR216" s="254"/>
      <c r="BS216" s="600"/>
      <c r="BT216" s="689"/>
    </row>
    <row r="217" spans="1:72">
      <c r="A217" s="683" t="s">
        <v>105</v>
      </c>
      <c r="B217" s="683"/>
      <c r="C217" s="683"/>
      <c r="D217" s="720" t="s">
        <v>16</v>
      </c>
      <c r="E217" s="721"/>
      <c r="F217" s="80"/>
      <c r="G217" s="81"/>
      <c r="H217" s="81"/>
      <c r="I217" s="82"/>
      <c r="J217" s="83"/>
      <c r="K217" s="310">
        <f>+COUNTIF(L217:BS217, "0-30")+COUNTIF(L217:BS217, "31-60")+COUNTIF(L217:BS217, "61-90")+COUNTIF(L217:BS217, "over 90 days")</f>
        <v>0</v>
      </c>
      <c r="L217" s="254"/>
      <c r="M217" s="254"/>
      <c r="N217" s="254"/>
      <c r="O217" s="254"/>
      <c r="P217" s="254"/>
      <c r="Q217" s="254"/>
      <c r="R217" s="254"/>
      <c r="S217" s="254"/>
      <c r="T217" s="254"/>
      <c r="U217" s="254"/>
      <c r="V217" s="254"/>
      <c r="W217" s="254"/>
      <c r="X217" s="254"/>
      <c r="Y217" s="254"/>
      <c r="Z217" s="254"/>
      <c r="AA217" s="254"/>
      <c r="AB217" s="254"/>
      <c r="AC217" s="254"/>
      <c r="AD217" s="254"/>
      <c r="AE217" s="254"/>
      <c r="AF217" s="254"/>
      <c r="AG217" s="254"/>
      <c r="AH217" s="254"/>
      <c r="AI217" s="254"/>
      <c r="AJ217" s="254"/>
      <c r="AK217" s="254"/>
      <c r="AL217" s="254"/>
      <c r="AM217" s="254"/>
      <c r="AN217" s="254"/>
      <c r="AO217" s="254"/>
      <c r="AP217" s="254"/>
      <c r="AQ217" s="254"/>
      <c r="AR217" s="254"/>
      <c r="AS217" s="254"/>
      <c r="AT217" s="254"/>
      <c r="AU217" s="254"/>
      <c r="AV217" s="254"/>
      <c r="AW217" s="254"/>
      <c r="AX217" s="254"/>
      <c r="AY217" s="254"/>
      <c r="AZ217" s="254"/>
      <c r="BA217" s="254"/>
      <c r="BB217" s="254"/>
      <c r="BC217" s="254"/>
      <c r="BD217" s="254"/>
      <c r="BE217" s="254"/>
      <c r="BF217" s="254"/>
      <c r="BG217" s="254"/>
      <c r="BH217" s="254"/>
      <c r="BI217" s="254"/>
      <c r="BJ217" s="254"/>
      <c r="BK217" s="254"/>
      <c r="BL217" s="254"/>
      <c r="BM217" s="254"/>
      <c r="BN217" s="254"/>
      <c r="BO217" s="254"/>
      <c r="BP217" s="254"/>
      <c r="BQ217" s="254"/>
      <c r="BR217" s="254"/>
      <c r="BS217" s="600"/>
      <c r="BT217" s="689"/>
    </row>
    <row r="218" spans="1:72">
      <c r="A218" s="683" t="s">
        <v>105</v>
      </c>
      <c r="B218" s="683"/>
      <c r="C218" s="683"/>
      <c r="D218" s="703" t="s">
        <v>107</v>
      </c>
      <c r="E218" s="704"/>
      <c r="F218" s="80"/>
      <c r="G218" s="81"/>
      <c r="H218" s="81"/>
      <c r="I218" s="82"/>
      <c r="J218" s="83"/>
      <c r="K218" s="310">
        <f>+COUNTIF(L217:BS217, "0-30")</f>
        <v>0</v>
      </c>
      <c r="L218" s="691"/>
      <c r="M218" s="692"/>
      <c r="N218" s="692"/>
      <c r="O218" s="692"/>
      <c r="P218" s="692"/>
      <c r="Q218" s="692"/>
      <c r="R218" s="692"/>
      <c r="S218" s="692"/>
      <c r="T218" s="692"/>
      <c r="U218" s="692"/>
      <c r="V218" s="692"/>
      <c r="W218" s="692"/>
      <c r="X218" s="692"/>
      <c r="Y218" s="692"/>
      <c r="Z218" s="692"/>
      <c r="AA218" s="692"/>
      <c r="AB218" s="692"/>
      <c r="AC218" s="692"/>
      <c r="AD218" s="692"/>
      <c r="AE218" s="692"/>
      <c r="AF218" s="692"/>
      <c r="AG218" s="692"/>
      <c r="AH218" s="692"/>
      <c r="AI218" s="692"/>
      <c r="AJ218" s="692"/>
      <c r="AK218" s="692"/>
      <c r="AL218" s="692"/>
      <c r="AM218" s="692"/>
      <c r="AN218" s="692"/>
      <c r="AO218" s="692"/>
      <c r="AP218" s="692"/>
      <c r="AQ218" s="692"/>
      <c r="AR218" s="692"/>
      <c r="AS218" s="692"/>
      <c r="AT218" s="692"/>
      <c r="AU218" s="692"/>
      <c r="AV218" s="692"/>
      <c r="AW218" s="692"/>
      <c r="AX218" s="692"/>
      <c r="AY218" s="692"/>
      <c r="AZ218" s="692"/>
      <c r="BA218" s="692"/>
      <c r="BB218" s="692"/>
      <c r="BC218" s="692"/>
      <c r="BD218" s="692"/>
      <c r="BE218" s="692"/>
      <c r="BF218" s="692"/>
      <c r="BG218" s="692"/>
      <c r="BH218" s="692"/>
      <c r="BI218" s="692"/>
      <c r="BJ218" s="692"/>
      <c r="BK218" s="692"/>
      <c r="BL218" s="692"/>
      <c r="BM218" s="692"/>
      <c r="BN218" s="692"/>
      <c r="BO218" s="692"/>
      <c r="BP218" s="692"/>
      <c r="BQ218" s="692"/>
      <c r="BR218" s="692"/>
      <c r="BS218" s="692"/>
      <c r="BT218" s="689"/>
    </row>
    <row r="219" spans="1:72">
      <c r="A219" s="683" t="s">
        <v>105</v>
      </c>
      <c r="B219" s="683"/>
      <c r="C219" s="683"/>
      <c r="D219" s="703" t="s">
        <v>108</v>
      </c>
      <c r="E219" s="704"/>
      <c r="F219" s="80"/>
      <c r="G219" s="81"/>
      <c r="H219" s="81"/>
      <c r="I219" s="82"/>
      <c r="J219" s="83"/>
      <c r="K219" s="310">
        <f>+COUNTIF(L217:BS217, "31-60")</f>
        <v>0</v>
      </c>
      <c r="L219" s="693"/>
      <c r="M219" s="694"/>
      <c r="N219" s="694"/>
      <c r="O219" s="694"/>
      <c r="P219" s="694"/>
      <c r="Q219" s="694"/>
      <c r="R219" s="694"/>
      <c r="S219" s="694"/>
      <c r="T219" s="694"/>
      <c r="U219" s="694"/>
      <c r="V219" s="694"/>
      <c r="W219" s="694"/>
      <c r="X219" s="694"/>
      <c r="Y219" s="694"/>
      <c r="Z219" s="694"/>
      <c r="AA219" s="694"/>
      <c r="AB219" s="694"/>
      <c r="AC219" s="694"/>
      <c r="AD219" s="694"/>
      <c r="AE219" s="694"/>
      <c r="AF219" s="694"/>
      <c r="AG219" s="694"/>
      <c r="AH219" s="694"/>
      <c r="AI219" s="694"/>
      <c r="AJ219" s="694"/>
      <c r="AK219" s="694"/>
      <c r="AL219" s="694"/>
      <c r="AM219" s="694"/>
      <c r="AN219" s="694"/>
      <c r="AO219" s="694"/>
      <c r="AP219" s="694"/>
      <c r="AQ219" s="694"/>
      <c r="AR219" s="694"/>
      <c r="AS219" s="694"/>
      <c r="AT219" s="694"/>
      <c r="AU219" s="694"/>
      <c r="AV219" s="694"/>
      <c r="AW219" s="694"/>
      <c r="AX219" s="694"/>
      <c r="AY219" s="694"/>
      <c r="AZ219" s="694"/>
      <c r="BA219" s="694"/>
      <c r="BB219" s="694"/>
      <c r="BC219" s="694"/>
      <c r="BD219" s="694"/>
      <c r="BE219" s="694"/>
      <c r="BF219" s="694"/>
      <c r="BG219" s="694"/>
      <c r="BH219" s="694"/>
      <c r="BI219" s="694"/>
      <c r="BJ219" s="694"/>
      <c r="BK219" s="694"/>
      <c r="BL219" s="694"/>
      <c r="BM219" s="694"/>
      <c r="BN219" s="694"/>
      <c r="BO219" s="694"/>
      <c r="BP219" s="694"/>
      <c r="BQ219" s="694"/>
      <c r="BR219" s="694"/>
      <c r="BS219" s="694"/>
      <c r="BT219" s="689"/>
    </row>
    <row r="220" spans="1:72">
      <c r="A220" s="683" t="s">
        <v>105</v>
      </c>
      <c r="B220" s="683"/>
      <c r="C220" s="683"/>
      <c r="D220" s="703" t="s">
        <v>109</v>
      </c>
      <c r="E220" s="704"/>
      <c r="F220" s="80"/>
      <c r="G220" s="81"/>
      <c r="H220" s="81"/>
      <c r="I220" s="82"/>
      <c r="J220" s="83"/>
      <c r="K220" s="310">
        <f>+COUNTIF(L217:BS217, "61-90")</f>
        <v>0</v>
      </c>
      <c r="L220" s="693"/>
      <c r="M220" s="694"/>
      <c r="N220" s="694"/>
      <c r="O220" s="694"/>
      <c r="P220" s="694"/>
      <c r="Q220" s="694"/>
      <c r="R220" s="694"/>
      <c r="S220" s="694"/>
      <c r="T220" s="694"/>
      <c r="U220" s="694"/>
      <c r="V220" s="694"/>
      <c r="W220" s="694"/>
      <c r="X220" s="694"/>
      <c r="Y220" s="694"/>
      <c r="Z220" s="694"/>
      <c r="AA220" s="694"/>
      <c r="AB220" s="694"/>
      <c r="AC220" s="694"/>
      <c r="AD220" s="694"/>
      <c r="AE220" s="694"/>
      <c r="AF220" s="694"/>
      <c r="AG220" s="694"/>
      <c r="AH220" s="694"/>
      <c r="AI220" s="694"/>
      <c r="AJ220" s="694"/>
      <c r="AK220" s="694"/>
      <c r="AL220" s="694"/>
      <c r="AM220" s="694"/>
      <c r="AN220" s="694"/>
      <c r="AO220" s="694"/>
      <c r="AP220" s="694"/>
      <c r="AQ220" s="694"/>
      <c r="AR220" s="694"/>
      <c r="AS220" s="694"/>
      <c r="AT220" s="694"/>
      <c r="AU220" s="694"/>
      <c r="AV220" s="694"/>
      <c r="AW220" s="694"/>
      <c r="AX220" s="694"/>
      <c r="AY220" s="694"/>
      <c r="AZ220" s="694"/>
      <c r="BA220" s="694"/>
      <c r="BB220" s="694"/>
      <c r="BC220" s="694"/>
      <c r="BD220" s="694"/>
      <c r="BE220" s="694"/>
      <c r="BF220" s="694"/>
      <c r="BG220" s="694"/>
      <c r="BH220" s="694"/>
      <c r="BI220" s="694"/>
      <c r="BJ220" s="694"/>
      <c r="BK220" s="694"/>
      <c r="BL220" s="694"/>
      <c r="BM220" s="694"/>
      <c r="BN220" s="694"/>
      <c r="BO220" s="694"/>
      <c r="BP220" s="694"/>
      <c r="BQ220" s="694"/>
      <c r="BR220" s="694"/>
      <c r="BS220" s="694"/>
      <c r="BT220" s="689"/>
    </row>
    <row r="221" spans="1:72">
      <c r="A221" s="683" t="s">
        <v>105</v>
      </c>
      <c r="B221" s="683"/>
      <c r="C221" s="683"/>
      <c r="D221" s="707" t="s">
        <v>110</v>
      </c>
      <c r="E221" s="708"/>
      <c r="F221" s="80"/>
      <c r="G221" s="81"/>
      <c r="H221" s="81"/>
      <c r="I221" s="82"/>
      <c r="J221" s="83"/>
      <c r="K221" s="310">
        <f>+COUNTIF(L217:BS217, "over 90 days")</f>
        <v>0</v>
      </c>
      <c r="L221" s="695"/>
      <c r="M221" s="696"/>
      <c r="N221" s="696"/>
      <c r="O221" s="696"/>
      <c r="P221" s="696"/>
      <c r="Q221" s="696"/>
      <c r="R221" s="696"/>
      <c r="S221" s="696"/>
      <c r="T221" s="696"/>
      <c r="U221" s="696"/>
      <c r="V221" s="696"/>
      <c r="W221" s="696"/>
      <c r="X221" s="696"/>
      <c r="Y221" s="696"/>
      <c r="Z221" s="696"/>
      <c r="AA221" s="696"/>
      <c r="AB221" s="696"/>
      <c r="AC221" s="696"/>
      <c r="AD221" s="696"/>
      <c r="AE221" s="696"/>
      <c r="AF221" s="696"/>
      <c r="AG221" s="696"/>
      <c r="AH221" s="696"/>
      <c r="AI221" s="696"/>
      <c r="AJ221" s="696"/>
      <c r="AK221" s="696"/>
      <c r="AL221" s="696"/>
      <c r="AM221" s="696"/>
      <c r="AN221" s="696"/>
      <c r="AO221" s="696"/>
      <c r="AP221" s="696"/>
      <c r="AQ221" s="696"/>
      <c r="AR221" s="696"/>
      <c r="AS221" s="696"/>
      <c r="AT221" s="696"/>
      <c r="AU221" s="696"/>
      <c r="AV221" s="696"/>
      <c r="AW221" s="696"/>
      <c r="AX221" s="696"/>
      <c r="AY221" s="696"/>
      <c r="AZ221" s="696"/>
      <c r="BA221" s="696"/>
      <c r="BB221" s="696"/>
      <c r="BC221" s="696"/>
      <c r="BD221" s="696"/>
      <c r="BE221" s="696"/>
      <c r="BF221" s="696"/>
      <c r="BG221" s="696"/>
      <c r="BH221" s="696"/>
      <c r="BI221" s="696"/>
      <c r="BJ221" s="696"/>
      <c r="BK221" s="696"/>
      <c r="BL221" s="696"/>
      <c r="BM221" s="696"/>
      <c r="BN221" s="696"/>
      <c r="BO221" s="696"/>
      <c r="BP221" s="696"/>
      <c r="BQ221" s="696"/>
      <c r="BR221" s="696"/>
      <c r="BS221" s="696"/>
      <c r="BT221" s="689"/>
    </row>
    <row r="222" spans="1:72" ht="15" thickBot="1">
      <c r="A222" s="717" t="s">
        <v>105</v>
      </c>
      <c r="B222" s="717"/>
      <c r="C222" s="717"/>
      <c r="D222" s="705" t="s">
        <v>115</v>
      </c>
      <c r="E222" s="706"/>
      <c r="F222" s="98"/>
      <c r="G222" s="99"/>
      <c r="H222" s="99"/>
      <c r="I222" s="86"/>
      <c r="J222" s="87"/>
      <c r="K222" s="88">
        <f>+COUNTIF(L222:BS222, "Yes d.")</f>
        <v>0</v>
      </c>
      <c r="L222" s="253"/>
      <c r="M222" s="253"/>
      <c r="N222" s="253"/>
      <c r="O222" s="253"/>
      <c r="P222" s="253"/>
      <c r="Q222" s="253"/>
      <c r="R222" s="253"/>
      <c r="S222" s="253"/>
      <c r="T222" s="253"/>
      <c r="U222" s="253"/>
      <c r="V222" s="253"/>
      <c r="W222" s="253"/>
      <c r="X222" s="253"/>
      <c r="Y222" s="253"/>
      <c r="Z222" s="253"/>
      <c r="AA222" s="253"/>
      <c r="AB222" s="253"/>
      <c r="AC222" s="253"/>
      <c r="AD222" s="253"/>
      <c r="AE222" s="253"/>
      <c r="AF222" s="253"/>
      <c r="AG222" s="253"/>
      <c r="AH222" s="253"/>
      <c r="AI222" s="253"/>
      <c r="AJ222" s="253"/>
      <c r="AK222" s="253"/>
      <c r="AL222" s="253"/>
      <c r="AM222" s="253"/>
      <c r="AN222" s="253"/>
      <c r="AO222" s="253"/>
      <c r="AP222" s="253"/>
      <c r="AQ222" s="253"/>
      <c r="AR222" s="253"/>
      <c r="AS222" s="253"/>
      <c r="AT222" s="253"/>
      <c r="AU222" s="253"/>
      <c r="AV222" s="253"/>
      <c r="AW222" s="253"/>
      <c r="AX222" s="253"/>
      <c r="AY222" s="253"/>
      <c r="AZ222" s="253"/>
      <c r="BA222" s="253"/>
      <c r="BB222" s="253"/>
      <c r="BC222" s="253"/>
      <c r="BD222" s="253"/>
      <c r="BE222" s="253"/>
      <c r="BF222" s="253"/>
      <c r="BG222" s="253"/>
      <c r="BH222" s="253"/>
      <c r="BI222" s="253"/>
      <c r="BJ222" s="253"/>
      <c r="BK222" s="253"/>
      <c r="BL222" s="253"/>
      <c r="BM222" s="253"/>
      <c r="BN222" s="253"/>
      <c r="BO222" s="253"/>
      <c r="BP222" s="253"/>
      <c r="BQ222" s="253"/>
      <c r="BR222" s="253"/>
      <c r="BS222" s="599"/>
      <c r="BT222" s="689"/>
    </row>
    <row r="223" spans="1:72" ht="26.4">
      <c r="A223" s="304" t="s">
        <v>102</v>
      </c>
      <c r="B223" s="72">
        <v>32</v>
      </c>
      <c r="C223" s="304" t="s">
        <v>61</v>
      </c>
      <c r="D223" s="73" t="s">
        <v>116</v>
      </c>
      <c r="E223" s="94" t="str">
        <f>IF(F223=0,"",IF(F223=G223,"N/A",IF(ISERROR(J223/I223),1,J223/I223)))</f>
        <v/>
      </c>
      <c r="F223" s="74">
        <f>COUNTIF(L223:CG223,"1 Yes")+COUNTIF(L223:CG223,"2 No")+COUNTIF(L223:CG223,"3 N/A")</f>
        <v>0</v>
      </c>
      <c r="G223" s="74">
        <f>COUNTIF(L223:CG223,"3 N/A")</f>
        <v>0</v>
      </c>
      <c r="H223" s="75">
        <f>+COUNTIF(L223:BS223, "2 No")</f>
        <v>0</v>
      </c>
      <c r="I223" s="70">
        <f>+COUNTIF(L223:BS223, "2 No")+COUNTIF(L223:BS223,"1 Yes")</f>
        <v>0</v>
      </c>
      <c r="J223" s="61">
        <f>+COUNTIF(L223:BS223, "1 Yes")</f>
        <v>0</v>
      </c>
      <c r="K223" s="61"/>
      <c r="L223" s="252"/>
      <c r="M223" s="252"/>
      <c r="N223" s="252"/>
      <c r="O223" s="252"/>
      <c r="P223" s="252"/>
      <c r="Q223" s="252"/>
      <c r="R223" s="252"/>
      <c r="S223" s="252"/>
      <c r="T223" s="252"/>
      <c r="U223" s="252"/>
      <c r="V223" s="252"/>
      <c r="W223" s="252"/>
      <c r="X223" s="252"/>
      <c r="Y223" s="252"/>
      <c r="Z223" s="252"/>
      <c r="AA223" s="252"/>
      <c r="AB223" s="252"/>
      <c r="AC223" s="252"/>
      <c r="AD223" s="252"/>
      <c r="AE223" s="252"/>
      <c r="AF223" s="252"/>
      <c r="AG223" s="252"/>
      <c r="AH223" s="252"/>
      <c r="AI223" s="252"/>
      <c r="AJ223" s="252"/>
      <c r="AK223" s="252"/>
      <c r="AL223" s="252"/>
      <c r="AM223" s="252"/>
      <c r="AN223" s="252"/>
      <c r="AO223" s="252"/>
      <c r="AP223" s="252"/>
      <c r="AQ223" s="252"/>
      <c r="AR223" s="252"/>
      <c r="AS223" s="252"/>
      <c r="AT223" s="252"/>
      <c r="AU223" s="252"/>
      <c r="AV223" s="252"/>
      <c r="AW223" s="252"/>
      <c r="AX223" s="252"/>
      <c r="AY223" s="252"/>
      <c r="AZ223" s="252"/>
      <c r="BA223" s="252"/>
      <c r="BB223" s="252"/>
      <c r="BC223" s="252"/>
      <c r="BD223" s="252"/>
      <c r="BE223" s="252"/>
      <c r="BF223" s="252"/>
      <c r="BG223" s="252"/>
      <c r="BH223" s="252"/>
      <c r="BI223" s="252"/>
      <c r="BJ223" s="252"/>
      <c r="BK223" s="252"/>
      <c r="BL223" s="252"/>
      <c r="BM223" s="252"/>
      <c r="BN223" s="252"/>
      <c r="BO223" s="252"/>
      <c r="BP223" s="252"/>
      <c r="BQ223" s="252"/>
      <c r="BR223" s="252"/>
      <c r="BS223" s="598"/>
      <c r="BT223" s="688"/>
    </row>
    <row r="224" spans="1:72">
      <c r="A224" s="683" t="s">
        <v>105</v>
      </c>
      <c r="B224" s="683"/>
      <c r="C224" s="683"/>
      <c r="D224" s="681" t="s">
        <v>72</v>
      </c>
      <c r="E224" s="682"/>
      <c r="F224" s="76"/>
      <c r="G224" s="77"/>
      <c r="H224" s="77"/>
      <c r="I224" s="78"/>
      <c r="J224" s="79"/>
      <c r="K224" s="310">
        <f>+COUNTIF(L224:BS224, "Yes a.")</f>
        <v>0</v>
      </c>
      <c r="L224" s="253"/>
      <c r="M224" s="253"/>
      <c r="N224" s="253"/>
      <c r="O224" s="253"/>
      <c r="P224" s="253"/>
      <c r="Q224" s="253"/>
      <c r="R224" s="253"/>
      <c r="S224" s="253"/>
      <c r="T224" s="253"/>
      <c r="U224" s="253"/>
      <c r="V224" s="253"/>
      <c r="W224" s="253"/>
      <c r="X224" s="253"/>
      <c r="Y224" s="253"/>
      <c r="Z224" s="253"/>
      <c r="AA224" s="253"/>
      <c r="AB224" s="253"/>
      <c r="AC224" s="253"/>
      <c r="AD224" s="253"/>
      <c r="AE224" s="253"/>
      <c r="AF224" s="253"/>
      <c r="AG224" s="253"/>
      <c r="AH224" s="253"/>
      <c r="AI224" s="253"/>
      <c r="AJ224" s="253"/>
      <c r="AK224" s="253"/>
      <c r="AL224" s="253"/>
      <c r="AM224" s="253"/>
      <c r="AN224" s="253"/>
      <c r="AO224" s="253"/>
      <c r="AP224" s="253"/>
      <c r="AQ224" s="253"/>
      <c r="AR224" s="253"/>
      <c r="AS224" s="253"/>
      <c r="AT224" s="253"/>
      <c r="AU224" s="253"/>
      <c r="AV224" s="253"/>
      <c r="AW224" s="253"/>
      <c r="AX224" s="253"/>
      <c r="AY224" s="253"/>
      <c r="AZ224" s="253"/>
      <c r="BA224" s="253"/>
      <c r="BB224" s="253"/>
      <c r="BC224" s="253"/>
      <c r="BD224" s="253"/>
      <c r="BE224" s="253"/>
      <c r="BF224" s="253"/>
      <c r="BG224" s="253"/>
      <c r="BH224" s="253"/>
      <c r="BI224" s="253"/>
      <c r="BJ224" s="253"/>
      <c r="BK224" s="253"/>
      <c r="BL224" s="253"/>
      <c r="BM224" s="253"/>
      <c r="BN224" s="253"/>
      <c r="BO224" s="253"/>
      <c r="BP224" s="253"/>
      <c r="BQ224" s="253"/>
      <c r="BR224" s="253"/>
      <c r="BS224" s="599"/>
      <c r="BT224" s="689"/>
    </row>
    <row r="225" spans="1:72">
      <c r="A225" s="683" t="s">
        <v>105</v>
      </c>
      <c r="B225" s="683"/>
      <c r="C225" s="683"/>
      <c r="D225" s="681" t="s">
        <v>73</v>
      </c>
      <c r="E225" s="682"/>
      <c r="F225" s="80"/>
      <c r="G225" s="81"/>
      <c r="H225" s="81"/>
      <c r="I225" s="78"/>
      <c r="J225" s="79"/>
      <c r="K225" s="310">
        <f>+COUNTIF(L225:BS225, "Yes b.")</f>
        <v>0</v>
      </c>
      <c r="L225" s="253"/>
      <c r="M225" s="253"/>
      <c r="N225" s="253"/>
      <c r="O225" s="253"/>
      <c r="P225" s="253"/>
      <c r="Q225" s="253"/>
      <c r="R225" s="253"/>
      <c r="S225" s="253"/>
      <c r="T225" s="253"/>
      <c r="U225" s="253"/>
      <c r="V225" s="253"/>
      <c r="W225" s="253"/>
      <c r="X225" s="253"/>
      <c r="Y225" s="253"/>
      <c r="Z225" s="253"/>
      <c r="AA225" s="253"/>
      <c r="AB225" s="253"/>
      <c r="AC225" s="253"/>
      <c r="AD225" s="253"/>
      <c r="AE225" s="253"/>
      <c r="AF225" s="253"/>
      <c r="AG225" s="253"/>
      <c r="AH225" s="253"/>
      <c r="AI225" s="253"/>
      <c r="AJ225" s="253"/>
      <c r="AK225" s="253"/>
      <c r="AL225" s="253"/>
      <c r="AM225" s="253"/>
      <c r="AN225" s="253"/>
      <c r="AO225" s="253"/>
      <c r="AP225" s="253"/>
      <c r="AQ225" s="253"/>
      <c r="AR225" s="253"/>
      <c r="AS225" s="253"/>
      <c r="AT225" s="253"/>
      <c r="AU225" s="253"/>
      <c r="AV225" s="253"/>
      <c r="AW225" s="253"/>
      <c r="AX225" s="253"/>
      <c r="AY225" s="253"/>
      <c r="AZ225" s="253"/>
      <c r="BA225" s="253"/>
      <c r="BB225" s="253"/>
      <c r="BC225" s="253"/>
      <c r="BD225" s="253"/>
      <c r="BE225" s="253"/>
      <c r="BF225" s="253"/>
      <c r="BG225" s="253"/>
      <c r="BH225" s="253"/>
      <c r="BI225" s="253"/>
      <c r="BJ225" s="253"/>
      <c r="BK225" s="253"/>
      <c r="BL225" s="253"/>
      <c r="BM225" s="253"/>
      <c r="BN225" s="253"/>
      <c r="BO225" s="253"/>
      <c r="BP225" s="253"/>
      <c r="BQ225" s="253"/>
      <c r="BR225" s="253"/>
      <c r="BS225" s="599"/>
      <c r="BT225" s="689"/>
    </row>
    <row r="226" spans="1:72">
      <c r="A226" s="683" t="s">
        <v>105</v>
      </c>
      <c r="B226" s="683"/>
      <c r="C226" s="683"/>
      <c r="D226" s="720" t="s">
        <v>16</v>
      </c>
      <c r="E226" s="721"/>
      <c r="F226" s="80"/>
      <c r="G226" s="81"/>
      <c r="H226" s="81"/>
      <c r="I226" s="82"/>
      <c r="J226" s="83"/>
      <c r="K226" s="310">
        <f>+COUNTIF(L226:BS226, "0-30")+COUNTIF(L226:BS226, "31-60")+COUNTIF(L226:BS226, "61-90")+COUNTIF(L226:BS226, "over 90 days")</f>
        <v>0</v>
      </c>
      <c r="L226" s="254"/>
      <c r="M226" s="254"/>
      <c r="N226" s="254"/>
      <c r="O226" s="254"/>
      <c r="P226" s="254"/>
      <c r="Q226" s="254"/>
      <c r="R226" s="254"/>
      <c r="S226" s="254"/>
      <c r="T226" s="254"/>
      <c r="U226" s="254"/>
      <c r="V226" s="254"/>
      <c r="W226" s="254"/>
      <c r="X226" s="254"/>
      <c r="Y226" s="254"/>
      <c r="Z226" s="254"/>
      <c r="AA226" s="254"/>
      <c r="AB226" s="254"/>
      <c r="AC226" s="254"/>
      <c r="AD226" s="254"/>
      <c r="AE226" s="254"/>
      <c r="AF226" s="254"/>
      <c r="AG226" s="254"/>
      <c r="AH226" s="254"/>
      <c r="AI226" s="254"/>
      <c r="AJ226" s="254"/>
      <c r="AK226" s="254"/>
      <c r="AL226" s="254"/>
      <c r="AM226" s="254"/>
      <c r="AN226" s="254"/>
      <c r="AO226" s="254"/>
      <c r="AP226" s="254"/>
      <c r="AQ226" s="254"/>
      <c r="AR226" s="254"/>
      <c r="AS226" s="254"/>
      <c r="AT226" s="254"/>
      <c r="AU226" s="254"/>
      <c r="AV226" s="254"/>
      <c r="AW226" s="254"/>
      <c r="AX226" s="254"/>
      <c r="AY226" s="254"/>
      <c r="AZ226" s="254"/>
      <c r="BA226" s="254"/>
      <c r="BB226" s="254"/>
      <c r="BC226" s="254"/>
      <c r="BD226" s="254"/>
      <c r="BE226" s="254"/>
      <c r="BF226" s="254"/>
      <c r="BG226" s="254"/>
      <c r="BH226" s="254"/>
      <c r="BI226" s="254"/>
      <c r="BJ226" s="254"/>
      <c r="BK226" s="254"/>
      <c r="BL226" s="254"/>
      <c r="BM226" s="254"/>
      <c r="BN226" s="254"/>
      <c r="BO226" s="254"/>
      <c r="BP226" s="254"/>
      <c r="BQ226" s="254"/>
      <c r="BR226" s="254"/>
      <c r="BS226" s="600"/>
      <c r="BT226" s="689"/>
    </row>
    <row r="227" spans="1:72">
      <c r="A227" s="683" t="s">
        <v>105</v>
      </c>
      <c r="B227" s="683"/>
      <c r="C227" s="683"/>
      <c r="D227" s="703" t="s">
        <v>107</v>
      </c>
      <c r="E227" s="704"/>
      <c r="F227" s="80"/>
      <c r="G227" s="81"/>
      <c r="H227" s="81"/>
      <c r="I227" s="82"/>
      <c r="J227" s="83"/>
      <c r="K227" s="310">
        <f>+COUNTIF(L226:BS226, "0-30")</f>
        <v>0</v>
      </c>
      <c r="L227" s="691"/>
      <c r="M227" s="692"/>
      <c r="N227" s="692"/>
      <c r="O227" s="692"/>
      <c r="P227" s="692"/>
      <c r="Q227" s="692"/>
      <c r="R227" s="692"/>
      <c r="S227" s="692"/>
      <c r="T227" s="692"/>
      <c r="U227" s="692"/>
      <c r="V227" s="692"/>
      <c r="W227" s="692"/>
      <c r="X227" s="692"/>
      <c r="Y227" s="692"/>
      <c r="Z227" s="692"/>
      <c r="AA227" s="692"/>
      <c r="AB227" s="692"/>
      <c r="AC227" s="692"/>
      <c r="AD227" s="692"/>
      <c r="AE227" s="692"/>
      <c r="AF227" s="692"/>
      <c r="AG227" s="692"/>
      <c r="AH227" s="692"/>
      <c r="AI227" s="692"/>
      <c r="AJ227" s="692"/>
      <c r="AK227" s="692"/>
      <c r="AL227" s="692"/>
      <c r="AM227" s="692"/>
      <c r="AN227" s="692"/>
      <c r="AO227" s="692"/>
      <c r="AP227" s="692"/>
      <c r="AQ227" s="692"/>
      <c r="AR227" s="692"/>
      <c r="AS227" s="692"/>
      <c r="AT227" s="692"/>
      <c r="AU227" s="692"/>
      <c r="AV227" s="692"/>
      <c r="AW227" s="692"/>
      <c r="AX227" s="692"/>
      <c r="AY227" s="692"/>
      <c r="AZ227" s="692"/>
      <c r="BA227" s="692"/>
      <c r="BB227" s="692"/>
      <c r="BC227" s="692"/>
      <c r="BD227" s="692"/>
      <c r="BE227" s="692"/>
      <c r="BF227" s="692"/>
      <c r="BG227" s="692"/>
      <c r="BH227" s="692"/>
      <c r="BI227" s="692"/>
      <c r="BJ227" s="692"/>
      <c r="BK227" s="692"/>
      <c r="BL227" s="692"/>
      <c r="BM227" s="692"/>
      <c r="BN227" s="692"/>
      <c r="BO227" s="692"/>
      <c r="BP227" s="692"/>
      <c r="BQ227" s="692"/>
      <c r="BR227" s="692"/>
      <c r="BS227" s="692"/>
      <c r="BT227" s="689"/>
    </row>
    <row r="228" spans="1:72">
      <c r="A228" s="683" t="s">
        <v>105</v>
      </c>
      <c r="B228" s="683"/>
      <c r="C228" s="683"/>
      <c r="D228" s="703" t="s">
        <v>108</v>
      </c>
      <c r="E228" s="704"/>
      <c r="F228" s="80"/>
      <c r="G228" s="81"/>
      <c r="H228" s="81"/>
      <c r="I228" s="82"/>
      <c r="J228" s="83"/>
      <c r="K228" s="310">
        <f>+COUNTIF(L226:BS226, "31-60")</f>
        <v>0</v>
      </c>
      <c r="L228" s="693"/>
      <c r="M228" s="694"/>
      <c r="N228" s="694"/>
      <c r="O228" s="694"/>
      <c r="P228" s="694"/>
      <c r="Q228" s="694"/>
      <c r="R228" s="694"/>
      <c r="S228" s="694"/>
      <c r="T228" s="694"/>
      <c r="U228" s="694"/>
      <c r="V228" s="694"/>
      <c r="W228" s="694"/>
      <c r="X228" s="694"/>
      <c r="Y228" s="694"/>
      <c r="Z228" s="694"/>
      <c r="AA228" s="694"/>
      <c r="AB228" s="694"/>
      <c r="AC228" s="694"/>
      <c r="AD228" s="694"/>
      <c r="AE228" s="694"/>
      <c r="AF228" s="694"/>
      <c r="AG228" s="694"/>
      <c r="AH228" s="694"/>
      <c r="AI228" s="694"/>
      <c r="AJ228" s="694"/>
      <c r="AK228" s="694"/>
      <c r="AL228" s="694"/>
      <c r="AM228" s="694"/>
      <c r="AN228" s="694"/>
      <c r="AO228" s="694"/>
      <c r="AP228" s="694"/>
      <c r="AQ228" s="694"/>
      <c r="AR228" s="694"/>
      <c r="AS228" s="694"/>
      <c r="AT228" s="694"/>
      <c r="AU228" s="694"/>
      <c r="AV228" s="694"/>
      <c r="AW228" s="694"/>
      <c r="AX228" s="694"/>
      <c r="AY228" s="694"/>
      <c r="AZ228" s="694"/>
      <c r="BA228" s="694"/>
      <c r="BB228" s="694"/>
      <c r="BC228" s="694"/>
      <c r="BD228" s="694"/>
      <c r="BE228" s="694"/>
      <c r="BF228" s="694"/>
      <c r="BG228" s="694"/>
      <c r="BH228" s="694"/>
      <c r="BI228" s="694"/>
      <c r="BJ228" s="694"/>
      <c r="BK228" s="694"/>
      <c r="BL228" s="694"/>
      <c r="BM228" s="694"/>
      <c r="BN228" s="694"/>
      <c r="BO228" s="694"/>
      <c r="BP228" s="694"/>
      <c r="BQ228" s="694"/>
      <c r="BR228" s="694"/>
      <c r="BS228" s="694"/>
      <c r="BT228" s="689"/>
    </row>
    <row r="229" spans="1:72">
      <c r="A229" s="683" t="s">
        <v>105</v>
      </c>
      <c r="B229" s="683"/>
      <c r="C229" s="683"/>
      <c r="D229" s="703" t="s">
        <v>109</v>
      </c>
      <c r="E229" s="704"/>
      <c r="F229" s="80"/>
      <c r="G229" s="81"/>
      <c r="H229" s="81"/>
      <c r="I229" s="82"/>
      <c r="J229" s="83"/>
      <c r="K229" s="310">
        <f>+COUNTIF(L226:BS226, "61-90")</f>
        <v>0</v>
      </c>
      <c r="L229" s="693"/>
      <c r="M229" s="694"/>
      <c r="N229" s="694"/>
      <c r="O229" s="694"/>
      <c r="P229" s="694"/>
      <c r="Q229" s="694"/>
      <c r="R229" s="694"/>
      <c r="S229" s="694"/>
      <c r="T229" s="694"/>
      <c r="U229" s="694"/>
      <c r="V229" s="694"/>
      <c r="W229" s="694"/>
      <c r="X229" s="694"/>
      <c r="Y229" s="694"/>
      <c r="Z229" s="694"/>
      <c r="AA229" s="694"/>
      <c r="AB229" s="694"/>
      <c r="AC229" s="694"/>
      <c r="AD229" s="694"/>
      <c r="AE229" s="694"/>
      <c r="AF229" s="694"/>
      <c r="AG229" s="694"/>
      <c r="AH229" s="694"/>
      <c r="AI229" s="694"/>
      <c r="AJ229" s="694"/>
      <c r="AK229" s="694"/>
      <c r="AL229" s="694"/>
      <c r="AM229" s="694"/>
      <c r="AN229" s="694"/>
      <c r="AO229" s="694"/>
      <c r="AP229" s="694"/>
      <c r="AQ229" s="694"/>
      <c r="AR229" s="694"/>
      <c r="AS229" s="694"/>
      <c r="AT229" s="694"/>
      <c r="AU229" s="694"/>
      <c r="AV229" s="694"/>
      <c r="AW229" s="694"/>
      <c r="AX229" s="694"/>
      <c r="AY229" s="694"/>
      <c r="AZ229" s="694"/>
      <c r="BA229" s="694"/>
      <c r="BB229" s="694"/>
      <c r="BC229" s="694"/>
      <c r="BD229" s="694"/>
      <c r="BE229" s="694"/>
      <c r="BF229" s="694"/>
      <c r="BG229" s="694"/>
      <c r="BH229" s="694"/>
      <c r="BI229" s="694"/>
      <c r="BJ229" s="694"/>
      <c r="BK229" s="694"/>
      <c r="BL229" s="694"/>
      <c r="BM229" s="694"/>
      <c r="BN229" s="694"/>
      <c r="BO229" s="694"/>
      <c r="BP229" s="694"/>
      <c r="BQ229" s="694"/>
      <c r="BR229" s="694"/>
      <c r="BS229" s="694"/>
      <c r="BT229" s="689"/>
    </row>
    <row r="230" spans="1:72" ht="15" thickBot="1">
      <c r="A230" s="744" t="s">
        <v>105</v>
      </c>
      <c r="B230" s="744"/>
      <c r="C230" s="744"/>
      <c r="D230" s="707" t="s">
        <v>110</v>
      </c>
      <c r="E230" s="708"/>
      <c r="F230" s="98"/>
      <c r="G230" s="99"/>
      <c r="H230" s="99"/>
      <c r="I230" s="100"/>
      <c r="J230" s="101"/>
      <c r="K230" s="489">
        <f>+COUNTIF(L226:BS226, "over 90 days")</f>
        <v>0</v>
      </c>
      <c r="L230" s="695"/>
      <c r="M230" s="696"/>
      <c r="N230" s="696"/>
      <c r="O230" s="696"/>
      <c r="P230" s="696"/>
      <c r="Q230" s="696"/>
      <c r="R230" s="696"/>
      <c r="S230" s="696"/>
      <c r="T230" s="696"/>
      <c r="U230" s="696"/>
      <c r="V230" s="696"/>
      <c r="W230" s="696"/>
      <c r="X230" s="696"/>
      <c r="Y230" s="696"/>
      <c r="Z230" s="696"/>
      <c r="AA230" s="696"/>
      <c r="AB230" s="696"/>
      <c r="AC230" s="696"/>
      <c r="AD230" s="696"/>
      <c r="AE230" s="696"/>
      <c r="AF230" s="696"/>
      <c r="AG230" s="696"/>
      <c r="AH230" s="696"/>
      <c r="AI230" s="696"/>
      <c r="AJ230" s="696"/>
      <c r="AK230" s="696"/>
      <c r="AL230" s="696"/>
      <c r="AM230" s="696"/>
      <c r="AN230" s="696"/>
      <c r="AO230" s="696"/>
      <c r="AP230" s="696"/>
      <c r="AQ230" s="696"/>
      <c r="AR230" s="696"/>
      <c r="AS230" s="696"/>
      <c r="AT230" s="696"/>
      <c r="AU230" s="696"/>
      <c r="AV230" s="696"/>
      <c r="AW230" s="696"/>
      <c r="AX230" s="696"/>
      <c r="AY230" s="696"/>
      <c r="AZ230" s="696"/>
      <c r="BA230" s="696"/>
      <c r="BB230" s="696"/>
      <c r="BC230" s="696"/>
      <c r="BD230" s="696"/>
      <c r="BE230" s="696"/>
      <c r="BF230" s="696"/>
      <c r="BG230" s="696"/>
      <c r="BH230" s="696"/>
      <c r="BI230" s="696"/>
      <c r="BJ230" s="696"/>
      <c r="BK230" s="696"/>
      <c r="BL230" s="696"/>
      <c r="BM230" s="696"/>
      <c r="BN230" s="696"/>
      <c r="BO230" s="696"/>
      <c r="BP230" s="696"/>
      <c r="BQ230" s="696"/>
      <c r="BR230" s="696"/>
      <c r="BS230" s="696"/>
      <c r="BT230" s="689"/>
    </row>
    <row r="231" spans="1:72" ht="15" thickBot="1">
      <c r="A231" s="717" t="s">
        <v>105</v>
      </c>
      <c r="B231" s="717"/>
      <c r="C231" s="717"/>
      <c r="D231" s="705" t="s">
        <v>81</v>
      </c>
      <c r="E231" s="706"/>
      <c r="F231" s="80"/>
      <c r="G231" s="81"/>
      <c r="H231" s="81"/>
      <c r="I231" s="170"/>
      <c r="J231" s="488"/>
      <c r="K231" s="88">
        <f>+COUNTIF(L231:BS231, "Yes c.")</f>
        <v>0</v>
      </c>
      <c r="L231" s="255"/>
      <c r="M231" s="255"/>
      <c r="N231" s="255"/>
      <c r="O231" s="255"/>
      <c r="P231" s="255"/>
      <c r="Q231" s="255"/>
      <c r="R231" s="255"/>
      <c r="S231" s="255"/>
      <c r="T231" s="255"/>
      <c r="U231" s="255"/>
      <c r="V231" s="255"/>
      <c r="W231" s="255"/>
      <c r="X231" s="255"/>
      <c r="Y231" s="255"/>
      <c r="Z231" s="255"/>
      <c r="AA231" s="255"/>
      <c r="AB231" s="255"/>
      <c r="AC231" s="255"/>
      <c r="AD231" s="255"/>
      <c r="AE231" s="255"/>
      <c r="AF231" s="255"/>
      <c r="AG231" s="255"/>
      <c r="AH231" s="255"/>
      <c r="AI231" s="255"/>
      <c r="AJ231" s="255"/>
      <c r="AK231" s="255"/>
      <c r="AL231" s="255"/>
      <c r="AM231" s="255"/>
      <c r="AN231" s="255"/>
      <c r="AO231" s="255"/>
      <c r="AP231" s="255"/>
      <c r="AQ231" s="255"/>
      <c r="AR231" s="255"/>
      <c r="AS231" s="255"/>
      <c r="AT231" s="255"/>
      <c r="AU231" s="255"/>
      <c r="AV231" s="255"/>
      <c r="AW231" s="255"/>
      <c r="AX231" s="255"/>
      <c r="AY231" s="255"/>
      <c r="AZ231" s="255"/>
      <c r="BA231" s="255"/>
      <c r="BB231" s="255"/>
      <c r="BC231" s="255"/>
      <c r="BD231" s="255"/>
      <c r="BE231" s="255"/>
      <c r="BF231" s="255"/>
      <c r="BG231" s="255"/>
      <c r="BH231" s="255"/>
      <c r="BI231" s="255"/>
      <c r="BJ231" s="255"/>
      <c r="BK231" s="255"/>
      <c r="BL231" s="255"/>
      <c r="BM231" s="255"/>
      <c r="BN231" s="255"/>
      <c r="BO231" s="255"/>
      <c r="BP231" s="255"/>
      <c r="BQ231" s="255"/>
      <c r="BR231" s="255"/>
      <c r="BS231" s="601"/>
      <c r="BT231" s="690"/>
    </row>
    <row r="232" spans="1:72" ht="26.4">
      <c r="A232" s="304" t="s">
        <v>102</v>
      </c>
      <c r="B232" s="72">
        <v>33</v>
      </c>
      <c r="C232" s="304" t="s">
        <v>61</v>
      </c>
      <c r="D232" s="73" t="s">
        <v>28</v>
      </c>
      <c r="E232" s="94" t="str">
        <f>IF(F232=0,"",IF(F232=G232,"N/A",IF(ISERROR(J232/I232),1,J232/I232)))</f>
        <v/>
      </c>
      <c r="F232" s="74">
        <f>COUNTIF(L232:CG232,"1 Yes")+COUNTIF(L232:CG232,"2 No")+COUNTIF(L232:CG232,"3 N/A")</f>
        <v>0</v>
      </c>
      <c r="G232" s="74">
        <f>COUNTIF(L232:CG232,"3 N/A")</f>
        <v>0</v>
      </c>
      <c r="H232" s="75">
        <f>+COUNTIF(L232:BS232, "2 No")</f>
        <v>0</v>
      </c>
      <c r="I232" s="70">
        <f>+COUNTIF(L232:BS232, "2 No")+COUNTIF(L232:BS232,"1 Yes")</f>
        <v>0</v>
      </c>
      <c r="J232" s="61">
        <f>+COUNTIF(L232:BS232, "1 Yes")</f>
        <v>0</v>
      </c>
      <c r="K232" s="61"/>
      <c r="L232" s="252"/>
      <c r="M232" s="252"/>
      <c r="N232" s="252"/>
      <c r="O232" s="252"/>
      <c r="P232" s="252"/>
      <c r="Q232" s="252"/>
      <c r="R232" s="252"/>
      <c r="S232" s="252"/>
      <c r="T232" s="252"/>
      <c r="U232" s="252"/>
      <c r="V232" s="252"/>
      <c r="W232" s="252"/>
      <c r="X232" s="252"/>
      <c r="Y232" s="252"/>
      <c r="Z232" s="252"/>
      <c r="AA232" s="252"/>
      <c r="AB232" s="252"/>
      <c r="AC232" s="252"/>
      <c r="AD232" s="252"/>
      <c r="AE232" s="252"/>
      <c r="AF232" s="252"/>
      <c r="AG232" s="252"/>
      <c r="AH232" s="252"/>
      <c r="AI232" s="252"/>
      <c r="AJ232" s="252"/>
      <c r="AK232" s="252"/>
      <c r="AL232" s="252"/>
      <c r="AM232" s="252"/>
      <c r="AN232" s="252"/>
      <c r="AO232" s="252"/>
      <c r="AP232" s="252"/>
      <c r="AQ232" s="252"/>
      <c r="AR232" s="252"/>
      <c r="AS232" s="252"/>
      <c r="AT232" s="252"/>
      <c r="AU232" s="252"/>
      <c r="AV232" s="252"/>
      <c r="AW232" s="252"/>
      <c r="AX232" s="252"/>
      <c r="AY232" s="252"/>
      <c r="AZ232" s="252"/>
      <c r="BA232" s="252"/>
      <c r="BB232" s="252"/>
      <c r="BC232" s="252"/>
      <c r="BD232" s="252"/>
      <c r="BE232" s="252"/>
      <c r="BF232" s="252"/>
      <c r="BG232" s="252"/>
      <c r="BH232" s="252"/>
      <c r="BI232" s="252"/>
      <c r="BJ232" s="252"/>
      <c r="BK232" s="252"/>
      <c r="BL232" s="252"/>
      <c r="BM232" s="252"/>
      <c r="BN232" s="252"/>
      <c r="BO232" s="252"/>
      <c r="BP232" s="252"/>
      <c r="BQ232" s="252"/>
      <c r="BR232" s="252"/>
      <c r="BS232" s="598"/>
      <c r="BT232" s="605" t="s">
        <v>230</v>
      </c>
    </row>
    <row r="233" spans="1:72">
      <c r="A233" s="683" t="s">
        <v>105</v>
      </c>
      <c r="B233" s="683"/>
      <c r="C233" s="683"/>
      <c r="D233" s="681" t="s">
        <v>117</v>
      </c>
      <c r="E233" s="682"/>
      <c r="F233" s="76"/>
      <c r="G233" s="77"/>
      <c r="H233" s="77"/>
      <c r="I233" s="78"/>
      <c r="J233" s="79"/>
      <c r="K233" s="310">
        <f>+COUNTIF(L233:BS233, "Yes a.")</f>
        <v>0</v>
      </c>
      <c r="L233" s="253"/>
      <c r="M233" s="253"/>
      <c r="N233" s="253"/>
      <c r="O233" s="253"/>
      <c r="P233" s="253"/>
      <c r="Q233" s="253"/>
      <c r="R233" s="253"/>
      <c r="S233" s="253"/>
      <c r="T233" s="253"/>
      <c r="U233" s="253"/>
      <c r="V233" s="253"/>
      <c r="W233" s="253"/>
      <c r="X233" s="253"/>
      <c r="Y233" s="253"/>
      <c r="Z233" s="253"/>
      <c r="AA233" s="253"/>
      <c r="AB233" s="253"/>
      <c r="AC233" s="253"/>
      <c r="AD233" s="253"/>
      <c r="AE233" s="253"/>
      <c r="AF233" s="253"/>
      <c r="AG233" s="253"/>
      <c r="AH233" s="253"/>
      <c r="AI233" s="253"/>
      <c r="AJ233" s="253"/>
      <c r="AK233" s="253"/>
      <c r="AL233" s="253"/>
      <c r="AM233" s="253"/>
      <c r="AN233" s="253"/>
      <c r="AO233" s="253"/>
      <c r="AP233" s="253"/>
      <c r="AQ233" s="253"/>
      <c r="AR233" s="253"/>
      <c r="AS233" s="253"/>
      <c r="AT233" s="253"/>
      <c r="AU233" s="253"/>
      <c r="AV233" s="253"/>
      <c r="AW233" s="253"/>
      <c r="AX233" s="253"/>
      <c r="AY233" s="253"/>
      <c r="AZ233" s="253"/>
      <c r="BA233" s="253"/>
      <c r="BB233" s="253"/>
      <c r="BC233" s="253"/>
      <c r="BD233" s="253"/>
      <c r="BE233" s="253"/>
      <c r="BF233" s="253"/>
      <c r="BG233" s="253"/>
      <c r="BH233" s="253"/>
      <c r="BI233" s="253"/>
      <c r="BJ233" s="253"/>
      <c r="BK233" s="253"/>
      <c r="BL233" s="253"/>
      <c r="BM233" s="253"/>
      <c r="BN233" s="253"/>
      <c r="BO233" s="253"/>
      <c r="BP233" s="253"/>
      <c r="BQ233" s="253"/>
      <c r="BR233" s="253"/>
      <c r="BS233" s="599"/>
      <c r="BT233" s="689"/>
    </row>
    <row r="234" spans="1:72">
      <c r="A234" s="683" t="s">
        <v>105</v>
      </c>
      <c r="B234" s="683"/>
      <c r="C234" s="683"/>
      <c r="D234" s="681" t="s">
        <v>118</v>
      </c>
      <c r="E234" s="682"/>
      <c r="F234" s="80"/>
      <c r="G234" s="81"/>
      <c r="H234" s="81"/>
      <c r="I234" s="78"/>
      <c r="J234" s="79"/>
      <c r="K234" s="310">
        <f>+COUNTIF(L234:BS234, "Yes b.")</f>
        <v>0</v>
      </c>
      <c r="L234" s="253"/>
      <c r="M234" s="253"/>
      <c r="N234" s="253"/>
      <c r="O234" s="253"/>
      <c r="P234" s="253"/>
      <c r="Q234" s="253"/>
      <c r="R234" s="253"/>
      <c r="S234" s="253"/>
      <c r="T234" s="253"/>
      <c r="U234" s="253"/>
      <c r="V234" s="253"/>
      <c r="W234" s="253"/>
      <c r="X234" s="253"/>
      <c r="Y234" s="253"/>
      <c r="Z234" s="253"/>
      <c r="AA234" s="253"/>
      <c r="AB234" s="253"/>
      <c r="AC234" s="253"/>
      <c r="AD234" s="253"/>
      <c r="AE234" s="253"/>
      <c r="AF234" s="253"/>
      <c r="AG234" s="253"/>
      <c r="AH234" s="253"/>
      <c r="AI234" s="253"/>
      <c r="AJ234" s="253"/>
      <c r="AK234" s="253"/>
      <c r="AL234" s="253"/>
      <c r="AM234" s="253"/>
      <c r="AN234" s="253"/>
      <c r="AO234" s="253"/>
      <c r="AP234" s="253"/>
      <c r="AQ234" s="253"/>
      <c r="AR234" s="253"/>
      <c r="AS234" s="253"/>
      <c r="AT234" s="253"/>
      <c r="AU234" s="253"/>
      <c r="AV234" s="253"/>
      <c r="AW234" s="253"/>
      <c r="AX234" s="253"/>
      <c r="AY234" s="253"/>
      <c r="AZ234" s="253"/>
      <c r="BA234" s="253"/>
      <c r="BB234" s="253"/>
      <c r="BC234" s="253"/>
      <c r="BD234" s="253"/>
      <c r="BE234" s="253"/>
      <c r="BF234" s="253"/>
      <c r="BG234" s="253"/>
      <c r="BH234" s="253"/>
      <c r="BI234" s="253"/>
      <c r="BJ234" s="253"/>
      <c r="BK234" s="253"/>
      <c r="BL234" s="253"/>
      <c r="BM234" s="253"/>
      <c r="BN234" s="253"/>
      <c r="BO234" s="253"/>
      <c r="BP234" s="253"/>
      <c r="BQ234" s="253"/>
      <c r="BR234" s="253"/>
      <c r="BS234" s="599"/>
      <c r="BT234" s="689"/>
    </row>
    <row r="235" spans="1:72">
      <c r="A235" s="683" t="s">
        <v>105</v>
      </c>
      <c r="B235" s="683"/>
      <c r="C235" s="683"/>
      <c r="D235" s="266" t="s">
        <v>119</v>
      </c>
      <c r="E235" s="267"/>
      <c r="F235" s="80"/>
      <c r="G235" s="81"/>
      <c r="H235" s="81"/>
      <c r="I235" s="78"/>
      <c r="J235" s="79"/>
      <c r="K235" s="310">
        <f>+COUNTIF(L235:BS235, "Yes c.")</f>
        <v>0</v>
      </c>
      <c r="L235" s="254"/>
      <c r="M235" s="254"/>
      <c r="N235" s="254"/>
      <c r="O235" s="254"/>
      <c r="P235" s="254"/>
      <c r="Q235" s="254"/>
      <c r="R235" s="254"/>
      <c r="S235" s="254"/>
      <c r="T235" s="254"/>
      <c r="U235" s="254"/>
      <c r="V235" s="254"/>
      <c r="W235" s="254"/>
      <c r="X235" s="254"/>
      <c r="Y235" s="254"/>
      <c r="Z235" s="254"/>
      <c r="AA235" s="254"/>
      <c r="AB235" s="254"/>
      <c r="AC235" s="254"/>
      <c r="AD235" s="254"/>
      <c r="AE235" s="254"/>
      <c r="AF235" s="254"/>
      <c r="AG235" s="254"/>
      <c r="AH235" s="254"/>
      <c r="AI235" s="254"/>
      <c r="AJ235" s="254"/>
      <c r="AK235" s="254"/>
      <c r="AL235" s="254"/>
      <c r="AM235" s="254"/>
      <c r="AN235" s="254"/>
      <c r="AO235" s="254"/>
      <c r="AP235" s="254"/>
      <c r="AQ235" s="254"/>
      <c r="AR235" s="254"/>
      <c r="AS235" s="254"/>
      <c r="AT235" s="254"/>
      <c r="AU235" s="254"/>
      <c r="AV235" s="254"/>
      <c r="AW235" s="254"/>
      <c r="AX235" s="254"/>
      <c r="AY235" s="254"/>
      <c r="AZ235" s="254"/>
      <c r="BA235" s="254"/>
      <c r="BB235" s="254"/>
      <c r="BC235" s="254"/>
      <c r="BD235" s="254"/>
      <c r="BE235" s="254"/>
      <c r="BF235" s="254"/>
      <c r="BG235" s="254"/>
      <c r="BH235" s="254"/>
      <c r="BI235" s="254"/>
      <c r="BJ235" s="254"/>
      <c r="BK235" s="254"/>
      <c r="BL235" s="254"/>
      <c r="BM235" s="254"/>
      <c r="BN235" s="254"/>
      <c r="BO235" s="254"/>
      <c r="BP235" s="254"/>
      <c r="BQ235" s="254"/>
      <c r="BR235" s="254"/>
      <c r="BS235" s="600"/>
      <c r="BT235" s="689"/>
    </row>
    <row r="236" spans="1:72">
      <c r="A236" s="683" t="s">
        <v>105</v>
      </c>
      <c r="B236" s="683"/>
      <c r="C236" s="683"/>
      <c r="D236" s="266" t="s">
        <v>67</v>
      </c>
      <c r="E236" s="267"/>
      <c r="F236" s="80"/>
      <c r="G236" s="81"/>
      <c r="H236" s="81"/>
      <c r="I236" s="78"/>
      <c r="J236" s="79"/>
      <c r="K236" s="310">
        <f>+COUNTIF(L236:BS236, "Yes d.")</f>
        <v>0</v>
      </c>
      <c r="L236" s="253"/>
      <c r="M236" s="253"/>
      <c r="N236" s="253"/>
      <c r="O236" s="253"/>
      <c r="P236" s="253"/>
      <c r="Q236" s="253"/>
      <c r="R236" s="253"/>
      <c r="S236" s="253"/>
      <c r="T236" s="253"/>
      <c r="U236" s="253"/>
      <c r="V236" s="253"/>
      <c r="W236" s="253"/>
      <c r="X236" s="253"/>
      <c r="Y236" s="253"/>
      <c r="Z236" s="253"/>
      <c r="AA236" s="253"/>
      <c r="AB236" s="253"/>
      <c r="AC236" s="253"/>
      <c r="AD236" s="253"/>
      <c r="AE236" s="253"/>
      <c r="AF236" s="253"/>
      <c r="AG236" s="253"/>
      <c r="AH236" s="253"/>
      <c r="AI236" s="253"/>
      <c r="AJ236" s="253"/>
      <c r="AK236" s="253"/>
      <c r="AL236" s="253"/>
      <c r="AM236" s="253"/>
      <c r="AN236" s="253"/>
      <c r="AO236" s="253"/>
      <c r="AP236" s="253"/>
      <c r="AQ236" s="253"/>
      <c r="AR236" s="253"/>
      <c r="AS236" s="253"/>
      <c r="AT236" s="253"/>
      <c r="AU236" s="253"/>
      <c r="AV236" s="253"/>
      <c r="AW236" s="253"/>
      <c r="AX236" s="253"/>
      <c r="AY236" s="253"/>
      <c r="AZ236" s="253"/>
      <c r="BA236" s="253"/>
      <c r="BB236" s="253"/>
      <c r="BC236" s="253"/>
      <c r="BD236" s="253"/>
      <c r="BE236" s="253"/>
      <c r="BF236" s="253"/>
      <c r="BG236" s="253"/>
      <c r="BH236" s="253"/>
      <c r="BI236" s="253"/>
      <c r="BJ236" s="253"/>
      <c r="BK236" s="253"/>
      <c r="BL236" s="253"/>
      <c r="BM236" s="253"/>
      <c r="BN236" s="253"/>
      <c r="BO236" s="253"/>
      <c r="BP236" s="253"/>
      <c r="BQ236" s="253"/>
      <c r="BR236" s="253"/>
      <c r="BS236" s="599"/>
      <c r="BT236" s="689"/>
    </row>
    <row r="237" spans="1:72">
      <c r="A237" s="683" t="s">
        <v>105</v>
      </c>
      <c r="B237" s="683"/>
      <c r="C237" s="683"/>
      <c r="D237" s="720" t="s">
        <v>16</v>
      </c>
      <c r="E237" s="721"/>
      <c r="F237" s="80"/>
      <c r="G237" s="81"/>
      <c r="H237" s="81"/>
      <c r="I237" s="82"/>
      <c r="J237" s="83"/>
      <c r="K237" s="310">
        <f>+COUNTIF(L237:BS237, "0-30")+COUNTIF(L237:BS237, "31-60")+COUNTIF(L237:BS237, "61-90")+COUNTIF(L237:BS237, "over 90 days")</f>
        <v>0</v>
      </c>
      <c r="L237" s="254"/>
      <c r="M237" s="254"/>
      <c r="N237" s="254"/>
      <c r="O237" s="254"/>
      <c r="P237" s="254"/>
      <c r="Q237" s="254"/>
      <c r="R237" s="254"/>
      <c r="S237" s="254"/>
      <c r="T237" s="254"/>
      <c r="U237" s="254"/>
      <c r="V237" s="254"/>
      <c r="W237" s="254"/>
      <c r="X237" s="254"/>
      <c r="Y237" s="254"/>
      <c r="Z237" s="254"/>
      <c r="AA237" s="254"/>
      <c r="AB237" s="254"/>
      <c r="AC237" s="254"/>
      <c r="AD237" s="254"/>
      <c r="AE237" s="254"/>
      <c r="AF237" s="254"/>
      <c r="AG237" s="254"/>
      <c r="AH237" s="254"/>
      <c r="AI237" s="254"/>
      <c r="AJ237" s="254"/>
      <c r="AK237" s="254"/>
      <c r="AL237" s="254"/>
      <c r="AM237" s="254"/>
      <c r="AN237" s="254"/>
      <c r="AO237" s="254"/>
      <c r="AP237" s="254"/>
      <c r="AQ237" s="254"/>
      <c r="AR237" s="254"/>
      <c r="AS237" s="254"/>
      <c r="AT237" s="254"/>
      <c r="AU237" s="254"/>
      <c r="AV237" s="254"/>
      <c r="AW237" s="254"/>
      <c r="AX237" s="254"/>
      <c r="AY237" s="254"/>
      <c r="AZ237" s="254"/>
      <c r="BA237" s="254"/>
      <c r="BB237" s="254"/>
      <c r="BC237" s="254"/>
      <c r="BD237" s="254"/>
      <c r="BE237" s="254"/>
      <c r="BF237" s="254"/>
      <c r="BG237" s="254"/>
      <c r="BH237" s="254"/>
      <c r="BI237" s="254"/>
      <c r="BJ237" s="254"/>
      <c r="BK237" s="254"/>
      <c r="BL237" s="254"/>
      <c r="BM237" s="254"/>
      <c r="BN237" s="254"/>
      <c r="BO237" s="254"/>
      <c r="BP237" s="254"/>
      <c r="BQ237" s="254"/>
      <c r="BR237" s="254"/>
      <c r="BS237" s="600"/>
      <c r="BT237" s="689"/>
    </row>
    <row r="238" spans="1:72">
      <c r="A238" s="683" t="s">
        <v>105</v>
      </c>
      <c r="B238" s="683"/>
      <c r="C238" s="683"/>
      <c r="D238" s="703" t="s">
        <v>107</v>
      </c>
      <c r="E238" s="704"/>
      <c r="F238" s="80"/>
      <c r="G238" s="81"/>
      <c r="H238" s="81"/>
      <c r="I238" s="82"/>
      <c r="J238" s="83"/>
      <c r="K238" s="310">
        <f>+COUNTIF(L237:BS237, "0-30")</f>
        <v>0</v>
      </c>
      <c r="L238" s="691"/>
      <c r="M238" s="692"/>
      <c r="N238" s="692"/>
      <c r="O238" s="692"/>
      <c r="P238" s="692"/>
      <c r="Q238" s="692"/>
      <c r="R238" s="692"/>
      <c r="S238" s="692"/>
      <c r="T238" s="692"/>
      <c r="U238" s="692"/>
      <c r="V238" s="692"/>
      <c r="W238" s="692"/>
      <c r="X238" s="692"/>
      <c r="Y238" s="692"/>
      <c r="Z238" s="692"/>
      <c r="AA238" s="692"/>
      <c r="AB238" s="692"/>
      <c r="AC238" s="692"/>
      <c r="AD238" s="692"/>
      <c r="AE238" s="692"/>
      <c r="AF238" s="692"/>
      <c r="AG238" s="692"/>
      <c r="AH238" s="692"/>
      <c r="AI238" s="692"/>
      <c r="AJ238" s="692"/>
      <c r="AK238" s="692"/>
      <c r="AL238" s="692"/>
      <c r="AM238" s="692"/>
      <c r="AN238" s="692"/>
      <c r="AO238" s="692"/>
      <c r="AP238" s="692"/>
      <c r="AQ238" s="692"/>
      <c r="AR238" s="692"/>
      <c r="AS238" s="692"/>
      <c r="AT238" s="692"/>
      <c r="AU238" s="692"/>
      <c r="AV238" s="692"/>
      <c r="AW238" s="692"/>
      <c r="AX238" s="692"/>
      <c r="AY238" s="692"/>
      <c r="AZ238" s="692"/>
      <c r="BA238" s="692"/>
      <c r="BB238" s="692"/>
      <c r="BC238" s="692"/>
      <c r="BD238" s="692"/>
      <c r="BE238" s="692"/>
      <c r="BF238" s="692"/>
      <c r="BG238" s="692"/>
      <c r="BH238" s="692"/>
      <c r="BI238" s="692"/>
      <c r="BJ238" s="692"/>
      <c r="BK238" s="692"/>
      <c r="BL238" s="692"/>
      <c r="BM238" s="692"/>
      <c r="BN238" s="692"/>
      <c r="BO238" s="692"/>
      <c r="BP238" s="692"/>
      <c r="BQ238" s="692"/>
      <c r="BR238" s="692"/>
      <c r="BS238" s="692"/>
      <c r="BT238" s="689"/>
    </row>
    <row r="239" spans="1:72">
      <c r="A239" s="683" t="s">
        <v>105</v>
      </c>
      <c r="B239" s="683"/>
      <c r="C239" s="683"/>
      <c r="D239" s="703" t="s">
        <v>108</v>
      </c>
      <c r="E239" s="704"/>
      <c r="F239" s="80"/>
      <c r="G239" s="81"/>
      <c r="H239" s="81"/>
      <c r="I239" s="82"/>
      <c r="J239" s="83"/>
      <c r="K239" s="310">
        <f>+COUNTIF(L237:BS237, "31-60")</f>
        <v>0</v>
      </c>
      <c r="L239" s="693"/>
      <c r="M239" s="694"/>
      <c r="N239" s="694"/>
      <c r="O239" s="694"/>
      <c r="P239" s="694"/>
      <c r="Q239" s="694"/>
      <c r="R239" s="694"/>
      <c r="S239" s="694"/>
      <c r="T239" s="694"/>
      <c r="U239" s="694"/>
      <c r="V239" s="694"/>
      <c r="W239" s="694"/>
      <c r="X239" s="694"/>
      <c r="Y239" s="694"/>
      <c r="Z239" s="694"/>
      <c r="AA239" s="694"/>
      <c r="AB239" s="694"/>
      <c r="AC239" s="694"/>
      <c r="AD239" s="694"/>
      <c r="AE239" s="694"/>
      <c r="AF239" s="694"/>
      <c r="AG239" s="694"/>
      <c r="AH239" s="694"/>
      <c r="AI239" s="694"/>
      <c r="AJ239" s="694"/>
      <c r="AK239" s="694"/>
      <c r="AL239" s="694"/>
      <c r="AM239" s="694"/>
      <c r="AN239" s="694"/>
      <c r="AO239" s="694"/>
      <c r="AP239" s="694"/>
      <c r="AQ239" s="694"/>
      <c r="AR239" s="694"/>
      <c r="AS239" s="694"/>
      <c r="AT239" s="694"/>
      <c r="AU239" s="694"/>
      <c r="AV239" s="694"/>
      <c r="AW239" s="694"/>
      <c r="AX239" s="694"/>
      <c r="AY239" s="694"/>
      <c r="AZ239" s="694"/>
      <c r="BA239" s="694"/>
      <c r="BB239" s="694"/>
      <c r="BC239" s="694"/>
      <c r="BD239" s="694"/>
      <c r="BE239" s="694"/>
      <c r="BF239" s="694"/>
      <c r="BG239" s="694"/>
      <c r="BH239" s="694"/>
      <c r="BI239" s="694"/>
      <c r="BJ239" s="694"/>
      <c r="BK239" s="694"/>
      <c r="BL239" s="694"/>
      <c r="BM239" s="694"/>
      <c r="BN239" s="694"/>
      <c r="BO239" s="694"/>
      <c r="BP239" s="694"/>
      <c r="BQ239" s="694"/>
      <c r="BR239" s="694"/>
      <c r="BS239" s="694"/>
      <c r="BT239" s="689"/>
    </row>
    <row r="240" spans="1:72">
      <c r="A240" s="683" t="s">
        <v>105</v>
      </c>
      <c r="B240" s="683"/>
      <c r="C240" s="683"/>
      <c r="D240" s="703" t="s">
        <v>109</v>
      </c>
      <c r="E240" s="704"/>
      <c r="F240" s="80"/>
      <c r="G240" s="81"/>
      <c r="H240" s="81"/>
      <c r="I240" s="82"/>
      <c r="J240" s="83"/>
      <c r="K240" s="310">
        <f>+COUNTIF(L237:BS237, "61-90")</f>
        <v>0</v>
      </c>
      <c r="L240" s="693"/>
      <c r="M240" s="694"/>
      <c r="N240" s="694"/>
      <c r="O240" s="694"/>
      <c r="P240" s="694"/>
      <c r="Q240" s="694"/>
      <c r="R240" s="694"/>
      <c r="S240" s="694"/>
      <c r="T240" s="694"/>
      <c r="U240" s="694"/>
      <c r="V240" s="694"/>
      <c r="W240" s="694"/>
      <c r="X240" s="694"/>
      <c r="Y240" s="694"/>
      <c r="Z240" s="694"/>
      <c r="AA240" s="694"/>
      <c r="AB240" s="694"/>
      <c r="AC240" s="694"/>
      <c r="AD240" s="694"/>
      <c r="AE240" s="694"/>
      <c r="AF240" s="694"/>
      <c r="AG240" s="694"/>
      <c r="AH240" s="694"/>
      <c r="AI240" s="694"/>
      <c r="AJ240" s="694"/>
      <c r="AK240" s="694"/>
      <c r="AL240" s="694"/>
      <c r="AM240" s="694"/>
      <c r="AN240" s="694"/>
      <c r="AO240" s="694"/>
      <c r="AP240" s="694"/>
      <c r="AQ240" s="694"/>
      <c r="AR240" s="694"/>
      <c r="AS240" s="694"/>
      <c r="AT240" s="694"/>
      <c r="AU240" s="694"/>
      <c r="AV240" s="694"/>
      <c r="AW240" s="694"/>
      <c r="AX240" s="694"/>
      <c r="AY240" s="694"/>
      <c r="AZ240" s="694"/>
      <c r="BA240" s="694"/>
      <c r="BB240" s="694"/>
      <c r="BC240" s="694"/>
      <c r="BD240" s="694"/>
      <c r="BE240" s="694"/>
      <c r="BF240" s="694"/>
      <c r="BG240" s="694"/>
      <c r="BH240" s="694"/>
      <c r="BI240" s="694"/>
      <c r="BJ240" s="694"/>
      <c r="BK240" s="694"/>
      <c r="BL240" s="694"/>
      <c r="BM240" s="694"/>
      <c r="BN240" s="694"/>
      <c r="BO240" s="694"/>
      <c r="BP240" s="694"/>
      <c r="BQ240" s="694"/>
      <c r="BR240" s="694"/>
      <c r="BS240" s="694"/>
      <c r="BT240" s="689"/>
    </row>
    <row r="241" spans="1:72">
      <c r="A241" s="683" t="s">
        <v>105</v>
      </c>
      <c r="B241" s="683"/>
      <c r="C241" s="683"/>
      <c r="D241" s="707" t="s">
        <v>110</v>
      </c>
      <c r="E241" s="708"/>
      <c r="F241" s="80"/>
      <c r="G241" s="81"/>
      <c r="H241" s="81"/>
      <c r="I241" s="82"/>
      <c r="J241" s="83"/>
      <c r="K241" s="310">
        <f>+COUNTIF(L237:BS237, "over 90 days")</f>
        <v>0</v>
      </c>
      <c r="L241" s="695"/>
      <c r="M241" s="696"/>
      <c r="N241" s="696"/>
      <c r="O241" s="696"/>
      <c r="P241" s="696"/>
      <c r="Q241" s="696"/>
      <c r="R241" s="696"/>
      <c r="S241" s="696"/>
      <c r="T241" s="696"/>
      <c r="U241" s="696"/>
      <c r="V241" s="696"/>
      <c r="W241" s="696"/>
      <c r="X241" s="696"/>
      <c r="Y241" s="696"/>
      <c r="Z241" s="696"/>
      <c r="AA241" s="696"/>
      <c r="AB241" s="696"/>
      <c r="AC241" s="696"/>
      <c r="AD241" s="696"/>
      <c r="AE241" s="696"/>
      <c r="AF241" s="696"/>
      <c r="AG241" s="696"/>
      <c r="AH241" s="696"/>
      <c r="AI241" s="696"/>
      <c r="AJ241" s="696"/>
      <c r="AK241" s="696"/>
      <c r="AL241" s="696"/>
      <c r="AM241" s="696"/>
      <c r="AN241" s="696"/>
      <c r="AO241" s="696"/>
      <c r="AP241" s="696"/>
      <c r="AQ241" s="696"/>
      <c r="AR241" s="696"/>
      <c r="AS241" s="696"/>
      <c r="AT241" s="696"/>
      <c r="AU241" s="696"/>
      <c r="AV241" s="696"/>
      <c r="AW241" s="696"/>
      <c r="AX241" s="696"/>
      <c r="AY241" s="696"/>
      <c r="AZ241" s="696"/>
      <c r="BA241" s="696"/>
      <c r="BB241" s="696"/>
      <c r="BC241" s="696"/>
      <c r="BD241" s="696"/>
      <c r="BE241" s="696"/>
      <c r="BF241" s="696"/>
      <c r="BG241" s="696"/>
      <c r="BH241" s="696"/>
      <c r="BI241" s="696"/>
      <c r="BJ241" s="696"/>
      <c r="BK241" s="696"/>
      <c r="BL241" s="696"/>
      <c r="BM241" s="696"/>
      <c r="BN241" s="696"/>
      <c r="BO241" s="696"/>
      <c r="BP241" s="696"/>
      <c r="BQ241" s="696"/>
      <c r="BR241" s="696"/>
      <c r="BS241" s="696"/>
      <c r="BT241" s="689"/>
    </row>
    <row r="242" spans="1:72" ht="15" thickBot="1">
      <c r="A242" s="717" t="s">
        <v>105</v>
      </c>
      <c r="B242" s="717"/>
      <c r="C242" s="717"/>
      <c r="D242" s="705" t="s">
        <v>120</v>
      </c>
      <c r="E242" s="706"/>
      <c r="F242" s="98"/>
      <c r="G242" s="99"/>
      <c r="H242" s="99"/>
      <c r="I242" s="86"/>
      <c r="J242" s="87"/>
      <c r="K242" s="88">
        <f>+COUNTIF(L242:BS242, "Yes e.")</f>
        <v>0</v>
      </c>
      <c r="L242" s="255"/>
      <c r="M242" s="255"/>
      <c r="N242" s="255"/>
      <c r="O242" s="255"/>
      <c r="P242" s="255"/>
      <c r="Q242" s="255"/>
      <c r="R242" s="255"/>
      <c r="S242" s="255"/>
      <c r="T242" s="255"/>
      <c r="U242" s="255"/>
      <c r="V242" s="255"/>
      <c r="W242" s="255"/>
      <c r="X242" s="255"/>
      <c r="Y242" s="255"/>
      <c r="Z242" s="255"/>
      <c r="AA242" s="255"/>
      <c r="AB242" s="255"/>
      <c r="AC242" s="255"/>
      <c r="AD242" s="255"/>
      <c r="AE242" s="255"/>
      <c r="AF242" s="255"/>
      <c r="AG242" s="255"/>
      <c r="AH242" s="255"/>
      <c r="AI242" s="255"/>
      <c r="AJ242" s="255"/>
      <c r="AK242" s="255"/>
      <c r="AL242" s="255"/>
      <c r="AM242" s="255"/>
      <c r="AN242" s="255"/>
      <c r="AO242" s="255"/>
      <c r="AP242" s="255"/>
      <c r="AQ242" s="255"/>
      <c r="AR242" s="255"/>
      <c r="AS242" s="255"/>
      <c r="AT242" s="255"/>
      <c r="AU242" s="255"/>
      <c r="AV242" s="255"/>
      <c r="AW242" s="255"/>
      <c r="AX242" s="255"/>
      <c r="AY242" s="255"/>
      <c r="AZ242" s="255"/>
      <c r="BA242" s="255"/>
      <c r="BB242" s="255"/>
      <c r="BC242" s="255"/>
      <c r="BD242" s="255"/>
      <c r="BE242" s="255"/>
      <c r="BF242" s="255"/>
      <c r="BG242" s="255"/>
      <c r="BH242" s="255"/>
      <c r="BI242" s="255"/>
      <c r="BJ242" s="255"/>
      <c r="BK242" s="255"/>
      <c r="BL242" s="255"/>
      <c r="BM242" s="255"/>
      <c r="BN242" s="255"/>
      <c r="BO242" s="255"/>
      <c r="BP242" s="255"/>
      <c r="BQ242" s="255"/>
      <c r="BR242" s="255"/>
      <c r="BS242" s="601"/>
      <c r="BT242" s="690"/>
    </row>
    <row r="243" spans="1:72" ht="26.4">
      <c r="A243" s="304" t="s">
        <v>102</v>
      </c>
      <c r="B243" s="72">
        <v>34</v>
      </c>
      <c r="C243" s="304" t="s">
        <v>61</v>
      </c>
      <c r="D243" s="73" t="s">
        <v>29</v>
      </c>
      <c r="E243" s="94" t="str">
        <f>IF(F243=0,"",IF(F243=G243,"N/A",IF(ISERROR(J243/I243),1,J243/I243)))</f>
        <v/>
      </c>
      <c r="F243" s="74">
        <f>COUNTIF(L243:CG243,"1 Yes")+COUNTIF(L243:CG243,"2 No")+COUNTIF(L243:CG243,"3 N/A")</f>
        <v>0</v>
      </c>
      <c r="G243" s="74">
        <f>COUNTIF(L243:CG243,"3 N/A")</f>
        <v>0</v>
      </c>
      <c r="H243" s="75">
        <f>+COUNTIF(L243:BS243, "2 No")</f>
        <v>0</v>
      </c>
      <c r="I243" s="71">
        <f>+COUNTIF(L243:BS243, "2 No")+COUNTIF(L243:BS243,"1 Yes")</f>
        <v>0</v>
      </c>
      <c r="J243" s="310">
        <f>+COUNTIF(L243:BS243, "1 Yes")</f>
        <v>0</v>
      </c>
      <c r="K243" s="310"/>
      <c r="L243" s="252"/>
      <c r="M243" s="252"/>
      <c r="N243" s="252"/>
      <c r="O243" s="252"/>
      <c r="P243" s="252"/>
      <c r="Q243" s="252"/>
      <c r="R243" s="252"/>
      <c r="S243" s="252"/>
      <c r="T243" s="252"/>
      <c r="U243" s="252"/>
      <c r="V243" s="252"/>
      <c r="W243" s="252"/>
      <c r="X243" s="252"/>
      <c r="Y243" s="252"/>
      <c r="Z243" s="252"/>
      <c r="AA243" s="252"/>
      <c r="AB243" s="252"/>
      <c r="AC243" s="252"/>
      <c r="AD243" s="252"/>
      <c r="AE243" s="252"/>
      <c r="AF243" s="252"/>
      <c r="AG243" s="252"/>
      <c r="AH243" s="252"/>
      <c r="AI243" s="252"/>
      <c r="AJ243" s="252"/>
      <c r="AK243" s="252"/>
      <c r="AL243" s="252"/>
      <c r="AM243" s="252"/>
      <c r="AN243" s="252"/>
      <c r="AO243" s="252"/>
      <c r="AP243" s="252"/>
      <c r="AQ243" s="252"/>
      <c r="AR243" s="252"/>
      <c r="AS243" s="252"/>
      <c r="AT243" s="252"/>
      <c r="AU243" s="252"/>
      <c r="AV243" s="252"/>
      <c r="AW243" s="252"/>
      <c r="AX243" s="252"/>
      <c r="AY243" s="252"/>
      <c r="AZ243" s="252"/>
      <c r="BA243" s="252"/>
      <c r="BB243" s="252"/>
      <c r="BC243" s="252"/>
      <c r="BD243" s="252"/>
      <c r="BE243" s="252"/>
      <c r="BF243" s="252"/>
      <c r="BG243" s="252"/>
      <c r="BH243" s="252"/>
      <c r="BI243" s="252"/>
      <c r="BJ243" s="252"/>
      <c r="BK243" s="252"/>
      <c r="BL243" s="252"/>
      <c r="BM243" s="252"/>
      <c r="BN243" s="252"/>
      <c r="BO243" s="252"/>
      <c r="BP243" s="252"/>
      <c r="BQ243" s="252"/>
      <c r="BR243" s="252"/>
      <c r="BS243" s="598"/>
      <c r="BT243" s="688"/>
    </row>
    <row r="244" spans="1:72">
      <c r="A244" s="683" t="s">
        <v>105</v>
      </c>
      <c r="B244" s="683"/>
      <c r="C244" s="683"/>
      <c r="D244" s="681" t="s">
        <v>106</v>
      </c>
      <c r="E244" s="682"/>
      <c r="F244" s="76"/>
      <c r="G244" s="77"/>
      <c r="H244" s="77"/>
      <c r="I244" s="78"/>
      <c r="J244" s="79"/>
      <c r="K244" s="310">
        <f>+COUNTIF(L244:BS244, "Yes a.")</f>
        <v>0</v>
      </c>
      <c r="L244" s="253"/>
      <c r="M244" s="253"/>
      <c r="N244" s="253"/>
      <c r="O244" s="253"/>
      <c r="P244" s="253"/>
      <c r="Q244" s="253"/>
      <c r="R244" s="253"/>
      <c r="S244" s="253"/>
      <c r="T244" s="253"/>
      <c r="U244" s="253"/>
      <c r="V244" s="253"/>
      <c r="W244" s="253"/>
      <c r="X244" s="253"/>
      <c r="Y244" s="253"/>
      <c r="Z244" s="253"/>
      <c r="AA244" s="253"/>
      <c r="AB244" s="253"/>
      <c r="AC244" s="253"/>
      <c r="AD244" s="253"/>
      <c r="AE244" s="253"/>
      <c r="AF244" s="253"/>
      <c r="AG244" s="253"/>
      <c r="AH244" s="253"/>
      <c r="AI244" s="253"/>
      <c r="AJ244" s="253"/>
      <c r="AK244" s="253"/>
      <c r="AL244" s="253"/>
      <c r="AM244" s="253"/>
      <c r="AN244" s="253"/>
      <c r="AO244" s="253"/>
      <c r="AP244" s="253"/>
      <c r="AQ244" s="253"/>
      <c r="AR244" s="253"/>
      <c r="AS244" s="253"/>
      <c r="AT244" s="253"/>
      <c r="AU244" s="253"/>
      <c r="AV244" s="253"/>
      <c r="AW244" s="253"/>
      <c r="AX244" s="253"/>
      <c r="AY244" s="253"/>
      <c r="AZ244" s="253"/>
      <c r="BA244" s="253"/>
      <c r="BB244" s="253"/>
      <c r="BC244" s="253"/>
      <c r="BD244" s="253"/>
      <c r="BE244" s="253"/>
      <c r="BF244" s="253"/>
      <c r="BG244" s="253"/>
      <c r="BH244" s="253"/>
      <c r="BI244" s="253"/>
      <c r="BJ244" s="253"/>
      <c r="BK244" s="253"/>
      <c r="BL244" s="253"/>
      <c r="BM244" s="253"/>
      <c r="BN244" s="253"/>
      <c r="BO244" s="253"/>
      <c r="BP244" s="253"/>
      <c r="BQ244" s="253"/>
      <c r="BR244" s="253"/>
      <c r="BS244" s="599"/>
      <c r="BT244" s="689"/>
    </row>
    <row r="245" spans="1:72">
      <c r="A245" s="683" t="s">
        <v>105</v>
      </c>
      <c r="B245" s="683"/>
      <c r="C245" s="683"/>
      <c r="D245" s="681" t="s">
        <v>73</v>
      </c>
      <c r="E245" s="682"/>
      <c r="F245" s="80"/>
      <c r="G245" s="81"/>
      <c r="H245" s="81"/>
      <c r="I245" s="78"/>
      <c r="J245" s="79"/>
      <c r="K245" s="310">
        <f>+COUNTIF(L245:BS245, "Yes b.")</f>
        <v>0</v>
      </c>
      <c r="L245" s="253"/>
      <c r="M245" s="253"/>
      <c r="N245" s="253"/>
      <c r="O245" s="253"/>
      <c r="P245" s="253"/>
      <c r="Q245" s="253"/>
      <c r="R245" s="253"/>
      <c r="S245" s="253"/>
      <c r="T245" s="253"/>
      <c r="U245" s="253"/>
      <c r="V245" s="253"/>
      <c r="W245" s="253"/>
      <c r="X245" s="253"/>
      <c r="Y245" s="253"/>
      <c r="Z245" s="253"/>
      <c r="AA245" s="253"/>
      <c r="AB245" s="253"/>
      <c r="AC245" s="253"/>
      <c r="AD245" s="253"/>
      <c r="AE245" s="253"/>
      <c r="AF245" s="253"/>
      <c r="AG245" s="253"/>
      <c r="AH245" s="253"/>
      <c r="AI245" s="253"/>
      <c r="AJ245" s="253"/>
      <c r="AK245" s="253"/>
      <c r="AL245" s="253"/>
      <c r="AM245" s="253"/>
      <c r="AN245" s="253"/>
      <c r="AO245" s="253"/>
      <c r="AP245" s="253"/>
      <c r="AQ245" s="253"/>
      <c r="AR245" s="253"/>
      <c r="AS245" s="253"/>
      <c r="AT245" s="253"/>
      <c r="AU245" s="253"/>
      <c r="AV245" s="253"/>
      <c r="AW245" s="253"/>
      <c r="AX245" s="253"/>
      <c r="AY245" s="253"/>
      <c r="AZ245" s="253"/>
      <c r="BA245" s="253"/>
      <c r="BB245" s="253"/>
      <c r="BC245" s="253"/>
      <c r="BD245" s="253"/>
      <c r="BE245" s="253"/>
      <c r="BF245" s="253"/>
      <c r="BG245" s="253"/>
      <c r="BH245" s="253"/>
      <c r="BI245" s="253"/>
      <c r="BJ245" s="253"/>
      <c r="BK245" s="253"/>
      <c r="BL245" s="253"/>
      <c r="BM245" s="253"/>
      <c r="BN245" s="253"/>
      <c r="BO245" s="253"/>
      <c r="BP245" s="253"/>
      <c r="BQ245" s="253"/>
      <c r="BR245" s="253"/>
      <c r="BS245" s="599"/>
      <c r="BT245" s="689"/>
    </row>
    <row r="246" spans="1:72">
      <c r="A246" s="683" t="s">
        <v>105</v>
      </c>
      <c r="B246" s="683"/>
      <c r="C246" s="683"/>
      <c r="D246" s="720" t="s">
        <v>16</v>
      </c>
      <c r="E246" s="721"/>
      <c r="F246" s="80"/>
      <c r="G246" s="81"/>
      <c r="H246" s="81"/>
      <c r="I246" s="82"/>
      <c r="J246" s="83"/>
      <c r="K246" s="310">
        <f>+COUNTIF(L246:BS246, "0-30")+COUNTIF(L246:BS246, "31-60")+COUNTIF(L246:BS246, "61-90")+COUNTIF(L246:BS246, "over 90 days")</f>
        <v>0</v>
      </c>
      <c r="L246" s="254"/>
      <c r="M246" s="254"/>
      <c r="N246" s="254"/>
      <c r="O246" s="254"/>
      <c r="P246" s="254"/>
      <c r="Q246" s="254"/>
      <c r="R246" s="254"/>
      <c r="S246" s="254"/>
      <c r="T246" s="254"/>
      <c r="U246" s="254"/>
      <c r="V246" s="254"/>
      <c r="W246" s="254"/>
      <c r="X246" s="254"/>
      <c r="Y246" s="254"/>
      <c r="Z246" s="254"/>
      <c r="AA246" s="254"/>
      <c r="AB246" s="254"/>
      <c r="AC246" s="254"/>
      <c r="AD246" s="254"/>
      <c r="AE246" s="254"/>
      <c r="AF246" s="254"/>
      <c r="AG246" s="254"/>
      <c r="AH246" s="254"/>
      <c r="AI246" s="254"/>
      <c r="AJ246" s="254"/>
      <c r="AK246" s="254"/>
      <c r="AL246" s="254"/>
      <c r="AM246" s="254"/>
      <c r="AN246" s="254"/>
      <c r="AO246" s="254"/>
      <c r="AP246" s="254"/>
      <c r="AQ246" s="254"/>
      <c r="AR246" s="254"/>
      <c r="AS246" s="254"/>
      <c r="AT246" s="254"/>
      <c r="AU246" s="254"/>
      <c r="AV246" s="254"/>
      <c r="AW246" s="254"/>
      <c r="AX246" s="254"/>
      <c r="AY246" s="254"/>
      <c r="AZ246" s="254"/>
      <c r="BA246" s="254"/>
      <c r="BB246" s="254"/>
      <c r="BC246" s="254"/>
      <c r="BD246" s="254"/>
      <c r="BE246" s="254"/>
      <c r="BF246" s="254"/>
      <c r="BG246" s="254"/>
      <c r="BH246" s="254"/>
      <c r="BI246" s="254"/>
      <c r="BJ246" s="254"/>
      <c r="BK246" s="254"/>
      <c r="BL246" s="254"/>
      <c r="BM246" s="254"/>
      <c r="BN246" s="254"/>
      <c r="BO246" s="254"/>
      <c r="BP246" s="254"/>
      <c r="BQ246" s="254"/>
      <c r="BR246" s="254"/>
      <c r="BS246" s="600"/>
      <c r="BT246" s="689"/>
    </row>
    <row r="247" spans="1:72">
      <c r="A247" s="683" t="s">
        <v>105</v>
      </c>
      <c r="B247" s="683"/>
      <c r="C247" s="683"/>
      <c r="D247" s="703" t="s">
        <v>107</v>
      </c>
      <c r="E247" s="704"/>
      <c r="F247" s="80"/>
      <c r="G247" s="81"/>
      <c r="H247" s="81"/>
      <c r="I247" s="82"/>
      <c r="J247" s="83"/>
      <c r="K247" s="310">
        <f>+COUNTIF(L246:BS246, "0-30")</f>
        <v>0</v>
      </c>
      <c r="L247" s="691"/>
      <c r="M247" s="692"/>
      <c r="N247" s="692"/>
      <c r="O247" s="692"/>
      <c r="P247" s="692"/>
      <c r="Q247" s="692"/>
      <c r="R247" s="692"/>
      <c r="S247" s="692"/>
      <c r="T247" s="692"/>
      <c r="U247" s="692"/>
      <c r="V247" s="692"/>
      <c r="W247" s="692"/>
      <c r="X247" s="692"/>
      <c r="Y247" s="692"/>
      <c r="Z247" s="692"/>
      <c r="AA247" s="692"/>
      <c r="AB247" s="692"/>
      <c r="AC247" s="692"/>
      <c r="AD247" s="692"/>
      <c r="AE247" s="692"/>
      <c r="AF247" s="692"/>
      <c r="AG247" s="692"/>
      <c r="AH247" s="692"/>
      <c r="AI247" s="692"/>
      <c r="AJ247" s="692"/>
      <c r="AK247" s="692"/>
      <c r="AL247" s="692"/>
      <c r="AM247" s="692"/>
      <c r="AN247" s="692"/>
      <c r="AO247" s="692"/>
      <c r="AP247" s="692"/>
      <c r="AQ247" s="692"/>
      <c r="AR247" s="692"/>
      <c r="AS247" s="692"/>
      <c r="AT247" s="692"/>
      <c r="AU247" s="692"/>
      <c r="AV247" s="692"/>
      <c r="AW247" s="692"/>
      <c r="AX247" s="692"/>
      <c r="AY247" s="692"/>
      <c r="AZ247" s="692"/>
      <c r="BA247" s="692"/>
      <c r="BB247" s="692"/>
      <c r="BC247" s="692"/>
      <c r="BD247" s="692"/>
      <c r="BE247" s="692"/>
      <c r="BF247" s="692"/>
      <c r="BG247" s="692"/>
      <c r="BH247" s="692"/>
      <c r="BI247" s="692"/>
      <c r="BJ247" s="692"/>
      <c r="BK247" s="692"/>
      <c r="BL247" s="692"/>
      <c r="BM247" s="692"/>
      <c r="BN247" s="692"/>
      <c r="BO247" s="692"/>
      <c r="BP247" s="692"/>
      <c r="BQ247" s="692"/>
      <c r="BR247" s="692"/>
      <c r="BS247" s="692"/>
      <c r="BT247" s="689"/>
    </row>
    <row r="248" spans="1:72">
      <c r="A248" s="683" t="s">
        <v>105</v>
      </c>
      <c r="B248" s="683"/>
      <c r="C248" s="683"/>
      <c r="D248" s="703" t="s">
        <v>108</v>
      </c>
      <c r="E248" s="704"/>
      <c r="F248" s="80"/>
      <c r="G248" s="81"/>
      <c r="H248" s="81"/>
      <c r="I248" s="82"/>
      <c r="J248" s="83"/>
      <c r="K248" s="310">
        <f>+COUNTIF(L246:BS246, "31-60")</f>
        <v>0</v>
      </c>
      <c r="L248" s="693"/>
      <c r="M248" s="694"/>
      <c r="N248" s="694"/>
      <c r="O248" s="694"/>
      <c r="P248" s="694"/>
      <c r="Q248" s="694"/>
      <c r="R248" s="694"/>
      <c r="S248" s="694"/>
      <c r="T248" s="694"/>
      <c r="U248" s="694"/>
      <c r="V248" s="694"/>
      <c r="W248" s="694"/>
      <c r="X248" s="694"/>
      <c r="Y248" s="694"/>
      <c r="Z248" s="694"/>
      <c r="AA248" s="694"/>
      <c r="AB248" s="694"/>
      <c r="AC248" s="694"/>
      <c r="AD248" s="694"/>
      <c r="AE248" s="694"/>
      <c r="AF248" s="694"/>
      <c r="AG248" s="694"/>
      <c r="AH248" s="694"/>
      <c r="AI248" s="694"/>
      <c r="AJ248" s="694"/>
      <c r="AK248" s="694"/>
      <c r="AL248" s="694"/>
      <c r="AM248" s="694"/>
      <c r="AN248" s="694"/>
      <c r="AO248" s="694"/>
      <c r="AP248" s="694"/>
      <c r="AQ248" s="694"/>
      <c r="AR248" s="694"/>
      <c r="AS248" s="694"/>
      <c r="AT248" s="694"/>
      <c r="AU248" s="694"/>
      <c r="AV248" s="694"/>
      <c r="AW248" s="694"/>
      <c r="AX248" s="694"/>
      <c r="AY248" s="694"/>
      <c r="AZ248" s="694"/>
      <c r="BA248" s="694"/>
      <c r="BB248" s="694"/>
      <c r="BC248" s="694"/>
      <c r="BD248" s="694"/>
      <c r="BE248" s="694"/>
      <c r="BF248" s="694"/>
      <c r="BG248" s="694"/>
      <c r="BH248" s="694"/>
      <c r="BI248" s="694"/>
      <c r="BJ248" s="694"/>
      <c r="BK248" s="694"/>
      <c r="BL248" s="694"/>
      <c r="BM248" s="694"/>
      <c r="BN248" s="694"/>
      <c r="BO248" s="694"/>
      <c r="BP248" s="694"/>
      <c r="BQ248" s="694"/>
      <c r="BR248" s="694"/>
      <c r="BS248" s="694"/>
      <c r="BT248" s="689"/>
    </row>
    <row r="249" spans="1:72">
      <c r="A249" s="683" t="s">
        <v>105</v>
      </c>
      <c r="B249" s="683"/>
      <c r="C249" s="683"/>
      <c r="D249" s="703" t="s">
        <v>109</v>
      </c>
      <c r="E249" s="704"/>
      <c r="F249" s="80"/>
      <c r="G249" s="81"/>
      <c r="H249" s="81"/>
      <c r="I249" s="82"/>
      <c r="J249" s="83"/>
      <c r="K249" s="310">
        <f>+COUNTIF(L246:BS246, "61-90")</f>
        <v>0</v>
      </c>
      <c r="L249" s="693"/>
      <c r="M249" s="694"/>
      <c r="N249" s="694"/>
      <c r="O249" s="694"/>
      <c r="P249" s="694"/>
      <c r="Q249" s="694"/>
      <c r="R249" s="694"/>
      <c r="S249" s="694"/>
      <c r="T249" s="694"/>
      <c r="U249" s="694"/>
      <c r="V249" s="694"/>
      <c r="W249" s="694"/>
      <c r="X249" s="694"/>
      <c r="Y249" s="694"/>
      <c r="Z249" s="694"/>
      <c r="AA249" s="694"/>
      <c r="AB249" s="694"/>
      <c r="AC249" s="694"/>
      <c r="AD249" s="694"/>
      <c r="AE249" s="694"/>
      <c r="AF249" s="694"/>
      <c r="AG249" s="694"/>
      <c r="AH249" s="694"/>
      <c r="AI249" s="694"/>
      <c r="AJ249" s="694"/>
      <c r="AK249" s="694"/>
      <c r="AL249" s="694"/>
      <c r="AM249" s="694"/>
      <c r="AN249" s="694"/>
      <c r="AO249" s="694"/>
      <c r="AP249" s="694"/>
      <c r="AQ249" s="694"/>
      <c r="AR249" s="694"/>
      <c r="AS249" s="694"/>
      <c r="AT249" s="694"/>
      <c r="AU249" s="694"/>
      <c r="AV249" s="694"/>
      <c r="AW249" s="694"/>
      <c r="AX249" s="694"/>
      <c r="AY249" s="694"/>
      <c r="AZ249" s="694"/>
      <c r="BA249" s="694"/>
      <c r="BB249" s="694"/>
      <c r="BC249" s="694"/>
      <c r="BD249" s="694"/>
      <c r="BE249" s="694"/>
      <c r="BF249" s="694"/>
      <c r="BG249" s="694"/>
      <c r="BH249" s="694"/>
      <c r="BI249" s="694"/>
      <c r="BJ249" s="694"/>
      <c r="BK249" s="694"/>
      <c r="BL249" s="694"/>
      <c r="BM249" s="694"/>
      <c r="BN249" s="694"/>
      <c r="BO249" s="694"/>
      <c r="BP249" s="694"/>
      <c r="BQ249" s="694"/>
      <c r="BR249" s="694"/>
      <c r="BS249" s="694"/>
      <c r="BT249" s="689"/>
    </row>
    <row r="250" spans="1:72">
      <c r="A250" s="683" t="s">
        <v>105</v>
      </c>
      <c r="B250" s="683"/>
      <c r="C250" s="683"/>
      <c r="D250" s="707" t="s">
        <v>110</v>
      </c>
      <c r="E250" s="708"/>
      <c r="F250" s="80"/>
      <c r="G250" s="81"/>
      <c r="H250" s="81"/>
      <c r="I250" s="82"/>
      <c r="J250" s="83"/>
      <c r="K250" s="310">
        <f>+COUNTIF(L246:BS246, "over 90 days")</f>
        <v>0</v>
      </c>
      <c r="L250" s="695"/>
      <c r="M250" s="696"/>
      <c r="N250" s="696"/>
      <c r="O250" s="696"/>
      <c r="P250" s="696"/>
      <c r="Q250" s="696"/>
      <c r="R250" s="696"/>
      <c r="S250" s="696"/>
      <c r="T250" s="696"/>
      <c r="U250" s="696"/>
      <c r="V250" s="696"/>
      <c r="W250" s="696"/>
      <c r="X250" s="696"/>
      <c r="Y250" s="696"/>
      <c r="Z250" s="696"/>
      <c r="AA250" s="696"/>
      <c r="AB250" s="696"/>
      <c r="AC250" s="696"/>
      <c r="AD250" s="696"/>
      <c r="AE250" s="696"/>
      <c r="AF250" s="696"/>
      <c r="AG250" s="696"/>
      <c r="AH250" s="696"/>
      <c r="AI250" s="696"/>
      <c r="AJ250" s="696"/>
      <c r="AK250" s="696"/>
      <c r="AL250" s="696"/>
      <c r="AM250" s="696"/>
      <c r="AN250" s="696"/>
      <c r="AO250" s="696"/>
      <c r="AP250" s="696"/>
      <c r="AQ250" s="696"/>
      <c r="AR250" s="696"/>
      <c r="AS250" s="696"/>
      <c r="AT250" s="696"/>
      <c r="AU250" s="696"/>
      <c r="AV250" s="696"/>
      <c r="AW250" s="696"/>
      <c r="AX250" s="696"/>
      <c r="AY250" s="696"/>
      <c r="AZ250" s="696"/>
      <c r="BA250" s="696"/>
      <c r="BB250" s="696"/>
      <c r="BC250" s="696"/>
      <c r="BD250" s="696"/>
      <c r="BE250" s="696"/>
      <c r="BF250" s="696"/>
      <c r="BG250" s="696"/>
      <c r="BH250" s="696"/>
      <c r="BI250" s="696"/>
      <c r="BJ250" s="696"/>
      <c r="BK250" s="696"/>
      <c r="BL250" s="696"/>
      <c r="BM250" s="696"/>
      <c r="BN250" s="696"/>
      <c r="BO250" s="696"/>
      <c r="BP250" s="696"/>
      <c r="BQ250" s="696"/>
      <c r="BR250" s="696"/>
      <c r="BS250" s="696"/>
      <c r="BT250" s="689"/>
    </row>
    <row r="251" spans="1:72" ht="15" thickBot="1">
      <c r="A251" s="717" t="s">
        <v>105</v>
      </c>
      <c r="B251" s="717"/>
      <c r="C251" s="717"/>
      <c r="D251" s="705" t="s">
        <v>81</v>
      </c>
      <c r="E251" s="706"/>
      <c r="F251" s="98"/>
      <c r="G251" s="99"/>
      <c r="H251" s="99"/>
      <c r="I251" s="86"/>
      <c r="J251" s="87"/>
      <c r="K251" s="88">
        <f>+COUNTIF(L251:BS251, "Yes c.")</f>
        <v>0</v>
      </c>
      <c r="L251" s="255"/>
      <c r="M251" s="255"/>
      <c r="N251" s="255"/>
      <c r="O251" s="255"/>
      <c r="P251" s="255"/>
      <c r="Q251" s="255"/>
      <c r="R251" s="255"/>
      <c r="S251" s="255"/>
      <c r="T251" s="255"/>
      <c r="U251" s="255"/>
      <c r="V251" s="255"/>
      <c r="W251" s="255"/>
      <c r="X251" s="255"/>
      <c r="Y251" s="255"/>
      <c r="Z251" s="255"/>
      <c r="AA251" s="255"/>
      <c r="AB251" s="255"/>
      <c r="AC251" s="255"/>
      <c r="AD251" s="255"/>
      <c r="AE251" s="255"/>
      <c r="AF251" s="255"/>
      <c r="AG251" s="255"/>
      <c r="AH251" s="255"/>
      <c r="AI251" s="255"/>
      <c r="AJ251" s="255"/>
      <c r="AK251" s="255"/>
      <c r="AL251" s="255"/>
      <c r="AM251" s="255"/>
      <c r="AN251" s="255"/>
      <c r="AO251" s="255"/>
      <c r="AP251" s="255"/>
      <c r="AQ251" s="255"/>
      <c r="AR251" s="255"/>
      <c r="AS251" s="255"/>
      <c r="AT251" s="255"/>
      <c r="AU251" s="255"/>
      <c r="AV251" s="255"/>
      <c r="AW251" s="255"/>
      <c r="AX251" s="255"/>
      <c r="AY251" s="255"/>
      <c r="AZ251" s="255"/>
      <c r="BA251" s="255"/>
      <c r="BB251" s="255"/>
      <c r="BC251" s="255"/>
      <c r="BD251" s="255"/>
      <c r="BE251" s="255"/>
      <c r="BF251" s="255"/>
      <c r="BG251" s="255"/>
      <c r="BH251" s="255"/>
      <c r="BI251" s="255"/>
      <c r="BJ251" s="255"/>
      <c r="BK251" s="255"/>
      <c r="BL251" s="255"/>
      <c r="BM251" s="255"/>
      <c r="BN251" s="255"/>
      <c r="BO251" s="255"/>
      <c r="BP251" s="255"/>
      <c r="BQ251" s="255"/>
      <c r="BR251" s="255"/>
      <c r="BS251" s="601"/>
      <c r="BT251" s="689"/>
    </row>
    <row r="252" spans="1:72" ht="26.4">
      <c r="A252" s="304" t="s">
        <v>102</v>
      </c>
      <c r="B252" s="72">
        <v>35</v>
      </c>
      <c r="C252" s="304" t="s">
        <v>61</v>
      </c>
      <c r="D252" s="73" t="s">
        <v>30</v>
      </c>
      <c r="E252" s="94" t="str">
        <f>IF(F252=0,"",IF(F252=G252,"N/A",IF(ISERROR(J252/I252),1,J252/I252)))</f>
        <v/>
      </c>
      <c r="F252" s="74">
        <f>COUNTIF(L252:CG252,"1 Yes")+COUNTIF(L252:CG252,"2 No")+COUNTIF(L252:CG252,"3 N/A")</f>
        <v>0</v>
      </c>
      <c r="G252" s="74">
        <f>COUNTIF(L252:CG252,"3 N/A")</f>
        <v>0</v>
      </c>
      <c r="H252" s="75">
        <f>+COUNTIF(L252:BS252, "2 No")</f>
        <v>0</v>
      </c>
      <c r="I252" s="71">
        <f>+COUNTIF(L252:BS252, "2 No")+COUNTIF(L252:BS252,"1 Yes")</f>
        <v>0</v>
      </c>
      <c r="J252" s="310">
        <f>+COUNTIF(L252:BS252, "1 Yes")</f>
        <v>0</v>
      </c>
      <c r="K252" s="310"/>
      <c r="L252" s="252"/>
      <c r="M252" s="252"/>
      <c r="N252" s="252"/>
      <c r="O252" s="252"/>
      <c r="P252" s="252"/>
      <c r="Q252" s="252"/>
      <c r="R252" s="252"/>
      <c r="S252" s="252"/>
      <c r="T252" s="252"/>
      <c r="U252" s="252"/>
      <c r="V252" s="252"/>
      <c r="W252" s="252"/>
      <c r="X252" s="252"/>
      <c r="Y252" s="252"/>
      <c r="Z252" s="252"/>
      <c r="AA252" s="252"/>
      <c r="AB252" s="252"/>
      <c r="AC252" s="252"/>
      <c r="AD252" s="252"/>
      <c r="AE252" s="252"/>
      <c r="AF252" s="252"/>
      <c r="AG252" s="252"/>
      <c r="AH252" s="252"/>
      <c r="AI252" s="252"/>
      <c r="AJ252" s="252"/>
      <c r="AK252" s="252"/>
      <c r="AL252" s="252"/>
      <c r="AM252" s="252"/>
      <c r="AN252" s="252"/>
      <c r="AO252" s="252"/>
      <c r="AP252" s="252"/>
      <c r="AQ252" s="252"/>
      <c r="AR252" s="252"/>
      <c r="AS252" s="252"/>
      <c r="AT252" s="252"/>
      <c r="AU252" s="252"/>
      <c r="AV252" s="252"/>
      <c r="AW252" s="252"/>
      <c r="AX252" s="252"/>
      <c r="AY252" s="252"/>
      <c r="AZ252" s="252"/>
      <c r="BA252" s="252"/>
      <c r="BB252" s="252"/>
      <c r="BC252" s="252"/>
      <c r="BD252" s="252"/>
      <c r="BE252" s="252"/>
      <c r="BF252" s="252"/>
      <c r="BG252" s="252"/>
      <c r="BH252" s="252"/>
      <c r="BI252" s="252"/>
      <c r="BJ252" s="252"/>
      <c r="BK252" s="252"/>
      <c r="BL252" s="252"/>
      <c r="BM252" s="252"/>
      <c r="BN252" s="252"/>
      <c r="BO252" s="252"/>
      <c r="BP252" s="252"/>
      <c r="BQ252" s="252"/>
      <c r="BR252" s="252"/>
      <c r="BS252" s="598"/>
      <c r="BT252" s="688"/>
    </row>
    <row r="253" spans="1:72">
      <c r="A253" s="683" t="s">
        <v>105</v>
      </c>
      <c r="B253" s="683"/>
      <c r="C253" s="683"/>
      <c r="D253" s="681" t="s">
        <v>106</v>
      </c>
      <c r="E253" s="682"/>
      <c r="F253" s="76"/>
      <c r="G253" s="77"/>
      <c r="H253" s="77"/>
      <c r="I253" s="78"/>
      <c r="J253" s="79"/>
      <c r="K253" s="310">
        <f>+COUNTIF(L253:BS253, "Yes a.")</f>
        <v>0</v>
      </c>
      <c r="L253" s="253"/>
      <c r="M253" s="253"/>
      <c r="N253" s="253"/>
      <c r="O253" s="253"/>
      <c r="P253" s="253"/>
      <c r="Q253" s="253"/>
      <c r="R253" s="253"/>
      <c r="S253" s="253"/>
      <c r="T253" s="253"/>
      <c r="U253" s="253"/>
      <c r="V253" s="253"/>
      <c r="W253" s="253"/>
      <c r="X253" s="253"/>
      <c r="Y253" s="253"/>
      <c r="Z253" s="253"/>
      <c r="AA253" s="253"/>
      <c r="AB253" s="253"/>
      <c r="AC253" s="253"/>
      <c r="AD253" s="253"/>
      <c r="AE253" s="253"/>
      <c r="AF253" s="253"/>
      <c r="AG253" s="253"/>
      <c r="AH253" s="253"/>
      <c r="AI253" s="253"/>
      <c r="AJ253" s="253"/>
      <c r="AK253" s="253"/>
      <c r="AL253" s="253"/>
      <c r="AM253" s="253"/>
      <c r="AN253" s="253"/>
      <c r="AO253" s="253"/>
      <c r="AP253" s="253"/>
      <c r="AQ253" s="253"/>
      <c r="AR253" s="253"/>
      <c r="AS253" s="253"/>
      <c r="AT253" s="253"/>
      <c r="AU253" s="253"/>
      <c r="AV253" s="253"/>
      <c r="AW253" s="253"/>
      <c r="AX253" s="253"/>
      <c r="AY253" s="253"/>
      <c r="AZ253" s="253"/>
      <c r="BA253" s="253"/>
      <c r="BB253" s="253"/>
      <c r="BC253" s="253"/>
      <c r="BD253" s="253"/>
      <c r="BE253" s="253"/>
      <c r="BF253" s="253"/>
      <c r="BG253" s="253"/>
      <c r="BH253" s="253"/>
      <c r="BI253" s="253"/>
      <c r="BJ253" s="253"/>
      <c r="BK253" s="253"/>
      <c r="BL253" s="253"/>
      <c r="BM253" s="253"/>
      <c r="BN253" s="253"/>
      <c r="BO253" s="253"/>
      <c r="BP253" s="253"/>
      <c r="BQ253" s="253"/>
      <c r="BR253" s="253"/>
      <c r="BS253" s="599"/>
      <c r="BT253" s="689"/>
    </row>
    <row r="254" spans="1:72">
      <c r="A254" s="683" t="s">
        <v>105</v>
      </c>
      <c r="B254" s="683"/>
      <c r="C254" s="683"/>
      <c r="D254" s="681" t="s">
        <v>73</v>
      </c>
      <c r="E254" s="682"/>
      <c r="F254" s="80"/>
      <c r="G254" s="81"/>
      <c r="H254" s="81"/>
      <c r="I254" s="78"/>
      <c r="J254" s="79"/>
      <c r="K254" s="310">
        <f>+COUNTIF(L254:BS254, "Yes b.")</f>
        <v>0</v>
      </c>
      <c r="L254" s="253"/>
      <c r="M254" s="253"/>
      <c r="N254" s="253"/>
      <c r="O254" s="253"/>
      <c r="P254" s="253"/>
      <c r="Q254" s="253"/>
      <c r="R254" s="253"/>
      <c r="S254" s="253"/>
      <c r="T254" s="253"/>
      <c r="U254" s="253"/>
      <c r="V254" s="253"/>
      <c r="W254" s="253"/>
      <c r="X254" s="253"/>
      <c r="Y254" s="253"/>
      <c r="Z254" s="253"/>
      <c r="AA254" s="253"/>
      <c r="AB254" s="253"/>
      <c r="AC254" s="253"/>
      <c r="AD254" s="253"/>
      <c r="AE254" s="253"/>
      <c r="AF254" s="253"/>
      <c r="AG254" s="253"/>
      <c r="AH254" s="253"/>
      <c r="AI254" s="253"/>
      <c r="AJ254" s="253"/>
      <c r="AK254" s="253"/>
      <c r="AL254" s="253"/>
      <c r="AM254" s="253"/>
      <c r="AN254" s="253"/>
      <c r="AO254" s="253"/>
      <c r="AP254" s="253"/>
      <c r="AQ254" s="253"/>
      <c r="AR254" s="253"/>
      <c r="AS254" s="253"/>
      <c r="AT254" s="253"/>
      <c r="AU254" s="253"/>
      <c r="AV254" s="253"/>
      <c r="AW254" s="253"/>
      <c r="AX254" s="253"/>
      <c r="AY254" s="253"/>
      <c r="AZ254" s="253"/>
      <c r="BA254" s="253"/>
      <c r="BB254" s="253"/>
      <c r="BC254" s="253"/>
      <c r="BD254" s="253"/>
      <c r="BE254" s="253"/>
      <c r="BF254" s="253"/>
      <c r="BG254" s="253"/>
      <c r="BH254" s="253"/>
      <c r="BI254" s="253"/>
      <c r="BJ254" s="253"/>
      <c r="BK254" s="253"/>
      <c r="BL254" s="253"/>
      <c r="BM254" s="253"/>
      <c r="BN254" s="253"/>
      <c r="BO254" s="253"/>
      <c r="BP254" s="253"/>
      <c r="BQ254" s="253"/>
      <c r="BR254" s="253"/>
      <c r="BS254" s="599"/>
      <c r="BT254" s="689"/>
    </row>
    <row r="255" spans="1:72">
      <c r="A255" s="683" t="s">
        <v>105</v>
      </c>
      <c r="B255" s="683"/>
      <c r="C255" s="683"/>
      <c r="D255" s="720" t="s">
        <v>16</v>
      </c>
      <c r="E255" s="721"/>
      <c r="F255" s="80"/>
      <c r="G255" s="81"/>
      <c r="H255" s="81"/>
      <c r="I255" s="82"/>
      <c r="J255" s="83"/>
      <c r="K255" s="310">
        <f>+COUNTIF(L255:BS255, "0-30")+COUNTIF(L255:BS255, "31-60")+COUNTIF(L255:BS255, "61-90")+COUNTIF(L255:BS255, "over 90 days")</f>
        <v>0</v>
      </c>
      <c r="L255" s="254"/>
      <c r="M255" s="254"/>
      <c r="N255" s="254"/>
      <c r="O255" s="254"/>
      <c r="P255" s="254"/>
      <c r="Q255" s="254"/>
      <c r="R255" s="254"/>
      <c r="S255" s="254"/>
      <c r="T255" s="254"/>
      <c r="U255" s="254"/>
      <c r="V255" s="254"/>
      <c r="W255" s="254"/>
      <c r="X255" s="254"/>
      <c r="Y255" s="254"/>
      <c r="Z255" s="254"/>
      <c r="AA255" s="254"/>
      <c r="AB255" s="254"/>
      <c r="AC255" s="254"/>
      <c r="AD255" s="254"/>
      <c r="AE255" s="254"/>
      <c r="AF255" s="254"/>
      <c r="AG255" s="254"/>
      <c r="AH255" s="254"/>
      <c r="AI255" s="254"/>
      <c r="AJ255" s="254"/>
      <c r="AK255" s="254"/>
      <c r="AL255" s="254"/>
      <c r="AM255" s="254"/>
      <c r="AN255" s="254"/>
      <c r="AO255" s="254"/>
      <c r="AP255" s="254"/>
      <c r="AQ255" s="254"/>
      <c r="AR255" s="254"/>
      <c r="AS255" s="254"/>
      <c r="AT255" s="254"/>
      <c r="AU255" s="254"/>
      <c r="AV255" s="254"/>
      <c r="AW255" s="254"/>
      <c r="AX255" s="254"/>
      <c r="AY255" s="254"/>
      <c r="AZ255" s="254"/>
      <c r="BA255" s="254"/>
      <c r="BB255" s="254"/>
      <c r="BC255" s="254"/>
      <c r="BD255" s="254"/>
      <c r="BE255" s="254"/>
      <c r="BF255" s="254"/>
      <c r="BG255" s="254"/>
      <c r="BH255" s="254"/>
      <c r="BI255" s="254"/>
      <c r="BJ255" s="254"/>
      <c r="BK255" s="254"/>
      <c r="BL255" s="254"/>
      <c r="BM255" s="254"/>
      <c r="BN255" s="254"/>
      <c r="BO255" s="254"/>
      <c r="BP255" s="254"/>
      <c r="BQ255" s="254"/>
      <c r="BR255" s="254"/>
      <c r="BS255" s="600"/>
      <c r="BT255" s="689"/>
    </row>
    <row r="256" spans="1:72">
      <c r="A256" s="683" t="s">
        <v>105</v>
      </c>
      <c r="B256" s="683"/>
      <c r="C256" s="683"/>
      <c r="D256" s="703" t="s">
        <v>107</v>
      </c>
      <c r="E256" s="704"/>
      <c r="F256" s="80"/>
      <c r="G256" s="81"/>
      <c r="H256" s="81"/>
      <c r="I256" s="82"/>
      <c r="J256" s="83"/>
      <c r="K256" s="310">
        <f>+COUNTIF(L255:BS255, "0-30")</f>
        <v>0</v>
      </c>
      <c r="L256" s="691"/>
      <c r="M256" s="692"/>
      <c r="N256" s="692"/>
      <c r="O256" s="692"/>
      <c r="P256" s="692"/>
      <c r="Q256" s="692"/>
      <c r="R256" s="692"/>
      <c r="S256" s="692"/>
      <c r="T256" s="692"/>
      <c r="U256" s="692"/>
      <c r="V256" s="692"/>
      <c r="W256" s="692"/>
      <c r="X256" s="692"/>
      <c r="Y256" s="692"/>
      <c r="Z256" s="692"/>
      <c r="AA256" s="692"/>
      <c r="AB256" s="692"/>
      <c r="AC256" s="692"/>
      <c r="AD256" s="692"/>
      <c r="AE256" s="692"/>
      <c r="AF256" s="692"/>
      <c r="AG256" s="692"/>
      <c r="AH256" s="692"/>
      <c r="AI256" s="692"/>
      <c r="AJ256" s="692"/>
      <c r="AK256" s="692"/>
      <c r="AL256" s="692"/>
      <c r="AM256" s="692"/>
      <c r="AN256" s="692"/>
      <c r="AO256" s="692"/>
      <c r="AP256" s="692"/>
      <c r="AQ256" s="692"/>
      <c r="AR256" s="692"/>
      <c r="AS256" s="692"/>
      <c r="AT256" s="692"/>
      <c r="AU256" s="692"/>
      <c r="AV256" s="692"/>
      <c r="AW256" s="692"/>
      <c r="AX256" s="692"/>
      <c r="AY256" s="692"/>
      <c r="AZ256" s="692"/>
      <c r="BA256" s="692"/>
      <c r="BB256" s="692"/>
      <c r="BC256" s="692"/>
      <c r="BD256" s="692"/>
      <c r="BE256" s="692"/>
      <c r="BF256" s="692"/>
      <c r="BG256" s="692"/>
      <c r="BH256" s="692"/>
      <c r="BI256" s="692"/>
      <c r="BJ256" s="692"/>
      <c r="BK256" s="692"/>
      <c r="BL256" s="692"/>
      <c r="BM256" s="692"/>
      <c r="BN256" s="692"/>
      <c r="BO256" s="692"/>
      <c r="BP256" s="692"/>
      <c r="BQ256" s="692"/>
      <c r="BR256" s="692"/>
      <c r="BS256" s="692"/>
      <c r="BT256" s="689"/>
    </row>
    <row r="257" spans="1:72">
      <c r="A257" s="683" t="s">
        <v>105</v>
      </c>
      <c r="B257" s="683"/>
      <c r="C257" s="683"/>
      <c r="D257" s="703" t="s">
        <v>108</v>
      </c>
      <c r="E257" s="704"/>
      <c r="F257" s="80"/>
      <c r="G257" s="81"/>
      <c r="H257" s="81"/>
      <c r="I257" s="82"/>
      <c r="J257" s="83"/>
      <c r="K257" s="310">
        <f>+COUNTIF(L255:BS255, "31-60")</f>
        <v>0</v>
      </c>
      <c r="L257" s="693"/>
      <c r="M257" s="694"/>
      <c r="N257" s="694"/>
      <c r="O257" s="694"/>
      <c r="P257" s="694"/>
      <c r="Q257" s="694"/>
      <c r="R257" s="694"/>
      <c r="S257" s="694"/>
      <c r="T257" s="694"/>
      <c r="U257" s="694"/>
      <c r="V257" s="694"/>
      <c r="W257" s="694"/>
      <c r="X257" s="694"/>
      <c r="Y257" s="694"/>
      <c r="Z257" s="694"/>
      <c r="AA257" s="694"/>
      <c r="AB257" s="694"/>
      <c r="AC257" s="694"/>
      <c r="AD257" s="694"/>
      <c r="AE257" s="694"/>
      <c r="AF257" s="694"/>
      <c r="AG257" s="694"/>
      <c r="AH257" s="694"/>
      <c r="AI257" s="694"/>
      <c r="AJ257" s="694"/>
      <c r="AK257" s="694"/>
      <c r="AL257" s="694"/>
      <c r="AM257" s="694"/>
      <c r="AN257" s="694"/>
      <c r="AO257" s="694"/>
      <c r="AP257" s="694"/>
      <c r="AQ257" s="694"/>
      <c r="AR257" s="694"/>
      <c r="AS257" s="694"/>
      <c r="AT257" s="694"/>
      <c r="AU257" s="694"/>
      <c r="AV257" s="694"/>
      <c r="AW257" s="694"/>
      <c r="AX257" s="694"/>
      <c r="AY257" s="694"/>
      <c r="AZ257" s="694"/>
      <c r="BA257" s="694"/>
      <c r="BB257" s="694"/>
      <c r="BC257" s="694"/>
      <c r="BD257" s="694"/>
      <c r="BE257" s="694"/>
      <c r="BF257" s="694"/>
      <c r="BG257" s="694"/>
      <c r="BH257" s="694"/>
      <c r="BI257" s="694"/>
      <c r="BJ257" s="694"/>
      <c r="BK257" s="694"/>
      <c r="BL257" s="694"/>
      <c r="BM257" s="694"/>
      <c r="BN257" s="694"/>
      <c r="BO257" s="694"/>
      <c r="BP257" s="694"/>
      <c r="BQ257" s="694"/>
      <c r="BR257" s="694"/>
      <c r="BS257" s="694"/>
      <c r="BT257" s="689"/>
    </row>
    <row r="258" spans="1:72">
      <c r="A258" s="683" t="s">
        <v>105</v>
      </c>
      <c r="B258" s="683"/>
      <c r="C258" s="683"/>
      <c r="D258" s="703" t="s">
        <v>109</v>
      </c>
      <c r="E258" s="704"/>
      <c r="F258" s="80"/>
      <c r="G258" s="81"/>
      <c r="H258" s="81"/>
      <c r="I258" s="82"/>
      <c r="J258" s="83"/>
      <c r="K258" s="310">
        <f>+COUNTIF(L255:BS255, "61-90")</f>
        <v>0</v>
      </c>
      <c r="L258" s="693"/>
      <c r="M258" s="694"/>
      <c r="N258" s="694"/>
      <c r="O258" s="694"/>
      <c r="P258" s="694"/>
      <c r="Q258" s="694"/>
      <c r="R258" s="694"/>
      <c r="S258" s="694"/>
      <c r="T258" s="694"/>
      <c r="U258" s="694"/>
      <c r="V258" s="694"/>
      <c r="W258" s="694"/>
      <c r="X258" s="694"/>
      <c r="Y258" s="694"/>
      <c r="Z258" s="694"/>
      <c r="AA258" s="694"/>
      <c r="AB258" s="694"/>
      <c r="AC258" s="694"/>
      <c r="AD258" s="694"/>
      <c r="AE258" s="694"/>
      <c r="AF258" s="694"/>
      <c r="AG258" s="694"/>
      <c r="AH258" s="694"/>
      <c r="AI258" s="694"/>
      <c r="AJ258" s="694"/>
      <c r="AK258" s="694"/>
      <c r="AL258" s="694"/>
      <c r="AM258" s="694"/>
      <c r="AN258" s="694"/>
      <c r="AO258" s="694"/>
      <c r="AP258" s="694"/>
      <c r="AQ258" s="694"/>
      <c r="AR258" s="694"/>
      <c r="AS258" s="694"/>
      <c r="AT258" s="694"/>
      <c r="AU258" s="694"/>
      <c r="AV258" s="694"/>
      <c r="AW258" s="694"/>
      <c r="AX258" s="694"/>
      <c r="AY258" s="694"/>
      <c r="AZ258" s="694"/>
      <c r="BA258" s="694"/>
      <c r="BB258" s="694"/>
      <c r="BC258" s="694"/>
      <c r="BD258" s="694"/>
      <c r="BE258" s="694"/>
      <c r="BF258" s="694"/>
      <c r="BG258" s="694"/>
      <c r="BH258" s="694"/>
      <c r="BI258" s="694"/>
      <c r="BJ258" s="694"/>
      <c r="BK258" s="694"/>
      <c r="BL258" s="694"/>
      <c r="BM258" s="694"/>
      <c r="BN258" s="694"/>
      <c r="BO258" s="694"/>
      <c r="BP258" s="694"/>
      <c r="BQ258" s="694"/>
      <c r="BR258" s="694"/>
      <c r="BS258" s="694"/>
      <c r="BT258" s="689"/>
    </row>
    <row r="259" spans="1:72">
      <c r="A259" s="683" t="s">
        <v>105</v>
      </c>
      <c r="B259" s="683"/>
      <c r="C259" s="683"/>
      <c r="D259" s="707" t="s">
        <v>110</v>
      </c>
      <c r="E259" s="708"/>
      <c r="F259" s="80"/>
      <c r="G259" s="81"/>
      <c r="H259" s="81"/>
      <c r="I259" s="82"/>
      <c r="J259" s="83"/>
      <c r="K259" s="310">
        <f>+COUNTIF(L255:BS255, "over 90 days")</f>
        <v>0</v>
      </c>
      <c r="L259" s="695"/>
      <c r="M259" s="696"/>
      <c r="N259" s="696"/>
      <c r="O259" s="696"/>
      <c r="P259" s="696"/>
      <c r="Q259" s="696"/>
      <c r="R259" s="696"/>
      <c r="S259" s="696"/>
      <c r="T259" s="696"/>
      <c r="U259" s="696"/>
      <c r="V259" s="696"/>
      <c r="W259" s="696"/>
      <c r="X259" s="696"/>
      <c r="Y259" s="696"/>
      <c r="Z259" s="696"/>
      <c r="AA259" s="696"/>
      <c r="AB259" s="696"/>
      <c r="AC259" s="696"/>
      <c r="AD259" s="696"/>
      <c r="AE259" s="696"/>
      <c r="AF259" s="696"/>
      <c r="AG259" s="696"/>
      <c r="AH259" s="696"/>
      <c r="AI259" s="696"/>
      <c r="AJ259" s="696"/>
      <c r="AK259" s="696"/>
      <c r="AL259" s="696"/>
      <c r="AM259" s="696"/>
      <c r="AN259" s="696"/>
      <c r="AO259" s="696"/>
      <c r="AP259" s="696"/>
      <c r="AQ259" s="696"/>
      <c r="AR259" s="696"/>
      <c r="AS259" s="696"/>
      <c r="AT259" s="696"/>
      <c r="AU259" s="696"/>
      <c r="AV259" s="696"/>
      <c r="AW259" s="696"/>
      <c r="AX259" s="696"/>
      <c r="AY259" s="696"/>
      <c r="AZ259" s="696"/>
      <c r="BA259" s="696"/>
      <c r="BB259" s="696"/>
      <c r="BC259" s="696"/>
      <c r="BD259" s="696"/>
      <c r="BE259" s="696"/>
      <c r="BF259" s="696"/>
      <c r="BG259" s="696"/>
      <c r="BH259" s="696"/>
      <c r="BI259" s="696"/>
      <c r="BJ259" s="696"/>
      <c r="BK259" s="696"/>
      <c r="BL259" s="696"/>
      <c r="BM259" s="696"/>
      <c r="BN259" s="696"/>
      <c r="BO259" s="696"/>
      <c r="BP259" s="696"/>
      <c r="BQ259" s="696"/>
      <c r="BR259" s="696"/>
      <c r="BS259" s="696"/>
      <c r="BT259" s="689"/>
    </row>
    <row r="260" spans="1:72" ht="15" thickBot="1">
      <c r="A260" s="717" t="s">
        <v>105</v>
      </c>
      <c r="B260" s="717"/>
      <c r="C260" s="717"/>
      <c r="D260" s="705" t="s">
        <v>81</v>
      </c>
      <c r="E260" s="706"/>
      <c r="F260" s="98"/>
      <c r="G260" s="99"/>
      <c r="H260" s="99"/>
      <c r="I260" s="86"/>
      <c r="J260" s="87"/>
      <c r="K260" s="88">
        <f>+COUNTIF(L260:BS260, "Yes c.")</f>
        <v>0</v>
      </c>
      <c r="L260" s="255"/>
      <c r="M260" s="255"/>
      <c r="N260" s="255"/>
      <c r="O260" s="255"/>
      <c r="P260" s="255"/>
      <c r="Q260" s="255"/>
      <c r="R260" s="255"/>
      <c r="S260" s="255"/>
      <c r="T260" s="255"/>
      <c r="U260" s="255"/>
      <c r="V260" s="255"/>
      <c r="W260" s="255"/>
      <c r="X260" s="255"/>
      <c r="Y260" s="255"/>
      <c r="Z260" s="255"/>
      <c r="AA260" s="255"/>
      <c r="AB260" s="255"/>
      <c r="AC260" s="255"/>
      <c r="AD260" s="255"/>
      <c r="AE260" s="255"/>
      <c r="AF260" s="255"/>
      <c r="AG260" s="255"/>
      <c r="AH260" s="255"/>
      <c r="AI260" s="255"/>
      <c r="AJ260" s="255"/>
      <c r="AK260" s="255"/>
      <c r="AL260" s="255"/>
      <c r="AM260" s="255"/>
      <c r="AN260" s="255"/>
      <c r="AO260" s="255"/>
      <c r="AP260" s="255"/>
      <c r="AQ260" s="255"/>
      <c r="AR260" s="255"/>
      <c r="AS260" s="255"/>
      <c r="AT260" s="255"/>
      <c r="AU260" s="255"/>
      <c r="AV260" s="255"/>
      <c r="AW260" s="255"/>
      <c r="AX260" s="255"/>
      <c r="AY260" s="255"/>
      <c r="AZ260" s="255"/>
      <c r="BA260" s="255"/>
      <c r="BB260" s="255"/>
      <c r="BC260" s="255"/>
      <c r="BD260" s="255"/>
      <c r="BE260" s="255"/>
      <c r="BF260" s="255"/>
      <c r="BG260" s="255"/>
      <c r="BH260" s="255"/>
      <c r="BI260" s="255"/>
      <c r="BJ260" s="255"/>
      <c r="BK260" s="255"/>
      <c r="BL260" s="255"/>
      <c r="BM260" s="255"/>
      <c r="BN260" s="255"/>
      <c r="BO260" s="255"/>
      <c r="BP260" s="255"/>
      <c r="BQ260" s="255"/>
      <c r="BR260" s="255"/>
      <c r="BS260" s="601"/>
      <c r="BT260" s="689"/>
    </row>
    <row r="261" spans="1:72" ht="26.4">
      <c r="A261" s="304" t="s">
        <v>102</v>
      </c>
      <c r="B261" s="72">
        <v>36</v>
      </c>
      <c r="C261" s="304" t="s">
        <v>61</v>
      </c>
      <c r="D261" s="73" t="s">
        <v>31</v>
      </c>
      <c r="E261" s="94" t="str">
        <f>IF(F261=0,"",IF(F261=G261,"N/A",IF(ISERROR(J261/I261),1,J261/I261)))</f>
        <v/>
      </c>
      <c r="F261" s="74">
        <f>COUNTIF(L261:CG261,"1 Yes")+COUNTIF(L261:CG261,"2 No")+COUNTIF(L261:CG261,"3 N/A")</f>
        <v>0</v>
      </c>
      <c r="G261" s="74">
        <f>COUNTIF(L261:CG261,"3 N/A")</f>
        <v>0</v>
      </c>
      <c r="H261" s="75">
        <f>+COUNTIF(L261:BS261, "2 No")</f>
        <v>0</v>
      </c>
      <c r="I261" s="71">
        <f>+COUNTIF(L261:BS261, "2 No")+COUNTIF(L261:BS261,"1 Yes")</f>
        <v>0</v>
      </c>
      <c r="J261" s="310">
        <f>+COUNTIF(L261:BS261, "1 Yes")</f>
        <v>0</v>
      </c>
      <c r="K261" s="310"/>
      <c r="L261" s="252"/>
      <c r="M261" s="252"/>
      <c r="N261" s="252"/>
      <c r="O261" s="252"/>
      <c r="P261" s="252"/>
      <c r="Q261" s="252"/>
      <c r="R261" s="252"/>
      <c r="S261" s="252"/>
      <c r="T261" s="252"/>
      <c r="U261" s="252"/>
      <c r="V261" s="252"/>
      <c r="W261" s="252"/>
      <c r="X261" s="252"/>
      <c r="Y261" s="252"/>
      <c r="Z261" s="252"/>
      <c r="AA261" s="252"/>
      <c r="AB261" s="252"/>
      <c r="AC261" s="252"/>
      <c r="AD261" s="252"/>
      <c r="AE261" s="252"/>
      <c r="AF261" s="252"/>
      <c r="AG261" s="252"/>
      <c r="AH261" s="252"/>
      <c r="AI261" s="252"/>
      <c r="AJ261" s="252"/>
      <c r="AK261" s="252"/>
      <c r="AL261" s="252"/>
      <c r="AM261" s="252"/>
      <c r="AN261" s="252"/>
      <c r="AO261" s="252"/>
      <c r="AP261" s="252"/>
      <c r="AQ261" s="252"/>
      <c r="AR261" s="252"/>
      <c r="AS261" s="252"/>
      <c r="AT261" s="252"/>
      <c r="AU261" s="252"/>
      <c r="AV261" s="252"/>
      <c r="AW261" s="252"/>
      <c r="AX261" s="252"/>
      <c r="AY261" s="252"/>
      <c r="AZ261" s="252"/>
      <c r="BA261" s="252"/>
      <c r="BB261" s="252"/>
      <c r="BC261" s="252"/>
      <c r="BD261" s="252"/>
      <c r="BE261" s="252"/>
      <c r="BF261" s="252"/>
      <c r="BG261" s="252"/>
      <c r="BH261" s="252"/>
      <c r="BI261" s="252"/>
      <c r="BJ261" s="252"/>
      <c r="BK261" s="252"/>
      <c r="BL261" s="252"/>
      <c r="BM261" s="252"/>
      <c r="BN261" s="252"/>
      <c r="BO261" s="252"/>
      <c r="BP261" s="252"/>
      <c r="BQ261" s="252"/>
      <c r="BR261" s="252"/>
      <c r="BS261" s="598"/>
      <c r="BT261" s="688"/>
    </row>
    <row r="262" spans="1:72">
      <c r="A262" s="683" t="s">
        <v>105</v>
      </c>
      <c r="B262" s="683"/>
      <c r="C262" s="683"/>
      <c r="D262" s="681" t="s">
        <v>106</v>
      </c>
      <c r="E262" s="682"/>
      <c r="F262" s="76"/>
      <c r="G262" s="77"/>
      <c r="H262" s="77"/>
      <c r="I262" s="78"/>
      <c r="J262" s="79"/>
      <c r="K262" s="310">
        <f>+COUNTIF(L262:BS262, "Yes a.")</f>
        <v>0</v>
      </c>
      <c r="L262" s="253"/>
      <c r="M262" s="253"/>
      <c r="N262" s="253"/>
      <c r="O262" s="253"/>
      <c r="P262" s="253"/>
      <c r="Q262" s="253"/>
      <c r="R262" s="253"/>
      <c r="S262" s="253"/>
      <c r="T262" s="253"/>
      <c r="U262" s="253"/>
      <c r="V262" s="253"/>
      <c r="W262" s="253"/>
      <c r="X262" s="253"/>
      <c r="Y262" s="253"/>
      <c r="Z262" s="253"/>
      <c r="AA262" s="253"/>
      <c r="AB262" s="253"/>
      <c r="AC262" s="253"/>
      <c r="AD262" s="253"/>
      <c r="AE262" s="253"/>
      <c r="AF262" s="253"/>
      <c r="AG262" s="253"/>
      <c r="AH262" s="253"/>
      <c r="AI262" s="253"/>
      <c r="AJ262" s="253"/>
      <c r="AK262" s="253"/>
      <c r="AL262" s="253"/>
      <c r="AM262" s="253"/>
      <c r="AN262" s="253"/>
      <c r="AO262" s="253"/>
      <c r="AP262" s="253"/>
      <c r="AQ262" s="253"/>
      <c r="AR262" s="253"/>
      <c r="AS262" s="253"/>
      <c r="AT262" s="253"/>
      <c r="AU262" s="253"/>
      <c r="AV262" s="253"/>
      <c r="AW262" s="253"/>
      <c r="AX262" s="253"/>
      <c r="AY262" s="253"/>
      <c r="AZ262" s="253"/>
      <c r="BA262" s="253"/>
      <c r="BB262" s="253"/>
      <c r="BC262" s="253"/>
      <c r="BD262" s="253"/>
      <c r="BE262" s="253"/>
      <c r="BF262" s="253"/>
      <c r="BG262" s="253"/>
      <c r="BH262" s="253"/>
      <c r="BI262" s="253"/>
      <c r="BJ262" s="253"/>
      <c r="BK262" s="253"/>
      <c r="BL262" s="253"/>
      <c r="BM262" s="253"/>
      <c r="BN262" s="253"/>
      <c r="BO262" s="253"/>
      <c r="BP262" s="253"/>
      <c r="BQ262" s="253"/>
      <c r="BR262" s="253"/>
      <c r="BS262" s="599"/>
      <c r="BT262" s="689"/>
    </row>
    <row r="263" spans="1:72">
      <c r="A263" s="683" t="s">
        <v>105</v>
      </c>
      <c r="B263" s="683"/>
      <c r="C263" s="683"/>
      <c r="D263" s="681" t="s">
        <v>73</v>
      </c>
      <c r="E263" s="682"/>
      <c r="F263" s="80"/>
      <c r="G263" s="81"/>
      <c r="H263" s="81"/>
      <c r="I263" s="78"/>
      <c r="J263" s="79"/>
      <c r="K263" s="310">
        <f>+COUNTIF(L263:BS263, "Yes b.")</f>
        <v>0</v>
      </c>
      <c r="L263" s="253"/>
      <c r="M263" s="253"/>
      <c r="N263" s="253"/>
      <c r="O263" s="253"/>
      <c r="P263" s="253"/>
      <c r="Q263" s="253"/>
      <c r="R263" s="253"/>
      <c r="S263" s="253"/>
      <c r="T263" s="253"/>
      <c r="U263" s="253"/>
      <c r="V263" s="253"/>
      <c r="W263" s="253"/>
      <c r="X263" s="253"/>
      <c r="Y263" s="253"/>
      <c r="Z263" s="253"/>
      <c r="AA263" s="253"/>
      <c r="AB263" s="253"/>
      <c r="AC263" s="253"/>
      <c r="AD263" s="253"/>
      <c r="AE263" s="253"/>
      <c r="AF263" s="253"/>
      <c r="AG263" s="253"/>
      <c r="AH263" s="253"/>
      <c r="AI263" s="253"/>
      <c r="AJ263" s="253"/>
      <c r="AK263" s="253"/>
      <c r="AL263" s="253"/>
      <c r="AM263" s="253"/>
      <c r="AN263" s="253"/>
      <c r="AO263" s="253"/>
      <c r="AP263" s="253"/>
      <c r="AQ263" s="253"/>
      <c r="AR263" s="253"/>
      <c r="AS263" s="253"/>
      <c r="AT263" s="253"/>
      <c r="AU263" s="253"/>
      <c r="AV263" s="253"/>
      <c r="AW263" s="253"/>
      <c r="AX263" s="253"/>
      <c r="AY263" s="253"/>
      <c r="AZ263" s="253"/>
      <c r="BA263" s="253"/>
      <c r="BB263" s="253"/>
      <c r="BC263" s="253"/>
      <c r="BD263" s="253"/>
      <c r="BE263" s="253"/>
      <c r="BF263" s="253"/>
      <c r="BG263" s="253"/>
      <c r="BH263" s="253"/>
      <c r="BI263" s="253"/>
      <c r="BJ263" s="253"/>
      <c r="BK263" s="253"/>
      <c r="BL263" s="253"/>
      <c r="BM263" s="253"/>
      <c r="BN263" s="253"/>
      <c r="BO263" s="253"/>
      <c r="BP263" s="253"/>
      <c r="BQ263" s="253"/>
      <c r="BR263" s="253"/>
      <c r="BS263" s="599"/>
      <c r="BT263" s="689"/>
    </row>
    <row r="264" spans="1:72">
      <c r="A264" s="683" t="s">
        <v>105</v>
      </c>
      <c r="B264" s="683"/>
      <c r="C264" s="683"/>
      <c r="D264" s="720" t="s">
        <v>16</v>
      </c>
      <c r="E264" s="721"/>
      <c r="F264" s="80"/>
      <c r="G264" s="81"/>
      <c r="H264" s="81"/>
      <c r="I264" s="82"/>
      <c r="J264" s="83"/>
      <c r="K264" s="310">
        <f>+COUNTIF(L264:BS264, "0-30")+COUNTIF(L264:BS264, "31-60")+COUNTIF(L264:BS264, "61-90")+COUNTIF(L264:BS264, "over 90 days")</f>
        <v>0</v>
      </c>
      <c r="L264" s="254"/>
      <c r="M264" s="254"/>
      <c r="N264" s="254"/>
      <c r="O264" s="254"/>
      <c r="P264" s="254"/>
      <c r="Q264" s="254"/>
      <c r="R264" s="254"/>
      <c r="S264" s="254"/>
      <c r="T264" s="254"/>
      <c r="U264" s="254"/>
      <c r="V264" s="254"/>
      <c r="W264" s="254"/>
      <c r="X264" s="254"/>
      <c r="Y264" s="254"/>
      <c r="Z264" s="254"/>
      <c r="AA264" s="254"/>
      <c r="AB264" s="254"/>
      <c r="AC264" s="254"/>
      <c r="AD264" s="254"/>
      <c r="AE264" s="254"/>
      <c r="AF264" s="254"/>
      <c r="AG264" s="254"/>
      <c r="AH264" s="254"/>
      <c r="AI264" s="254"/>
      <c r="AJ264" s="254"/>
      <c r="AK264" s="254"/>
      <c r="AL264" s="254"/>
      <c r="AM264" s="254"/>
      <c r="AN264" s="254"/>
      <c r="AO264" s="254"/>
      <c r="AP264" s="254"/>
      <c r="AQ264" s="254"/>
      <c r="AR264" s="254"/>
      <c r="AS264" s="254"/>
      <c r="AT264" s="254"/>
      <c r="AU264" s="254"/>
      <c r="AV264" s="254"/>
      <c r="AW264" s="254"/>
      <c r="AX264" s="254"/>
      <c r="AY264" s="254"/>
      <c r="AZ264" s="254"/>
      <c r="BA264" s="254"/>
      <c r="BB264" s="254"/>
      <c r="BC264" s="254"/>
      <c r="BD264" s="254"/>
      <c r="BE264" s="254"/>
      <c r="BF264" s="254"/>
      <c r="BG264" s="254"/>
      <c r="BH264" s="254"/>
      <c r="BI264" s="254"/>
      <c r="BJ264" s="254"/>
      <c r="BK264" s="254"/>
      <c r="BL264" s="254"/>
      <c r="BM264" s="254"/>
      <c r="BN264" s="254"/>
      <c r="BO264" s="254"/>
      <c r="BP264" s="254"/>
      <c r="BQ264" s="254"/>
      <c r="BR264" s="254"/>
      <c r="BS264" s="600"/>
      <c r="BT264" s="689"/>
    </row>
    <row r="265" spans="1:72">
      <c r="A265" s="683" t="s">
        <v>105</v>
      </c>
      <c r="B265" s="683"/>
      <c r="C265" s="683"/>
      <c r="D265" s="703" t="s">
        <v>107</v>
      </c>
      <c r="E265" s="704"/>
      <c r="F265" s="80"/>
      <c r="G265" s="81"/>
      <c r="H265" s="81"/>
      <c r="I265" s="82"/>
      <c r="J265" s="83"/>
      <c r="K265" s="310">
        <f>+COUNTIF(L264:BS264, "0-30")</f>
        <v>0</v>
      </c>
      <c r="L265" s="691"/>
      <c r="M265" s="692"/>
      <c r="N265" s="692"/>
      <c r="O265" s="692"/>
      <c r="P265" s="692"/>
      <c r="Q265" s="692"/>
      <c r="R265" s="692"/>
      <c r="S265" s="692"/>
      <c r="T265" s="692"/>
      <c r="U265" s="692"/>
      <c r="V265" s="692"/>
      <c r="W265" s="692"/>
      <c r="X265" s="692"/>
      <c r="Y265" s="692"/>
      <c r="Z265" s="692"/>
      <c r="AA265" s="692"/>
      <c r="AB265" s="692"/>
      <c r="AC265" s="692"/>
      <c r="AD265" s="692"/>
      <c r="AE265" s="692"/>
      <c r="AF265" s="692"/>
      <c r="AG265" s="692"/>
      <c r="AH265" s="692"/>
      <c r="AI265" s="692"/>
      <c r="AJ265" s="692"/>
      <c r="AK265" s="692"/>
      <c r="AL265" s="692"/>
      <c r="AM265" s="692"/>
      <c r="AN265" s="692"/>
      <c r="AO265" s="692"/>
      <c r="AP265" s="692"/>
      <c r="AQ265" s="692"/>
      <c r="AR265" s="692"/>
      <c r="AS265" s="692"/>
      <c r="AT265" s="692"/>
      <c r="AU265" s="692"/>
      <c r="AV265" s="692"/>
      <c r="AW265" s="692"/>
      <c r="AX265" s="692"/>
      <c r="AY265" s="692"/>
      <c r="AZ265" s="692"/>
      <c r="BA265" s="692"/>
      <c r="BB265" s="692"/>
      <c r="BC265" s="692"/>
      <c r="BD265" s="692"/>
      <c r="BE265" s="692"/>
      <c r="BF265" s="692"/>
      <c r="BG265" s="692"/>
      <c r="BH265" s="692"/>
      <c r="BI265" s="692"/>
      <c r="BJ265" s="692"/>
      <c r="BK265" s="692"/>
      <c r="BL265" s="692"/>
      <c r="BM265" s="692"/>
      <c r="BN265" s="692"/>
      <c r="BO265" s="692"/>
      <c r="BP265" s="692"/>
      <c r="BQ265" s="692"/>
      <c r="BR265" s="692"/>
      <c r="BS265" s="692"/>
      <c r="BT265" s="689"/>
    </row>
    <row r="266" spans="1:72">
      <c r="A266" s="683" t="s">
        <v>105</v>
      </c>
      <c r="B266" s="683"/>
      <c r="C266" s="683"/>
      <c r="D266" s="703" t="s">
        <v>108</v>
      </c>
      <c r="E266" s="704"/>
      <c r="F266" s="80"/>
      <c r="G266" s="81"/>
      <c r="H266" s="81"/>
      <c r="I266" s="82"/>
      <c r="J266" s="83"/>
      <c r="K266" s="310">
        <f>+COUNTIF(L264:BS264, "31-60")</f>
        <v>0</v>
      </c>
      <c r="L266" s="693"/>
      <c r="M266" s="694"/>
      <c r="N266" s="694"/>
      <c r="O266" s="694"/>
      <c r="P266" s="694"/>
      <c r="Q266" s="694"/>
      <c r="R266" s="694"/>
      <c r="S266" s="694"/>
      <c r="T266" s="694"/>
      <c r="U266" s="694"/>
      <c r="V266" s="694"/>
      <c r="W266" s="694"/>
      <c r="X266" s="694"/>
      <c r="Y266" s="694"/>
      <c r="Z266" s="694"/>
      <c r="AA266" s="694"/>
      <c r="AB266" s="694"/>
      <c r="AC266" s="694"/>
      <c r="AD266" s="694"/>
      <c r="AE266" s="694"/>
      <c r="AF266" s="694"/>
      <c r="AG266" s="694"/>
      <c r="AH266" s="694"/>
      <c r="AI266" s="694"/>
      <c r="AJ266" s="694"/>
      <c r="AK266" s="694"/>
      <c r="AL266" s="694"/>
      <c r="AM266" s="694"/>
      <c r="AN266" s="694"/>
      <c r="AO266" s="694"/>
      <c r="AP266" s="694"/>
      <c r="AQ266" s="694"/>
      <c r="AR266" s="694"/>
      <c r="AS266" s="694"/>
      <c r="AT266" s="694"/>
      <c r="AU266" s="694"/>
      <c r="AV266" s="694"/>
      <c r="AW266" s="694"/>
      <c r="AX266" s="694"/>
      <c r="AY266" s="694"/>
      <c r="AZ266" s="694"/>
      <c r="BA266" s="694"/>
      <c r="BB266" s="694"/>
      <c r="BC266" s="694"/>
      <c r="BD266" s="694"/>
      <c r="BE266" s="694"/>
      <c r="BF266" s="694"/>
      <c r="BG266" s="694"/>
      <c r="BH266" s="694"/>
      <c r="BI266" s="694"/>
      <c r="BJ266" s="694"/>
      <c r="BK266" s="694"/>
      <c r="BL266" s="694"/>
      <c r="BM266" s="694"/>
      <c r="BN266" s="694"/>
      <c r="BO266" s="694"/>
      <c r="BP266" s="694"/>
      <c r="BQ266" s="694"/>
      <c r="BR266" s="694"/>
      <c r="BS266" s="694"/>
      <c r="BT266" s="689"/>
    </row>
    <row r="267" spans="1:72">
      <c r="A267" s="683" t="s">
        <v>105</v>
      </c>
      <c r="B267" s="683"/>
      <c r="C267" s="683"/>
      <c r="D267" s="703" t="s">
        <v>109</v>
      </c>
      <c r="E267" s="704"/>
      <c r="F267" s="80"/>
      <c r="G267" s="81"/>
      <c r="H267" s="81"/>
      <c r="I267" s="82"/>
      <c r="J267" s="83"/>
      <c r="K267" s="310">
        <f>+COUNTIF(L264:BS264, "61-90")</f>
        <v>0</v>
      </c>
      <c r="L267" s="693"/>
      <c r="M267" s="694"/>
      <c r="N267" s="694"/>
      <c r="O267" s="694"/>
      <c r="P267" s="694"/>
      <c r="Q267" s="694"/>
      <c r="R267" s="694"/>
      <c r="S267" s="694"/>
      <c r="T267" s="694"/>
      <c r="U267" s="694"/>
      <c r="V267" s="694"/>
      <c r="W267" s="694"/>
      <c r="X267" s="694"/>
      <c r="Y267" s="694"/>
      <c r="Z267" s="694"/>
      <c r="AA267" s="694"/>
      <c r="AB267" s="694"/>
      <c r="AC267" s="694"/>
      <c r="AD267" s="694"/>
      <c r="AE267" s="694"/>
      <c r="AF267" s="694"/>
      <c r="AG267" s="694"/>
      <c r="AH267" s="694"/>
      <c r="AI267" s="694"/>
      <c r="AJ267" s="694"/>
      <c r="AK267" s="694"/>
      <c r="AL267" s="694"/>
      <c r="AM267" s="694"/>
      <c r="AN267" s="694"/>
      <c r="AO267" s="694"/>
      <c r="AP267" s="694"/>
      <c r="AQ267" s="694"/>
      <c r="AR267" s="694"/>
      <c r="AS267" s="694"/>
      <c r="AT267" s="694"/>
      <c r="AU267" s="694"/>
      <c r="AV267" s="694"/>
      <c r="AW267" s="694"/>
      <c r="AX267" s="694"/>
      <c r="AY267" s="694"/>
      <c r="AZ267" s="694"/>
      <c r="BA267" s="694"/>
      <c r="BB267" s="694"/>
      <c r="BC267" s="694"/>
      <c r="BD267" s="694"/>
      <c r="BE267" s="694"/>
      <c r="BF267" s="694"/>
      <c r="BG267" s="694"/>
      <c r="BH267" s="694"/>
      <c r="BI267" s="694"/>
      <c r="BJ267" s="694"/>
      <c r="BK267" s="694"/>
      <c r="BL267" s="694"/>
      <c r="BM267" s="694"/>
      <c r="BN267" s="694"/>
      <c r="BO267" s="694"/>
      <c r="BP267" s="694"/>
      <c r="BQ267" s="694"/>
      <c r="BR267" s="694"/>
      <c r="BS267" s="694"/>
      <c r="BT267" s="689"/>
    </row>
    <row r="268" spans="1:72">
      <c r="A268" s="683" t="s">
        <v>105</v>
      </c>
      <c r="B268" s="683"/>
      <c r="C268" s="683"/>
      <c r="D268" s="707" t="s">
        <v>110</v>
      </c>
      <c r="E268" s="708"/>
      <c r="F268" s="80"/>
      <c r="G268" s="81"/>
      <c r="H268" s="81"/>
      <c r="I268" s="82"/>
      <c r="J268" s="83"/>
      <c r="K268" s="310">
        <f>+COUNTIF(L264:BS264, "over 90 days")</f>
        <v>0</v>
      </c>
      <c r="L268" s="695"/>
      <c r="M268" s="696"/>
      <c r="N268" s="696"/>
      <c r="O268" s="696"/>
      <c r="P268" s="696"/>
      <c r="Q268" s="696"/>
      <c r="R268" s="696"/>
      <c r="S268" s="696"/>
      <c r="T268" s="696"/>
      <c r="U268" s="696"/>
      <c r="V268" s="696"/>
      <c r="W268" s="696"/>
      <c r="X268" s="696"/>
      <c r="Y268" s="696"/>
      <c r="Z268" s="696"/>
      <c r="AA268" s="696"/>
      <c r="AB268" s="696"/>
      <c r="AC268" s="696"/>
      <c r="AD268" s="696"/>
      <c r="AE268" s="696"/>
      <c r="AF268" s="696"/>
      <c r="AG268" s="696"/>
      <c r="AH268" s="696"/>
      <c r="AI268" s="696"/>
      <c r="AJ268" s="696"/>
      <c r="AK268" s="696"/>
      <c r="AL268" s="696"/>
      <c r="AM268" s="696"/>
      <c r="AN268" s="696"/>
      <c r="AO268" s="696"/>
      <c r="AP268" s="696"/>
      <c r="AQ268" s="696"/>
      <c r="AR268" s="696"/>
      <c r="AS268" s="696"/>
      <c r="AT268" s="696"/>
      <c r="AU268" s="696"/>
      <c r="AV268" s="696"/>
      <c r="AW268" s="696"/>
      <c r="AX268" s="696"/>
      <c r="AY268" s="696"/>
      <c r="AZ268" s="696"/>
      <c r="BA268" s="696"/>
      <c r="BB268" s="696"/>
      <c r="BC268" s="696"/>
      <c r="BD268" s="696"/>
      <c r="BE268" s="696"/>
      <c r="BF268" s="696"/>
      <c r="BG268" s="696"/>
      <c r="BH268" s="696"/>
      <c r="BI268" s="696"/>
      <c r="BJ268" s="696"/>
      <c r="BK268" s="696"/>
      <c r="BL268" s="696"/>
      <c r="BM268" s="696"/>
      <c r="BN268" s="696"/>
      <c r="BO268" s="696"/>
      <c r="BP268" s="696"/>
      <c r="BQ268" s="696"/>
      <c r="BR268" s="696"/>
      <c r="BS268" s="696"/>
      <c r="BT268" s="689"/>
    </row>
    <row r="269" spans="1:72" ht="15" thickBot="1">
      <c r="A269" s="717" t="s">
        <v>105</v>
      </c>
      <c r="B269" s="717"/>
      <c r="C269" s="717"/>
      <c r="D269" s="705" t="s">
        <v>81</v>
      </c>
      <c r="E269" s="706"/>
      <c r="F269" s="98"/>
      <c r="G269" s="99"/>
      <c r="H269" s="99"/>
      <c r="I269" s="86"/>
      <c r="J269" s="87"/>
      <c r="K269" s="88">
        <f>+COUNTIF(L269:BS269, "Yes c.")</f>
        <v>0</v>
      </c>
      <c r="L269" s="255"/>
      <c r="M269" s="255"/>
      <c r="N269" s="255"/>
      <c r="O269" s="255"/>
      <c r="P269" s="255"/>
      <c r="Q269" s="255"/>
      <c r="R269" s="255"/>
      <c r="S269" s="255"/>
      <c r="T269" s="255"/>
      <c r="U269" s="255"/>
      <c r="V269" s="255"/>
      <c r="W269" s="255"/>
      <c r="X269" s="255"/>
      <c r="Y269" s="255"/>
      <c r="Z269" s="255"/>
      <c r="AA269" s="255"/>
      <c r="AB269" s="255"/>
      <c r="AC269" s="255"/>
      <c r="AD269" s="255"/>
      <c r="AE269" s="255"/>
      <c r="AF269" s="255"/>
      <c r="AG269" s="255"/>
      <c r="AH269" s="255"/>
      <c r="AI269" s="255"/>
      <c r="AJ269" s="255"/>
      <c r="AK269" s="255"/>
      <c r="AL269" s="255"/>
      <c r="AM269" s="255"/>
      <c r="AN269" s="255"/>
      <c r="AO269" s="255"/>
      <c r="AP269" s="255"/>
      <c r="AQ269" s="255"/>
      <c r="AR269" s="255"/>
      <c r="AS269" s="255"/>
      <c r="AT269" s="255"/>
      <c r="AU269" s="255"/>
      <c r="AV269" s="255"/>
      <c r="AW269" s="255"/>
      <c r="AX269" s="255"/>
      <c r="AY269" s="255"/>
      <c r="AZ269" s="255"/>
      <c r="BA269" s="255"/>
      <c r="BB269" s="255"/>
      <c r="BC269" s="255"/>
      <c r="BD269" s="255"/>
      <c r="BE269" s="255"/>
      <c r="BF269" s="255"/>
      <c r="BG269" s="255"/>
      <c r="BH269" s="255"/>
      <c r="BI269" s="255"/>
      <c r="BJ269" s="255"/>
      <c r="BK269" s="255"/>
      <c r="BL269" s="255"/>
      <c r="BM269" s="255"/>
      <c r="BN269" s="255"/>
      <c r="BO269" s="255"/>
      <c r="BP269" s="255"/>
      <c r="BQ269" s="255"/>
      <c r="BR269" s="255"/>
      <c r="BS269" s="601"/>
      <c r="BT269" s="689"/>
    </row>
    <row r="270" spans="1:72" ht="26.4">
      <c r="A270" s="304" t="s">
        <v>102</v>
      </c>
      <c r="B270" s="72">
        <v>37</v>
      </c>
      <c r="C270" s="304" t="s">
        <v>61</v>
      </c>
      <c r="D270" s="73" t="s">
        <v>32</v>
      </c>
      <c r="E270" s="94" t="str">
        <f>IF(F270=0,"",IF(F270=G270,"N/A",IF(ISERROR(J270/I270),1,J270/I270)))</f>
        <v/>
      </c>
      <c r="F270" s="74">
        <f>COUNTIF(L270:CG270,"1 Yes")+COUNTIF(L270:CG270,"2 No")+COUNTIF(L270:CG270,"3 N/A")</f>
        <v>0</v>
      </c>
      <c r="G270" s="74">
        <f>COUNTIF(L270:CG270,"3 N/A")</f>
        <v>0</v>
      </c>
      <c r="H270" s="75">
        <f>+COUNTIF(L270:BS270, "2 No")</f>
        <v>0</v>
      </c>
      <c r="I270" s="71">
        <f>+COUNTIF(L270:BS270, "2 No")+COUNTIF(L270:BS270,"1 Yes")</f>
        <v>0</v>
      </c>
      <c r="J270" s="310">
        <f>+COUNTIF(L270:BS270, "1 Yes")</f>
        <v>0</v>
      </c>
      <c r="K270" s="310"/>
      <c r="L270" s="252"/>
      <c r="M270" s="252"/>
      <c r="N270" s="252"/>
      <c r="O270" s="252"/>
      <c r="P270" s="252"/>
      <c r="Q270" s="252"/>
      <c r="R270" s="252"/>
      <c r="S270" s="252"/>
      <c r="T270" s="252"/>
      <c r="U270" s="252"/>
      <c r="V270" s="252"/>
      <c r="W270" s="252"/>
      <c r="X270" s="252"/>
      <c r="Y270" s="252"/>
      <c r="Z270" s="252"/>
      <c r="AA270" s="252"/>
      <c r="AB270" s="252"/>
      <c r="AC270" s="252"/>
      <c r="AD270" s="252"/>
      <c r="AE270" s="252"/>
      <c r="AF270" s="252"/>
      <c r="AG270" s="252"/>
      <c r="AH270" s="252"/>
      <c r="AI270" s="252"/>
      <c r="AJ270" s="252"/>
      <c r="AK270" s="252"/>
      <c r="AL270" s="252"/>
      <c r="AM270" s="252"/>
      <c r="AN270" s="252"/>
      <c r="AO270" s="252"/>
      <c r="AP270" s="252"/>
      <c r="AQ270" s="252"/>
      <c r="AR270" s="252"/>
      <c r="AS270" s="252"/>
      <c r="AT270" s="252"/>
      <c r="AU270" s="252"/>
      <c r="AV270" s="252"/>
      <c r="AW270" s="252"/>
      <c r="AX270" s="252"/>
      <c r="AY270" s="252"/>
      <c r="AZ270" s="252"/>
      <c r="BA270" s="252"/>
      <c r="BB270" s="252"/>
      <c r="BC270" s="252"/>
      <c r="BD270" s="252"/>
      <c r="BE270" s="252"/>
      <c r="BF270" s="252"/>
      <c r="BG270" s="252"/>
      <c r="BH270" s="252"/>
      <c r="BI270" s="252"/>
      <c r="BJ270" s="252"/>
      <c r="BK270" s="252"/>
      <c r="BL270" s="252"/>
      <c r="BM270" s="252"/>
      <c r="BN270" s="252"/>
      <c r="BO270" s="252"/>
      <c r="BP270" s="252"/>
      <c r="BQ270" s="252"/>
      <c r="BR270" s="252"/>
      <c r="BS270" s="598"/>
      <c r="BT270" s="688"/>
    </row>
    <row r="271" spans="1:72">
      <c r="A271" s="683" t="s">
        <v>105</v>
      </c>
      <c r="B271" s="683"/>
      <c r="C271" s="683"/>
      <c r="D271" s="681" t="s">
        <v>106</v>
      </c>
      <c r="E271" s="682"/>
      <c r="F271" s="76"/>
      <c r="G271" s="77"/>
      <c r="H271" s="77"/>
      <c r="I271" s="78"/>
      <c r="J271" s="79"/>
      <c r="K271" s="310">
        <f>+COUNTIF(L271:BS271, "Yes a.")</f>
        <v>0</v>
      </c>
      <c r="L271" s="253"/>
      <c r="M271" s="253"/>
      <c r="N271" s="253"/>
      <c r="O271" s="253"/>
      <c r="P271" s="253"/>
      <c r="Q271" s="253"/>
      <c r="R271" s="253"/>
      <c r="S271" s="253"/>
      <c r="T271" s="253"/>
      <c r="U271" s="253"/>
      <c r="V271" s="253"/>
      <c r="W271" s="253"/>
      <c r="X271" s="253"/>
      <c r="Y271" s="253"/>
      <c r="Z271" s="253"/>
      <c r="AA271" s="253"/>
      <c r="AB271" s="253"/>
      <c r="AC271" s="253"/>
      <c r="AD271" s="253"/>
      <c r="AE271" s="253"/>
      <c r="AF271" s="253"/>
      <c r="AG271" s="253"/>
      <c r="AH271" s="253"/>
      <c r="AI271" s="253"/>
      <c r="AJ271" s="253"/>
      <c r="AK271" s="253"/>
      <c r="AL271" s="253"/>
      <c r="AM271" s="253"/>
      <c r="AN271" s="253"/>
      <c r="AO271" s="253"/>
      <c r="AP271" s="253"/>
      <c r="AQ271" s="253"/>
      <c r="AR271" s="253"/>
      <c r="AS271" s="253"/>
      <c r="AT271" s="253"/>
      <c r="AU271" s="253"/>
      <c r="AV271" s="253"/>
      <c r="AW271" s="253"/>
      <c r="AX271" s="253"/>
      <c r="AY271" s="253"/>
      <c r="AZ271" s="253"/>
      <c r="BA271" s="253"/>
      <c r="BB271" s="253"/>
      <c r="BC271" s="253"/>
      <c r="BD271" s="253"/>
      <c r="BE271" s="253"/>
      <c r="BF271" s="253"/>
      <c r="BG271" s="253"/>
      <c r="BH271" s="253"/>
      <c r="BI271" s="253"/>
      <c r="BJ271" s="253"/>
      <c r="BK271" s="253"/>
      <c r="BL271" s="253"/>
      <c r="BM271" s="253"/>
      <c r="BN271" s="253"/>
      <c r="BO271" s="253"/>
      <c r="BP271" s="253"/>
      <c r="BQ271" s="253"/>
      <c r="BR271" s="253"/>
      <c r="BS271" s="599"/>
      <c r="BT271" s="689"/>
    </row>
    <row r="272" spans="1:72">
      <c r="A272" s="683" t="s">
        <v>105</v>
      </c>
      <c r="B272" s="683"/>
      <c r="C272" s="683"/>
      <c r="D272" s="681" t="s">
        <v>73</v>
      </c>
      <c r="E272" s="682"/>
      <c r="F272" s="80"/>
      <c r="G272" s="81"/>
      <c r="H272" s="81"/>
      <c r="I272" s="78"/>
      <c r="J272" s="79"/>
      <c r="K272" s="310">
        <f>+COUNTIF(L272:BS272, "Yes b.")</f>
        <v>0</v>
      </c>
      <c r="L272" s="253"/>
      <c r="M272" s="253"/>
      <c r="N272" s="253"/>
      <c r="O272" s="253"/>
      <c r="P272" s="253"/>
      <c r="Q272" s="253"/>
      <c r="R272" s="253"/>
      <c r="S272" s="253"/>
      <c r="T272" s="253"/>
      <c r="U272" s="253"/>
      <c r="V272" s="253"/>
      <c r="W272" s="253"/>
      <c r="X272" s="253"/>
      <c r="Y272" s="253"/>
      <c r="Z272" s="253"/>
      <c r="AA272" s="253"/>
      <c r="AB272" s="253"/>
      <c r="AC272" s="253"/>
      <c r="AD272" s="253"/>
      <c r="AE272" s="253"/>
      <c r="AF272" s="253"/>
      <c r="AG272" s="253"/>
      <c r="AH272" s="253"/>
      <c r="AI272" s="253"/>
      <c r="AJ272" s="253"/>
      <c r="AK272" s="253"/>
      <c r="AL272" s="253"/>
      <c r="AM272" s="253"/>
      <c r="AN272" s="253"/>
      <c r="AO272" s="253"/>
      <c r="AP272" s="253"/>
      <c r="AQ272" s="253"/>
      <c r="AR272" s="253"/>
      <c r="AS272" s="253"/>
      <c r="AT272" s="253"/>
      <c r="AU272" s="253"/>
      <c r="AV272" s="253"/>
      <c r="AW272" s="253"/>
      <c r="AX272" s="253"/>
      <c r="AY272" s="253"/>
      <c r="AZ272" s="253"/>
      <c r="BA272" s="253"/>
      <c r="BB272" s="253"/>
      <c r="BC272" s="253"/>
      <c r="BD272" s="253"/>
      <c r="BE272" s="253"/>
      <c r="BF272" s="253"/>
      <c r="BG272" s="253"/>
      <c r="BH272" s="253"/>
      <c r="BI272" s="253"/>
      <c r="BJ272" s="253"/>
      <c r="BK272" s="253"/>
      <c r="BL272" s="253"/>
      <c r="BM272" s="253"/>
      <c r="BN272" s="253"/>
      <c r="BO272" s="253"/>
      <c r="BP272" s="253"/>
      <c r="BQ272" s="253"/>
      <c r="BR272" s="253"/>
      <c r="BS272" s="599"/>
      <c r="BT272" s="689"/>
    </row>
    <row r="273" spans="1:72">
      <c r="A273" s="683" t="s">
        <v>105</v>
      </c>
      <c r="B273" s="683"/>
      <c r="C273" s="683"/>
      <c r="D273" s="720" t="s">
        <v>16</v>
      </c>
      <c r="E273" s="721"/>
      <c r="F273" s="80"/>
      <c r="G273" s="81"/>
      <c r="H273" s="81"/>
      <c r="I273" s="82"/>
      <c r="J273" s="83"/>
      <c r="K273" s="310">
        <f>+COUNTIF(L273:BS273, "0-30")+COUNTIF(L273:BS273, "31-60")+COUNTIF(L273:BS273, "61-90")+COUNTIF(L273:BS273, "over 90 days")</f>
        <v>0</v>
      </c>
      <c r="L273" s="254"/>
      <c r="M273" s="254"/>
      <c r="N273" s="254"/>
      <c r="O273" s="254"/>
      <c r="P273" s="254"/>
      <c r="Q273" s="254"/>
      <c r="R273" s="254"/>
      <c r="S273" s="254"/>
      <c r="T273" s="254"/>
      <c r="U273" s="254"/>
      <c r="V273" s="254"/>
      <c r="W273" s="254"/>
      <c r="X273" s="254"/>
      <c r="Y273" s="254"/>
      <c r="Z273" s="254"/>
      <c r="AA273" s="254"/>
      <c r="AB273" s="254"/>
      <c r="AC273" s="254"/>
      <c r="AD273" s="254"/>
      <c r="AE273" s="254"/>
      <c r="AF273" s="254"/>
      <c r="AG273" s="254"/>
      <c r="AH273" s="254"/>
      <c r="AI273" s="254"/>
      <c r="AJ273" s="254"/>
      <c r="AK273" s="254"/>
      <c r="AL273" s="254"/>
      <c r="AM273" s="254"/>
      <c r="AN273" s="254"/>
      <c r="AO273" s="254"/>
      <c r="AP273" s="254"/>
      <c r="AQ273" s="254"/>
      <c r="AR273" s="254"/>
      <c r="AS273" s="254"/>
      <c r="AT273" s="254"/>
      <c r="AU273" s="254"/>
      <c r="AV273" s="254"/>
      <c r="AW273" s="254"/>
      <c r="AX273" s="254"/>
      <c r="AY273" s="254"/>
      <c r="AZ273" s="254"/>
      <c r="BA273" s="254"/>
      <c r="BB273" s="254"/>
      <c r="BC273" s="254"/>
      <c r="BD273" s="254"/>
      <c r="BE273" s="254"/>
      <c r="BF273" s="254"/>
      <c r="BG273" s="254"/>
      <c r="BH273" s="254"/>
      <c r="BI273" s="254"/>
      <c r="BJ273" s="254"/>
      <c r="BK273" s="254"/>
      <c r="BL273" s="254"/>
      <c r="BM273" s="254"/>
      <c r="BN273" s="254"/>
      <c r="BO273" s="254"/>
      <c r="BP273" s="254"/>
      <c r="BQ273" s="254"/>
      <c r="BR273" s="254"/>
      <c r="BS273" s="600"/>
      <c r="BT273" s="689"/>
    </row>
    <row r="274" spans="1:72">
      <c r="A274" s="683" t="s">
        <v>105</v>
      </c>
      <c r="B274" s="683"/>
      <c r="C274" s="683"/>
      <c r="D274" s="703" t="s">
        <v>107</v>
      </c>
      <c r="E274" s="704"/>
      <c r="F274" s="80"/>
      <c r="G274" s="81"/>
      <c r="H274" s="81"/>
      <c r="I274" s="82"/>
      <c r="J274" s="83"/>
      <c r="K274" s="310">
        <f>+COUNTIF(L273:BS273, "0-30")</f>
        <v>0</v>
      </c>
      <c r="L274" s="691"/>
      <c r="M274" s="692"/>
      <c r="N274" s="692"/>
      <c r="O274" s="692"/>
      <c r="P274" s="692"/>
      <c r="Q274" s="692"/>
      <c r="R274" s="692"/>
      <c r="S274" s="692"/>
      <c r="T274" s="692"/>
      <c r="U274" s="692"/>
      <c r="V274" s="692"/>
      <c r="W274" s="692"/>
      <c r="X274" s="692"/>
      <c r="Y274" s="692"/>
      <c r="Z274" s="692"/>
      <c r="AA274" s="692"/>
      <c r="AB274" s="692"/>
      <c r="AC274" s="692"/>
      <c r="AD274" s="692"/>
      <c r="AE274" s="692"/>
      <c r="AF274" s="692"/>
      <c r="AG274" s="692"/>
      <c r="AH274" s="692"/>
      <c r="AI274" s="692"/>
      <c r="AJ274" s="692"/>
      <c r="AK274" s="692"/>
      <c r="AL274" s="692"/>
      <c r="AM274" s="692"/>
      <c r="AN274" s="692"/>
      <c r="AO274" s="692"/>
      <c r="AP274" s="692"/>
      <c r="AQ274" s="692"/>
      <c r="AR274" s="692"/>
      <c r="AS274" s="692"/>
      <c r="AT274" s="692"/>
      <c r="AU274" s="692"/>
      <c r="AV274" s="692"/>
      <c r="AW274" s="692"/>
      <c r="AX274" s="692"/>
      <c r="AY274" s="692"/>
      <c r="AZ274" s="692"/>
      <c r="BA274" s="692"/>
      <c r="BB274" s="692"/>
      <c r="BC274" s="692"/>
      <c r="BD274" s="692"/>
      <c r="BE274" s="692"/>
      <c r="BF274" s="692"/>
      <c r="BG274" s="692"/>
      <c r="BH274" s="692"/>
      <c r="BI274" s="692"/>
      <c r="BJ274" s="692"/>
      <c r="BK274" s="692"/>
      <c r="BL274" s="692"/>
      <c r="BM274" s="692"/>
      <c r="BN274" s="692"/>
      <c r="BO274" s="692"/>
      <c r="BP274" s="692"/>
      <c r="BQ274" s="692"/>
      <c r="BR274" s="692"/>
      <c r="BS274" s="692"/>
      <c r="BT274" s="689"/>
    </row>
    <row r="275" spans="1:72">
      <c r="A275" s="683" t="s">
        <v>105</v>
      </c>
      <c r="B275" s="683"/>
      <c r="C275" s="683"/>
      <c r="D275" s="703" t="s">
        <v>108</v>
      </c>
      <c r="E275" s="704"/>
      <c r="F275" s="80"/>
      <c r="G275" s="81"/>
      <c r="H275" s="81"/>
      <c r="I275" s="82"/>
      <c r="J275" s="83"/>
      <c r="K275" s="310">
        <f>+COUNTIF(L273:BS273, "31-60")</f>
        <v>0</v>
      </c>
      <c r="L275" s="693"/>
      <c r="M275" s="694"/>
      <c r="N275" s="694"/>
      <c r="O275" s="694"/>
      <c r="P275" s="694"/>
      <c r="Q275" s="694"/>
      <c r="R275" s="694"/>
      <c r="S275" s="694"/>
      <c r="T275" s="694"/>
      <c r="U275" s="694"/>
      <c r="V275" s="694"/>
      <c r="W275" s="694"/>
      <c r="X275" s="694"/>
      <c r="Y275" s="694"/>
      <c r="Z275" s="694"/>
      <c r="AA275" s="694"/>
      <c r="AB275" s="694"/>
      <c r="AC275" s="694"/>
      <c r="AD275" s="694"/>
      <c r="AE275" s="694"/>
      <c r="AF275" s="694"/>
      <c r="AG275" s="694"/>
      <c r="AH275" s="694"/>
      <c r="AI275" s="694"/>
      <c r="AJ275" s="694"/>
      <c r="AK275" s="694"/>
      <c r="AL275" s="694"/>
      <c r="AM275" s="694"/>
      <c r="AN275" s="694"/>
      <c r="AO275" s="694"/>
      <c r="AP275" s="694"/>
      <c r="AQ275" s="694"/>
      <c r="AR275" s="694"/>
      <c r="AS275" s="694"/>
      <c r="AT275" s="694"/>
      <c r="AU275" s="694"/>
      <c r="AV275" s="694"/>
      <c r="AW275" s="694"/>
      <c r="AX275" s="694"/>
      <c r="AY275" s="694"/>
      <c r="AZ275" s="694"/>
      <c r="BA275" s="694"/>
      <c r="BB275" s="694"/>
      <c r="BC275" s="694"/>
      <c r="BD275" s="694"/>
      <c r="BE275" s="694"/>
      <c r="BF275" s="694"/>
      <c r="BG275" s="694"/>
      <c r="BH275" s="694"/>
      <c r="BI275" s="694"/>
      <c r="BJ275" s="694"/>
      <c r="BK275" s="694"/>
      <c r="BL275" s="694"/>
      <c r="BM275" s="694"/>
      <c r="BN275" s="694"/>
      <c r="BO275" s="694"/>
      <c r="BP275" s="694"/>
      <c r="BQ275" s="694"/>
      <c r="BR275" s="694"/>
      <c r="BS275" s="694"/>
      <c r="BT275" s="689"/>
    </row>
    <row r="276" spans="1:72">
      <c r="A276" s="683" t="s">
        <v>105</v>
      </c>
      <c r="B276" s="683"/>
      <c r="C276" s="683"/>
      <c r="D276" s="703" t="s">
        <v>109</v>
      </c>
      <c r="E276" s="704"/>
      <c r="F276" s="80"/>
      <c r="G276" s="81"/>
      <c r="H276" s="81"/>
      <c r="I276" s="82"/>
      <c r="J276" s="83"/>
      <c r="K276" s="310">
        <f>+COUNTIF(L273:BS273, "61-90")</f>
        <v>0</v>
      </c>
      <c r="L276" s="693"/>
      <c r="M276" s="694"/>
      <c r="N276" s="694"/>
      <c r="O276" s="694"/>
      <c r="P276" s="694"/>
      <c r="Q276" s="694"/>
      <c r="R276" s="694"/>
      <c r="S276" s="694"/>
      <c r="T276" s="694"/>
      <c r="U276" s="694"/>
      <c r="V276" s="694"/>
      <c r="W276" s="694"/>
      <c r="X276" s="694"/>
      <c r="Y276" s="694"/>
      <c r="Z276" s="694"/>
      <c r="AA276" s="694"/>
      <c r="AB276" s="694"/>
      <c r="AC276" s="694"/>
      <c r="AD276" s="694"/>
      <c r="AE276" s="694"/>
      <c r="AF276" s="694"/>
      <c r="AG276" s="694"/>
      <c r="AH276" s="694"/>
      <c r="AI276" s="694"/>
      <c r="AJ276" s="694"/>
      <c r="AK276" s="694"/>
      <c r="AL276" s="694"/>
      <c r="AM276" s="694"/>
      <c r="AN276" s="694"/>
      <c r="AO276" s="694"/>
      <c r="AP276" s="694"/>
      <c r="AQ276" s="694"/>
      <c r="AR276" s="694"/>
      <c r="AS276" s="694"/>
      <c r="AT276" s="694"/>
      <c r="AU276" s="694"/>
      <c r="AV276" s="694"/>
      <c r="AW276" s="694"/>
      <c r="AX276" s="694"/>
      <c r="AY276" s="694"/>
      <c r="AZ276" s="694"/>
      <c r="BA276" s="694"/>
      <c r="BB276" s="694"/>
      <c r="BC276" s="694"/>
      <c r="BD276" s="694"/>
      <c r="BE276" s="694"/>
      <c r="BF276" s="694"/>
      <c r="BG276" s="694"/>
      <c r="BH276" s="694"/>
      <c r="BI276" s="694"/>
      <c r="BJ276" s="694"/>
      <c r="BK276" s="694"/>
      <c r="BL276" s="694"/>
      <c r="BM276" s="694"/>
      <c r="BN276" s="694"/>
      <c r="BO276" s="694"/>
      <c r="BP276" s="694"/>
      <c r="BQ276" s="694"/>
      <c r="BR276" s="694"/>
      <c r="BS276" s="694"/>
      <c r="BT276" s="689"/>
    </row>
    <row r="277" spans="1:72">
      <c r="A277" s="683" t="s">
        <v>105</v>
      </c>
      <c r="B277" s="683"/>
      <c r="C277" s="683"/>
      <c r="D277" s="707" t="s">
        <v>110</v>
      </c>
      <c r="E277" s="708"/>
      <c r="F277" s="80"/>
      <c r="G277" s="81"/>
      <c r="H277" s="81"/>
      <c r="I277" s="82"/>
      <c r="J277" s="83"/>
      <c r="K277" s="310">
        <f>+COUNTIF(L273:BS273, "over 90 days")</f>
        <v>0</v>
      </c>
      <c r="L277" s="695"/>
      <c r="M277" s="696"/>
      <c r="N277" s="696"/>
      <c r="O277" s="696"/>
      <c r="P277" s="696"/>
      <c r="Q277" s="696"/>
      <c r="R277" s="696"/>
      <c r="S277" s="696"/>
      <c r="T277" s="696"/>
      <c r="U277" s="696"/>
      <c r="V277" s="696"/>
      <c r="W277" s="696"/>
      <c r="X277" s="696"/>
      <c r="Y277" s="696"/>
      <c r="Z277" s="696"/>
      <c r="AA277" s="696"/>
      <c r="AB277" s="696"/>
      <c r="AC277" s="696"/>
      <c r="AD277" s="696"/>
      <c r="AE277" s="696"/>
      <c r="AF277" s="696"/>
      <c r="AG277" s="696"/>
      <c r="AH277" s="696"/>
      <c r="AI277" s="696"/>
      <c r="AJ277" s="696"/>
      <c r="AK277" s="696"/>
      <c r="AL277" s="696"/>
      <c r="AM277" s="696"/>
      <c r="AN277" s="696"/>
      <c r="AO277" s="696"/>
      <c r="AP277" s="696"/>
      <c r="AQ277" s="696"/>
      <c r="AR277" s="696"/>
      <c r="AS277" s="696"/>
      <c r="AT277" s="696"/>
      <c r="AU277" s="696"/>
      <c r="AV277" s="696"/>
      <c r="AW277" s="696"/>
      <c r="AX277" s="696"/>
      <c r="AY277" s="696"/>
      <c r="AZ277" s="696"/>
      <c r="BA277" s="696"/>
      <c r="BB277" s="696"/>
      <c r="BC277" s="696"/>
      <c r="BD277" s="696"/>
      <c r="BE277" s="696"/>
      <c r="BF277" s="696"/>
      <c r="BG277" s="696"/>
      <c r="BH277" s="696"/>
      <c r="BI277" s="696"/>
      <c r="BJ277" s="696"/>
      <c r="BK277" s="696"/>
      <c r="BL277" s="696"/>
      <c r="BM277" s="696"/>
      <c r="BN277" s="696"/>
      <c r="BO277" s="696"/>
      <c r="BP277" s="696"/>
      <c r="BQ277" s="696"/>
      <c r="BR277" s="696"/>
      <c r="BS277" s="696"/>
      <c r="BT277" s="689"/>
    </row>
    <row r="278" spans="1:72" ht="15" thickBot="1">
      <c r="A278" s="717" t="s">
        <v>105</v>
      </c>
      <c r="B278" s="717"/>
      <c r="C278" s="717"/>
      <c r="D278" s="705" t="s">
        <v>81</v>
      </c>
      <c r="E278" s="706"/>
      <c r="F278" s="98"/>
      <c r="G278" s="99"/>
      <c r="H278" s="99"/>
      <c r="I278" s="86"/>
      <c r="J278" s="87"/>
      <c r="K278" s="88">
        <f>+COUNTIF(L278:BS278, "Yes c.")</f>
        <v>0</v>
      </c>
      <c r="L278" s="255"/>
      <c r="M278" s="255"/>
      <c r="N278" s="255"/>
      <c r="O278" s="255"/>
      <c r="P278" s="255"/>
      <c r="Q278" s="255"/>
      <c r="R278" s="255"/>
      <c r="S278" s="255"/>
      <c r="T278" s="255"/>
      <c r="U278" s="255"/>
      <c r="V278" s="255"/>
      <c r="W278" s="255"/>
      <c r="X278" s="255"/>
      <c r="Y278" s="255"/>
      <c r="Z278" s="255"/>
      <c r="AA278" s="255"/>
      <c r="AB278" s="255"/>
      <c r="AC278" s="255"/>
      <c r="AD278" s="255"/>
      <c r="AE278" s="255"/>
      <c r="AF278" s="255"/>
      <c r="AG278" s="255"/>
      <c r="AH278" s="255"/>
      <c r="AI278" s="255"/>
      <c r="AJ278" s="255"/>
      <c r="AK278" s="255"/>
      <c r="AL278" s="255"/>
      <c r="AM278" s="255"/>
      <c r="AN278" s="255"/>
      <c r="AO278" s="255"/>
      <c r="AP278" s="255"/>
      <c r="AQ278" s="255"/>
      <c r="AR278" s="255"/>
      <c r="AS278" s="255"/>
      <c r="AT278" s="255"/>
      <c r="AU278" s="255"/>
      <c r="AV278" s="255"/>
      <c r="AW278" s="255"/>
      <c r="AX278" s="255"/>
      <c r="AY278" s="255"/>
      <c r="AZ278" s="255"/>
      <c r="BA278" s="255"/>
      <c r="BB278" s="255"/>
      <c r="BC278" s="255"/>
      <c r="BD278" s="255"/>
      <c r="BE278" s="255"/>
      <c r="BF278" s="255"/>
      <c r="BG278" s="255"/>
      <c r="BH278" s="255"/>
      <c r="BI278" s="255"/>
      <c r="BJ278" s="255"/>
      <c r="BK278" s="255"/>
      <c r="BL278" s="255"/>
      <c r="BM278" s="255"/>
      <c r="BN278" s="255"/>
      <c r="BO278" s="255"/>
      <c r="BP278" s="255"/>
      <c r="BQ278" s="255"/>
      <c r="BR278" s="255"/>
      <c r="BS278" s="601"/>
      <c r="BT278" s="689"/>
    </row>
    <row r="279" spans="1:72" ht="52.8">
      <c r="A279" s="304" t="s">
        <v>102</v>
      </c>
      <c r="B279" s="72">
        <v>38</v>
      </c>
      <c r="C279" s="304" t="s">
        <v>61</v>
      </c>
      <c r="D279" s="73" t="s">
        <v>33</v>
      </c>
      <c r="E279" s="94" t="str">
        <f>IF(F279=0,"",IF(F279=G279,"N/A",IF(ISERROR(J279/I279),1,J279/I279)))</f>
        <v/>
      </c>
      <c r="F279" s="74">
        <f>COUNTIF(L279:CG279,"1 Yes")+COUNTIF(L279:CG279,"2 No")+COUNTIF(L279:CG279,"3 N/A")</f>
        <v>0</v>
      </c>
      <c r="G279" s="74">
        <f>COUNTIF(L279:CG279,"3 N/A")</f>
        <v>0</v>
      </c>
      <c r="H279" s="75">
        <f>+COUNTIF(L279:BS279, "2 No")</f>
        <v>0</v>
      </c>
      <c r="I279" s="71">
        <f>+COUNTIF(L279:BS279, "2 No")+COUNTIF(L279:BS279,"1 Yes")</f>
        <v>0</v>
      </c>
      <c r="J279" s="310">
        <f>+COUNTIF(L279:BS279, "1 Yes")</f>
        <v>0</v>
      </c>
      <c r="K279" s="310"/>
      <c r="L279" s="252"/>
      <c r="M279" s="252"/>
      <c r="N279" s="252"/>
      <c r="O279" s="252"/>
      <c r="P279" s="252"/>
      <c r="Q279" s="252"/>
      <c r="R279" s="252"/>
      <c r="S279" s="252"/>
      <c r="T279" s="252"/>
      <c r="U279" s="252"/>
      <c r="V279" s="252"/>
      <c r="W279" s="252"/>
      <c r="X279" s="252"/>
      <c r="Y279" s="252"/>
      <c r="Z279" s="252"/>
      <c r="AA279" s="252"/>
      <c r="AB279" s="252"/>
      <c r="AC279" s="252"/>
      <c r="AD279" s="252"/>
      <c r="AE279" s="252"/>
      <c r="AF279" s="252"/>
      <c r="AG279" s="252"/>
      <c r="AH279" s="252"/>
      <c r="AI279" s="252"/>
      <c r="AJ279" s="252"/>
      <c r="AK279" s="252"/>
      <c r="AL279" s="252"/>
      <c r="AM279" s="252"/>
      <c r="AN279" s="252"/>
      <c r="AO279" s="252"/>
      <c r="AP279" s="252"/>
      <c r="AQ279" s="252"/>
      <c r="AR279" s="252"/>
      <c r="AS279" s="252"/>
      <c r="AT279" s="252"/>
      <c r="AU279" s="252"/>
      <c r="AV279" s="252"/>
      <c r="AW279" s="252"/>
      <c r="AX279" s="252"/>
      <c r="AY279" s="252"/>
      <c r="AZ279" s="252"/>
      <c r="BA279" s="252"/>
      <c r="BB279" s="252"/>
      <c r="BC279" s="252"/>
      <c r="BD279" s="252"/>
      <c r="BE279" s="252"/>
      <c r="BF279" s="252"/>
      <c r="BG279" s="252"/>
      <c r="BH279" s="252"/>
      <c r="BI279" s="252"/>
      <c r="BJ279" s="252"/>
      <c r="BK279" s="252"/>
      <c r="BL279" s="252"/>
      <c r="BM279" s="252"/>
      <c r="BN279" s="252"/>
      <c r="BO279" s="252"/>
      <c r="BP279" s="252"/>
      <c r="BQ279" s="252"/>
      <c r="BR279" s="252"/>
      <c r="BS279" s="598"/>
      <c r="BT279" s="688"/>
    </row>
    <row r="280" spans="1:72">
      <c r="A280" s="683" t="s">
        <v>105</v>
      </c>
      <c r="B280" s="683"/>
      <c r="C280" s="683"/>
      <c r="D280" s="681" t="s">
        <v>106</v>
      </c>
      <c r="E280" s="682"/>
      <c r="F280" s="76"/>
      <c r="G280" s="77"/>
      <c r="H280" s="77"/>
      <c r="I280" s="78"/>
      <c r="J280" s="79"/>
      <c r="K280" s="310">
        <f>+COUNTIF(L280:BS280, "Yes a.")</f>
        <v>0</v>
      </c>
      <c r="L280" s="253"/>
      <c r="M280" s="253"/>
      <c r="N280" s="253"/>
      <c r="O280" s="253"/>
      <c r="P280" s="253"/>
      <c r="Q280" s="253"/>
      <c r="R280" s="253"/>
      <c r="S280" s="253"/>
      <c r="T280" s="253"/>
      <c r="U280" s="253"/>
      <c r="V280" s="253"/>
      <c r="W280" s="253"/>
      <c r="X280" s="253"/>
      <c r="Y280" s="253"/>
      <c r="Z280" s="253"/>
      <c r="AA280" s="253"/>
      <c r="AB280" s="253"/>
      <c r="AC280" s="253"/>
      <c r="AD280" s="253"/>
      <c r="AE280" s="253"/>
      <c r="AF280" s="253"/>
      <c r="AG280" s="253"/>
      <c r="AH280" s="253"/>
      <c r="AI280" s="253"/>
      <c r="AJ280" s="253"/>
      <c r="AK280" s="253"/>
      <c r="AL280" s="253"/>
      <c r="AM280" s="253"/>
      <c r="AN280" s="253"/>
      <c r="AO280" s="253"/>
      <c r="AP280" s="253"/>
      <c r="AQ280" s="253"/>
      <c r="AR280" s="253"/>
      <c r="AS280" s="253"/>
      <c r="AT280" s="253"/>
      <c r="AU280" s="253"/>
      <c r="AV280" s="253"/>
      <c r="AW280" s="253"/>
      <c r="AX280" s="253"/>
      <c r="AY280" s="253"/>
      <c r="AZ280" s="253"/>
      <c r="BA280" s="253"/>
      <c r="BB280" s="253"/>
      <c r="BC280" s="253"/>
      <c r="BD280" s="253"/>
      <c r="BE280" s="253"/>
      <c r="BF280" s="253"/>
      <c r="BG280" s="253"/>
      <c r="BH280" s="253"/>
      <c r="BI280" s="253"/>
      <c r="BJ280" s="253"/>
      <c r="BK280" s="253"/>
      <c r="BL280" s="253"/>
      <c r="BM280" s="253"/>
      <c r="BN280" s="253"/>
      <c r="BO280" s="253"/>
      <c r="BP280" s="253"/>
      <c r="BQ280" s="253"/>
      <c r="BR280" s="253"/>
      <c r="BS280" s="599"/>
      <c r="BT280" s="689"/>
    </row>
    <row r="281" spans="1:72">
      <c r="A281" s="683" t="s">
        <v>105</v>
      </c>
      <c r="B281" s="683"/>
      <c r="C281" s="683"/>
      <c r="D281" s="681" t="s">
        <v>73</v>
      </c>
      <c r="E281" s="682"/>
      <c r="F281" s="80"/>
      <c r="G281" s="81"/>
      <c r="H281" s="81"/>
      <c r="I281" s="78"/>
      <c r="J281" s="79"/>
      <c r="K281" s="310">
        <f>+COUNTIF(L281:BS281, "Yes b.")</f>
        <v>0</v>
      </c>
      <c r="L281" s="253"/>
      <c r="M281" s="253"/>
      <c r="N281" s="253"/>
      <c r="O281" s="253"/>
      <c r="P281" s="253"/>
      <c r="Q281" s="253"/>
      <c r="R281" s="253"/>
      <c r="S281" s="253"/>
      <c r="T281" s="253"/>
      <c r="U281" s="253"/>
      <c r="V281" s="253"/>
      <c r="W281" s="253"/>
      <c r="X281" s="253"/>
      <c r="Y281" s="253"/>
      <c r="Z281" s="253"/>
      <c r="AA281" s="253"/>
      <c r="AB281" s="253"/>
      <c r="AC281" s="253"/>
      <c r="AD281" s="253"/>
      <c r="AE281" s="253"/>
      <c r="AF281" s="253"/>
      <c r="AG281" s="253"/>
      <c r="AH281" s="253"/>
      <c r="AI281" s="253"/>
      <c r="AJ281" s="253"/>
      <c r="AK281" s="253"/>
      <c r="AL281" s="253"/>
      <c r="AM281" s="253"/>
      <c r="AN281" s="253"/>
      <c r="AO281" s="253"/>
      <c r="AP281" s="253"/>
      <c r="AQ281" s="253"/>
      <c r="AR281" s="253"/>
      <c r="AS281" s="253"/>
      <c r="AT281" s="253"/>
      <c r="AU281" s="253"/>
      <c r="AV281" s="253"/>
      <c r="AW281" s="253"/>
      <c r="AX281" s="253"/>
      <c r="AY281" s="253"/>
      <c r="AZ281" s="253"/>
      <c r="BA281" s="253"/>
      <c r="BB281" s="253"/>
      <c r="BC281" s="253"/>
      <c r="BD281" s="253"/>
      <c r="BE281" s="253"/>
      <c r="BF281" s="253"/>
      <c r="BG281" s="253"/>
      <c r="BH281" s="253"/>
      <c r="BI281" s="253"/>
      <c r="BJ281" s="253"/>
      <c r="BK281" s="253"/>
      <c r="BL281" s="253"/>
      <c r="BM281" s="253"/>
      <c r="BN281" s="253"/>
      <c r="BO281" s="253"/>
      <c r="BP281" s="253"/>
      <c r="BQ281" s="253"/>
      <c r="BR281" s="253"/>
      <c r="BS281" s="599"/>
      <c r="BT281" s="689"/>
    </row>
    <row r="282" spans="1:72">
      <c r="A282" s="683" t="s">
        <v>105</v>
      </c>
      <c r="B282" s="683"/>
      <c r="C282" s="683"/>
      <c r="D282" s="720" t="s">
        <v>16</v>
      </c>
      <c r="E282" s="721"/>
      <c r="F282" s="80"/>
      <c r="G282" s="81"/>
      <c r="H282" s="81"/>
      <c r="I282" s="82"/>
      <c r="J282" s="83"/>
      <c r="K282" s="310">
        <f>+COUNTIF(L282:BS282, "0-30")+COUNTIF(L282:BS282, "31-60")+COUNTIF(L282:BS282, "61-90")+COUNTIF(L282:BS282, "over 90 days")</f>
        <v>0</v>
      </c>
      <c r="L282" s="254"/>
      <c r="M282" s="254"/>
      <c r="N282" s="254"/>
      <c r="O282" s="254"/>
      <c r="P282" s="254"/>
      <c r="Q282" s="254"/>
      <c r="R282" s="254"/>
      <c r="S282" s="254"/>
      <c r="T282" s="254"/>
      <c r="U282" s="254"/>
      <c r="V282" s="254"/>
      <c r="W282" s="254"/>
      <c r="X282" s="254"/>
      <c r="Y282" s="254"/>
      <c r="Z282" s="254"/>
      <c r="AA282" s="254"/>
      <c r="AB282" s="254"/>
      <c r="AC282" s="254"/>
      <c r="AD282" s="254"/>
      <c r="AE282" s="254"/>
      <c r="AF282" s="254"/>
      <c r="AG282" s="254"/>
      <c r="AH282" s="254"/>
      <c r="AI282" s="254"/>
      <c r="AJ282" s="254"/>
      <c r="AK282" s="254"/>
      <c r="AL282" s="254"/>
      <c r="AM282" s="254"/>
      <c r="AN282" s="254"/>
      <c r="AO282" s="254"/>
      <c r="AP282" s="254"/>
      <c r="AQ282" s="254"/>
      <c r="AR282" s="254"/>
      <c r="AS282" s="254"/>
      <c r="AT282" s="254"/>
      <c r="AU282" s="254"/>
      <c r="AV282" s="254"/>
      <c r="AW282" s="254"/>
      <c r="AX282" s="254"/>
      <c r="AY282" s="254"/>
      <c r="AZ282" s="254"/>
      <c r="BA282" s="254"/>
      <c r="BB282" s="254"/>
      <c r="BC282" s="254"/>
      <c r="BD282" s="254"/>
      <c r="BE282" s="254"/>
      <c r="BF282" s="254"/>
      <c r="BG282" s="254"/>
      <c r="BH282" s="254"/>
      <c r="BI282" s="254"/>
      <c r="BJ282" s="254"/>
      <c r="BK282" s="254"/>
      <c r="BL282" s="254"/>
      <c r="BM282" s="254"/>
      <c r="BN282" s="254"/>
      <c r="BO282" s="254"/>
      <c r="BP282" s="254"/>
      <c r="BQ282" s="254"/>
      <c r="BR282" s="254"/>
      <c r="BS282" s="600"/>
      <c r="BT282" s="689"/>
    </row>
    <row r="283" spans="1:72">
      <c r="A283" s="683" t="s">
        <v>105</v>
      </c>
      <c r="B283" s="683"/>
      <c r="C283" s="683"/>
      <c r="D283" s="703" t="s">
        <v>107</v>
      </c>
      <c r="E283" s="704"/>
      <c r="F283" s="80"/>
      <c r="G283" s="81"/>
      <c r="H283" s="81"/>
      <c r="I283" s="82"/>
      <c r="J283" s="83"/>
      <c r="K283" s="310">
        <f>+COUNTIF(L282:BS282, "0-30")</f>
        <v>0</v>
      </c>
      <c r="L283" s="691"/>
      <c r="M283" s="692"/>
      <c r="N283" s="692"/>
      <c r="O283" s="692"/>
      <c r="P283" s="692"/>
      <c r="Q283" s="692"/>
      <c r="R283" s="692"/>
      <c r="S283" s="692"/>
      <c r="T283" s="692"/>
      <c r="U283" s="692"/>
      <c r="V283" s="692"/>
      <c r="W283" s="692"/>
      <c r="X283" s="692"/>
      <c r="Y283" s="692"/>
      <c r="Z283" s="692"/>
      <c r="AA283" s="692"/>
      <c r="AB283" s="692"/>
      <c r="AC283" s="692"/>
      <c r="AD283" s="692"/>
      <c r="AE283" s="692"/>
      <c r="AF283" s="692"/>
      <c r="AG283" s="692"/>
      <c r="AH283" s="692"/>
      <c r="AI283" s="692"/>
      <c r="AJ283" s="692"/>
      <c r="AK283" s="692"/>
      <c r="AL283" s="692"/>
      <c r="AM283" s="692"/>
      <c r="AN283" s="692"/>
      <c r="AO283" s="692"/>
      <c r="AP283" s="692"/>
      <c r="AQ283" s="692"/>
      <c r="AR283" s="692"/>
      <c r="AS283" s="692"/>
      <c r="AT283" s="692"/>
      <c r="AU283" s="692"/>
      <c r="AV283" s="692"/>
      <c r="AW283" s="692"/>
      <c r="AX283" s="692"/>
      <c r="AY283" s="692"/>
      <c r="AZ283" s="692"/>
      <c r="BA283" s="692"/>
      <c r="BB283" s="692"/>
      <c r="BC283" s="692"/>
      <c r="BD283" s="692"/>
      <c r="BE283" s="692"/>
      <c r="BF283" s="692"/>
      <c r="BG283" s="692"/>
      <c r="BH283" s="692"/>
      <c r="BI283" s="692"/>
      <c r="BJ283" s="692"/>
      <c r="BK283" s="692"/>
      <c r="BL283" s="692"/>
      <c r="BM283" s="692"/>
      <c r="BN283" s="692"/>
      <c r="BO283" s="692"/>
      <c r="BP283" s="692"/>
      <c r="BQ283" s="692"/>
      <c r="BR283" s="692"/>
      <c r="BS283" s="692"/>
      <c r="BT283" s="689"/>
    </row>
    <row r="284" spans="1:72">
      <c r="A284" s="683" t="s">
        <v>105</v>
      </c>
      <c r="B284" s="683"/>
      <c r="C284" s="683"/>
      <c r="D284" s="703" t="s">
        <v>108</v>
      </c>
      <c r="E284" s="704"/>
      <c r="F284" s="80"/>
      <c r="G284" s="81"/>
      <c r="H284" s="81"/>
      <c r="I284" s="82"/>
      <c r="J284" s="83"/>
      <c r="K284" s="310">
        <f>+COUNTIF(L282:BS282, "31-60")</f>
        <v>0</v>
      </c>
      <c r="L284" s="693"/>
      <c r="M284" s="694"/>
      <c r="N284" s="694"/>
      <c r="O284" s="694"/>
      <c r="P284" s="694"/>
      <c r="Q284" s="694"/>
      <c r="R284" s="694"/>
      <c r="S284" s="694"/>
      <c r="T284" s="694"/>
      <c r="U284" s="694"/>
      <c r="V284" s="694"/>
      <c r="W284" s="694"/>
      <c r="X284" s="694"/>
      <c r="Y284" s="694"/>
      <c r="Z284" s="694"/>
      <c r="AA284" s="694"/>
      <c r="AB284" s="694"/>
      <c r="AC284" s="694"/>
      <c r="AD284" s="694"/>
      <c r="AE284" s="694"/>
      <c r="AF284" s="694"/>
      <c r="AG284" s="694"/>
      <c r="AH284" s="694"/>
      <c r="AI284" s="694"/>
      <c r="AJ284" s="694"/>
      <c r="AK284" s="694"/>
      <c r="AL284" s="694"/>
      <c r="AM284" s="694"/>
      <c r="AN284" s="694"/>
      <c r="AO284" s="694"/>
      <c r="AP284" s="694"/>
      <c r="AQ284" s="694"/>
      <c r="AR284" s="694"/>
      <c r="AS284" s="694"/>
      <c r="AT284" s="694"/>
      <c r="AU284" s="694"/>
      <c r="AV284" s="694"/>
      <c r="AW284" s="694"/>
      <c r="AX284" s="694"/>
      <c r="AY284" s="694"/>
      <c r="AZ284" s="694"/>
      <c r="BA284" s="694"/>
      <c r="BB284" s="694"/>
      <c r="BC284" s="694"/>
      <c r="BD284" s="694"/>
      <c r="BE284" s="694"/>
      <c r="BF284" s="694"/>
      <c r="BG284" s="694"/>
      <c r="BH284" s="694"/>
      <c r="BI284" s="694"/>
      <c r="BJ284" s="694"/>
      <c r="BK284" s="694"/>
      <c r="BL284" s="694"/>
      <c r="BM284" s="694"/>
      <c r="BN284" s="694"/>
      <c r="BO284" s="694"/>
      <c r="BP284" s="694"/>
      <c r="BQ284" s="694"/>
      <c r="BR284" s="694"/>
      <c r="BS284" s="694"/>
      <c r="BT284" s="689"/>
    </row>
    <row r="285" spans="1:72">
      <c r="A285" s="683" t="s">
        <v>105</v>
      </c>
      <c r="B285" s="683"/>
      <c r="C285" s="683"/>
      <c r="D285" s="703" t="s">
        <v>109</v>
      </c>
      <c r="E285" s="704"/>
      <c r="F285" s="80"/>
      <c r="G285" s="81"/>
      <c r="H285" s="81"/>
      <c r="I285" s="82"/>
      <c r="J285" s="83"/>
      <c r="K285" s="310">
        <f>+COUNTIF(L282:BS282, "61-90")</f>
        <v>0</v>
      </c>
      <c r="L285" s="693"/>
      <c r="M285" s="694"/>
      <c r="N285" s="694"/>
      <c r="O285" s="694"/>
      <c r="P285" s="694"/>
      <c r="Q285" s="694"/>
      <c r="R285" s="694"/>
      <c r="S285" s="694"/>
      <c r="T285" s="694"/>
      <c r="U285" s="694"/>
      <c r="V285" s="694"/>
      <c r="W285" s="694"/>
      <c r="X285" s="694"/>
      <c r="Y285" s="694"/>
      <c r="Z285" s="694"/>
      <c r="AA285" s="694"/>
      <c r="AB285" s="694"/>
      <c r="AC285" s="694"/>
      <c r="AD285" s="694"/>
      <c r="AE285" s="694"/>
      <c r="AF285" s="694"/>
      <c r="AG285" s="694"/>
      <c r="AH285" s="694"/>
      <c r="AI285" s="694"/>
      <c r="AJ285" s="694"/>
      <c r="AK285" s="694"/>
      <c r="AL285" s="694"/>
      <c r="AM285" s="694"/>
      <c r="AN285" s="694"/>
      <c r="AO285" s="694"/>
      <c r="AP285" s="694"/>
      <c r="AQ285" s="694"/>
      <c r="AR285" s="694"/>
      <c r="AS285" s="694"/>
      <c r="AT285" s="694"/>
      <c r="AU285" s="694"/>
      <c r="AV285" s="694"/>
      <c r="AW285" s="694"/>
      <c r="AX285" s="694"/>
      <c r="AY285" s="694"/>
      <c r="AZ285" s="694"/>
      <c r="BA285" s="694"/>
      <c r="BB285" s="694"/>
      <c r="BC285" s="694"/>
      <c r="BD285" s="694"/>
      <c r="BE285" s="694"/>
      <c r="BF285" s="694"/>
      <c r="BG285" s="694"/>
      <c r="BH285" s="694"/>
      <c r="BI285" s="694"/>
      <c r="BJ285" s="694"/>
      <c r="BK285" s="694"/>
      <c r="BL285" s="694"/>
      <c r="BM285" s="694"/>
      <c r="BN285" s="694"/>
      <c r="BO285" s="694"/>
      <c r="BP285" s="694"/>
      <c r="BQ285" s="694"/>
      <c r="BR285" s="694"/>
      <c r="BS285" s="694"/>
      <c r="BT285" s="689"/>
    </row>
    <row r="286" spans="1:72">
      <c r="A286" s="683" t="s">
        <v>105</v>
      </c>
      <c r="B286" s="683"/>
      <c r="C286" s="683"/>
      <c r="D286" s="707" t="s">
        <v>110</v>
      </c>
      <c r="E286" s="708"/>
      <c r="F286" s="80"/>
      <c r="G286" s="81"/>
      <c r="H286" s="81"/>
      <c r="I286" s="82"/>
      <c r="J286" s="83"/>
      <c r="K286" s="310">
        <f>+COUNTIF(L282:BS282, "over 90 days")</f>
        <v>0</v>
      </c>
      <c r="L286" s="695"/>
      <c r="M286" s="696"/>
      <c r="N286" s="696"/>
      <c r="O286" s="696"/>
      <c r="P286" s="696"/>
      <c r="Q286" s="696"/>
      <c r="R286" s="696"/>
      <c r="S286" s="696"/>
      <c r="T286" s="696"/>
      <c r="U286" s="696"/>
      <c r="V286" s="696"/>
      <c r="W286" s="696"/>
      <c r="X286" s="696"/>
      <c r="Y286" s="696"/>
      <c r="Z286" s="696"/>
      <c r="AA286" s="696"/>
      <c r="AB286" s="696"/>
      <c r="AC286" s="696"/>
      <c r="AD286" s="696"/>
      <c r="AE286" s="696"/>
      <c r="AF286" s="696"/>
      <c r="AG286" s="696"/>
      <c r="AH286" s="696"/>
      <c r="AI286" s="696"/>
      <c r="AJ286" s="696"/>
      <c r="AK286" s="696"/>
      <c r="AL286" s="696"/>
      <c r="AM286" s="696"/>
      <c r="AN286" s="696"/>
      <c r="AO286" s="696"/>
      <c r="AP286" s="696"/>
      <c r="AQ286" s="696"/>
      <c r="AR286" s="696"/>
      <c r="AS286" s="696"/>
      <c r="AT286" s="696"/>
      <c r="AU286" s="696"/>
      <c r="AV286" s="696"/>
      <c r="AW286" s="696"/>
      <c r="AX286" s="696"/>
      <c r="AY286" s="696"/>
      <c r="AZ286" s="696"/>
      <c r="BA286" s="696"/>
      <c r="BB286" s="696"/>
      <c r="BC286" s="696"/>
      <c r="BD286" s="696"/>
      <c r="BE286" s="696"/>
      <c r="BF286" s="696"/>
      <c r="BG286" s="696"/>
      <c r="BH286" s="696"/>
      <c r="BI286" s="696"/>
      <c r="BJ286" s="696"/>
      <c r="BK286" s="696"/>
      <c r="BL286" s="696"/>
      <c r="BM286" s="696"/>
      <c r="BN286" s="696"/>
      <c r="BO286" s="696"/>
      <c r="BP286" s="696"/>
      <c r="BQ286" s="696"/>
      <c r="BR286" s="696"/>
      <c r="BS286" s="696"/>
      <c r="BT286" s="689"/>
    </row>
    <row r="287" spans="1:72" ht="15" thickBot="1">
      <c r="A287" s="717" t="s">
        <v>105</v>
      </c>
      <c r="B287" s="717"/>
      <c r="C287" s="717"/>
      <c r="D287" s="705" t="s">
        <v>81</v>
      </c>
      <c r="E287" s="706"/>
      <c r="F287" s="98"/>
      <c r="G287" s="99"/>
      <c r="H287" s="99"/>
      <c r="I287" s="86"/>
      <c r="J287" s="87"/>
      <c r="K287" s="88">
        <f>+COUNTIF(L287:BS287, "Yes c.")</f>
        <v>0</v>
      </c>
      <c r="L287" s="255"/>
      <c r="M287" s="255"/>
      <c r="N287" s="255"/>
      <c r="O287" s="255"/>
      <c r="P287" s="255"/>
      <c r="Q287" s="255"/>
      <c r="R287" s="255"/>
      <c r="S287" s="255"/>
      <c r="T287" s="255"/>
      <c r="U287" s="255"/>
      <c r="V287" s="255"/>
      <c r="W287" s="255"/>
      <c r="X287" s="255"/>
      <c r="Y287" s="255"/>
      <c r="Z287" s="255"/>
      <c r="AA287" s="255"/>
      <c r="AB287" s="255"/>
      <c r="AC287" s="255"/>
      <c r="AD287" s="255"/>
      <c r="AE287" s="255"/>
      <c r="AF287" s="255"/>
      <c r="AG287" s="255"/>
      <c r="AH287" s="255"/>
      <c r="AI287" s="255"/>
      <c r="AJ287" s="255"/>
      <c r="AK287" s="255"/>
      <c r="AL287" s="255"/>
      <c r="AM287" s="255"/>
      <c r="AN287" s="255"/>
      <c r="AO287" s="255"/>
      <c r="AP287" s="255"/>
      <c r="AQ287" s="255"/>
      <c r="AR287" s="255"/>
      <c r="AS287" s="255"/>
      <c r="AT287" s="255"/>
      <c r="AU287" s="255"/>
      <c r="AV287" s="255"/>
      <c r="AW287" s="255"/>
      <c r="AX287" s="255"/>
      <c r="AY287" s="255"/>
      <c r="AZ287" s="255"/>
      <c r="BA287" s="255"/>
      <c r="BB287" s="255"/>
      <c r="BC287" s="255"/>
      <c r="BD287" s="255"/>
      <c r="BE287" s="255"/>
      <c r="BF287" s="255"/>
      <c r="BG287" s="255"/>
      <c r="BH287" s="255"/>
      <c r="BI287" s="255"/>
      <c r="BJ287" s="255"/>
      <c r="BK287" s="255"/>
      <c r="BL287" s="255"/>
      <c r="BM287" s="255"/>
      <c r="BN287" s="255"/>
      <c r="BO287" s="255"/>
      <c r="BP287" s="255"/>
      <c r="BQ287" s="255"/>
      <c r="BR287" s="255"/>
      <c r="BS287" s="601"/>
      <c r="BT287" s="689"/>
    </row>
    <row r="288" spans="1:72" ht="26.4">
      <c r="A288" s="304" t="s">
        <v>102</v>
      </c>
      <c r="B288" s="72">
        <v>39</v>
      </c>
      <c r="C288" s="304" t="s">
        <v>68</v>
      </c>
      <c r="D288" s="73" t="s">
        <v>34</v>
      </c>
      <c r="E288" s="94" t="str">
        <f>IF(F288=0,"",IF(F288=G288,"N/A",IF(ISERROR(J288/I288),1,J288/I288)))</f>
        <v/>
      </c>
      <c r="F288" s="74">
        <f>COUNTIF(L288:CG288,"1 Yes")+COUNTIF(L288:CG288,"2 No")+COUNTIF(L288:CG288,"3 N/A")</f>
        <v>0</v>
      </c>
      <c r="G288" s="74">
        <f>COUNTIF(L288:CG288,"3 N/A")</f>
        <v>0</v>
      </c>
      <c r="H288" s="75">
        <f>+COUNTIF(L288:BS288, "2 No")</f>
        <v>0</v>
      </c>
      <c r="I288" s="71">
        <f>+COUNTIF(L288:BS288, "2 No")+COUNTIF(L288:BS288,"1 Yes")</f>
        <v>0</v>
      </c>
      <c r="J288" s="310">
        <f>+COUNTIF(L288:BS288, "1 Yes")</f>
        <v>0</v>
      </c>
      <c r="K288" s="310"/>
      <c r="L288" s="252"/>
      <c r="M288" s="252"/>
      <c r="N288" s="252"/>
      <c r="O288" s="252"/>
      <c r="P288" s="252"/>
      <c r="Q288" s="252"/>
      <c r="R288" s="252"/>
      <c r="S288" s="252"/>
      <c r="T288" s="252"/>
      <c r="U288" s="252"/>
      <c r="V288" s="252"/>
      <c r="W288" s="252"/>
      <c r="X288" s="252"/>
      <c r="Y288" s="252"/>
      <c r="Z288" s="252"/>
      <c r="AA288" s="252"/>
      <c r="AB288" s="252"/>
      <c r="AC288" s="252"/>
      <c r="AD288" s="252"/>
      <c r="AE288" s="252"/>
      <c r="AF288" s="252"/>
      <c r="AG288" s="252"/>
      <c r="AH288" s="252"/>
      <c r="AI288" s="252"/>
      <c r="AJ288" s="252"/>
      <c r="AK288" s="252"/>
      <c r="AL288" s="252"/>
      <c r="AM288" s="252"/>
      <c r="AN288" s="252"/>
      <c r="AO288" s="252"/>
      <c r="AP288" s="252"/>
      <c r="AQ288" s="252"/>
      <c r="AR288" s="252"/>
      <c r="AS288" s="252"/>
      <c r="AT288" s="252"/>
      <c r="AU288" s="252"/>
      <c r="AV288" s="252"/>
      <c r="AW288" s="252"/>
      <c r="AX288" s="252"/>
      <c r="AY288" s="252"/>
      <c r="AZ288" s="252"/>
      <c r="BA288" s="252"/>
      <c r="BB288" s="252"/>
      <c r="BC288" s="252"/>
      <c r="BD288" s="252"/>
      <c r="BE288" s="252"/>
      <c r="BF288" s="252"/>
      <c r="BG288" s="252"/>
      <c r="BH288" s="252"/>
      <c r="BI288" s="252"/>
      <c r="BJ288" s="252"/>
      <c r="BK288" s="252"/>
      <c r="BL288" s="252"/>
      <c r="BM288" s="252"/>
      <c r="BN288" s="252"/>
      <c r="BO288" s="252"/>
      <c r="BP288" s="252"/>
      <c r="BQ288" s="252"/>
      <c r="BR288" s="252"/>
      <c r="BS288" s="598"/>
      <c r="BT288" s="688"/>
    </row>
    <row r="289" spans="1:72">
      <c r="A289" s="683" t="s">
        <v>105</v>
      </c>
      <c r="B289" s="683"/>
      <c r="C289" s="683"/>
      <c r="D289" s="681" t="s">
        <v>121</v>
      </c>
      <c r="E289" s="682"/>
      <c r="F289" s="76"/>
      <c r="G289" s="77"/>
      <c r="H289" s="77"/>
      <c r="I289" s="78"/>
      <c r="J289" s="79"/>
      <c r="K289" s="310">
        <f>+COUNTIF(L289:BS289, "Yes a.")</f>
        <v>0</v>
      </c>
      <c r="L289" s="253"/>
      <c r="M289" s="253"/>
      <c r="N289" s="253"/>
      <c r="O289" s="253"/>
      <c r="P289" s="253"/>
      <c r="Q289" s="253"/>
      <c r="R289" s="253"/>
      <c r="S289" s="253"/>
      <c r="T289" s="253"/>
      <c r="U289" s="253"/>
      <c r="V289" s="253"/>
      <c r="W289" s="253"/>
      <c r="X289" s="253"/>
      <c r="Y289" s="253"/>
      <c r="Z289" s="253"/>
      <c r="AA289" s="253"/>
      <c r="AB289" s="253"/>
      <c r="AC289" s="253"/>
      <c r="AD289" s="253"/>
      <c r="AE289" s="253"/>
      <c r="AF289" s="253"/>
      <c r="AG289" s="253"/>
      <c r="AH289" s="253"/>
      <c r="AI289" s="253"/>
      <c r="AJ289" s="253"/>
      <c r="AK289" s="253"/>
      <c r="AL289" s="253"/>
      <c r="AM289" s="253"/>
      <c r="AN289" s="253"/>
      <c r="AO289" s="253"/>
      <c r="AP289" s="253"/>
      <c r="AQ289" s="253"/>
      <c r="AR289" s="253"/>
      <c r="AS289" s="253"/>
      <c r="AT289" s="253"/>
      <c r="AU289" s="253"/>
      <c r="AV289" s="253"/>
      <c r="AW289" s="253"/>
      <c r="AX289" s="253"/>
      <c r="AY289" s="253"/>
      <c r="AZ289" s="253"/>
      <c r="BA289" s="253"/>
      <c r="BB289" s="253"/>
      <c r="BC289" s="253"/>
      <c r="BD289" s="253"/>
      <c r="BE289" s="253"/>
      <c r="BF289" s="253"/>
      <c r="BG289" s="253"/>
      <c r="BH289" s="253"/>
      <c r="BI289" s="253"/>
      <c r="BJ289" s="253"/>
      <c r="BK289" s="253"/>
      <c r="BL289" s="253"/>
      <c r="BM289" s="253"/>
      <c r="BN289" s="253"/>
      <c r="BO289" s="253"/>
      <c r="BP289" s="253"/>
      <c r="BQ289" s="253"/>
      <c r="BR289" s="253"/>
      <c r="BS289" s="599"/>
      <c r="BT289" s="689"/>
    </row>
    <row r="290" spans="1:72">
      <c r="A290" s="683" t="s">
        <v>105</v>
      </c>
      <c r="B290" s="683"/>
      <c r="C290" s="683"/>
      <c r="D290" s="681" t="s">
        <v>73</v>
      </c>
      <c r="E290" s="682"/>
      <c r="F290" s="80"/>
      <c r="G290" s="81"/>
      <c r="H290" s="81"/>
      <c r="I290" s="78"/>
      <c r="J290" s="79"/>
      <c r="K290" s="310">
        <f>+COUNTIF(L290:BS290, "Yes b.")</f>
        <v>0</v>
      </c>
      <c r="L290" s="253"/>
      <c r="M290" s="253"/>
      <c r="N290" s="253"/>
      <c r="O290" s="253"/>
      <c r="P290" s="253"/>
      <c r="Q290" s="253"/>
      <c r="R290" s="253"/>
      <c r="S290" s="253"/>
      <c r="T290" s="253"/>
      <c r="U290" s="253"/>
      <c r="V290" s="253"/>
      <c r="W290" s="253"/>
      <c r="X290" s="253"/>
      <c r="Y290" s="253"/>
      <c r="Z290" s="253"/>
      <c r="AA290" s="253"/>
      <c r="AB290" s="253"/>
      <c r="AC290" s="253"/>
      <c r="AD290" s="253"/>
      <c r="AE290" s="253"/>
      <c r="AF290" s="253"/>
      <c r="AG290" s="253"/>
      <c r="AH290" s="253"/>
      <c r="AI290" s="253"/>
      <c r="AJ290" s="253"/>
      <c r="AK290" s="253"/>
      <c r="AL290" s="253"/>
      <c r="AM290" s="253"/>
      <c r="AN290" s="253"/>
      <c r="AO290" s="253"/>
      <c r="AP290" s="253"/>
      <c r="AQ290" s="253"/>
      <c r="AR290" s="253"/>
      <c r="AS290" s="253"/>
      <c r="AT290" s="253"/>
      <c r="AU290" s="253"/>
      <c r="AV290" s="253"/>
      <c r="AW290" s="253"/>
      <c r="AX290" s="253"/>
      <c r="AY290" s="253"/>
      <c r="AZ290" s="253"/>
      <c r="BA290" s="253"/>
      <c r="BB290" s="253"/>
      <c r="BC290" s="253"/>
      <c r="BD290" s="253"/>
      <c r="BE290" s="253"/>
      <c r="BF290" s="253"/>
      <c r="BG290" s="253"/>
      <c r="BH290" s="253"/>
      <c r="BI290" s="253"/>
      <c r="BJ290" s="253"/>
      <c r="BK290" s="253"/>
      <c r="BL290" s="253"/>
      <c r="BM290" s="253"/>
      <c r="BN290" s="253"/>
      <c r="BO290" s="253"/>
      <c r="BP290" s="253"/>
      <c r="BQ290" s="253"/>
      <c r="BR290" s="253"/>
      <c r="BS290" s="599"/>
      <c r="BT290" s="689"/>
    </row>
    <row r="291" spans="1:72">
      <c r="A291" s="683" t="s">
        <v>105</v>
      </c>
      <c r="B291" s="683"/>
      <c r="C291" s="683"/>
      <c r="D291" s="720" t="s">
        <v>16</v>
      </c>
      <c r="E291" s="721"/>
      <c r="F291" s="80"/>
      <c r="G291" s="81"/>
      <c r="H291" s="81"/>
      <c r="I291" s="82"/>
      <c r="J291" s="83"/>
      <c r="K291" s="310">
        <f>+COUNTIF(L291:BS291, "0-30")+COUNTIF(L291:BS291, "31-60")+COUNTIF(L291:BS291, "61-90")+COUNTIF(L291:BS291, "over 90 days")</f>
        <v>0</v>
      </c>
      <c r="L291" s="254"/>
      <c r="M291" s="254"/>
      <c r="N291" s="254"/>
      <c r="O291" s="254"/>
      <c r="P291" s="254"/>
      <c r="Q291" s="254"/>
      <c r="R291" s="254"/>
      <c r="S291" s="254"/>
      <c r="T291" s="254"/>
      <c r="U291" s="254"/>
      <c r="V291" s="254"/>
      <c r="W291" s="254"/>
      <c r="X291" s="254"/>
      <c r="Y291" s="254"/>
      <c r="Z291" s="254"/>
      <c r="AA291" s="254"/>
      <c r="AB291" s="254"/>
      <c r="AC291" s="254"/>
      <c r="AD291" s="254"/>
      <c r="AE291" s="254"/>
      <c r="AF291" s="254"/>
      <c r="AG291" s="254"/>
      <c r="AH291" s="254"/>
      <c r="AI291" s="254"/>
      <c r="AJ291" s="254"/>
      <c r="AK291" s="254"/>
      <c r="AL291" s="254"/>
      <c r="AM291" s="254"/>
      <c r="AN291" s="254"/>
      <c r="AO291" s="254"/>
      <c r="AP291" s="254"/>
      <c r="AQ291" s="254"/>
      <c r="AR291" s="254"/>
      <c r="AS291" s="254"/>
      <c r="AT291" s="254"/>
      <c r="AU291" s="254"/>
      <c r="AV291" s="254"/>
      <c r="AW291" s="254"/>
      <c r="AX291" s="254"/>
      <c r="AY291" s="254"/>
      <c r="AZ291" s="254"/>
      <c r="BA291" s="254"/>
      <c r="BB291" s="254"/>
      <c r="BC291" s="254"/>
      <c r="BD291" s="254"/>
      <c r="BE291" s="254"/>
      <c r="BF291" s="254"/>
      <c r="BG291" s="254"/>
      <c r="BH291" s="254"/>
      <c r="BI291" s="254"/>
      <c r="BJ291" s="254"/>
      <c r="BK291" s="254"/>
      <c r="BL291" s="254"/>
      <c r="BM291" s="254"/>
      <c r="BN291" s="254"/>
      <c r="BO291" s="254"/>
      <c r="BP291" s="254"/>
      <c r="BQ291" s="254"/>
      <c r="BR291" s="254"/>
      <c r="BS291" s="600"/>
      <c r="BT291" s="689"/>
    </row>
    <row r="292" spans="1:72">
      <c r="A292" s="683" t="s">
        <v>105</v>
      </c>
      <c r="B292" s="683"/>
      <c r="C292" s="683"/>
      <c r="D292" s="703" t="s">
        <v>107</v>
      </c>
      <c r="E292" s="704"/>
      <c r="F292" s="80"/>
      <c r="G292" s="81"/>
      <c r="H292" s="81"/>
      <c r="I292" s="82"/>
      <c r="J292" s="83"/>
      <c r="K292" s="310">
        <f>+COUNTIF(L291:BS291, "0-30")</f>
        <v>0</v>
      </c>
      <c r="L292" s="691"/>
      <c r="M292" s="692"/>
      <c r="N292" s="692"/>
      <c r="O292" s="692"/>
      <c r="P292" s="692"/>
      <c r="Q292" s="692"/>
      <c r="R292" s="692"/>
      <c r="S292" s="692"/>
      <c r="T292" s="692"/>
      <c r="U292" s="692"/>
      <c r="V292" s="692"/>
      <c r="W292" s="692"/>
      <c r="X292" s="692"/>
      <c r="Y292" s="692"/>
      <c r="Z292" s="692"/>
      <c r="AA292" s="692"/>
      <c r="AB292" s="692"/>
      <c r="AC292" s="692"/>
      <c r="AD292" s="692"/>
      <c r="AE292" s="692"/>
      <c r="AF292" s="692"/>
      <c r="AG292" s="692"/>
      <c r="AH292" s="692"/>
      <c r="AI292" s="692"/>
      <c r="AJ292" s="692"/>
      <c r="AK292" s="692"/>
      <c r="AL292" s="692"/>
      <c r="AM292" s="692"/>
      <c r="AN292" s="692"/>
      <c r="AO292" s="692"/>
      <c r="AP292" s="692"/>
      <c r="AQ292" s="692"/>
      <c r="AR292" s="692"/>
      <c r="AS292" s="692"/>
      <c r="AT292" s="692"/>
      <c r="AU292" s="692"/>
      <c r="AV292" s="692"/>
      <c r="AW292" s="692"/>
      <c r="AX292" s="692"/>
      <c r="AY292" s="692"/>
      <c r="AZ292" s="692"/>
      <c r="BA292" s="692"/>
      <c r="BB292" s="692"/>
      <c r="BC292" s="692"/>
      <c r="BD292" s="692"/>
      <c r="BE292" s="692"/>
      <c r="BF292" s="692"/>
      <c r="BG292" s="692"/>
      <c r="BH292" s="692"/>
      <c r="BI292" s="692"/>
      <c r="BJ292" s="692"/>
      <c r="BK292" s="692"/>
      <c r="BL292" s="692"/>
      <c r="BM292" s="692"/>
      <c r="BN292" s="692"/>
      <c r="BO292" s="692"/>
      <c r="BP292" s="692"/>
      <c r="BQ292" s="692"/>
      <c r="BR292" s="692"/>
      <c r="BS292" s="692"/>
      <c r="BT292" s="689"/>
    </row>
    <row r="293" spans="1:72">
      <c r="A293" s="683" t="s">
        <v>105</v>
      </c>
      <c r="B293" s="683"/>
      <c r="C293" s="683"/>
      <c r="D293" s="703" t="s">
        <v>108</v>
      </c>
      <c r="E293" s="704"/>
      <c r="F293" s="80"/>
      <c r="G293" s="81"/>
      <c r="H293" s="81"/>
      <c r="I293" s="82"/>
      <c r="J293" s="83"/>
      <c r="K293" s="310">
        <f>+COUNTIF(L291:BS291, "31-60")</f>
        <v>0</v>
      </c>
      <c r="L293" s="693"/>
      <c r="M293" s="694"/>
      <c r="N293" s="694"/>
      <c r="O293" s="694"/>
      <c r="P293" s="694"/>
      <c r="Q293" s="694"/>
      <c r="R293" s="694"/>
      <c r="S293" s="694"/>
      <c r="T293" s="694"/>
      <c r="U293" s="694"/>
      <c r="V293" s="694"/>
      <c r="W293" s="694"/>
      <c r="X293" s="694"/>
      <c r="Y293" s="694"/>
      <c r="Z293" s="694"/>
      <c r="AA293" s="694"/>
      <c r="AB293" s="694"/>
      <c r="AC293" s="694"/>
      <c r="AD293" s="694"/>
      <c r="AE293" s="694"/>
      <c r="AF293" s="694"/>
      <c r="AG293" s="694"/>
      <c r="AH293" s="694"/>
      <c r="AI293" s="694"/>
      <c r="AJ293" s="694"/>
      <c r="AK293" s="694"/>
      <c r="AL293" s="694"/>
      <c r="AM293" s="694"/>
      <c r="AN293" s="694"/>
      <c r="AO293" s="694"/>
      <c r="AP293" s="694"/>
      <c r="AQ293" s="694"/>
      <c r="AR293" s="694"/>
      <c r="AS293" s="694"/>
      <c r="AT293" s="694"/>
      <c r="AU293" s="694"/>
      <c r="AV293" s="694"/>
      <c r="AW293" s="694"/>
      <c r="AX293" s="694"/>
      <c r="AY293" s="694"/>
      <c r="AZ293" s="694"/>
      <c r="BA293" s="694"/>
      <c r="BB293" s="694"/>
      <c r="BC293" s="694"/>
      <c r="BD293" s="694"/>
      <c r="BE293" s="694"/>
      <c r="BF293" s="694"/>
      <c r="BG293" s="694"/>
      <c r="BH293" s="694"/>
      <c r="BI293" s="694"/>
      <c r="BJ293" s="694"/>
      <c r="BK293" s="694"/>
      <c r="BL293" s="694"/>
      <c r="BM293" s="694"/>
      <c r="BN293" s="694"/>
      <c r="BO293" s="694"/>
      <c r="BP293" s="694"/>
      <c r="BQ293" s="694"/>
      <c r="BR293" s="694"/>
      <c r="BS293" s="694"/>
      <c r="BT293" s="689"/>
    </row>
    <row r="294" spans="1:72">
      <c r="A294" s="683" t="s">
        <v>105</v>
      </c>
      <c r="B294" s="683"/>
      <c r="C294" s="683"/>
      <c r="D294" s="703" t="s">
        <v>109</v>
      </c>
      <c r="E294" s="704"/>
      <c r="F294" s="80"/>
      <c r="G294" s="81"/>
      <c r="H294" s="81"/>
      <c r="I294" s="82"/>
      <c r="J294" s="83"/>
      <c r="K294" s="310">
        <f>+COUNTIF(L291:BS291, "61-90")</f>
        <v>0</v>
      </c>
      <c r="L294" s="693"/>
      <c r="M294" s="694"/>
      <c r="N294" s="694"/>
      <c r="O294" s="694"/>
      <c r="P294" s="694"/>
      <c r="Q294" s="694"/>
      <c r="R294" s="694"/>
      <c r="S294" s="694"/>
      <c r="T294" s="694"/>
      <c r="U294" s="694"/>
      <c r="V294" s="694"/>
      <c r="W294" s="694"/>
      <c r="X294" s="694"/>
      <c r="Y294" s="694"/>
      <c r="Z294" s="694"/>
      <c r="AA294" s="694"/>
      <c r="AB294" s="694"/>
      <c r="AC294" s="694"/>
      <c r="AD294" s="694"/>
      <c r="AE294" s="694"/>
      <c r="AF294" s="694"/>
      <c r="AG294" s="694"/>
      <c r="AH294" s="694"/>
      <c r="AI294" s="694"/>
      <c r="AJ294" s="694"/>
      <c r="AK294" s="694"/>
      <c r="AL294" s="694"/>
      <c r="AM294" s="694"/>
      <c r="AN294" s="694"/>
      <c r="AO294" s="694"/>
      <c r="AP294" s="694"/>
      <c r="AQ294" s="694"/>
      <c r="AR294" s="694"/>
      <c r="AS294" s="694"/>
      <c r="AT294" s="694"/>
      <c r="AU294" s="694"/>
      <c r="AV294" s="694"/>
      <c r="AW294" s="694"/>
      <c r="AX294" s="694"/>
      <c r="AY294" s="694"/>
      <c r="AZ294" s="694"/>
      <c r="BA294" s="694"/>
      <c r="BB294" s="694"/>
      <c r="BC294" s="694"/>
      <c r="BD294" s="694"/>
      <c r="BE294" s="694"/>
      <c r="BF294" s="694"/>
      <c r="BG294" s="694"/>
      <c r="BH294" s="694"/>
      <c r="BI294" s="694"/>
      <c r="BJ294" s="694"/>
      <c r="BK294" s="694"/>
      <c r="BL294" s="694"/>
      <c r="BM294" s="694"/>
      <c r="BN294" s="694"/>
      <c r="BO294" s="694"/>
      <c r="BP294" s="694"/>
      <c r="BQ294" s="694"/>
      <c r="BR294" s="694"/>
      <c r="BS294" s="694"/>
      <c r="BT294" s="689"/>
    </row>
    <row r="295" spans="1:72">
      <c r="A295" s="683" t="s">
        <v>105</v>
      </c>
      <c r="B295" s="683"/>
      <c r="C295" s="683"/>
      <c r="D295" s="707" t="s">
        <v>110</v>
      </c>
      <c r="E295" s="708"/>
      <c r="F295" s="80"/>
      <c r="G295" s="81"/>
      <c r="H295" s="81"/>
      <c r="I295" s="82"/>
      <c r="J295" s="83"/>
      <c r="K295" s="310">
        <f>+COUNTIF(L291:BS291, "over 90 days")</f>
        <v>0</v>
      </c>
      <c r="L295" s="695"/>
      <c r="M295" s="696"/>
      <c r="N295" s="696"/>
      <c r="O295" s="696"/>
      <c r="P295" s="696"/>
      <c r="Q295" s="696"/>
      <c r="R295" s="696"/>
      <c r="S295" s="696"/>
      <c r="T295" s="696"/>
      <c r="U295" s="696"/>
      <c r="V295" s="696"/>
      <c r="W295" s="696"/>
      <c r="X295" s="696"/>
      <c r="Y295" s="696"/>
      <c r="Z295" s="696"/>
      <c r="AA295" s="696"/>
      <c r="AB295" s="696"/>
      <c r="AC295" s="696"/>
      <c r="AD295" s="696"/>
      <c r="AE295" s="696"/>
      <c r="AF295" s="696"/>
      <c r="AG295" s="696"/>
      <c r="AH295" s="696"/>
      <c r="AI295" s="696"/>
      <c r="AJ295" s="696"/>
      <c r="AK295" s="696"/>
      <c r="AL295" s="696"/>
      <c r="AM295" s="696"/>
      <c r="AN295" s="696"/>
      <c r="AO295" s="696"/>
      <c r="AP295" s="696"/>
      <c r="AQ295" s="696"/>
      <c r="AR295" s="696"/>
      <c r="AS295" s="696"/>
      <c r="AT295" s="696"/>
      <c r="AU295" s="696"/>
      <c r="AV295" s="696"/>
      <c r="AW295" s="696"/>
      <c r="AX295" s="696"/>
      <c r="AY295" s="696"/>
      <c r="AZ295" s="696"/>
      <c r="BA295" s="696"/>
      <c r="BB295" s="696"/>
      <c r="BC295" s="696"/>
      <c r="BD295" s="696"/>
      <c r="BE295" s="696"/>
      <c r="BF295" s="696"/>
      <c r="BG295" s="696"/>
      <c r="BH295" s="696"/>
      <c r="BI295" s="696"/>
      <c r="BJ295" s="696"/>
      <c r="BK295" s="696"/>
      <c r="BL295" s="696"/>
      <c r="BM295" s="696"/>
      <c r="BN295" s="696"/>
      <c r="BO295" s="696"/>
      <c r="BP295" s="696"/>
      <c r="BQ295" s="696"/>
      <c r="BR295" s="696"/>
      <c r="BS295" s="696"/>
      <c r="BT295" s="689"/>
    </row>
    <row r="296" spans="1:72" ht="15" thickBot="1">
      <c r="A296" s="717" t="s">
        <v>105</v>
      </c>
      <c r="B296" s="717"/>
      <c r="C296" s="717"/>
      <c r="D296" s="705" t="s">
        <v>81</v>
      </c>
      <c r="E296" s="706"/>
      <c r="F296" s="98"/>
      <c r="G296" s="99"/>
      <c r="H296" s="99"/>
      <c r="I296" s="86"/>
      <c r="J296" s="87"/>
      <c r="K296" s="88">
        <f>+COUNTIF(L296:BS296, "Yes c.")</f>
        <v>0</v>
      </c>
      <c r="L296" s="255"/>
      <c r="M296" s="255"/>
      <c r="N296" s="255"/>
      <c r="O296" s="255"/>
      <c r="P296" s="255"/>
      <c r="Q296" s="255"/>
      <c r="R296" s="255"/>
      <c r="S296" s="255"/>
      <c r="T296" s="255"/>
      <c r="U296" s="255"/>
      <c r="V296" s="255"/>
      <c r="W296" s="255"/>
      <c r="X296" s="255"/>
      <c r="Y296" s="255"/>
      <c r="Z296" s="255"/>
      <c r="AA296" s="255"/>
      <c r="AB296" s="255"/>
      <c r="AC296" s="255"/>
      <c r="AD296" s="255"/>
      <c r="AE296" s="255"/>
      <c r="AF296" s="255"/>
      <c r="AG296" s="255"/>
      <c r="AH296" s="255"/>
      <c r="AI296" s="255"/>
      <c r="AJ296" s="255"/>
      <c r="AK296" s="255"/>
      <c r="AL296" s="255"/>
      <c r="AM296" s="255"/>
      <c r="AN296" s="255"/>
      <c r="AO296" s="255"/>
      <c r="AP296" s="255"/>
      <c r="AQ296" s="255"/>
      <c r="AR296" s="255"/>
      <c r="AS296" s="255"/>
      <c r="AT296" s="255"/>
      <c r="AU296" s="255"/>
      <c r="AV296" s="255"/>
      <c r="AW296" s="255"/>
      <c r="AX296" s="255"/>
      <c r="AY296" s="255"/>
      <c r="AZ296" s="255"/>
      <c r="BA296" s="255"/>
      <c r="BB296" s="255"/>
      <c r="BC296" s="255"/>
      <c r="BD296" s="255"/>
      <c r="BE296" s="255"/>
      <c r="BF296" s="255"/>
      <c r="BG296" s="255"/>
      <c r="BH296" s="255"/>
      <c r="BI296" s="255"/>
      <c r="BJ296" s="255"/>
      <c r="BK296" s="255"/>
      <c r="BL296" s="255"/>
      <c r="BM296" s="255"/>
      <c r="BN296" s="255"/>
      <c r="BO296" s="255"/>
      <c r="BP296" s="255"/>
      <c r="BQ296" s="255"/>
      <c r="BR296" s="255"/>
      <c r="BS296" s="601"/>
      <c r="BT296" s="689"/>
    </row>
    <row r="297" spans="1:72" ht="26.4">
      <c r="A297" s="304" t="s">
        <v>102</v>
      </c>
      <c r="B297" s="72">
        <v>40</v>
      </c>
      <c r="C297" s="304" t="s">
        <v>61</v>
      </c>
      <c r="D297" s="73" t="s">
        <v>25</v>
      </c>
      <c r="E297" s="94" t="str">
        <f>IF(F297=0,"",IF(F297=G297,"N/A",IF(ISERROR(J297/I297),1,J297/I297)))</f>
        <v/>
      </c>
      <c r="F297" s="74">
        <f>COUNTIF(L297:CG297,"1 Yes")+COUNTIF(L297:CG297,"2 No")+COUNTIF(L297:CG297,"3 N/A")</f>
        <v>0</v>
      </c>
      <c r="G297" s="74">
        <f>COUNTIF(L297:CG297,"3 N/A")</f>
        <v>0</v>
      </c>
      <c r="H297" s="75">
        <f>+COUNTIF(L297:BS297, "2 No")</f>
        <v>0</v>
      </c>
      <c r="I297" s="70">
        <f>+COUNTIF(L297:BS297, "2 No")+COUNTIF(L297:BS297,"1 Yes")</f>
        <v>0</v>
      </c>
      <c r="J297" s="61">
        <f>+COUNTIF(L297:BS297, "1 Yes")</f>
        <v>0</v>
      </c>
      <c r="K297" s="61"/>
      <c r="L297" s="252"/>
      <c r="M297" s="252"/>
      <c r="N297" s="252"/>
      <c r="O297" s="252"/>
      <c r="P297" s="252"/>
      <c r="Q297" s="252"/>
      <c r="R297" s="252"/>
      <c r="S297" s="252"/>
      <c r="T297" s="252"/>
      <c r="U297" s="252"/>
      <c r="V297" s="252"/>
      <c r="W297" s="252"/>
      <c r="X297" s="252"/>
      <c r="Y297" s="252"/>
      <c r="Z297" s="252"/>
      <c r="AA297" s="252"/>
      <c r="AB297" s="252"/>
      <c r="AC297" s="252"/>
      <c r="AD297" s="252"/>
      <c r="AE297" s="252"/>
      <c r="AF297" s="252"/>
      <c r="AG297" s="252"/>
      <c r="AH297" s="252"/>
      <c r="AI297" s="252"/>
      <c r="AJ297" s="252"/>
      <c r="AK297" s="252"/>
      <c r="AL297" s="252"/>
      <c r="AM297" s="252"/>
      <c r="AN297" s="252"/>
      <c r="AO297" s="252"/>
      <c r="AP297" s="252"/>
      <c r="AQ297" s="252"/>
      <c r="AR297" s="252"/>
      <c r="AS297" s="252"/>
      <c r="AT297" s="252"/>
      <c r="AU297" s="252"/>
      <c r="AV297" s="252"/>
      <c r="AW297" s="252"/>
      <c r="AX297" s="252"/>
      <c r="AY297" s="252"/>
      <c r="AZ297" s="252"/>
      <c r="BA297" s="252"/>
      <c r="BB297" s="252"/>
      <c r="BC297" s="252"/>
      <c r="BD297" s="252"/>
      <c r="BE297" s="252"/>
      <c r="BF297" s="252"/>
      <c r="BG297" s="252"/>
      <c r="BH297" s="252"/>
      <c r="BI297" s="252"/>
      <c r="BJ297" s="252"/>
      <c r="BK297" s="252"/>
      <c r="BL297" s="252"/>
      <c r="BM297" s="252"/>
      <c r="BN297" s="252"/>
      <c r="BO297" s="252"/>
      <c r="BP297" s="252"/>
      <c r="BQ297" s="252"/>
      <c r="BR297" s="252"/>
      <c r="BS297" s="598"/>
      <c r="BT297" s="688"/>
    </row>
    <row r="298" spans="1:72">
      <c r="A298" s="683" t="s">
        <v>105</v>
      </c>
      <c r="B298" s="683"/>
      <c r="C298" s="683"/>
      <c r="D298" s="681" t="s">
        <v>72</v>
      </c>
      <c r="E298" s="682"/>
      <c r="F298" s="76"/>
      <c r="G298" s="77"/>
      <c r="H298" s="77"/>
      <c r="I298" s="78"/>
      <c r="J298" s="79"/>
      <c r="K298" s="310">
        <f>+COUNTIF(L298:BS298, "Yes a.")</f>
        <v>0</v>
      </c>
      <c r="L298" s="253"/>
      <c r="M298" s="253"/>
      <c r="N298" s="253"/>
      <c r="O298" s="253"/>
      <c r="P298" s="253"/>
      <c r="Q298" s="253"/>
      <c r="R298" s="253"/>
      <c r="S298" s="253"/>
      <c r="T298" s="253"/>
      <c r="U298" s="253"/>
      <c r="V298" s="253"/>
      <c r="W298" s="253"/>
      <c r="X298" s="253"/>
      <c r="Y298" s="253"/>
      <c r="Z298" s="253"/>
      <c r="AA298" s="253"/>
      <c r="AB298" s="253"/>
      <c r="AC298" s="253"/>
      <c r="AD298" s="253"/>
      <c r="AE298" s="253"/>
      <c r="AF298" s="253"/>
      <c r="AG298" s="253"/>
      <c r="AH298" s="253"/>
      <c r="AI298" s="253"/>
      <c r="AJ298" s="253"/>
      <c r="AK298" s="253"/>
      <c r="AL298" s="253"/>
      <c r="AM298" s="253"/>
      <c r="AN298" s="253"/>
      <c r="AO298" s="253"/>
      <c r="AP298" s="253"/>
      <c r="AQ298" s="253"/>
      <c r="AR298" s="253"/>
      <c r="AS298" s="253"/>
      <c r="AT298" s="253"/>
      <c r="AU298" s="253"/>
      <c r="AV298" s="253"/>
      <c r="AW298" s="253"/>
      <c r="AX298" s="253"/>
      <c r="AY298" s="253"/>
      <c r="AZ298" s="253"/>
      <c r="BA298" s="253"/>
      <c r="BB298" s="253"/>
      <c r="BC298" s="253"/>
      <c r="BD298" s="253"/>
      <c r="BE298" s="253"/>
      <c r="BF298" s="253"/>
      <c r="BG298" s="253"/>
      <c r="BH298" s="253"/>
      <c r="BI298" s="253"/>
      <c r="BJ298" s="253"/>
      <c r="BK298" s="253"/>
      <c r="BL298" s="253"/>
      <c r="BM298" s="253"/>
      <c r="BN298" s="253"/>
      <c r="BO298" s="253"/>
      <c r="BP298" s="253"/>
      <c r="BQ298" s="253"/>
      <c r="BR298" s="253"/>
      <c r="BS298" s="599"/>
      <c r="BT298" s="689"/>
    </row>
    <row r="299" spans="1:72">
      <c r="A299" s="683" t="s">
        <v>105</v>
      </c>
      <c r="B299" s="683"/>
      <c r="C299" s="683"/>
      <c r="D299" s="681" t="s">
        <v>73</v>
      </c>
      <c r="E299" s="682"/>
      <c r="F299" s="80"/>
      <c r="G299" s="81"/>
      <c r="H299" s="81"/>
      <c r="I299" s="78"/>
      <c r="J299" s="79"/>
      <c r="K299" s="310">
        <f>+COUNTIF(L299:BS299, "Yes b.")</f>
        <v>0</v>
      </c>
      <c r="L299" s="253"/>
      <c r="M299" s="253"/>
      <c r="N299" s="253"/>
      <c r="O299" s="253"/>
      <c r="P299" s="253"/>
      <c r="Q299" s="253"/>
      <c r="R299" s="253"/>
      <c r="S299" s="253"/>
      <c r="T299" s="253"/>
      <c r="U299" s="253"/>
      <c r="V299" s="253"/>
      <c r="W299" s="253"/>
      <c r="X299" s="253"/>
      <c r="Y299" s="253"/>
      <c r="Z299" s="253"/>
      <c r="AA299" s="253"/>
      <c r="AB299" s="253"/>
      <c r="AC299" s="253"/>
      <c r="AD299" s="253"/>
      <c r="AE299" s="253"/>
      <c r="AF299" s="253"/>
      <c r="AG299" s="253"/>
      <c r="AH299" s="253"/>
      <c r="AI299" s="253"/>
      <c r="AJ299" s="253"/>
      <c r="AK299" s="253"/>
      <c r="AL299" s="253"/>
      <c r="AM299" s="253"/>
      <c r="AN299" s="253"/>
      <c r="AO299" s="253"/>
      <c r="AP299" s="253"/>
      <c r="AQ299" s="253"/>
      <c r="AR299" s="253"/>
      <c r="AS299" s="253"/>
      <c r="AT299" s="253"/>
      <c r="AU299" s="253"/>
      <c r="AV299" s="253"/>
      <c r="AW299" s="253"/>
      <c r="AX299" s="253"/>
      <c r="AY299" s="253"/>
      <c r="AZ299" s="253"/>
      <c r="BA299" s="253"/>
      <c r="BB299" s="253"/>
      <c r="BC299" s="253"/>
      <c r="BD299" s="253"/>
      <c r="BE299" s="253"/>
      <c r="BF299" s="253"/>
      <c r="BG299" s="253"/>
      <c r="BH299" s="253"/>
      <c r="BI299" s="253"/>
      <c r="BJ299" s="253"/>
      <c r="BK299" s="253"/>
      <c r="BL299" s="253"/>
      <c r="BM299" s="253"/>
      <c r="BN299" s="253"/>
      <c r="BO299" s="253"/>
      <c r="BP299" s="253"/>
      <c r="BQ299" s="253"/>
      <c r="BR299" s="253"/>
      <c r="BS299" s="599"/>
      <c r="BT299" s="689"/>
    </row>
    <row r="300" spans="1:72">
      <c r="A300" s="683" t="s">
        <v>105</v>
      </c>
      <c r="B300" s="683"/>
      <c r="C300" s="683"/>
      <c r="D300" s="720" t="s">
        <v>16</v>
      </c>
      <c r="E300" s="721"/>
      <c r="F300" s="80"/>
      <c r="G300" s="81"/>
      <c r="H300" s="81"/>
      <c r="I300" s="82"/>
      <c r="J300" s="83"/>
      <c r="K300" s="310">
        <f>+COUNTIF(L300:BS300, "0-30")+COUNTIF(L300:BS300, "31-60")+COUNTIF(L300:BS300, "61-90")+COUNTIF(L300:BS300, "over 90 days")</f>
        <v>0</v>
      </c>
      <c r="L300" s="254"/>
      <c r="M300" s="254"/>
      <c r="N300" s="254"/>
      <c r="O300" s="254"/>
      <c r="P300" s="254"/>
      <c r="Q300" s="254"/>
      <c r="R300" s="254"/>
      <c r="S300" s="254"/>
      <c r="T300" s="254"/>
      <c r="U300" s="254"/>
      <c r="V300" s="254"/>
      <c r="W300" s="254"/>
      <c r="X300" s="254"/>
      <c r="Y300" s="254"/>
      <c r="Z300" s="254"/>
      <c r="AA300" s="254"/>
      <c r="AB300" s="254"/>
      <c r="AC300" s="254"/>
      <c r="AD300" s="254"/>
      <c r="AE300" s="254"/>
      <c r="AF300" s="254"/>
      <c r="AG300" s="254"/>
      <c r="AH300" s="254"/>
      <c r="AI300" s="254"/>
      <c r="AJ300" s="254"/>
      <c r="AK300" s="254"/>
      <c r="AL300" s="254"/>
      <c r="AM300" s="254"/>
      <c r="AN300" s="254"/>
      <c r="AO300" s="254"/>
      <c r="AP300" s="254"/>
      <c r="AQ300" s="254"/>
      <c r="AR300" s="254"/>
      <c r="AS300" s="254"/>
      <c r="AT300" s="254"/>
      <c r="AU300" s="254"/>
      <c r="AV300" s="254"/>
      <c r="AW300" s="254"/>
      <c r="AX300" s="254"/>
      <c r="AY300" s="254"/>
      <c r="AZ300" s="254"/>
      <c r="BA300" s="254"/>
      <c r="BB300" s="254"/>
      <c r="BC300" s="254"/>
      <c r="BD300" s="254"/>
      <c r="BE300" s="254"/>
      <c r="BF300" s="254"/>
      <c r="BG300" s="254"/>
      <c r="BH300" s="254"/>
      <c r="BI300" s="254"/>
      <c r="BJ300" s="254"/>
      <c r="BK300" s="254"/>
      <c r="BL300" s="254"/>
      <c r="BM300" s="254"/>
      <c r="BN300" s="254"/>
      <c r="BO300" s="254"/>
      <c r="BP300" s="254"/>
      <c r="BQ300" s="254"/>
      <c r="BR300" s="254"/>
      <c r="BS300" s="600"/>
      <c r="BT300" s="689"/>
    </row>
    <row r="301" spans="1:72">
      <c r="A301" s="683" t="s">
        <v>105</v>
      </c>
      <c r="B301" s="683"/>
      <c r="C301" s="683"/>
      <c r="D301" s="703" t="s">
        <v>107</v>
      </c>
      <c r="E301" s="704"/>
      <c r="F301" s="80"/>
      <c r="G301" s="81"/>
      <c r="H301" s="81"/>
      <c r="I301" s="82"/>
      <c r="J301" s="83"/>
      <c r="K301" s="310">
        <f>+COUNTIF(L300:BS300, "0-30")</f>
        <v>0</v>
      </c>
      <c r="L301" s="691"/>
      <c r="M301" s="692"/>
      <c r="N301" s="692"/>
      <c r="O301" s="692"/>
      <c r="P301" s="692"/>
      <c r="Q301" s="692"/>
      <c r="R301" s="692"/>
      <c r="S301" s="692"/>
      <c r="T301" s="692"/>
      <c r="U301" s="692"/>
      <c r="V301" s="692"/>
      <c r="W301" s="692"/>
      <c r="X301" s="692"/>
      <c r="Y301" s="692"/>
      <c r="Z301" s="692"/>
      <c r="AA301" s="692"/>
      <c r="AB301" s="692"/>
      <c r="AC301" s="692"/>
      <c r="AD301" s="692"/>
      <c r="AE301" s="692"/>
      <c r="AF301" s="692"/>
      <c r="AG301" s="692"/>
      <c r="AH301" s="692"/>
      <c r="AI301" s="692"/>
      <c r="AJ301" s="692"/>
      <c r="AK301" s="692"/>
      <c r="AL301" s="692"/>
      <c r="AM301" s="692"/>
      <c r="AN301" s="692"/>
      <c r="AO301" s="692"/>
      <c r="AP301" s="692"/>
      <c r="AQ301" s="692"/>
      <c r="AR301" s="692"/>
      <c r="AS301" s="692"/>
      <c r="AT301" s="692"/>
      <c r="AU301" s="692"/>
      <c r="AV301" s="692"/>
      <c r="AW301" s="692"/>
      <c r="AX301" s="692"/>
      <c r="AY301" s="692"/>
      <c r="AZ301" s="692"/>
      <c r="BA301" s="692"/>
      <c r="BB301" s="692"/>
      <c r="BC301" s="692"/>
      <c r="BD301" s="692"/>
      <c r="BE301" s="692"/>
      <c r="BF301" s="692"/>
      <c r="BG301" s="692"/>
      <c r="BH301" s="692"/>
      <c r="BI301" s="692"/>
      <c r="BJ301" s="692"/>
      <c r="BK301" s="692"/>
      <c r="BL301" s="692"/>
      <c r="BM301" s="692"/>
      <c r="BN301" s="692"/>
      <c r="BO301" s="692"/>
      <c r="BP301" s="692"/>
      <c r="BQ301" s="692"/>
      <c r="BR301" s="692"/>
      <c r="BS301" s="692"/>
      <c r="BT301" s="689"/>
    </row>
    <row r="302" spans="1:72">
      <c r="A302" s="683" t="s">
        <v>105</v>
      </c>
      <c r="B302" s="683"/>
      <c r="C302" s="683"/>
      <c r="D302" s="703" t="s">
        <v>108</v>
      </c>
      <c r="E302" s="704"/>
      <c r="F302" s="80"/>
      <c r="G302" s="81"/>
      <c r="H302" s="81"/>
      <c r="I302" s="82"/>
      <c r="J302" s="83"/>
      <c r="K302" s="310">
        <f>+COUNTIF(L300:BS300, "31-60")</f>
        <v>0</v>
      </c>
      <c r="L302" s="693"/>
      <c r="M302" s="694"/>
      <c r="N302" s="694"/>
      <c r="O302" s="694"/>
      <c r="P302" s="694"/>
      <c r="Q302" s="694"/>
      <c r="R302" s="694"/>
      <c r="S302" s="694"/>
      <c r="T302" s="694"/>
      <c r="U302" s="694"/>
      <c r="V302" s="694"/>
      <c r="W302" s="694"/>
      <c r="X302" s="694"/>
      <c r="Y302" s="694"/>
      <c r="Z302" s="694"/>
      <c r="AA302" s="694"/>
      <c r="AB302" s="694"/>
      <c r="AC302" s="694"/>
      <c r="AD302" s="694"/>
      <c r="AE302" s="694"/>
      <c r="AF302" s="694"/>
      <c r="AG302" s="694"/>
      <c r="AH302" s="694"/>
      <c r="AI302" s="694"/>
      <c r="AJ302" s="694"/>
      <c r="AK302" s="694"/>
      <c r="AL302" s="694"/>
      <c r="AM302" s="694"/>
      <c r="AN302" s="694"/>
      <c r="AO302" s="694"/>
      <c r="AP302" s="694"/>
      <c r="AQ302" s="694"/>
      <c r="AR302" s="694"/>
      <c r="AS302" s="694"/>
      <c r="AT302" s="694"/>
      <c r="AU302" s="694"/>
      <c r="AV302" s="694"/>
      <c r="AW302" s="694"/>
      <c r="AX302" s="694"/>
      <c r="AY302" s="694"/>
      <c r="AZ302" s="694"/>
      <c r="BA302" s="694"/>
      <c r="BB302" s="694"/>
      <c r="BC302" s="694"/>
      <c r="BD302" s="694"/>
      <c r="BE302" s="694"/>
      <c r="BF302" s="694"/>
      <c r="BG302" s="694"/>
      <c r="BH302" s="694"/>
      <c r="BI302" s="694"/>
      <c r="BJ302" s="694"/>
      <c r="BK302" s="694"/>
      <c r="BL302" s="694"/>
      <c r="BM302" s="694"/>
      <c r="BN302" s="694"/>
      <c r="BO302" s="694"/>
      <c r="BP302" s="694"/>
      <c r="BQ302" s="694"/>
      <c r="BR302" s="694"/>
      <c r="BS302" s="694"/>
      <c r="BT302" s="689"/>
    </row>
    <row r="303" spans="1:72">
      <c r="A303" s="683" t="s">
        <v>105</v>
      </c>
      <c r="B303" s="683"/>
      <c r="C303" s="683"/>
      <c r="D303" s="703" t="s">
        <v>109</v>
      </c>
      <c r="E303" s="704"/>
      <c r="F303" s="80"/>
      <c r="G303" s="81"/>
      <c r="H303" s="81"/>
      <c r="I303" s="82"/>
      <c r="J303" s="83"/>
      <c r="K303" s="310">
        <f>+COUNTIF(L300:BS300, "61-90")</f>
        <v>0</v>
      </c>
      <c r="L303" s="693"/>
      <c r="M303" s="694"/>
      <c r="N303" s="694"/>
      <c r="O303" s="694"/>
      <c r="P303" s="694"/>
      <c r="Q303" s="694"/>
      <c r="R303" s="694"/>
      <c r="S303" s="694"/>
      <c r="T303" s="694"/>
      <c r="U303" s="694"/>
      <c r="V303" s="694"/>
      <c r="W303" s="694"/>
      <c r="X303" s="694"/>
      <c r="Y303" s="694"/>
      <c r="Z303" s="694"/>
      <c r="AA303" s="694"/>
      <c r="AB303" s="694"/>
      <c r="AC303" s="694"/>
      <c r="AD303" s="694"/>
      <c r="AE303" s="694"/>
      <c r="AF303" s="694"/>
      <c r="AG303" s="694"/>
      <c r="AH303" s="694"/>
      <c r="AI303" s="694"/>
      <c r="AJ303" s="694"/>
      <c r="AK303" s="694"/>
      <c r="AL303" s="694"/>
      <c r="AM303" s="694"/>
      <c r="AN303" s="694"/>
      <c r="AO303" s="694"/>
      <c r="AP303" s="694"/>
      <c r="AQ303" s="694"/>
      <c r="AR303" s="694"/>
      <c r="AS303" s="694"/>
      <c r="AT303" s="694"/>
      <c r="AU303" s="694"/>
      <c r="AV303" s="694"/>
      <c r="AW303" s="694"/>
      <c r="AX303" s="694"/>
      <c r="AY303" s="694"/>
      <c r="AZ303" s="694"/>
      <c r="BA303" s="694"/>
      <c r="BB303" s="694"/>
      <c r="BC303" s="694"/>
      <c r="BD303" s="694"/>
      <c r="BE303" s="694"/>
      <c r="BF303" s="694"/>
      <c r="BG303" s="694"/>
      <c r="BH303" s="694"/>
      <c r="BI303" s="694"/>
      <c r="BJ303" s="694"/>
      <c r="BK303" s="694"/>
      <c r="BL303" s="694"/>
      <c r="BM303" s="694"/>
      <c r="BN303" s="694"/>
      <c r="BO303" s="694"/>
      <c r="BP303" s="694"/>
      <c r="BQ303" s="694"/>
      <c r="BR303" s="694"/>
      <c r="BS303" s="694"/>
      <c r="BT303" s="689"/>
    </row>
    <row r="304" spans="1:72" ht="15" thickBot="1">
      <c r="A304" s="717" t="s">
        <v>105</v>
      </c>
      <c r="B304" s="717"/>
      <c r="C304" s="717"/>
      <c r="D304" s="748" t="s">
        <v>110</v>
      </c>
      <c r="E304" s="749"/>
      <c r="F304" s="98"/>
      <c r="G304" s="99"/>
      <c r="H304" s="99"/>
      <c r="I304" s="100"/>
      <c r="J304" s="101"/>
      <c r="K304" s="479">
        <f>+COUNTIF(L300:BS300, "over 90 days")</f>
        <v>0</v>
      </c>
      <c r="L304" s="695"/>
      <c r="M304" s="696"/>
      <c r="N304" s="696"/>
      <c r="O304" s="696"/>
      <c r="P304" s="696"/>
      <c r="Q304" s="696"/>
      <c r="R304" s="696"/>
      <c r="S304" s="696"/>
      <c r="T304" s="696"/>
      <c r="U304" s="696"/>
      <c r="V304" s="696"/>
      <c r="W304" s="696"/>
      <c r="X304" s="696"/>
      <c r="Y304" s="696"/>
      <c r="Z304" s="696"/>
      <c r="AA304" s="696"/>
      <c r="AB304" s="696"/>
      <c r="AC304" s="696"/>
      <c r="AD304" s="696"/>
      <c r="AE304" s="696"/>
      <c r="AF304" s="696"/>
      <c r="AG304" s="696"/>
      <c r="AH304" s="696"/>
      <c r="AI304" s="696"/>
      <c r="AJ304" s="696"/>
      <c r="AK304" s="696"/>
      <c r="AL304" s="696"/>
      <c r="AM304" s="696"/>
      <c r="AN304" s="696"/>
      <c r="AO304" s="696"/>
      <c r="AP304" s="696"/>
      <c r="AQ304" s="696"/>
      <c r="AR304" s="696"/>
      <c r="AS304" s="696"/>
      <c r="AT304" s="696"/>
      <c r="AU304" s="696"/>
      <c r="AV304" s="696"/>
      <c r="AW304" s="696"/>
      <c r="AX304" s="696"/>
      <c r="AY304" s="696"/>
      <c r="AZ304" s="696"/>
      <c r="BA304" s="696"/>
      <c r="BB304" s="696"/>
      <c r="BC304" s="696"/>
      <c r="BD304" s="696"/>
      <c r="BE304" s="696"/>
      <c r="BF304" s="696"/>
      <c r="BG304" s="696"/>
      <c r="BH304" s="696"/>
      <c r="BI304" s="696"/>
      <c r="BJ304" s="696"/>
      <c r="BK304" s="696"/>
      <c r="BL304" s="696"/>
      <c r="BM304" s="696"/>
      <c r="BN304" s="696"/>
      <c r="BO304" s="696"/>
      <c r="BP304" s="696"/>
      <c r="BQ304" s="696"/>
      <c r="BR304" s="696"/>
      <c r="BS304" s="696"/>
      <c r="BT304" s="690"/>
    </row>
    <row r="305" spans="1:72" ht="39.6">
      <c r="A305" s="304" t="s">
        <v>102</v>
      </c>
      <c r="B305" s="72">
        <v>41</v>
      </c>
      <c r="C305" s="304" t="s">
        <v>61</v>
      </c>
      <c r="D305" s="73" t="s">
        <v>1197</v>
      </c>
      <c r="E305" s="94" t="str">
        <f>IF(F305=0,"",IF(F305=G305,"N/A",IF(ISERROR(J305/I305),1,J305/I305)))</f>
        <v/>
      </c>
      <c r="F305" s="74">
        <f>COUNTIF(L305:CG305,"1 Yes")+COUNTIF(L305:CG305,"2 No")+COUNTIF(L305:CG305,"3 N/A")</f>
        <v>0</v>
      </c>
      <c r="G305" s="74">
        <f>COUNTIF(L305:CG305,"3 N/A")</f>
        <v>0</v>
      </c>
      <c r="H305" s="75">
        <f>+COUNTIF(L305:BS305, "2 No")</f>
        <v>0</v>
      </c>
      <c r="I305" s="71">
        <f>+COUNTIF(L305:BS305, "2 No")+COUNTIF(L305:BS305,"1 Yes")</f>
        <v>0</v>
      </c>
      <c r="J305" s="310">
        <f>+COUNTIF(L305:BS305, "1 Yes")</f>
        <v>0</v>
      </c>
      <c r="K305" s="310"/>
      <c r="L305" s="252"/>
      <c r="M305" s="252"/>
      <c r="N305" s="252"/>
      <c r="O305" s="252"/>
      <c r="P305" s="252"/>
      <c r="Q305" s="252"/>
      <c r="R305" s="252"/>
      <c r="S305" s="252"/>
      <c r="T305" s="252"/>
      <c r="U305" s="252"/>
      <c r="V305" s="252"/>
      <c r="W305" s="252"/>
      <c r="X305" s="252"/>
      <c r="Y305" s="252"/>
      <c r="Z305" s="252"/>
      <c r="AA305" s="252"/>
      <c r="AB305" s="252"/>
      <c r="AC305" s="252"/>
      <c r="AD305" s="252"/>
      <c r="AE305" s="252"/>
      <c r="AF305" s="252"/>
      <c r="AG305" s="252"/>
      <c r="AH305" s="252"/>
      <c r="AI305" s="252"/>
      <c r="AJ305" s="252"/>
      <c r="AK305" s="252"/>
      <c r="AL305" s="252"/>
      <c r="AM305" s="252"/>
      <c r="AN305" s="252"/>
      <c r="AO305" s="252"/>
      <c r="AP305" s="252"/>
      <c r="AQ305" s="252"/>
      <c r="AR305" s="252"/>
      <c r="AS305" s="252"/>
      <c r="AT305" s="252"/>
      <c r="AU305" s="252"/>
      <c r="AV305" s="252"/>
      <c r="AW305" s="252"/>
      <c r="AX305" s="252"/>
      <c r="AY305" s="252"/>
      <c r="AZ305" s="252"/>
      <c r="BA305" s="252"/>
      <c r="BB305" s="252"/>
      <c r="BC305" s="252"/>
      <c r="BD305" s="252"/>
      <c r="BE305" s="252"/>
      <c r="BF305" s="252"/>
      <c r="BG305" s="252"/>
      <c r="BH305" s="252"/>
      <c r="BI305" s="252"/>
      <c r="BJ305" s="252"/>
      <c r="BK305" s="252"/>
      <c r="BL305" s="252"/>
      <c r="BM305" s="252"/>
      <c r="BN305" s="252"/>
      <c r="BO305" s="252"/>
      <c r="BP305" s="252"/>
      <c r="BQ305" s="252"/>
      <c r="BR305" s="252"/>
      <c r="BS305" s="598"/>
      <c r="BT305" s="688"/>
    </row>
    <row r="306" spans="1:72">
      <c r="A306" s="683" t="s">
        <v>105</v>
      </c>
      <c r="B306" s="683"/>
      <c r="C306" s="683"/>
      <c r="D306" s="681" t="s">
        <v>745</v>
      </c>
      <c r="E306" s="682"/>
      <c r="F306" s="76"/>
      <c r="G306" s="77"/>
      <c r="H306" s="77"/>
      <c r="I306" s="78"/>
      <c r="J306" s="79"/>
      <c r="K306" s="310">
        <f>+COUNTIF(L306:BS306, "Yes a.")</f>
        <v>0</v>
      </c>
      <c r="L306" s="253"/>
      <c r="M306" s="253"/>
      <c r="N306" s="253"/>
      <c r="O306" s="253"/>
      <c r="P306" s="253"/>
      <c r="Q306" s="253"/>
      <c r="R306" s="253"/>
      <c r="S306" s="253"/>
      <c r="T306" s="253"/>
      <c r="U306" s="253"/>
      <c r="V306" s="253"/>
      <c r="W306" s="253"/>
      <c r="X306" s="253"/>
      <c r="Y306" s="253"/>
      <c r="Z306" s="253"/>
      <c r="AA306" s="253"/>
      <c r="AB306" s="253"/>
      <c r="AC306" s="253"/>
      <c r="AD306" s="253"/>
      <c r="AE306" s="253"/>
      <c r="AF306" s="253"/>
      <c r="AG306" s="253"/>
      <c r="AH306" s="253"/>
      <c r="AI306" s="253"/>
      <c r="AJ306" s="253"/>
      <c r="AK306" s="253"/>
      <c r="AL306" s="253"/>
      <c r="AM306" s="253"/>
      <c r="AN306" s="253"/>
      <c r="AO306" s="253"/>
      <c r="AP306" s="253"/>
      <c r="AQ306" s="253"/>
      <c r="AR306" s="253"/>
      <c r="AS306" s="253"/>
      <c r="AT306" s="253"/>
      <c r="AU306" s="253"/>
      <c r="AV306" s="253"/>
      <c r="AW306" s="253"/>
      <c r="AX306" s="253"/>
      <c r="AY306" s="253"/>
      <c r="AZ306" s="253"/>
      <c r="BA306" s="253"/>
      <c r="BB306" s="253"/>
      <c r="BC306" s="253"/>
      <c r="BD306" s="253"/>
      <c r="BE306" s="253"/>
      <c r="BF306" s="253"/>
      <c r="BG306" s="253"/>
      <c r="BH306" s="253"/>
      <c r="BI306" s="253"/>
      <c r="BJ306" s="253"/>
      <c r="BK306" s="253"/>
      <c r="BL306" s="253"/>
      <c r="BM306" s="253"/>
      <c r="BN306" s="253"/>
      <c r="BO306" s="253"/>
      <c r="BP306" s="253"/>
      <c r="BQ306" s="253"/>
      <c r="BR306" s="253"/>
      <c r="BS306" s="599"/>
      <c r="BT306" s="689"/>
    </row>
    <row r="307" spans="1:72">
      <c r="A307" s="683" t="s">
        <v>105</v>
      </c>
      <c r="B307" s="683"/>
      <c r="C307" s="683"/>
      <c r="D307" s="681" t="s">
        <v>73</v>
      </c>
      <c r="E307" s="682"/>
      <c r="F307" s="80"/>
      <c r="G307" s="81"/>
      <c r="H307" s="81"/>
      <c r="I307" s="78"/>
      <c r="J307" s="79"/>
      <c r="K307" s="310">
        <f>+COUNTIF(L307:BS307, "Yes b.")</f>
        <v>0</v>
      </c>
      <c r="L307" s="253"/>
      <c r="M307" s="253"/>
      <c r="N307" s="253"/>
      <c r="O307" s="253"/>
      <c r="P307" s="253"/>
      <c r="Q307" s="253"/>
      <c r="R307" s="253"/>
      <c r="S307" s="253"/>
      <c r="T307" s="253"/>
      <c r="U307" s="253"/>
      <c r="V307" s="253"/>
      <c r="W307" s="253"/>
      <c r="X307" s="253"/>
      <c r="Y307" s="253"/>
      <c r="Z307" s="253"/>
      <c r="AA307" s="253"/>
      <c r="AB307" s="253"/>
      <c r="AC307" s="253"/>
      <c r="AD307" s="253"/>
      <c r="AE307" s="253"/>
      <c r="AF307" s="253"/>
      <c r="AG307" s="253"/>
      <c r="AH307" s="253"/>
      <c r="AI307" s="253"/>
      <c r="AJ307" s="253"/>
      <c r="AK307" s="253"/>
      <c r="AL307" s="253"/>
      <c r="AM307" s="253"/>
      <c r="AN307" s="253"/>
      <c r="AO307" s="253"/>
      <c r="AP307" s="253"/>
      <c r="AQ307" s="253"/>
      <c r="AR307" s="253"/>
      <c r="AS307" s="253"/>
      <c r="AT307" s="253"/>
      <c r="AU307" s="253"/>
      <c r="AV307" s="253"/>
      <c r="AW307" s="253"/>
      <c r="AX307" s="253"/>
      <c r="AY307" s="253"/>
      <c r="AZ307" s="253"/>
      <c r="BA307" s="253"/>
      <c r="BB307" s="253"/>
      <c r="BC307" s="253"/>
      <c r="BD307" s="253"/>
      <c r="BE307" s="253"/>
      <c r="BF307" s="253"/>
      <c r="BG307" s="253"/>
      <c r="BH307" s="253"/>
      <c r="BI307" s="253"/>
      <c r="BJ307" s="253"/>
      <c r="BK307" s="253"/>
      <c r="BL307" s="253"/>
      <c r="BM307" s="253"/>
      <c r="BN307" s="253"/>
      <c r="BO307" s="253"/>
      <c r="BP307" s="253"/>
      <c r="BQ307" s="253"/>
      <c r="BR307" s="253"/>
      <c r="BS307" s="599"/>
      <c r="BT307" s="689"/>
    </row>
    <row r="308" spans="1:72">
      <c r="A308" s="683" t="s">
        <v>105</v>
      </c>
      <c r="B308" s="683"/>
      <c r="C308" s="683"/>
      <c r="D308" s="720" t="s">
        <v>16</v>
      </c>
      <c r="E308" s="721"/>
      <c r="F308" s="80"/>
      <c r="G308" s="81"/>
      <c r="H308" s="81"/>
      <c r="I308" s="82"/>
      <c r="J308" s="83"/>
      <c r="K308" s="310">
        <f>+COUNTIF(L308:BS308, "0-30")+COUNTIF(L308:BS308, "31-60")+COUNTIF(L308:BS308, "61-90")+COUNTIF(L308:BS308, "over 90 days")</f>
        <v>0</v>
      </c>
      <c r="L308" s="254"/>
      <c r="M308" s="254"/>
      <c r="N308" s="254"/>
      <c r="O308" s="254"/>
      <c r="P308" s="254"/>
      <c r="Q308" s="254"/>
      <c r="R308" s="254"/>
      <c r="S308" s="254"/>
      <c r="T308" s="254"/>
      <c r="U308" s="254"/>
      <c r="V308" s="254"/>
      <c r="W308" s="254"/>
      <c r="X308" s="254"/>
      <c r="Y308" s="254"/>
      <c r="Z308" s="254"/>
      <c r="AA308" s="254"/>
      <c r="AB308" s="254"/>
      <c r="AC308" s="254"/>
      <c r="AD308" s="254"/>
      <c r="AE308" s="254"/>
      <c r="AF308" s="254"/>
      <c r="AG308" s="254"/>
      <c r="AH308" s="254"/>
      <c r="AI308" s="254"/>
      <c r="AJ308" s="254"/>
      <c r="AK308" s="254"/>
      <c r="AL308" s="254"/>
      <c r="AM308" s="254"/>
      <c r="AN308" s="254"/>
      <c r="AO308" s="254"/>
      <c r="AP308" s="254"/>
      <c r="AQ308" s="254"/>
      <c r="AR308" s="254"/>
      <c r="AS308" s="254"/>
      <c r="AT308" s="254"/>
      <c r="AU308" s="254"/>
      <c r="AV308" s="254"/>
      <c r="AW308" s="254"/>
      <c r="AX308" s="254"/>
      <c r="AY308" s="254"/>
      <c r="AZ308" s="254"/>
      <c r="BA308" s="254"/>
      <c r="BB308" s="254"/>
      <c r="BC308" s="254"/>
      <c r="BD308" s="254"/>
      <c r="BE308" s="254"/>
      <c r="BF308" s="254"/>
      <c r="BG308" s="254"/>
      <c r="BH308" s="254"/>
      <c r="BI308" s="254"/>
      <c r="BJ308" s="254"/>
      <c r="BK308" s="254"/>
      <c r="BL308" s="254"/>
      <c r="BM308" s="254"/>
      <c r="BN308" s="254"/>
      <c r="BO308" s="254"/>
      <c r="BP308" s="254"/>
      <c r="BQ308" s="254"/>
      <c r="BR308" s="254"/>
      <c r="BS308" s="600"/>
      <c r="BT308" s="689"/>
    </row>
    <row r="309" spans="1:72">
      <c r="A309" s="683" t="s">
        <v>105</v>
      </c>
      <c r="B309" s="683"/>
      <c r="C309" s="683"/>
      <c r="D309" s="703" t="s">
        <v>107</v>
      </c>
      <c r="E309" s="704"/>
      <c r="F309" s="80"/>
      <c r="G309" s="81"/>
      <c r="H309" s="81"/>
      <c r="I309" s="82"/>
      <c r="J309" s="83"/>
      <c r="K309" s="310">
        <f>+COUNTIF(L308:BS308, "0-30")</f>
        <v>0</v>
      </c>
      <c r="L309" s="691"/>
      <c r="M309" s="692"/>
      <c r="N309" s="692"/>
      <c r="O309" s="692"/>
      <c r="P309" s="692"/>
      <c r="Q309" s="692"/>
      <c r="R309" s="692"/>
      <c r="S309" s="692"/>
      <c r="T309" s="692"/>
      <c r="U309" s="692"/>
      <c r="V309" s="692"/>
      <c r="W309" s="692"/>
      <c r="X309" s="692"/>
      <c r="Y309" s="692"/>
      <c r="Z309" s="692"/>
      <c r="AA309" s="692"/>
      <c r="AB309" s="692"/>
      <c r="AC309" s="692"/>
      <c r="AD309" s="692"/>
      <c r="AE309" s="692"/>
      <c r="AF309" s="692"/>
      <c r="AG309" s="692"/>
      <c r="AH309" s="692"/>
      <c r="AI309" s="692"/>
      <c r="AJ309" s="692"/>
      <c r="AK309" s="692"/>
      <c r="AL309" s="692"/>
      <c r="AM309" s="692"/>
      <c r="AN309" s="692"/>
      <c r="AO309" s="692"/>
      <c r="AP309" s="692"/>
      <c r="AQ309" s="692"/>
      <c r="AR309" s="692"/>
      <c r="AS309" s="692"/>
      <c r="AT309" s="692"/>
      <c r="AU309" s="692"/>
      <c r="AV309" s="692"/>
      <c r="AW309" s="692"/>
      <c r="AX309" s="692"/>
      <c r="AY309" s="692"/>
      <c r="AZ309" s="692"/>
      <c r="BA309" s="692"/>
      <c r="BB309" s="692"/>
      <c r="BC309" s="692"/>
      <c r="BD309" s="692"/>
      <c r="BE309" s="692"/>
      <c r="BF309" s="692"/>
      <c r="BG309" s="692"/>
      <c r="BH309" s="692"/>
      <c r="BI309" s="692"/>
      <c r="BJ309" s="692"/>
      <c r="BK309" s="692"/>
      <c r="BL309" s="692"/>
      <c r="BM309" s="692"/>
      <c r="BN309" s="692"/>
      <c r="BO309" s="692"/>
      <c r="BP309" s="692"/>
      <c r="BQ309" s="692"/>
      <c r="BR309" s="692"/>
      <c r="BS309" s="692"/>
      <c r="BT309" s="689"/>
    </row>
    <row r="310" spans="1:72">
      <c r="A310" s="683" t="s">
        <v>105</v>
      </c>
      <c r="B310" s="683"/>
      <c r="C310" s="683"/>
      <c r="D310" s="703" t="s">
        <v>108</v>
      </c>
      <c r="E310" s="704"/>
      <c r="F310" s="80"/>
      <c r="G310" s="81"/>
      <c r="H310" s="81"/>
      <c r="I310" s="82"/>
      <c r="J310" s="83"/>
      <c r="K310" s="310">
        <f>+COUNTIF(L308:BS308, "31-60")</f>
        <v>0</v>
      </c>
      <c r="L310" s="693"/>
      <c r="M310" s="694"/>
      <c r="N310" s="694"/>
      <c r="O310" s="694"/>
      <c r="P310" s="694"/>
      <c r="Q310" s="694"/>
      <c r="R310" s="694"/>
      <c r="S310" s="694"/>
      <c r="T310" s="694"/>
      <c r="U310" s="694"/>
      <c r="V310" s="694"/>
      <c r="W310" s="694"/>
      <c r="X310" s="694"/>
      <c r="Y310" s="694"/>
      <c r="Z310" s="694"/>
      <c r="AA310" s="694"/>
      <c r="AB310" s="694"/>
      <c r="AC310" s="694"/>
      <c r="AD310" s="694"/>
      <c r="AE310" s="694"/>
      <c r="AF310" s="694"/>
      <c r="AG310" s="694"/>
      <c r="AH310" s="694"/>
      <c r="AI310" s="694"/>
      <c r="AJ310" s="694"/>
      <c r="AK310" s="694"/>
      <c r="AL310" s="694"/>
      <c r="AM310" s="694"/>
      <c r="AN310" s="694"/>
      <c r="AO310" s="694"/>
      <c r="AP310" s="694"/>
      <c r="AQ310" s="694"/>
      <c r="AR310" s="694"/>
      <c r="AS310" s="694"/>
      <c r="AT310" s="694"/>
      <c r="AU310" s="694"/>
      <c r="AV310" s="694"/>
      <c r="AW310" s="694"/>
      <c r="AX310" s="694"/>
      <c r="AY310" s="694"/>
      <c r="AZ310" s="694"/>
      <c r="BA310" s="694"/>
      <c r="BB310" s="694"/>
      <c r="BC310" s="694"/>
      <c r="BD310" s="694"/>
      <c r="BE310" s="694"/>
      <c r="BF310" s="694"/>
      <c r="BG310" s="694"/>
      <c r="BH310" s="694"/>
      <c r="BI310" s="694"/>
      <c r="BJ310" s="694"/>
      <c r="BK310" s="694"/>
      <c r="BL310" s="694"/>
      <c r="BM310" s="694"/>
      <c r="BN310" s="694"/>
      <c r="BO310" s="694"/>
      <c r="BP310" s="694"/>
      <c r="BQ310" s="694"/>
      <c r="BR310" s="694"/>
      <c r="BS310" s="694"/>
      <c r="BT310" s="689"/>
    </row>
    <row r="311" spans="1:72">
      <c r="A311" s="683" t="s">
        <v>105</v>
      </c>
      <c r="B311" s="683"/>
      <c r="C311" s="683"/>
      <c r="D311" s="703" t="s">
        <v>109</v>
      </c>
      <c r="E311" s="704"/>
      <c r="F311" s="80"/>
      <c r="G311" s="81"/>
      <c r="H311" s="81"/>
      <c r="I311" s="82"/>
      <c r="J311" s="83"/>
      <c r="K311" s="310">
        <f>+COUNTIF(L308:BS308, "61-90")</f>
        <v>0</v>
      </c>
      <c r="L311" s="693"/>
      <c r="M311" s="694"/>
      <c r="N311" s="694"/>
      <c r="O311" s="694"/>
      <c r="P311" s="694"/>
      <c r="Q311" s="694"/>
      <c r="R311" s="694"/>
      <c r="S311" s="694"/>
      <c r="T311" s="694"/>
      <c r="U311" s="694"/>
      <c r="V311" s="694"/>
      <c r="W311" s="694"/>
      <c r="X311" s="694"/>
      <c r="Y311" s="694"/>
      <c r="Z311" s="694"/>
      <c r="AA311" s="694"/>
      <c r="AB311" s="694"/>
      <c r="AC311" s="694"/>
      <c r="AD311" s="694"/>
      <c r="AE311" s="694"/>
      <c r="AF311" s="694"/>
      <c r="AG311" s="694"/>
      <c r="AH311" s="694"/>
      <c r="AI311" s="694"/>
      <c r="AJ311" s="694"/>
      <c r="AK311" s="694"/>
      <c r="AL311" s="694"/>
      <c r="AM311" s="694"/>
      <c r="AN311" s="694"/>
      <c r="AO311" s="694"/>
      <c r="AP311" s="694"/>
      <c r="AQ311" s="694"/>
      <c r="AR311" s="694"/>
      <c r="AS311" s="694"/>
      <c r="AT311" s="694"/>
      <c r="AU311" s="694"/>
      <c r="AV311" s="694"/>
      <c r="AW311" s="694"/>
      <c r="AX311" s="694"/>
      <c r="AY311" s="694"/>
      <c r="AZ311" s="694"/>
      <c r="BA311" s="694"/>
      <c r="BB311" s="694"/>
      <c r="BC311" s="694"/>
      <c r="BD311" s="694"/>
      <c r="BE311" s="694"/>
      <c r="BF311" s="694"/>
      <c r="BG311" s="694"/>
      <c r="BH311" s="694"/>
      <c r="BI311" s="694"/>
      <c r="BJ311" s="694"/>
      <c r="BK311" s="694"/>
      <c r="BL311" s="694"/>
      <c r="BM311" s="694"/>
      <c r="BN311" s="694"/>
      <c r="BO311" s="694"/>
      <c r="BP311" s="694"/>
      <c r="BQ311" s="694"/>
      <c r="BR311" s="694"/>
      <c r="BS311" s="694"/>
      <c r="BT311" s="689"/>
    </row>
    <row r="312" spans="1:72">
      <c r="A312" s="683" t="s">
        <v>105</v>
      </c>
      <c r="B312" s="683"/>
      <c r="C312" s="683"/>
      <c r="D312" s="707" t="s">
        <v>110</v>
      </c>
      <c r="E312" s="708"/>
      <c r="F312" s="80"/>
      <c r="G312" s="81"/>
      <c r="H312" s="81"/>
      <c r="I312" s="82"/>
      <c r="J312" s="83"/>
      <c r="K312" s="310">
        <f>+COUNTIF(L308:BS308, "over 90 days")</f>
        <v>0</v>
      </c>
      <c r="L312" s="695"/>
      <c r="M312" s="696"/>
      <c r="N312" s="696"/>
      <c r="O312" s="696"/>
      <c r="P312" s="696"/>
      <c r="Q312" s="696"/>
      <c r="R312" s="696"/>
      <c r="S312" s="696"/>
      <c r="T312" s="696"/>
      <c r="U312" s="696"/>
      <c r="V312" s="696"/>
      <c r="W312" s="696"/>
      <c r="X312" s="696"/>
      <c r="Y312" s="696"/>
      <c r="Z312" s="696"/>
      <c r="AA312" s="696"/>
      <c r="AB312" s="696"/>
      <c r="AC312" s="696"/>
      <c r="AD312" s="696"/>
      <c r="AE312" s="696"/>
      <c r="AF312" s="696"/>
      <c r="AG312" s="696"/>
      <c r="AH312" s="696"/>
      <c r="AI312" s="696"/>
      <c r="AJ312" s="696"/>
      <c r="AK312" s="696"/>
      <c r="AL312" s="696"/>
      <c r="AM312" s="696"/>
      <c r="AN312" s="696"/>
      <c r="AO312" s="696"/>
      <c r="AP312" s="696"/>
      <c r="AQ312" s="696"/>
      <c r="AR312" s="696"/>
      <c r="AS312" s="696"/>
      <c r="AT312" s="696"/>
      <c r="AU312" s="696"/>
      <c r="AV312" s="696"/>
      <c r="AW312" s="696"/>
      <c r="AX312" s="696"/>
      <c r="AY312" s="696"/>
      <c r="AZ312" s="696"/>
      <c r="BA312" s="696"/>
      <c r="BB312" s="696"/>
      <c r="BC312" s="696"/>
      <c r="BD312" s="696"/>
      <c r="BE312" s="696"/>
      <c r="BF312" s="696"/>
      <c r="BG312" s="696"/>
      <c r="BH312" s="696"/>
      <c r="BI312" s="696"/>
      <c r="BJ312" s="696"/>
      <c r="BK312" s="696"/>
      <c r="BL312" s="696"/>
      <c r="BM312" s="696"/>
      <c r="BN312" s="696"/>
      <c r="BO312" s="696"/>
      <c r="BP312" s="696"/>
      <c r="BQ312" s="696"/>
      <c r="BR312" s="696"/>
      <c r="BS312" s="696"/>
      <c r="BT312" s="689"/>
    </row>
    <row r="313" spans="1:72" ht="15" thickBot="1">
      <c r="A313" s="717" t="s">
        <v>105</v>
      </c>
      <c r="B313" s="717"/>
      <c r="C313" s="717"/>
      <c r="D313" s="705" t="s">
        <v>81</v>
      </c>
      <c r="E313" s="706"/>
      <c r="F313" s="98"/>
      <c r="G313" s="99"/>
      <c r="H313" s="99"/>
      <c r="I313" s="86"/>
      <c r="J313" s="87"/>
      <c r="K313" s="88">
        <f>+COUNTIF(L313:BS313, "Yes c.")</f>
        <v>0</v>
      </c>
      <c r="L313" s="255"/>
      <c r="M313" s="255"/>
      <c r="N313" s="255"/>
      <c r="O313" s="255"/>
      <c r="P313" s="255"/>
      <c r="Q313" s="255"/>
      <c r="R313" s="255"/>
      <c r="S313" s="255"/>
      <c r="T313" s="255"/>
      <c r="U313" s="255"/>
      <c r="V313" s="255"/>
      <c r="W313" s="255"/>
      <c r="X313" s="255"/>
      <c r="Y313" s="255"/>
      <c r="Z313" s="255"/>
      <c r="AA313" s="255"/>
      <c r="AB313" s="255"/>
      <c r="AC313" s="255"/>
      <c r="AD313" s="255"/>
      <c r="AE313" s="255"/>
      <c r="AF313" s="255"/>
      <c r="AG313" s="255"/>
      <c r="AH313" s="255"/>
      <c r="AI313" s="255"/>
      <c r="AJ313" s="255"/>
      <c r="AK313" s="255"/>
      <c r="AL313" s="255"/>
      <c r="AM313" s="255"/>
      <c r="AN313" s="255"/>
      <c r="AO313" s="255"/>
      <c r="AP313" s="255"/>
      <c r="AQ313" s="255"/>
      <c r="AR313" s="255"/>
      <c r="AS313" s="255"/>
      <c r="AT313" s="255"/>
      <c r="AU313" s="255"/>
      <c r="AV313" s="255"/>
      <c r="AW313" s="255"/>
      <c r="AX313" s="255"/>
      <c r="AY313" s="255"/>
      <c r="AZ313" s="255"/>
      <c r="BA313" s="255"/>
      <c r="BB313" s="255"/>
      <c r="BC313" s="255"/>
      <c r="BD313" s="255"/>
      <c r="BE313" s="255"/>
      <c r="BF313" s="255"/>
      <c r="BG313" s="255"/>
      <c r="BH313" s="255"/>
      <c r="BI313" s="255"/>
      <c r="BJ313" s="255"/>
      <c r="BK313" s="255"/>
      <c r="BL313" s="255"/>
      <c r="BM313" s="255"/>
      <c r="BN313" s="255"/>
      <c r="BO313" s="255"/>
      <c r="BP313" s="255"/>
      <c r="BQ313" s="255"/>
      <c r="BR313" s="255"/>
      <c r="BS313" s="601"/>
      <c r="BT313" s="689"/>
    </row>
    <row r="314" spans="1:72" ht="52.8">
      <c r="A314" s="304" t="s">
        <v>102</v>
      </c>
      <c r="B314" s="72">
        <v>42</v>
      </c>
      <c r="C314" s="304" t="s">
        <v>61</v>
      </c>
      <c r="D314" s="73" t="s">
        <v>35</v>
      </c>
      <c r="E314" s="94" t="str">
        <f>IF(F314=0,"",IF(F314=G314,"N/A",IF(ISERROR(J314/I314),1,J314/I314)))</f>
        <v/>
      </c>
      <c r="F314" s="74">
        <f>COUNTIF(L314:CG314,"1 Yes")+COUNTIF(L314:CG314,"2 No")+COUNTIF(L314:CG314,"3 No")</f>
        <v>0</v>
      </c>
      <c r="G314" s="74">
        <f>COUNTIF(L314:CG314,"3 N/A")</f>
        <v>0</v>
      </c>
      <c r="H314" s="75">
        <f>+COUNTIF(L314:BS314, "2 No")+COUNTIF(L314:BS314, "3 No")</f>
        <v>0</v>
      </c>
      <c r="I314" s="71">
        <f>+COUNTIF(L314:BS314, "2 No")+COUNTIF(L314:BS314,"1 Yes")+COUNTIF(L314:BS314, "3 No")</f>
        <v>0</v>
      </c>
      <c r="J314" s="310">
        <f>+COUNTIF(L314:BS314, "1 Yes")</f>
        <v>0</v>
      </c>
      <c r="K314" s="310"/>
      <c r="L314" s="252"/>
      <c r="M314" s="252"/>
      <c r="N314" s="252"/>
      <c r="O314" s="252"/>
      <c r="P314" s="252"/>
      <c r="Q314" s="252"/>
      <c r="R314" s="252"/>
      <c r="S314" s="252"/>
      <c r="T314" s="252"/>
      <c r="U314" s="252"/>
      <c r="V314" s="252"/>
      <c r="W314" s="252"/>
      <c r="X314" s="252"/>
      <c r="Y314" s="252"/>
      <c r="Z314" s="252"/>
      <c r="AA314" s="252"/>
      <c r="AB314" s="252"/>
      <c r="AC314" s="252"/>
      <c r="AD314" s="252"/>
      <c r="AE314" s="252"/>
      <c r="AF314" s="252"/>
      <c r="AG314" s="252"/>
      <c r="AH314" s="252"/>
      <c r="AI314" s="252"/>
      <c r="AJ314" s="252"/>
      <c r="AK314" s="252"/>
      <c r="AL314" s="252"/>
      <c r="AM314" s="252"/>
      <c r="AN314" s="252"/>
      <c r="AO314" s="252"/>
      <c r="AP314" s="252"/>
      <c r="AQ314" s="252"/>
      <c r="AR314" s="252"/>
      <c r="AS314" s="252"/>
      <c r="AT314" s="252"/>
      <c r="AU314" s="252"/>
      <c r="AV314" s="252"/>
      <c r="AW314" s="252"/>
      <c r="AX314" s="252"/>
      <c r="AY314" s="252"/>
      <c r="AZ314" s="252"/>
      <c r="BA314" s="252"/>
      <c r="BB314" s="252"/>
      <c r="BC314" s="252"/>
      <c r="BD314" s="252"/>
      <c r="BE314" s="252"/>
      <c r="BF314" s="252"/>
      <c r="BG314" s="252"/>
      <c r="BH314" s="252"/>
      <c r="BI314" s="252"/>
      <c r="BJ314" s="252"/>
      <c r="BK314" s="252"/>
      <c r="BL314" s="252"/>
      <c r="BM314" s="252"/>
      <c r="BN314" s="252"/>
      <c r="BO314" s="252"/>
      <c r="BP314" s="252"/>
      <c r="BQ314" s="252"/>
      <c r="BR314" s="252"/>
      <c r="BS314" s="598"/>
      <c r="BT314" s="688"/>
    </row>
    <row r="315" spans="1:72">
      <c r="A315" s="683" t="s">
        <v>105</v>
      </c>
      <c r="B315" s="683"/>
      <c r="C315" s="683"/>
      <c r="D315" s="681" t="s">
        <v>112</v>
      </c>
      <c r="E315" s="682"/>
      <c r="F315" s="76"/>
      <c r="G315" s="77"/>
      <c r="H315" s="77"/>
      <c r="I315" s="78"/>
      <c r="J315" s="79"/>
      <c r="K315" s="310">
        <f>+COUNTIF(L315:BS315, "Yes a.")</f>
        <v>0</v>
      </c>
      <c r="L315" s="253"/>
      <c r="M315" s="253"/>
      <c r="N315" s="253"/>
      <c r="O315" s="253"/>
      <c r="P315" s="253"/>
      <c r="Q315" s="253"/>
      <c r="R315" s="253"/>
      <c r="S315" s="253"/>
      <c r="T315" s="253"/>
      <c r="U315" s="253"/>
      <c r="V315" s="253"/>
      <c r="W315" s="253"/>
      <c r="X315" s="253"/>
      <c r="Y315" s="253"/>
      <c r="Z315" s="253"/>
      <c r="AA315" s="253"/>
      <c r="AB315" s="253"/>
      <c r="AC315" s="253"/>
      <c r="AD315" s="253"/>
      <c r="AE315" s="253"/>
      <c r="AF315" s="253"/>
      <c r="AG315" s="253"/>
      <c r="AH315" s="253"/>
      <c r="AI315" s="253"/>
      <c r="AJ315" s="253"/>
      <c r="AK315" s="253"/>
      <c r="AL315" s="253"/>
      <c r="AM315" s="253"/>
      <c r="AN315" s="253"/>
      <c r="AO315" s="253"/>
      <c r="AP315" s="253"/>
      <c r="AQ315" s="253"/>
      <c r="AR315" s="253"/>
      <c r="AS315" s="253"/>
      <c r="AT315" s="253"/>
      <c r="AU315" s="253"/>
      <c r="AV315" s="253"/>
      <c r="AW315" s="253"/>
      <c r="AX315" s="253"/>
      <c r="AY315" s="253"/>
      <c r="AZ315" s="253"/>
      <c r="BA315" s="253"/>
      <c r="BB315" s="253"/>
      <c r="BC315" s="253"/>
      <c r="BD315" s="253"/>
      <c r="BE315" s="253"/>
      <c r="BF315" s="253"/>
      <c r="BG315" s="253"/>
      <c r="BH315" s="253"/>
      <c r="BI315" s="253"/>
      <c r="BJ315" s="253"/>
      <c r="BK315" s="253"/>
      <c r="BL315" s="253"/>
      <c r="BM315" s="253"/>
      <c r="BN315" s="253"/>
      <c r="BO315" s="253"/>
      <c r="BP315" s="253"/>
      <c r="BQ315" s="253"/>
      <c r="BR315" s="253"/>
      <c r="BS315" s="599"/>
      <c r="BT315" s="689"/>
    </row>
    <row r="316" spans="1:72">
      <c r="A316" s="683" t="s">
        <v>105</v>
      </c>
      <c r="B316" s="683"/>
      <c r="C316" s="683"/>
      <c r="D316" s="681" t="s">
        <v>1402</v>
      </c>
      <c r="E316" s="682"/>
      <c r="F316" s="80"/>
      <c r="G316" s="81"/>
      <c r="H316" s="81"/>
      <c r="I316" s="78"/>
      <c r="J316" s="79"/>
      <c r="K316" s="310"/>
      <c r="L316" s="253"/>
      <c r="M316" s="253"/>
      <c r="N316" s="253"/>
      <c r="O316" s="253"/>
      <c r="P316" s="253"/>
      <c r="Q316" s="253"/>
      <c r="R316" s="253"/>
      <c r="S316" s="253"/>
      <c r="T316" s="253"/>
      <c r="U316" s="253"/>
      <c r="V316" s="253"/>
      <c r="W316" s="253"/>
      <c r="X316" s="253"/>
      <c r="Y316" s="253"/>
      <c r="Z316" s="253"/>
      <c r="AA316" s="253"/>
      <c r="AB316" s="253"/>
      <c r="AC316" s="253"/>
      <c r="AD316" s="253"/>
      <c r="AE316" s="253"/>
      <c r="AF316" s="253"/>
      <c r="AG316" s="253"/>
      <c r="AH316" s="253"/>
      <c r="AI316" s="253"/>
      <c r="AJ316" s="253"/>
      <c r="AK316" s="253"/>
      <c r="AL316" s="253"/>
      <c r="AM316" s="253"/>
      <c r="AN316" s="253"/>
      <c r="AO316" s="253"/>
      <c r="AP316" s="253"/>
      <c r="AQ316" s="253"/>
      <c r="AR316" s="253"/>
      <c r="AS316" s="253"/>
      <c r="AT316" s="253"/>
      <c r="AU316" s="253"/>
      <c r="AV316" s="253"/>
      <c r="AW316" s="253"/>
      <c r="AX316" s="253"/>
      <c r="AY316" s="253"/>
      <c r="AZ316" s="253"/>
      <c r="BA316" s="253"/>
      <c r="BB316" s="253"/>
      <c r="BC316" s="253"/>
      <c r="BD316" s="253"/>
      <c r="BE316" s="253"/>
      <c r="BF316" s="253"/>
      <c r="BG316" s="253"/>
      <c r="BH316" s="253"/>
      <c r="BI316" s="253"/>
      <c r="BJ316" s="253"/>
      <c r="BK316" s="253"/>
      <c r="BL316" s="253"/>
      <c r="BM316" s="253"/>
      <c r="BN316" s="253"/>
      <c r="BO316" s="253"/>
      <c r="BP316" s="253"/>
      <c r="BQ316" s="253"/>
      <c r="BR316" s="253"/>
      <c r="BS316" s="599"/>
      <c r="BT316" s="689"/>
    </row>
    <row r="317" spans="1:72">
      <c r="A317" s="683" t="s">
        <v>105</v>
      </c>
      <c r="B317" s="683"/>
      <c r="C317" s="683"/>
      <c r="D317" s="681" t="s">
        <v>66</v>
      </c>
      <c r="E317" s="682"/>
      <c r="F317" s="80"/>
      <c r="G317" s="81"/>
      <c r="H317" s="81"/>
      <c r="I317" s="78"/>
      <c r="J317" s="79"/>
      <c r="K317" s="310">
        <f>+COUNTIF(L317:BS317, "Yes b.")</f>
        <v>0</v>
      </c>
      <c r="L317" s="253"/>
      <c r="M317" s="253"/>
      <c r="N317" s="253"/>
      <c r="O317" s="253"/>
      <c r="P317" s="253"/>
      <c r="Q317" s="253"/>
      <c r="R317" s="253"/>
      <c r="S317" s="253"/>
      <c r="T317" s="253"/>
      <c r="U317" s="253"/>
      <c r="V317" s="253"/>
      <c r="W317" s="253"/>
      <c r="X317" s="253"/>
      <c r="Y317" s="253"/>
      <c r="Z317" s="253"/>
      <c r="AA317" s="253"/>
      <c r="AB317" s="253"/>
      <c r="AC317" s="253"/>
      <c r="AD317" s="253"/>
      <c r="AE317" s="253"/>
      <c r="AF317" s="253"/>
      <c r="AG317" s="253"/>
      <c r="AH317" s="253"/>
      <c r="AI317" s="253"/>
      <c r="AJ317" s="253"/>
      <c r="AK317" s="253"/>
      <c r="AL317" s="253"/>
      <c r="AM317" s="253"/>
      <c r="AN317" s="253"/>
      <c r="AO317" s="253"/>
      <c r="AP317" s="253"/>
      <c r="AQ317" s="253"/>
      <c r="AR317" s="253"/>
      <c r="AS317" s="253"/>
      <c r="AT317" s="253"/>
      <c r="AU317" s="253"/>
      <c r="AV317" s="253"/>
      <c r="AW317" s="253"/>
      <c r="AX317" s="253"/>
      <c r="AY317" s="253"/>
      <c r="AZ317" s="253"/>
      <c r="BA317" s="253"/>
      <c r="BB317" s="253"/>
      <c r="BC317" s="253"/>
      <c r="BD317" s="253"/>
      <c r="BE317" s="253"/>
      <c r="BF317" s="253"/>
      <c r="BG317" s="253"/>
      <c r="BH317" s="253"/>
      <c r="BI317" s="253"/>
      <c r="BJ317" s="253"/>
      <c r="BK317" s="253"/>
      <c r="BL317" s="253"/>
      <c r="BM317" s="253"/>
      <c r="BN317" s="253"/>
      <c r="BO317" s="253"/>
      <c r="BP317" s="253"/>
      <c r="BQ317" s="253"/>
      <c r="BR317" s="253"/>
      <c r="BS317" s="599"/>
      <c r="BT317" s="689"/>
    </row>
    <row r="318" spans="1:72">
      <c r="A318" s="683" t="s">
        <v>105</v>
      </c>
      <c r="B318" s="683"/>
      <c r="C318" s="683"/>
      <c r="D318" s="720" t="s">
        <v>16</v>
      </c>
      <c r="E318" s="721"/>
      <c r="F318" s="80"/>
      <c r="G318" s="81"/>
      <c r="H318" s="81"/>
      <c r="I318" s="82"/>
      <c r="J318" s="83"/>
      <c r="K318" s="310">
        <f>+COUNTIF(L318:BS318, "0-30")+COUNTIF(L318:BS318, "31-60")+COUNTIF(L318:BS318, "61-90")+COUNTIF(L318:BS318, "over 90 days")</f>
        <v>0</v>
      </c>
      <c r="L318" s="254"/>
      <c r="M318" s="254"/>
      <c r="N318" s="254"/>
      <c r="O318" s="254"/>
      <c r="P318" s="254"/>
      <c r="Q318" s="254"/>
      <c r="R318" s="254"/>
      <c r="S318" s="254"/>
      <c r="T318" s="254"/>
      <c r="U318" s="254"/>
      <c r="V318" s="254"/>
      <c r="W318" s="254"/>
      <c r="X318" s="254"/>
      <c r="Y318" s="254"/>
      <c r="Z318" s="254"/>
      <c r="AA318" s="254"/>
      <c r="AB318" s="254"/>
      <c r="AC318" s="254"/>
      <c r="AD318" s="254"/>
      <c r="AE318" s="254"/>
      <c r="AF318" s="254"/>
      <c r="AG318" s="254"/>
      <c r="AH318" s="254"/>
      <c r="AI318" s="254"/>
      <c r="AJ318" s="254"/>
      <c r="AK318" s="254"/>
      <c r="AL318" s="254"/>
      <c r="AM318" s="254"/>
      <c r="AN318" s="254"/>
      <c r="AO318" s="254"/>
      <c r="AP318" s="254"/>
      <c r="AQ318" s="254"/>
      <c r="AR318" s="254"/>
      <c r="AS318" s="254"/>
      <c r="AT318" s="254"/>
      <c r="AU318" s="254"/>
      <c r="AV318" s="254"/>
      <c r="AW318" s="254"/>
      <c r="AX318" s="254"/>
      <c r="AY318" s="254"/>
      <c r="AZ318" s="254"/>
      <c r="BA318" s="254"/>
      <c r="BB318" s="254"/>
      <c r="BC318" s="254"/>
      <c r="BD318" s="254"/>
      <c r="BE318" s="254"/>
      <c r="BF318" s="254"/>
      <c r="BG318" s="254"/>
      <c r="BH318" s="254"/>
      <c r="BI318" s="254"/>
      <c r="BJ318" s="254"/>
      <c r="BK318" s="254"/>
      <c r="BL318" s="254"/>
      <c r="BM318" s="254"/>
      <c r="BN318" s="254"/>
      <c r="BO318" s="254"/>
      <c r="BP318" s="254"/>
      <c r="BQ318" s="254"/>
      <c r="BR318" s="254"/>
      <c r="BS318" s="600"/>
      <c r="BT318" s="689"/>
    </row>
    <row r="319" spans="1:72">
      <c r="A319" s="683" t="s">
        <v>105</v>
      </c>
      <c r="B319" s="683"/>
      <c r="C319" s="683"/>
      <c r="D319" s="703" t="s">
        <v>107</v>
      </c>
      <c r="E319" s="704"/>
      <c r="F319" s="80"/>
      <c r="G319" s="81"/>
      <c r="H319" s="81"/>
      <c r="I319" s="82"/>
      <c r="J319" s="83"/>
      <c r="K319" s="310">
        <f>+COUNTIF(L318:BS318, "0-30")</f>
        <v>0</v>
      </c>
      <c r="L319" s="691"/>
      <c r="M319" s="692"/>
      <c r="N319" s="692"/>
      <c r="O319" s="692"/>
      <c r="P319" s="692"/>
      <c r="Q319" s="692"/>
      <c r="R319" s="692"/>
      <c r="S319" s="692"/>
      <c r="T319" s="692"/>
      <c r="U319" s="692"/>
      <c r="V319" s="692"/>
      <c r="W319" s="692"/>
      <c r="X319" s="692"/>
      <c r="Y319" s="692"/>
      <c r="Z319" s="692"/>
      <c r="AA319" s="692"/>
      <c r="AB319" s="692"/>
      <c r="AC319" s="692"/>
      <c r="AD319" s="692"/>
      <c r="AE319" s="692"/>
      <c r="AF319" s="692"/>
      <c r="AG319" s="692"/>
      <c r="AH319" s="692"/>
      <c r="AI319" s="692"/>
      <c r="AJ319" s="692"/>
      <c r="AK319" s="692"/>
      <c r="AL319" s="692"/>
      <c r="AM319" s="692"/>
      <c r="AN319" s="692"/>
      <c r="AO319" s="692"/>
      <c r="AP319" s="692"/>
      <c r="AQ319" s="692"/>
      <c r="AR319" s="692"/>
      <c r="AS319" s="692"/>
      <c r="AT319" s="692"/>
      <c r="AU319" s="692"/>
      <c r="AV319" s="692"/>
      <c r="AW319" s="692"/>
      <c r="AX319" s="692"/>
      <c r="AY319" s="692"/>
      <c r="AZ319" s="692"/>
      <c r="BA319" s="692"/>
      <c r="BB319" s="692"/>
      <c r="BC319" s="692"/>
      <c r="BD319" s="692"/>
      <c r="BE319" s="692"/>
      <c r="BF319" s="692"/>
      <c r="BG319" s="692"/>
      <c r="BH319" s="692"/>
      <c r="BI319" s="692"/>
      <c r="BJ319" s="692"/>
      <c r="BK319" s="692"/>
      <c r="BL319" s="692"/>
      <c r="BM319" s="692"/>
      <c r="BN319" s="692"/>
      <c r="BO319" s="692"/>
      <c r="BP319" s="692"/>
      <c r="BQ319" s="692"/>
      <c r="BR319" s="692"/>
      <c r="BS319" s="692"/>
      <c r="BT319" s="689"/>
    </row>
    <row r="320" spans="1:72">
      <c r="A320" s="683" t="s">
        <v>105</v>
      </c>
      <c r="B320" s="683"/>
      <c r="C320" s="683"/>
      <c r="D320" s="703" t="s">
        <v>108</v>
      </c>
      <c r="E320" s="704"/>
      <c r="F320" s="80"/>
      <c r="G320" s="81"/>
      <c r="H320" s="81"/>
      <c r="I320" s="82"/>
      <c r="J320" s="83"/>
      <c r="K320" s="310">
        <f>+COUNTIF(L318:BS318, "31-60")</f>
        <v>0</v>
      </c>
      <c r="L320" s="693"/>
      <c r="M320" s="694"/>
      <c r="N320" s="694"/>
      <c r="O320" s="694"/>
      <c r="P320" s="694"/>
      <c r="Q320" s="694"/>
      <c r="R320" s="694"/>
      <c r="S320" s="694"/>
      <c r="T320" s="694"/>
      <c r="U320" s="694"/>
      <c r="V320" s="694"/>
      <c r="W320" s="694"/>
      <c r="X320" s="694"/>
      <c r="Y320" s="694"/>
      <c r="Z320" s="694"/>
      <c r="AA320" s="694"/>
      <c r="AB320" s="694"/>
      <c r="AC320" s="694"/>
      <c r="AD320" s="694"/>
      <c r="AE320" s="694"/>
      <c r="AF320" s="694"/>
      <c r="AG320" s="694"/>
      <c r="AH320" s="694"/>
      <c r="AI320" s="694"/>
      <c r="AJ320" s="694"/>
      <c r="AK320" s="694"/>
      <c r="AL320" s="694"/>
      <c r="AM320" s="694"/>
      <c r="AN320" s="694"/>
      <c r="AO320" s="694"/>
      <c r="AP320" s="694"/>
      <c r="AQ320" s="694"/>
      <c r="AR320" s="694"/>
      <c r="AS320" s="694"/>
      <c r="AT320" s="694"/>
      <c r="AU320" s="694"/>
      <c r="AV320" s="694"/>
      <c r="AW320" s="694"/>
      <c r="AX320" s="694"/>
      <c r="AY320" s="694"/>
      <c r="AZ320" s="694"/>
      <c r="BA320" s="694"/>
      <c r="BB320" s="694"/>
      <c r="BC320" s="694"/>
      <c r="BD320" s="694"/>
      <c r="BE320" s="694"/>
      <c r="BF320" s="694"/>
      <c r="BG320" s="694"/>
      <c r="BH320" s="694"/>
      <c r="BI320" s="694"/>
      <c r="BJ320" s="694"/>
      <c r="BK320" s="694"/>
      <c r="BL320" s="694"/>
      <c r="BM320" s="694"/>
      <c r="BN320" s="694"/>
      <c r="BO320" s="694"/>
      <c r="BP320" s="694"/>
      <c r="BQ320" s="694"/>
      <c r="BR320" s="694"/>
      <c r="BS320" s="694"/>
      <c r="BT320" s="689"/>
    </row>
    <row r="321" spans="1:72">
      <c r="A321" s="683" t="s">
        <v>105</v>
      </c>
      <c r="B321" s="683"/>
      <c r="C321" s="683"/>
      <c r="D321" s="703" t="s">
        <v>109</v>
      </c>
      <c r="E321" s="704"/>
      <c r="F321" s="80"/>
      <c r="G321" s="81"/>
      <c r="H321" s="81"/>
      <c r="I321" s="82"/>
      <c r="J321" s="83"/>
      <c r="K321" s="310">
        <f>+COUNTIF(L318:BS318, "61-90")</f>
        <v>0</v>
      </c>
      <c r="L321" s="693"/>
      <c r="M321" s="694"/>
      <c r="N321" s="694"/>
      <c r="O321" s="694"/>
      <c r="P321" s="694"/>
      <c r="Q321" s="694"/>
      <c r="R321" s="694"/>
      <c r="S321" s="694"/>
      <c r="T321" s="694"/>
      <c r="U321" s="694"/>
      <c r="V321" s="694"/>
      <c r="W321" s="694"/>
      <c r="X321" s="694"/>
      <c r="Y321" s="694"/>
      <c r="Z321" s="694"/>
      <c r="AA321" s="694"/>
      <c r="AB321" s="694"/>
      <c r="AC321" s="694"/>
      <c r="AD321" s="694"/>
      <c r="AE321" s="694"/>
      <c r="AF321" s="694"/>
      <c r="AG321" s="694"/>
      <c r="AH321" s="694"/>
      <c r="AI321" s="694"/>
      <c r="AJ321" s="694"/>
      <c r="AK321" s="694"/>
      <c r="AL321" s="694"/>
      <c r="AM321" s="694"/>
      <c r="AN321" s="694"/>
      <c r="AO321" s="694"/>
      <c r="AP321" s="694"/>
      <c r="AQ321" s="694"/>
      <c r="AR321" s="694"/>
      <c r="AS321" s="694"/>
      <c r="AT321" s="694"/>
      <c r="AU321" s="694"/>
      <c r="AV321" s="694"/>
      <c r="AW321" s="694"/>
      <c r="AX321" s="694"/>
      <c r="AY321" s="694"/>
      <c r="AZ321" s="694"/>
      <c r="BA321" s="694"/>
      <c r="BB321" s="694"/>
      <c r="BC321" s="694"/>
      <c r="BD321" s="694"/>
      <c r="BE321" s="694"/>
      <c r="BF321" s="694"/>
      <c r="BG321" s="694"/>
      <c r="BH321" s="694"/>
      <c r="BI321" s="694"/>
      <c r="BJ321" s="694"/>
      <c r="BK321" s="694"/>
      <c r="BL321" s="694"/>
      <c r="BM321" s="694"/>
      <c r="BN321" s="694"/>
      <c r="BO321" s="694"/>
      <c r="BP321" s="694"/>
      <c r="BQ321" s="694"/>
      <c r="BR321" s="694"/>
      <c r="BS321" s="694"/>
      <c r="BT321" s="689"/>
    </row>
    <row r="322" spans="1:72">
      <c r="A322" s="683" t="s">
        <v>105</v>
      </c>
      <c r="B322" s="683"/>
      <c r="C322" s="683"/>
      <c r="D322" s="707" t="s">
        <v>110</v>
      </c>
      <c r="E322" s="708"/>
      <c r="F322" s="80"/>
      <c r="G322" s="81"/>
      <c r="H322" s="81"/>
      <c r="I322" s="82"/>
      <c r="J322" s="83"/>
      <c r="K322" s="310">
        <f>+COUNTIF(L318:BS318, "over 90 days")</f>
        <v>0</v>
      </c>
      <c r="L322" s="695"/>
      <c r="M322" s="696"/>
      <c r="N322" s="696"/>
      <c r="O322" s="696"/>
      <c r="P322" s="696"/>
      <c r="Q322" s="696"/>
      <c r="R322" s="696"/>
      <c r="S322" s="696"/>
      <c r="T322" s="696"/>
      <c r="U322" s="696"/>
      <c r="V322" s="696"/>
      <c r="W322" s="696"/>
      <c r="X322" s="696"/>
      <c r="Y322" s="696"/>
      <c r="Z322" s="696"/>
      <c r="AA322" s="696"/>
      <c r="AB322" s="696"/>
      <c r="AC322" s="696"/>
      <c r="AD322" s="696"/>
      <c r="AE322" s="696"/>
      <c r="AF322" s="696"/>
      <c r="AG322" s="696"/>
      <c r="AH322" s="696"/>
      <c r="AI322" s="696"/>
      <c r="AJ322" s="696"/>
      <c r="AK322" s="696"/>
      <c r="AL322" s="696"/>
      <c r="AM322" s="696"/>
      <c r="AN322" s="696"/>
      <c r="AO322" s="696"/>
      <c r="AP322" s="696"/>
      <c r="AQ322" s="696"/>
      <c r="AR322" s="696"/>
      <c r="AS322" s="696"/>
      <c r="AT322" s="696"/>
      <c r="AU322" s="696"/>
      <c r="AV322" s="696"/>
      <c r="AW322" s="696"/>
      <c r="AX322" s="696"/>
      <c r="AY322" s="696"/>
      <c r="AZ322" s="696"/>
      <c r="BA322" s="696"/>
      <c r="BB322" s="696"/>
      <c r="BC322" s="696"/>
      <c r="BD322" s="696"/>
      <c r="BE322" s="696"/>
      <c r="BF322" s="696"/>
      <c r="BG322" s="696"/>
      <c r="BH322" s="696"/>
      <c r="BI322" s="696"/>
      <c r="BJ322" s="696"/>
      <c r="BK322" s="696"/>
      <c r="BL322" s="696"/>
      <c r="BM322" s="696"/>
      <c r="BN322" s="696"/>
      <c r="BO322" s="696"/>
      <c r="BP322" s="696"/>
      <c r="BQ322" s="696"/>
      <c r="BR322" s="696"/>
      <c r="BS322" s="696"/>
      <c r="BT322" s="689"/>
    </row>
    <row r="323" spans="1:72" ht="15" thickBot="1">
      <c r="A323" s="717" t="s">
        <v>105</v>
      </c>
      <c r="B323" s="717"/>
      <c r="C323" s="717"/>
      <c r="D323" s="705" t="s">
        <v>115</v>
      </c>
      <c r="E323" s="706"/>
      <c r="F323" s="98"/>
      <c r="G323" s="99"/>
      <c r="H323" s="99"/>
      <c r="I323" s="86"/>
      <c r="J323" s="87"/>
      <c r="K323" s="88">
        <f>+COUNTIF(L323:BS323, "Yes c.")</f>
        <v>0</v>
      </c>
      <c r="L323" s="255"/>
      <c r="M323" s="255"/>
      <c r="N323" s="255"/>
      <c r="O323" s="255"/>
      <c r="P323" s="255"/>
      <c r="Q323" s="255"/>
      <c r="R323" s="255"/>
      <c r="S323" s="255"/>
      <c r="T323" s="255"/>
      <c r="U323" s="255"/>
      <c r="V323" s="255"/>
      <c r="W323" s="255"/>
      <c r="X323" s="255"/>
      <c r="Y323" s="255"/>
      <c r="Z323" s="255"/>
      <c r="AA323" s="255"/>
      <c r="AB323" s="255"/>
      <c r="AC323" s="255"/>
      <c r="AD323" s="255"/>
      <c r="AE323" s="255"/>
      <c r="AF323" s="255"/>
      <c r="AG323" s="255"/>
      <c r="AH323" s="255"/>
      <c r="AI323" s="255"/>
      <c r="AJ323" s="255"/>
      <c r="AK323" s="255"/>
      <c r="AL323" s="255"/>
      <c r="AM323" s="255"/>
      <c r="AN323" s="255"/>
      <c r="AO323" s="255"/>
      <c r="AP323" s="255"/>
      <c r="AQ323" s="255"/>
      <c r="AR323" s="255"/>
      <c r="AS323" s="255"/>
      <c r="AT323" s="255"/>
      <c r="AU323" s="255"/>
      <c r="AV323" s="255"/>
      <c r="AW323" s="255"/>
      <c r="AX323" s="255"/>
      <c r="AY323" s="255"/>
      <c r="AZ323" s="255"/>
      <c r="BA323" s="255"/>
      <c r="BB323" s="255"/>
      <c r="BC323" s="255"/>
      <c r="BD323" s="255"/>
      <c r="BE323" s="255"/>
      <c r="BF323" s="255"/>
      <c r="BG323" s="255"/>
      <c r="BH323" s="255"/>
      <c r="BI323" s="255"/>
      <c r="BJ323" s="255"/>
      <c r="BK323" s="255"/>
      <c r="BL323" s="255"/>
      <c r="BM323" s="255"/>
      <c r="BN323" s="255"/>
      <c r="BO323" s="255"/>
      <c r="BP323" s="255"/>
      <c r="BQ323" s="255"/>
      <c r="BR323" s="255"/>
      <c r="BS323" s="601"/>
      <c r="BT323" s="689"/>
    </row>
    <row r="324" spans="1:72" ht="27.6" customHeight="1">
      <c r="A324" s="724" t="s">
        <v>102</v>
      </c>
      <c r="B324" s="726">
        <v>43</v>
      </c>
      <c r="C324" s="724" t="s">
        <v>61</v>
      </c>
      <c r="D324" s="728" t="s">
        <v>746</v>
      </c>
      <c r="E324" s="722" t="s">
        <v>15</v>
      </c>
      <c r="F324" s="490"/>
      <c r="G324" s="239"/>
      <c r="H324" s="239"/>
      <c r="I324" s="709">
        <f>COUNTIF(L324:BS324,"1 Yes")+COUNTIF(L324:BS324, "2 No")</f>
        <v>0</v>
      </c>
      <c r="J324" s="711">
        <f>COUNTIF(L324:BS324, "1 Yes")</f>
        <v>0</v>
      </c>
      <c r="K324" s="711"/>
      <c r="L324" s="684"/>
      <c r="M324" s="684"/>
      <c r="N324" s="684"/>
      <c r="O324" s="684"/>
      <c r="P324" s="684"/>
      <c r="Q324" s="684"/>
      <c r="R324" s="684"/>
      <c r="S324" s="684"/>
      <c r="T324" s="684"/>
      <c r="U324" s="684"/>
      <c r="V324" s="684"/>
      <c r="W324" s="684"/>
      <c r="X324" s="684"/>
      <c r="Y324" s="684"/>
      <c r="Z324" s="684"/>
      <c r="AA324" s="684"/>
      <c r="AB324" s="684"/>
      <c r="AC324" s="684"/>
      <c r="AD324" s="684"/>
      <c r="AE324" s="684"/>
      <c r="AF324" s="684"/>
      <c r="AG324" s="684"/>
      <c r="AH324" s="684"/>
      <c r="AI324" s="684"/>
      <c r="AJ324" s="684"/>
      <c r="AK324" s="684"/>
      <c r="AL324" s="684"/>
      <c r="AM324" s="684"/>
      <c r="AN324" s="684"/>
      <c r="AO324" s="684"/>
      <c r="AP324" s="684"/>
      <c r="AQ324" s="684"/>
      <c r="AR324" s="684"/>
      <c r="AS324" s="684"/>
      <c r="AT324" s="684"/>
      <c r="AU324" s="684"/>
      <c r="AV324" s="684"/>
      <c r="AW324" s="684"/>
      <c r="AX324" s="684"/>
      <c r="AY324" s="684"/>
      <c r="AZ324" s="684"/>
      <c r="BA324" s="684"/>
      <c r="BB324" s="684"/>
      <c r="BC324" s="684"/>
      <c r="BD324" s="684"/>
      <c r="BE324" s="684"/>
      <c r="BF324" s="684"/>
      <c r="BG324" s="684"/>
      <c r="BH324" s="684"/>
      <c r="BI324" s="684"/>
      <c r="BJ324" s="684"/>
      <c r="BK324" s="684"/>
      <c r="BL324" s="684"/>
      <c r="BM324" s="684"/>
      <c r="BN324" s="684"/>
      <c r="BO324" s="684"/>
      <c r="BP324" s="684"/>
      <c r="BQ324" s="684"/>
      <c r="BR324" s="684"/>
      <c r="BS324" s="686"/>
      <c r="BT324" s="605" t="s">
        <v>1403</v>
      </c>
    </row>
    <row r="325" spans="1:72" ht="21" customHeight="1" thickBot="1">
      <c r="A325" s="725"/>
      <c r="B325" s="727"/>
      <c r="C325" s="725"/>
      <c r="D325" s="729"/>
      <c r="E325" s="723"/>
      <c r="F325" s="98"/>
      <c r="G325" s="99"/>
      <c r="H325" s="99"/>
      <c r="I325" s="710"/>
      <c r="J325" s="712"/>
      <c r="K325" s="712"/>
      <c r="L325" s="685"/>
      <c r="M325" s="685"/>
      <c r="N325" s="685"/>
      <c r="O325" s="685"/>
      <c r="P325" s="685"/>
      <c r="Q325" s="685"/>
      <c r="R325" s="685"/>
      <c r="S325" s="685"/>
      <c r="T325" s="685"/>
      <c r="U325" s="685"/>
      <c r="V325" s="685"/>
      <c r="W325" s="685"/>
      <c r="X325" s="685"/>
      <c r="Y325" s="685"/>
      <c r="Z325" s="685"/>
      <c r="AA325" s="685"/>
      <c r="AB325" s="685"/>
      <c r="AC325" s="685"/>
      <c r="AD325" s="685"/>
      <c r="AE325" s="685"/>
      <c r="AF325" s="685"/>
      <c r="AG325" s="685"/>
      <c r="AH325" s="685"/>
      <c r="AI325" s="685"/>
      <c r="AJ325" s="685"/>
      <c r="AK325" s="685"/>
      <c r="AL325" s="685"/>
      <c r="AM325" s="685"/>
      <c r="AN325" s="685"/>
      <c r="AO325" s="685"/>
      <c r="AP325" s="685"/>
      <c r="AQ325" s="685"/>
      <c r="AR325" s="685"/>
      <c r="AS325" s="685"/>
      <c r="AT325" s="685"/>
      <c r="AU325" s="685"/>
      <c r="AV325" s="685"/>
      <c r="AW325" s="685"/>
      <c r="AX325" s="685"/>
      <c r="AY325" s="685"/>
      <c r="AZ325" s="685"/>
      <c r="BA325" s="685"/>
      <c r="BB325" s="685"/>
      <c r="BC325" s="685"/>
      <c r="BD325" s="685"/>
      <c r="BE325" s="685"/>
      <c r="BF325" s="685"/>
      <c r="BG325" s="685"/>
      <c r="BH325" s="685"/>
      <c r="BI325" s="685"/>
      <c r="BJ325" s="685"/>
      <c r="BK325" s="685"/>
      <c r="BL325" s="685"/>
      <c r="BM325" s="685"/>
      <c r="BN325" s="685"/>
      <c r="BO325" s="685"/>
      <c r="BP325" s="685"/>
      <c r="BQ325" s="685"/>
      <c r="BR325" s="685"/>
      <c r="BS325" s="687"/>
      <c r="BT325" s="622"/>
    </row>
    <row r="326" spans="1:72" ht="39.6">
      <c r="A326" s="304" t="s">
        <v>102</v>
      </c>
      <c r="B326" s="72">
        <v>44</v>
      </c>
      <c r="C326" s="304" t="s">
        <v>61</v>
      </c>
      <c r="D326" s="73" t="s">
        <v>36</v>
      </c>
      <c r="E326" s="94" t="str">
        <f>IF(F326=0,"",IF(F326=G326,"N/A",IF(ISERROR(J326/I326),1,J326/I326)))</f>
        <v/>
      </c>
      <c r="F326" s="74">
        <f>COUNTIF(L326:CG326,"1 Yes")+COUNTIF(L326:CG326,"2 No")+COUNTIF(L326:CG326,"3 N/A")</f>
        <v>0</v>
      </c>
      <c r="G326" s="74">
        <f>COUNTIF(L326:CG326,"3 N/A")</f>
        <v>0</v>
      </c>
      <c r="H326" s="75">
        <f>+COUNTIF(L326:BS326, "2 No")</f>
        <v>0</v>
      </c>
      <c r="I326" s="71">
        <f>+COUNTIF(L326:BS326, "2 No")+COUNTIF(L326:BS326,"1 Yes")</f>
        <v>0</v>
      </c>
      <c r="J326" s="310">
        <f>+COUNTIF(L326:BS326, "1 Yes")</f>
        <v>0</v>
      </c>
      <c r="K326" s="310"/>
      <c r="L326" s="252"/>
      <c r="M326" s="252"/>
      <c r="N326" s="252"/>
      <c r="O326" s="252"/>
      <c r="P326" s="252"/>
      <c r="Q326" s="252"/>
      <c r="R326" s="252"/>
      <c r="S326" s="252"/>
      <c r="T326" s="252"/>
      <c r="U326" s="252"/>
      <c r="V326" s="252"/>
      <c r="W326" s="252"/>
      <c r="X326" s="252"/>
      <c r="Y326" s="252"/>
      <c r="Z326" s="252"/>
      <c r="AA326" s="252"/>
      <c r="AB326" s="252"/>
      <c r="AC326" s="252"/>
      <c r="AD326" s="252"/>
      <c r="AE326" s="252"/>
      <c r="AF326" s="252"/>
      <c r="AG326" s="252"/>
      <c r="AH326" s="252"/>
      <c r="AI326" s="252"/>
      <c r="AJ326" s="252"/>
      <c r="AK326" s="252"/>
      <c r="AL326" s="252"/>
      <c r="AM326" s="252"/>
      <c r="AN326" s="252"/>
      <c r="AO326" s="252"/>
      <c r="AP326" s="252"/>
      <c r="AQ326" s="252"/>
      <c r="AR326" s="252"/>
      <c r="AS326" s="252"/>
      <c r="AT326" s="252"/>
      <c r="AU326" s="252"/>
      <c r="AV326" s="252"/>
      <c r="AW326" s="252"/>
      <c r="AX326" s="252"/>
      <c r="AY326" s="252"/>
      <c r="AZ326" s="252"/>
      <c r="BA326" s="252"/>
      <c r="BB326" s="252"/>
      <c r="BC326" s="252"/>
      <c r="BD326" s="252"/>
      <c r="BE326" s="252"/>
      <c r="BF326" s="252"/>
      <c r="BG326" s="252"/>
      <c r="BH326" s="252"/>
      <c r="BI326" s="252"/>
      <c r="BJ326" s="252"/>
      <c r="BK326" s="252"/>
      <c r="BL326" s="252"/>
      <c r="BM326" s="252"/>
      <c r="BN326" s="252"/>
      <c r="BO326" s="252"/>
      <c r="BP326" s="252"/>
      <c r="BQ326" s="252"/>
      <c r="BR326" s="252"/>
      <c r="BS326" s="598"/>
      <c r="BT326" s="688"/>
    </row>
    <row r="327" spans="1:72">
      <c r="A327" s="683" t="s">
        <v>105</v>
      </c>
      <c r="B327" s="683"/>
      <c r="C327" s="683"/>
      <c r="D327" s="681" t="s">
        <v>112</v>
      </c>
      <c r="E327" s="682"/>
      <c r="F327" s="76"/>
      <c r="G327" s="77"/>
      <c r="H327" s="77"/>
      <c r="I327" s="78"/>
      <c r="J327" s="79"/>
      <c r="K327" s="310">
        <f>+COUNTIF(L327:BS327, "Yes a.")</f>
        <v>0</v>
      </c>
      <c r="L327" s="253"/>
      <c r="M327" s="253"/>
      <c r="N327" s="253"/>
      <c r="O327" s="253"/>
      <c r="P327" s="253"/>
      <c r="Q327" s="253"/>
      <c r="R327" s="253"/>
      <c r="S327" s="253"/>
      <c r="T327" s="253"/>
      <c r="U327" s="253"/>
      <c r="V327" s="253"/>
      <c r="W327" s="253"/>
      <c r="X327" s="253"/>
      <c r="Y327" s="253"/>
      <c r="Z327" s="253"/>
      <c r="AA327" s="253"/>
      <c r="AB327" s="253"/>
      <c r="AC327" s="253"/>
      <c r="AD327" s="253"/>
      <c r="AE327" s="253"/>
      <c r="AF327" s="253"/>
      <c r="AG327" s="253"/>
      <c r="AH327" s="253"/>
      <c r="AI327" s="253"/>
      <c r="AJ327" s="253"/>
      <c r="AK327" s="253"/>
      <c r="AL327" s="253"/>
      <c r="AM327" s="253"/>
      <c r="AN327" s="253"/>
      <c r="AO327" s="253"/>
      <c r="AP327" s="253"/>
      <c r="AQ327" s="253"/>
      <c r="AR327" s="253"/>
      <c r="AS327" s="253"/>
      <c r="AT327" s="253"/>
      <c r="AU327" s="253"/>
      <c r="AV327" s="253"/>
      <c r="AW327" s="253"/>
      <c r="AX327" s="253"/>
      <c r="AY327" s="253"/>
      <c r="AZ327" s="253"/>
      <c r="BA327" s="253"/>
      <c r="BB327" s="253"/>
      <c r="BC327" s="253"/>
      <c r="BD327" s="253"/>
      <c r="BE327" s="253"/>
      <c r="BF327" s="253"/>
      <c r="BG327" s="253"/>
      <c r="BH327" s="253"/>
      <c r="BI327" s="253"/>
      <c r="BJ327" s="253"/>
      <c r="BK327" s="253"/>
      <c r="BL327" s="253"/>
      <c r="BM327" s="253"/>
      <c r="BN327" s="253"/>
      <c r="BO327" s="253"/>
      <c r="BP327" s="253"/>
      <c r="BQ327" s="253"/>
      <c r="BR327" s="253"/>
      <c r="BS327" s="599"/>
      <c r="BT327" s="689"/>
    </row>
    <row r="328" spans="1:72">
      <c r="A328" s="683" t="s">
        <v>105</v>
      </c>
      <c r="B328" s="683"/>
      <c r="C328" s="683"/>
      <c r="D328" s="681" t="s">
        <v>73</v>
      </c>
      <c r="E328" s="682"/>
      <c r="F328" s="80"/>
      <c r="G328" s="81"/>
      <c r="H328" s="81"/>
      <c r="I328" s="78"/>
      <c r="J328" s="79"/>
      <c r="K328" s="310">
        <f>+COUNTIF(L328:BS328, "Yes b.")</f>
        <v>0</v>
      </c>
      <c r="L328" s="253"/>
      <c r="M328" s="253"/>
      <c r="N328" s="253"/>
      <c r="O328" s="253"/>
      <c r="P328" s="253"/>
      <c r="Q328" s="253"/>
      <c r="R328" s="253"/>
      <c r="S328" s="253"/>
      <c r="T328" s="253"/>
      <c r="U328" s="253"/>
      <c r="V328" s="253"/>
      <c r="W328" s="253"/>
      <c r="X328" s="253"/>
      <c r="Y328" s="253"/>
      <c r="Z328" s="253"/>
      <c r="AA328" s="253"/>
      <c r="AB328" s="253"/>
      <c r="AC328" s="253"/>
      <c r="AD328" s="253"/>
      <c r="AE328" s="253"/>
      <c r="AF328" s="253"/>
      <c r="AG328" s="253"/>
      <c r="AH328" s="253"/>
      <c r="AI328" s="253"/>
      <c r="AJ328" s="253"/>
      <c r="AK328" s="253"/>
      <c r="AL328" s="253"/>
      <c r="AM328" s="253"/>
      <c r="AN328" s="253"/>
      <c r="AO328" s="253"/>
      <c r="AP328" s="253"/>
      <c r="AQ328" s="253"/>
      <c r="AR328" s="253"/>
      <c r="AS328" s="253"/>
      <c r="AT328" s="253"/>
      <c r="AU328" s="253"/>
      <c r="AV328" s="253"/>
      <c r="AW328" s="253"/>
      <c r="AX328" s="253"/>
      <c r="AY328" s="253"/>
      <c r="AZ328" s="253"/>
      <c r="BA328" s="253"/>
      <c r="BB328" s="253"/>
      <c r="BC328" s="253"/>
      <c r="BD328" s="253"/>
      <c r="BE328" s="253"/>
      <c r="BF328" s="253"/>
      <c r="BG328" s="253"/>
      <c r="BH328" s="253"/>
      <c r="BI328" s="253"/>
      <c r="BJ328" s="253"/>
      <c r="BK328" s="253"/>
      <c r="BL328" s="253"/>
      <c r="BM328" s="253"/>
      <c r="BN328" s="253"/>
      <c r="BO328" s="253"/>
      <c r="BP328" s="253"/>
      <c r="BQ328" s="253"/>
      <c r="BR328" s="253"/>
      <c r="BS328" s="599"/>
      <c r="BT328" s="689"/>
    </row>
    <row r="329" spans="1:72">
      <c r="A329" s="683" t="s">
        <v>105</v>
      </c>
      <c r="B329" s="683"/>
      <c r="C329" s="683"/>
      <c r="D329" s="720" t="s">
        <v>16</v>
      </c>
      <c r="E329" s="721"/>
      <c r="F329" s="80"/>
      <c r="G329" s="81"/>
      <c r="H329" s="81"/>
      <c r="I329" s="82"/>
      <c r="J329" s="83"/>
      <c r="K329" s="310">
        <f>+COUNTIF(L329:BS329, "0-30")+COUNTIF(L329:BS329, "31-60")+COUNTIF(L329:BS329, "61-90")+COUNTIF(L329:BS329, "over 90 days")</f>
        <v>0</v>
      </c>
      <c r="L329" s="254"/>
      <c r="M329" s="254"/>
      <c r="N329" s="254"/>
      <c r="O329" s="254"/>
      <c r="P329" s="254"/>
      <c r="Q329" s="254"/>
      <c r="R329" s="254"/>
      <c r="S329" s="254"/>
      <c r="T329" s="254"/>
      <c r="U329" s="254"/>
      <c r="V329" s="254"/>
      <c r="W329" s="254"/>
      <c r="X329" s="254"/>
      <c r="Y329" s="254"/>
      <c r="Z329" s="254"/>
      <c r="AA329" s="254"/>
      <c r="AB329" s="254"/>
      <c r="AC329" s="254"/>
      <c r="AD329" s="254"/>
      <c r="AE329" s="254"/>
      <c r="AF329" s="254"/>
      <c r="AG329" s="254"/>
      <c r="AH329" s="254"/>
      <c r="AI329" s="254"/>
      <c r="AJ329" s="254"/>
      <c r="AK329" s="254"/>
      <c r="AL329" s="254"/>
      <c r="AM329" s="254"/>
      <c r="AN329" s="254"/>
      <c r="AO329" s="254"/>
      <c r="AP329" s="254"/>
      <c r="AQ329" s="254"/>
      <c r="AR329" s="254"/>
      <c r="AS329" s="254"/>
      <c r="AT329" s="254"/>
      <c r="AU329" s="254"/>
      <c r="AV329" s="254"/>
      <c r="AW329" s="254"/>
      <c r="AX329" s="254"/>
      <c r="AY329" s="254"/>
      <c r="AZ329" s="254"/>
      <c r="BA329" s="254"/>
      <c r="BB329" s="254"/>
      <c r="BC329" s="254"/>
      <c r="BD329" s="254"/>
      <c r="BE329" s="254"/>
      <c r="BF329" s="254"/>
      <c r="BG329" s="254"/>
      <c r="BH329" s="254"/>
      <c r="BI329" s="254"/>
      <c r="BJ329" s="254"/>
      <c r="BK329" s="254"/>
      <c r="BL329" s="254"/>
      <c r="BM329" s="254"/>
      <c r="BN329" s="254"/>
      <c r="BO329" s="254"/>
      <c r="BP329" s="254"/>
      <c r="BQ329" s="254"/>
      <c r="BR329" s="254"/>
      <c r="BS329" s="600"/>
      <c r="BT329" s="689"/>
    </row>
    <row r="330" spans="1:72">
      <c r="A330" s="683" t="s">
        <v>105</v>
      </c>
      <c r="B330" s="683"/>
      <c r="C330" s="683"/>
      <c r="D330" s="703" t="s">
        <v>107</v>
      </c>
      <c r="E330" s="704"/>
      <c r="F330" s="80"/>
      <c r="G330" s="81"/>
      <c r="H330" s="81"/>
      <c r="I330" s="82"/>
      <c r="J330" s="83"/>
      <c r="K330" s="310">
        <f>+COUNTIF(L329:BS329, "0-30")</f>
        <v>0</v>
      </c>
      <c r="L330" s="691"/>
      <c r="M330" s="692"/>
      <c r="N330" s="692"/>
      <c r="O330" s="692"/>
      <c r="P330" s="692"/>
      <c r="Q330" s="692"/>
      <c r="R330" s="692"/>
      <c r="S330" s="692"/>
      <c r="T330" s="692"/>
      <c r="U330" s="692"/>
      <c r="V330" s="692"/>
      <c r="W330" s="692"/>
      <c r="X330" s="692"/>
      <c r="Y330" s="692"/>
      <c r="Z330" s="692"/>
      <c r="AA330" s="692"/>
      <c r="AB330" s="692"/>
      <c r="AC330" s="692"/>
      <c r="AD330" s="692"/>
      <c r="AE330" s="692"/>
      <c r="AF330" s="692"/>
      <c r="AG330" s="692"/>
      <c r="AH330" s="692"/>
      <c r="AI330" s="692"/>
      <c r="AJ330" s="692"/>
      <c r="AK330" s="692"/>
      <c r="AL330" s="692"/>
      <c r="AM330" s="692"/>
      <c r="AN330" s="692"/>
      <c r="AO330" s="692"/>
      <c r="AP330" s="692"/>
      <c r="AQ330" s="692"/>
      <c r="AR330" s="692"/>
      <c r="AS330" s="692"/>
      <c r="AT330" s="692"/>
      <c r="AU330" s="692"/>
      <c r="AV330" s="692"/>
      <c r="AW330" s="692"/>
      <c r="AX330" s="692"/>
      <c r="AY330" s="692"/>
      <c r="AZ330" s="692"/>
      <c r="BA330" s="692"/>
      <c r="BB330" s="692"/>
      <c r="BC330" s="692"/>
      <c r="BD330" s="692"/>
      <c r="BE330" s="692"/>
      <c r="BF330" s="692"/>
      <c r="BG330" s="692"/>
      <c r="BH330" s="692"/>
      <c r="BI330" s="692"/>
      <c r="BJ330" s="692"/>
      <c r="BK330" s="692"/>
      <c r="BL330" s="692"/>
      <c r="BM330" s="692"/>
      <c r="BN330" s="692"/>
      <c r="BO330" s="692"/>
      <c r="BP330" s="692"/>
      <c r="BQ330" s="692"/>
      <c r="BR330" s="692"/>
      <c r="BS330" s="692"/>
      <c r="BT330" s="689"/>
    </row>
    <row r="331" spans="1:72">
      <c r="A331" s="683" t="s">
        <v>105</v>
      </c>
      <c r="B331" s="683"/>
      <c r="C331" s="683"/>
      <c r="D331" s="703" t="s">
        <v>108</v>
      </c>
      <c r="E331" s="704"/>
      <c r="F331" s="80"/>
      <c r="G331" s="81"/>
      <c r="H331" s="81"/>
      <c r="I331" s="82"/>
      <c r="J331" s="83"/>
      <c r="K331" s="310">
        <f>+COUNTIF(L329:BS329, "31-60")</f>
        <v>0</v>
      </c>
      <c r="L331" s="693"/>
      <c r="M331" s="694"/>
      <c r="N331" s="694"/>
      <c r="O331" s="694"/>
      <c r="P331" s="694"/>
      <c r="Q331" s="694"/>
      <c r="R331" s="694"/>
      <c r="S331" s="694"/>
      <c r="T331" s="694"/>
      <c r="U331" s="694"/>
      <c r="V331" s="694"/>
      <c r="W331" s="694"/>
      <c r="X331" s="694"/>
      <c r="Y331" s="694"/>
      <c r="Z331" s="694"/>
      <c r="AA331" s="694"/>
      <c r="AB331" s="694"/>
      <c r="AC331" s="694"/>
      <c r="AD331" s="694"/>
      <c r="AE331" s="694"/>
      <c r="AF331" s="694"/>
      <c r="AG331" s="694"/>
      <c r="AH331" s="694"/>
      <c r="AI331" s="694"/>
      <c r="AJ331" s="694"/>
      <c r="AK331" s="694"/>
      <c r="AL331" s="694"/>
      <c r="AM331" s="694"/>
      <c r="AN331" s="694"/>
      <c r="AO331" s="694"/>
      <c r="AP331" s="694"/>
      <c r="AQ331" s="694"/>
      <c r="AR331" s="694"/>
      <c r="AS331" s="694"/>
      <c r="AT331" s="694"/>
      <c r="AU331" s="694"/>
      <c r="AV331" s="694"/>
      <c r="AW331" s="694"/>
      <c r="AX331" s="694"/>
      <c r="AY331" s="694"/>
      <c r="AZ331" s="694"/>
      <c r="BA331" s="694"/>
      <c r="BB331" s="694"/>
      <c r="BC331" s="694"/>
      <c r="BD331" s="694"/>
      <c r="BE331" s="694"/>
      <c r="BF331" s="694"/>
      <c r="BG331" s="694"/>
      <c r="BH331" s="694"/>
      <c r="BI331" s="694"/>
      <c r="BJ331" s="694"/>
      <c r="BK331" s="694"/>
      <c r="BL331" s="694"/>
      <c r="BM331" s="694"/>
      <c r="BN331" s="694"/>
      <c r="BO331" s="694"/>
      <c r="BP331" s="694"/>
      <c r="BQ331" s="694"/>
      <c r="BR331" s="694"/>
      <c r="BS331" s="694"/>
      <c r="BT331" s="689"/>
    </row>
    <row r="332" spans="1:72">
      <c r="A332" s="683" t="s">
        <v>105</v>
      </c>
      <c r="B332" s="683"/>
      <c r="C332" s="683"/>
      <c r="D332" s="703" t="s">
        <v>109</v>
      </c>
      <c r="E332" s="704"/>
      <c r="F332" s="80"/>
      <c r="G332" s="81"/>
      <c r="H332" s="81"/>
      <c r="I332" s="82"/>
      <c r="J332" s="83"/>
      <c r="K332" s="310">
        <f>+COUNTIF(L329:BS329, "61-90")</f>
        <v>0</v>
      </c>
      <c r="L332" s="693"/>
      <c r="M332" s="694"/>
      <c r="N332" s="694"/>
      <c r="O332" s="694"/>
      <c r="P332" s="694"/>
      <c r="Q332" s="694"/>
      <c r="R332" s="694"/>
      <c r="S332" s="694"/>
      <c r="T332" s="694"/>
      <c r="U332" s="694"/>
      <c r="V332" s="694"/>
      <c r="W332" s="694"/>
      <c r="X332" s="694"/>
      <c r="Y332" s="694"/>
      <c r="Z332" s="694"/>
      <c r="AA332" s="694"/>
      <c r="AB332" s="694"/>
      <c r="AC332" s="694"/>
      <c r="AD332" s="694"/>
      <c r="AE332" s="694"/>
      <c r="AF332" s="694"/>
      <c r="AG332" s="694"/>
      <c r="AH332" s="694"/>
      <c r="AI332" s="694"/>
      <c r="AJ332" s="694"/>
      <c r="AK332" s="694"/>
      <c r="AL332" s="694"/>
      <c r="AM332" s="694"/>
      <c r="AN332" s="694"/>
      <c r="AO332" s="694"/>
      <c r="AP332" s="694"/>
      <c r="AQ332" s="694"/>
      <c r="AR332" s="694"/>
      <c r="AS332" s="694"/>
      <c r="AT332" s="694"/>
      <c r="AU332" s="694"/>
      <c r="AV332" s="694"/>
      <c r="AW332" s="694"/>
      <c r="AX332" s="694"/>
      <c r="AY332" s="694"/>
      <c r="AZ332" s="694"/>
      <c r="BA332" s="694"/>
      <c r="BB332" s="694"/>
      <c r="BC332" s="694"/>
      <c r="BD332" s="694"/>
      <c r="BE332" s="694"/>
      <c r="BF332" s="694"/>
      <c r="BG332" s="694"/>
      <c r="BH332" s="694"/>
      <c r="BI332" s="694"/>
      <c r="BJ332" s="694"/>
      <c r="BK332" s="694"/>
      <c r="BL332" s="694"/>
      <c r="BM332" s="694"/>
      <c r="BN332" s="694"/>
      <c r="BO332" s="694"/>
      <c r="BP332" s="694"/>
      <c r="BQ332" s="694"/>
      <c r="BR332" s="694"/>
      <c r="BS332" s="694"/>
      <c r="BT332" s="689"/>
    </row>
    <row r="333" spans="1:72">
      <c r="A333" s="683" t="s">
        <v>105</v>
      </c>
      <c r="B333" s="683"/>
      <c r="C333" s="683"/>
      <c r="D333" s="707" t="s">
        <v>110</v>
      </c>
      <c r="E333" s="708"/>
      <c r="F333" s="80"/>
      <c r="G333" s="81"/>
      <c r="H333" s="81"/>
      <c r="I333" s="82"/>
      <c r="J333" s="83"/>
      <c r="K333" s="310">
        <f>+COUNTIF(L329:BS329, "over 90 days")</f>
        <v>0</v>
      </c>
      <c r="L333" s="695"/>
      <c r="M333" s="696"/>
      <c r="N333" s="696"/>
      <c r="O333" s="696"/>
      <c r="P333" s="696"/>
      <c r="Q333" s="696"/>
      <c r="R333" s="696"/>
      <c r="S333" s="696"/>
      <c r="T333" s="696"/>
      <c r="U333" s="696"/>
      <c r="V333" s="696"/>
      <c r="W333" s="696"/>
      <c r="X333" s="696"/>
      <c r="Y333" s="696"/>
      <c r="Z333" s="696"/>
      <c r="AA333" s="696"/>
      <c r="AB333" s="696"/>
      <c r="AC333" s="696"/>
      <c r="AD333" s="696"/>
      <c r="AE333" s="696"/>
      <c r="AF333" s="696"/>
      <c r="AG333" s="696"/>
      <c r="AH333" s="696"/>
      <c r="AI333" s="696"/>
      <c r="AJ333" s="696"/>
      <c r="AK333" s="696"/>
      <c r="AL333" s="696"/>
      <c r="AM333" s="696"/>
      <c r="AN333" s="696"/>
      <c r="AO333" s="696"/>
      <c r="AP333" s="696"/>
      <c r="AQ333" s="696"/>
      <c r="AR333" s="696"/>
      <c r="AS333" s="696"/>
      <c r="AT333" s="696"/>
      <c r="AU333" s="696"/>
      <c r="AV333" s="696"/>
      <c r="AW333" s="696"/>
      <c r="AX333" s="696"/>
      <c r="AY333" s="696"/>
      <c r="AZ333" s="696"/>
      <c r="BA333" s="696"/>
      <c r="BB333" s="696"/>
      <c r="BC333" s="696"/>
      <c r="BD333" s="696"/>
      <c r="BE333" s="696"/>
      <c r="BF333" s="696"/>
      <c r="BG333" s="696"/>
      <c r="BH333" s="696"/>
      <c r="BI333" s="696"/>
      <c r="BJ333" s="696"/>
      <c r="BK333" s="696"/>
      <c r="BL333" s="696"/>
      <c r="BM333" s="696"/>
      <c r="BN333" s="696"/>
      <c r="BO333" s="696"/>
      <c r="BP333" s="696"/>
      <c r="BQ333" s="696"/>
      <c r="BR333" s="696"/>
      <c r="BS333" s="696"/>
      <c r="BT333" s="689"/>
    </row>
    <row r="334" spans="1:72" ht="15" thickBot="1">
      <c r="A334" s="717" t="s">
        <v>105</v>
      </c>
      <c r="B334" s="717"/>
      <c r="C334" s="717"/>
      <c r="D334" s="705" t="s">
        <v>81</v>
      </c>
      <c r="E334" s="706"/>
      <c r="F334" s="98"/>
      <c r="G334" s="99"/>
      <c r="H334" s="99"/>
      <c r="I334" s="86"/>
      <c r="J334" s="87"/>
      <c r="K334" s="88">
        <f>+COUNTIF(L334:BS334, "Yes c.")</f>
        <v>0</v>
      </c>
      <c r="L334" s="255"/>
      <c r="M334" s="255"/>
      <c r="N334" s="255"/>
      <c r="O334" s="255"/>
      <c r="P334" s="255"/>
      <c r="Q334" s="255"/>
      <c r="R334" s="255"/>
      <c r="S334" s="255"/>
      <c r="T334" s="255"/>
      <c r="U334" s="255"/>
      <c r="V334" s="255"/>
      <c r="W334" s="255"/>
      <c r="X334" s="255"/>
      <c r="Y334" s="255"/>
      <c r="Z334" s="255"/>
      <c r="AA334" s="255"/>
      <c r="AB334" s="255"/>
      <c r="AC334" s="255"/>
      <c r="AD334" s="255"/>
      <c r="AE334" s="255"/>
      <c r="AF334" s="255"/>
      <c r="AG334" s="255"/>
      <c r="AH334" s="255"/>
      <c r="AI334" s="255"/>
      <c r="AJ334" s="255"/>
      <c r="AK334" s="255"/>
      <c r="AL334" s="255"/>
      <c r="AM334" s="255"/>
      <c r="AN334" s="255"/>
      <c r="AO334" s="255"/>
      <c r="AP334" s="255"/>
      <c r="AQ334" s="255"/>
      <c r="AR334" s="255"/>
      <c r="AS334" s="255"/>
      <c r="AT334" s="255"/>
      <c r="AU334" s="255"/>
      <c r="AV334" s="255"/>
      <c r="AW334" s="255"/>
      <c r="AX334" s="255"/>
      <c r="AY334" s="255"/>
      <c r="AZ334" s="255"/>
      <c r="BA334" s="255"/>
      <c r="BB334" s="255"/>
      <c r="BC334" s="255"/>
      <c r="BD334" s="255"/>
      <c r="BE334" s="255"/>
      <c r="BF334" s="255"/>
      <c r="BG334" s="255"/>
      <c r="BH334" s="255"/>
      <c r="BI334" s="255"/>
      <c r="BJ334" s="255"/>
      <c r="BK334" s="255"/>
      <c r="BL334" s="255"/>
      <c r="BM334" s="255"/>
      <c r="BN334" s="255"/>
      <c r="BO334" s="255"/>
      <c r="BP334" s="255"/>
      <c r="BQ334" s="255"/>
      <c r="BR334" s="255"/>
      <c r="BS334" s="601"/>
      <c r="BT334" s="689"/>
    </row>
    <row r="335" spans="1:72" ht="52.8">
      <c r="A335" s="304" t="s">
        <v>102</v>
      </c>
      <c r="B335" s="72">
        <v>45</v>
      </c>
      <c r="C335" s="304" t="s">
        <v>61</v>
      </c>
      <c r="D335" s="73" t="s">
        <v>747</v>
      </c>
      <c r="E335" s="94" t="str">
        <f>IF(F335=0,"",IF(F335=G335,"N/A",IF(ISERROR(J335/I335),1,J335/I335)))</f>
        <v/>
      </c>
      <c r="F335" s="74">
        <f>COUNTIF(L335:CG335,"1 Yes")+COUNTIF(L335:CG335,"2 No")+COUNTIF(L335:CG335,"3 N/A")</f>
        <v>0</v>
      </c>
      <c r="G335" s="74">
        <f>COUNTIF(L335:CG335,"3 N/A")</f>
        <v>0</v>
      </c>
      <c r="H335" s="75">
        <f>+COUNTIF(L335:BS335, "2 No")</f>
        <v>0</v>
      </c>
      <c r="I335" s="71">
        <f>+COUNTIF(L335:BS335, "2 No")+COUNTIF(L335:BS335,"1 Yes")</f>
        <v>0</v>
      </c>
      <c r="J335" s="310">
        <f>+COUNTIF(L335:BS335, "1 Yes")</f>
        <v>0</v>
      </c>
      <c r="K335" s="310"/>
      <c r="L335" s="252"/>
      <c r="M335" s="252"/>
      <c r="N335" s="252"/>
      <c r="O335" s="252"/>
      <c r="P335" s="252"/>
      <c r="Q335" s="252"/>
      <c r="R335" s="252"/>
      <c r="S335" s="252"/>
      <c r="T335" s="252"/>
      <c r="U335" s="252"/>
      <c r="V335" s="252"/>
      <c r="W335" s="252"/>
      <c r="X335" s="252"/>
      <c r="Y335" s="252"/>
      <c r="Z335" s="252"/>
      <c r="AA335" s="252"/>
      <c r="AB335" s="252"/>
      <c r="AC335" s="252"/>
      <c r="AD335" s="252"/>
      <c r="AE335" s="252"/>
      <c r="AF335" s="252"/>
      <c r="AG335" s="252"/>
      <c r="AH335" s="252"/>
      <c r="AI335" s="252"/>
      <c r="AJ335" s="252"/>
      <c r="AK335" s="252"/>
      <c r="AL335" s="252"/>
      <c r="AM335" s="252"/>
      <c r="AN335" s="252"/>
      <c r="AO335" s="252"/>
      <c r="AP335" s="252"/>
      <c r="AQ335" s="252"/>
      <c r="AR335" s="252"/>
      <c r="AS335" s="252"/>
      <c r="AT335" s="252"/>
      <c r="AU335" s="252"/>
      <c r="AV335" s="252"/>
      <c r="AW335" s="252"/>
      <c r="AX335" s="252"/>
      <c r="AY335" s="252"/>
      <c r="AZ335" s="252"/>
      <c r="BA335" s="252"/>
      <c r="BB335" s="252"/>
      <c r="BC335" s="252"/>
      <c r="BD335" s="252"/>
      <c r="BE335" s="252"/>
      <c r="BF335" s="252"/>
      <c r="BG335" s="252"/>
      <c r="BH335" s="252"/>
      <c r="BI335" s="252"/>
      <c r="BJ335" s="252"/>
      <c r="BK335" s="252"/>
      <c r="BL335" s="252"/>
      <c r="BM335" s="252"/>
      <c r="BN335" s="252"/>
      <c r="BO335" s="252"/>
      <c r="BP335" s="252"/>
      <c r="BQ335" s="252"/>
      <c r="BR335" s="252"/>
      <c r="BS335" s="598"/>
      <c r="BT335" s="688"/>
    </row>
    <row r="336" spans="1:72">
      <c r="A336" s="683" t="s">
        <v>105</v>
      </c>
      <c r="B336" s="683"/>
      <c r="C336" s="683"/>
      <c r="D336" s="681" t="s">
        <v>106</v>
      </c>
      <c r="E336" s="682"/>
      <c r="F336" s="76"/>
      <c r="G336" s="77"/>
      <c r="H336" s="77"/>
      <c r="I336" s="78"/>
      <c r="J336" s="79"/>
      <c r="K336" s="310">
        <f>+COUNTIF(L336:BS336, "Yes a.")</f>
        <v>0</v>
      </c>
      <c r="L336" s="253"/>
      <c r="M336" s="253"/>
      <c r="N336" s="253"/>
      <c r="O336" s="253"/>
      <c r="P336" s="253"/>
      <c r="Q336" s="253"/>
      <c r="R336" s="253"/>
      <c r="S336" s="253"/>
      <c r="T336" s="253"/>
      <c r="U336" s="253"/>
      <c r="V336" s="253"/>
      <c r="W336" s="253"/>
      <c r="X336" s="253"/>
      <c r="Y336" s="253"/>
      <c r="Z336" s="253"/>
      <c r="AA336" s="253"/>
      <c r="AB336" s="253"/>
      <c r="AC336" s="253"/>
      <c r="AD336" s="253"/>
      <c r="AE336" s="253"/>
      <c r="AF336" s="253"/>
      <c r="AG336" s="253"/>
      <c r="AH336" s="253"/>
      <c r="AI336" s="253"/>
      <c r="AJ336" s="253"/>
      <c r="AK336" s="253"/>
      <c r="AL336" s="253"/>
      <c r="AM336" s="253"/>
      <c r="AN336" s="253"/>
      <c r="AO336" s="253"/>
      <c r="AP336" s="253"/>
      <c r="AQ336" s="253"/>
      <c r="AR336" s="253"/>
      <c r="AS336" s="253"/>
      <c r="AT336" s="253"/>
      <c r="AU336" s="253"/>
      <c r="AV336" s="253"/>
      <c r="AW336" s="253"/>
      <c r="AX336" s="253"/>
      <c r="AY336" s="253"/>
      <c r="AZ336" s="253"/>
      <c r="BA336" s="253"/>
      <c r="BB336" s="253"/>
      <c r="BC336" s="253"/>
      <c r="BD336" s="253"/>
      <c r="BE336" s="253"/>
      <c r="BF336" s="253"/>
      <c r="BG336" s="253"/>
      <c r="BH336" s="253"/>
      <c r="BI336" s="253"/>
      <c r="BJ336" s="253"/>
      <c r="BK336" s="253"/>
      <c r="BL336" s="253"/>
      <c r="BM336" s="253"/>
      <c r="BN336" s="253"/>
      <c r="BO336" s="253"/>
      <c r="BP336" s="253"/>
      <c r="BQ336" s="253"/>
      <c r="BR336" s="253"/>
      <c r="BS336" s="599"/>
      <c r="BT336" s="689"/>
    </row>
    <row r="337" spans="1:72">
      <c r="A337" s="683" t="s">
        <v>105</v>
      </c>
      <c r="B337" s="683"/>
      <c r="C337" s="683"/>
      <c r="D337" s="681" t="s">
        <v>73</v>
      </c>
      <c r="E337" s="682"/>
      <c r="F337" s="80"/>
      <c r="G337" s="81"/>
      <c r="H337" s="81"/>
      <c r="I337" s="78"/>
      <c r="J337" s="79"/>
      <c r="K337" s="310">
        <f>+COUNTIF(L337:BS337, "Yes b.")</f>
        <v>0</v>
      </c>
      <c r="L337" s="253"/>
      <c r="M337" s="253"/>
      <c r="N337" s="253"/>
      <c r="O337" s="253"/>
      <c r="P337" s="253"/>
      <c r="Q337" s="253"/>
      <c r="R337" s="253"/>
      <c r="S337" s="253"/>
      <c r="T337" s="253"/>
      <c r="U337" s="253"/>
      <c r="V337" s="253"/>
      <c r="W337" s="253"/>
      <c r="X337" s="253"/>
      <c r="Y337" s="253"/>
      <c r="Z337" s="253"/>
      <c r="AA337" s="253"/>
      <c r="AB337" s="253"/>
      <c r="AC337" s="253"/>
      <c r="AD337" s="253"/>
      <c r="AE337" s="253"/>
      <c r="AF337" s="253"/>
      <c r="AG337" s="253"/>
      <c r="AH337" s="253"/>
      <c r="AI337" s="253"/>
      <c r="AJ337" s="253"/>
      <c r="AK337" s="253"/>
      <c r="AL337" s="253"/>
      <c r="AM337" s="253"/>
      <c r="AN337" s="253"/>
      <c r="AO337" s="253"/>
      <c r="AP337" s="253"/>
      <c r="AQ337" s="253"/>
      <c r="AR337" s="253"/>
      <c r="AS337" s="253"/>
      <c r="AT337" s="253"/>
      <c r="AU337" s="253"/>
      <c r="AV337" s="253"/>
      <c r="AW337" s="253"/>
      <c r="AX337" s="253"/>
      <c r="AY337" s="253"/>
      <c r="AZ337" s="253"/>
      <c r="BA337" s="253"/>
      <c r="BB337" s="253"/>
      <c r="BC337" s="253"/>
      <c r="BD337" s="253"/>
      <c r="BE337" s="253"/>
      <c r="BF337" s="253"/>
      <c r="BG337" s="253"/>
      <c r="BH337" s="253"/>
      <c r="BI337" s="253"/>
      <c r="BJ337" s="253"/>
      <c r="BK337" s="253"/>
      <c r="BL337" s="253"/>
      <c r="BM337" s="253"/>
      <c r="BN337" s="253"/>
      <c r="BO337" s="253"/>
      <c r="BP337" s="253"/>
      <c r="BQ337" s="253"/>
      <c r="BR337" s="253"/>
      <c r="BS337" s="599"/>
      <c r="BT337" s="689"/>
    </row>
    <row r="338" spans="1:72">
      <c r="A338" s="683" t="s">
        <v>105</v>
      </c>
      <c r="B338" s="683"/>
      <c r="C338" s="683"/>
      <c r="D338" s="720" t="s">
        <v>16</v>
      </c>
      <c r="E338" s="721"/>
      <c r="F338" s="80"/>
      <c r="G338" s="81"/>
      <c r="H338" s="81"/>
      <c r="I338" s="82"/>
      <c r="J338" s="83"/>
      <c r="K338" s="310">
        <f>+COUNTIF(L338:BS338, "0-30")+COUNTIF(L338:BS338, "31-60")+COUNTIF(L338:BS338, "61-90")+COUNTIF(L338:BS338, "over 90 days")</f>
        <v>0</v>
      </c>
      <c r="L338" s="254"/>
      <c r="M338" s="254"/>
      <c r="N338" s="254"/>
      <c r="O338" s="254"/>
      <c r="P338" s="254"/>
      <c r="Q338" s="254"/>
      <c r="R338" s="254"/>
      <c r="S338" s="254"/>
      <c r="T338" s="254"/>
      <c r="U338" s="254"/>
      <c r="V338" s="254"/>
      <c r="W338" s="254"/>
      <c r="X338" s="254"/>
      <c r="Y338" s="254"/>
      <c r="Z338" s="254"/>
      <c r="AA338" s="254"/>
      <c r="AB338" s="254"/>
      <c r="AC338" s="254"/>
      <c r="AD338" s="254"/>
      <c r="AE338" s="254"/>
      <c r="AF338" s="254"/>
      <c r="AG338" s="254"/>
      <c r="AH338" s="254"/>
      <c r="AI338" s="254"/>
      <c r="AJ338" s="254"/>
      <c r="AK338" s="254"/>
      <c r="AL338" s="254"/>
      <c r="AM338" s="254"/>
      <c r="AN338" s="254"/>
      <c r="AO338" s="254"/>
      <c r="AP338" s="254"/>
      <c r="AQ338" s="254"/>
      <c r="AR338" s="254"/>
      <c r="AS338" s="254"/>
      <c r="AT338" s="254"/>
      <c r="AU338" s="254"/>
      <c r="AV338" s="254"/>
      <c r="AW338" s="254"/>
      <c r="AX338" s="254"/>
      <c r="AY338" s="254"/>
      <c r="AZ338" s="254"/>
      <c r="BA338" s="254"/>
      <c r="BB338" s="254"/>
      <c r="BC338" s="254"/>
      <c r="BD338" s="254"/>
      <c r="BE338" s="254"/>
      <c r="BF338" s="254"/>
      <c r="BG338" s="254"/>
      <c r="BH338" s="254"/>
      <c r="BI338" s="254"/>
      <c r="BJ338" s="254"/>
      <c r="BK338" s="254"/>
      <c r="BL338" s="254"/>
      <c r="BM338" s="254"/>
      <c r="BN338" s="254"/>
      <c r="BO338" s="254"/>
      <c r="BP338" s="254"/>
      <c r="BQ338" s="254"/>
      <c r="BR338" s="254"/>
      <c r="BS338" s="600"/>
      <c r="BT338" s="689"/>
    </row>
    <row r="339" spans="1:72">
      <c r="A339" s="683" t="s">
        <v>105</v>
      </c>
      <c r="B339" s="683"/>
      <c r="C339" s="683"/>
      <c r="D339" s="703" t="s">
        <v>107</v>
      </c>
      <c r="E339" s="704"/>
      <c r="F339" s="80"/>
      <c r="G339" s="81"/>
      <c r="H339" s="81"/>
      <c r="I339" s="82"/>
      <c r="J339" s="83"/>
      <c r="K339" s="310">
        <f>+COUNTIF(L338:BS338, "0-30")</f>
        <v>0</v>
      </c>
      <c r="L339" s="691"/>
      <c r="M339" s="692"/>
      <c r="N339" s="692"/>
      <c r="O339" s="692"/>
      <c r="P339" s="692"/>
      <c r="Q339" s="692"/>
      <c r="R339" s="692"/>
      <c r="S339" s="692"/>
      <c r="T339" s="692"/>
      <c r="U339" s="692"/>
      <c r="V339" s="692"/>
      <c r="W339" s="692"/>
      <c r="X339" s="692"/>
      <c r="Y339" s="692"/>
      <c r="Z339" s="692"/>
      <c r="AA339" s="692"/>
      <c r="AB339" s="692"/>
      <c r="AC339" s="692"/>
      <c r="AD339" s="692"/>
      <c r="AE339" s="692"/>
      <c r="AF339" s="692"/>
      <c r="AG339" s="692"/>
      <c r="AH339" s="692"/>
      <c r="AI339" s="692"/>
      <c r="AJ339" s="692"/>
      <c r="AK339" s="692"/>
      <c r="AL339" s="692"/>
      <c r="AM339" s="692"/>
      <c r="AN339" s="692"/>
      <c r="AO339" s="692"/>
      <c r="AP339" s="692"/>
      <c r="AQ339" s="692"/>
      <c r="AR339" s="692"/>
      <c r="AS339" s="692"/>
      <c r="AT339" s="692"/>
      <c r="AU339" s="692"/>
      <c r="AV339" s="692"/>
      <c r="AW339" s="692"/>
      <c r="AX339" s="692"/>
      <c r="AY339" s="692"/>
      <c r="AZ339" s="692"/>
      <c r="BA339" s="692"/>
      <c r="BB339" s="692"/>
      <c r="BC339" s="692"/>
      <c r="BD339" s="692"/>
      <c r="BE339" s="692"/>
      <c r="BF339" s="692"/>
      <c r="BG339" s="692"/>
      <c r="BH339" s="692"/>
      <c r="BI339" s="692"/>
      <c r="BJ339" s="692"/>
      <c r="BK339" s="692"/>
      <c r="BL339" s="692"/>
      <c r="BM339" s="692"/>
      <c r="BN339" s="692"/>
      <c r="BO339" s="692"/>
      <c r="BP339" s="692"/>
      <c r="BQ339" s="692"/>
      <c r="BR339" s="692"/>
      <c r="BS339" s="692"/>
      <c r="BT339" s="689"/>
    </row>
    <row r="340" spans="1:72">
      <c r="A340" s="683" t="s">
        <v>105</v>
      </c>
      <c r="B340" s="683"/>
      <c r="C340" s="683"/>
      <c r="D340" s="703" t="s">
        <v>108</v>
      </c>
      <c r="E340" s="704"/>
      <c r="F340" s="80"/>
      <c r="G340" s="81"/>
      <c r="H340" s="81"/>
      <c r="I340" s="82"/>
      <c r="J340" s="83"/>
      <c r="K340" s="310">
        <f>+COUNTIF(L338:BS338, "31-60")</f>
        <v>0</v>
      </c>
      <c r="L340" s="693"/>
      <c r="M340" s="694"/>
      <c r="N340" s="694"/>
      <c r="O340" s="694"/>
      <c r="P340" s="694"/>
      <c r="Q340" s="694"/>
      <c r="R340" s="694"/>
      <c r="S340" s="694"/>
      <c r="T340" s="694"/>
      <c r="U340" s="694"/>
      <c r="V340" s="694"/>
      <c r="W340" s="694"/>
      <c r="X340" s="694"/>
      <c r="Y340" s="694"/>
      <c r="Z340" s="694"/>
      <c r="AA340" s="694"/>
      <c r="AB340" s="694"/>
      <c r="AC340" s="694"/>
      <c r="AD340" s="694"/>
      <c r="AE340" s="694"/>
      <c r="AF340" s="694"/>
      <c r="AG340" s="694"/>
      <c r="AH340" s="694"/>
      <c r="AI340" s="694"/>
      <c r="AJ340" s="694"/>
      <c r="AK340" s="694"/>
      <c r="AL340" s="694"/>
      <c r="AM340" s="694"/>
      <c r="AN340" s="694"/>
      <c r="AO340" s="694"/>
      <c r="AP340" s="694"/>
      <c r="AQ340" s="694"/>
      <c r="AR340" s="694"/>
      <c r="AS340" s="694"/>
      <c r="AT340" s="694"/>
      <c r="AU340" s="694"/>
      <c r="AV340" s="694"/>
      <c r="AW340" s="694"/>
      <c r="AX340" s="694"/>
      <c r="AY340" s="694"/>
      <c r="AZ340" s="694"/>
      <c r="BA340" s="694"/>
      <c r="BB340" s="694"/>
      <c r="BC340" s="694"/>
      <c r="BD340" s="694"/>
      <c r="BE340" s="694"/>
      <c r="BF340" s="694"/>
      <c r="BG340" s="694"/>
      <c r="BH340" s="694"/>
      <c r="BI340" s="694"/>
      <c r="BJ340" s="694"/>
      <c r="BK340" s="694"/>
      <c r="BL340" s="694"/>
      <c r="BM340" s="694"/>
      <c r="BN340" s="694"/>
      <c r="BO340" s="694"/>
      <c r="BP340" s="694"/>
      <c r="BQ340" s="694"/>
      <c r="BR340" s="694"/>
      <c r="BS340" s="694"/>
      <c r="BT340" s="689"/>
    </row>
    <row r="341" spans="1:72">
      <c r="A341" s="683" t="s">
        <v>105</v>
      </c>
      <c r="B341" s="683"/>
      <c r="C341" s="683"/>
      <c r="D341" s="703" t="s">
        <v>109</v>
      </c>
      <c r="E341" s="704"/>
      <c r="F341" s="80"/>
      <c r="G341" s="81"/>
      <c r="H341" s="81"/>
      <c r="I341" s="82"/>
      <c r="J341" s="83"/>
      <c r="K341" s="310">
        <f>+COUNTIF(L338:BS338, "61-90")</f>
        <v>0</v>
      </c>
      <c r="L341" s="693"/>
      <c r="M341" s="694"/>
      <c r="N341" s="694"/>
      <c r="O341" s="694"/>
      <c r="P341" s="694"/>
      <c r="Q341" s="694"/>
      <c r="R341" s="694"/>
      <c r="S341" s="694"/>
      <c r="T341" s="694"/>
      <c r="U341" s="694"/>
      <c r="V341" s="694"/>
      <c r="W341" s="694"/>
      <c r="X341" s="694"/>
      <c r="Y341" s="694"/>
      <c r="Z341" s="694"/>
      <c r="AA341" s="694"/>
      <c r="AB341" s="694"/>
      <c r="AC341" s="694"/>
      <c r="AD341" s="694"/>
      <c r="AE341" s="694"/>
      <c r="AF341" s="694"/>
      <c r="AG341" s="694"/>
      <c r="AH341" s="694"/>
      <c r="AI341" s="694"/>
      <c r="AJ341" s="694"/>
      <c r="AK341" s="694"/>
      <c r="AL341" s="694"/>
      <c r="AM341" s="694"/>
      <c r="AN341" s="694"/>
      <c r="AO341" s="694"/>
      <c r="AP341" s="694"/>
      <c r="AQ341" s="694"/>
      <c r="AR341" s="694"/>
      <c r="AS341" s="694"/>
      <c r="AT341" s="694"/>
      <c r="AU341" s="694"/>
      <c r="AV341" s="694"/>
      <c r="AW341" s="694"/>
      <c r="AX341" s="694"/>
      <c r="AY341" s="694"/>
      <c r="AZ341" s="694"/>
      <c r="BA341" s="694"/>
      <c r="BB341" s="694"/>
      <c r="BC341" s="694"/>
      <c r="BD341" s="694"/>
      <c r="BE341" s="694"/>
      <c r="BF341" s="694"/>
      <c r="BG341" s="694"/>
      <c r="BH341" s="694"/>
      <c r="BI341" s="694"/>
      <c r="BJ341" s="694"/>
      <c r="BK341" s="694"/>
      <c r="BL341" s="694"/>
      <c r="BM341" s="694"/>
      <c r="BN341" s="694"/>
      <c r="BO341" s="694"/>
      <c r="BP341" s="694"/>
      <c r="BQ341" s="694"/>
      <c r="BR341" s="694"/>
      <c r="BS341" s="694"/>
      <c r="BT341" s="689"/>
    </row>
    <row r="342" spans="1:72">
      <c r="A342" s="683" t="s">
        <v>105</v>
      </c>
      <c r="B342" s="683"/>
      <c r="C342" s="683"/>
      <c r="D342" s="707" t="s">
        <v>110</v>
      </c>
      <c r="E342" s="708"/>
      <c r="F342" s="80"/>
      <c r="G342" s="81"/>
      <c r="H342" s="81"/>
      <c r="I342" s="82"/>
      <c r="J342" s="83"/>
      <c r="K342" s="310">
        <f>+COUNTIF(L338:BS338, "over 90 days")</f>
        <v>0</v>
      </c>
      <c r="L342" s="695"/>
      <c r="M342" s="696"/>
      <c r="N342" s="696"/>
      <c r="O342" s="696"/>
      <c r="P342" s="696"/>
      <c r="Q342" s="696"/>
      <c r="R342" s="696"/>
      <c r="S342" s="696"/>
      <c r="T342" s="696"/>
      <c r="U342" s="696"/>
      <c r="V342" s="696"/>
      <c r="W342" s="696"/>
      <c r="X342" s="696"/>
      <c r="Y342" s="696"/>
      <c r="Z342" s="696"/>
      <c r="AA342" s="696"/>
      <c r="AB342" s="696"/>
      <c r="AC342" s="696"/>
      <c r="AD342" s="696"/>
      <c r="AE342" s="696"/>
      <c r="AF342" s="696"/>
      <c r="AG342" s="696"/>
      <c r="AH342" s="696"/>
      <c r="AI342" s="696"/>
      <c r="AJ342" s="696"/>
      <c r="AK342" s="696"/>
      <c r="AL342" s="696"/>
      <c r="AM342" s="696"/>
      <c r="AN342" s="696"/>
      <c r="AO342" s="696"/>
      <c r="AP342" s="696"/>
      <c r="AQ342" s="696"/>
      <c r="AR342" s="696"/>
      <c r="AS342" s="696"/>
      <c r="AT342" s="696"/>
      <c r="AU342" s="696"/>
      <c r="AV342" s="696"/>
      <c r="AW342" s="696"/>
      <c r="AX342" s="696"/>
      <c r="AY342" s="696"/>
      <c r="AZ342" s="696"/>
      <c r="BA342" s="696"/>
      <c r="BB342" s="696"/>
      <c r="BC342" s="696"/>
      <c r="BD342" s="696"/>
      <c r="BE342" s="696"/>
      <c r="BF342" s="696"/>
      <c r="BG342" s="696"/>
      <c r="BH342" s="696"/>
      <c r="BI342" s="696"/>
      <c r="BJ342" s="696"/>
      <c r="BK342" s="696"/>
      <c r="BL342" s="696"/>
      <c r="BM342" s="696"/>
      <c r="BN342" s="696"/>
      <c r="BO342" s="696"/>
      <c r="BP342" s="696"/>
      <c r="BQ342" s="696"/>
      <c r="BR342" s="696"/>
      <c r="BS342" s="696"/>
      <c r="BT342" s="689"/>
    </row>
    <row r="343" spans="1:72" ht="15" thickBot="1">
      <c r="A343" s="717" t="s">
        <v>105</v>
      </c>
      <c r="B343" s="717"/>
      <c r="C343" s="717"/>
      <c r="D343" s="705" t="s">
        <v>81</v>
      </c>
      <c r="E343" s="706"/>
      <c r="F343" s="98"/>
      <c r="G343" s="99"/>
      <c r="H343" s="99"/>
      <c r="I343" s="86"/>
      <c r="J343" s="87"/>
      <c r="K343" s="88">
        <f>+COUNTIF(L343:BS343, "Yes c.")</f>
        <v>0</v>
      </c>
      <c r="L343" s="255"/>
      <c r="M343" s="255"/>
      <c r="N343" s="255"/>
      <c r="O343" s="255"/>
      <c r="P343" s="255"/>
      <c r="Q343" s="255"/>
      <c r="R343" s="255"/>
      <c r="S343" s="255"/>
      <c r="T343" s="255"/>
      <c r="U343" s="255"/>
      <c r="V343" s="255"/>
      <c r="W343" s="255"/>
      <c r="X343" s="255"/>
      <c r="Y343" s="255"/>
      <c r="Z343" s="255"/>
      <c r="AA343" s="255"/>
      <c r="AB343" s="255"/>
      <c r="AC343" s="255"/>
      <c r="AD343" s="255"/>
      <c r="AE343" s="255"/>
      <c r="AF343" s="255"/>
      <c r="AG343" s="255"/>
      <c r="AH343" s="255"/>
      <c r="AI343" s="255"/>
      <c r="AJ343" s="255"/>
      <c r="AK343" s="255"/>
      <c r="AL343" s="255"/>
      <c r="AM343" s="255"/>
      <c r="AN343" s="255"/>
      <c r="AO343" s="255"/>
      <c r="AP343" s="255"/>
      <c r="AQ343" s="255"/>
      <c r="AR343" s="255"/>
      <c r="AS343" s="255"/>
      <c r="AT343" s="255"/>
      <c r="AU343" s="255"/>
      <c r="AV343" s="255"/>
      <c r="AW343" s="255"/>
      <c r="AX343" s="255"/>
      <c r="AY343" s="255"/>
      <c r="AZ343" s="255"/>
      <c r="BA343" s="255"/>
      <c r="BB343" s="255"/>
      <c r="BC343" s="255"/>
      <c r="BD343" s="255"/>
      <c r="BE343" s="255"/>
      <c r="BF343" s="255"/>
      <c r="BG343" s="255"/>
      <c r="BH343" s="255"/>
      <c r="BI343" s="255"/>
      <c r="BJ343" s="255"/>
      <c r="BK343" s="255"/>
      <c r="BL343" s="255"/>
      <c r="BM343" s="255"/>
      <c r="BN343" s="255"/>
      <c r="BO343" s="255"/>
      <c r="BP343" s="255"/>
      <c r="BQ343" s="255"/>
      <c r="BR343" s="255"/>
      <c r="BS343" s="601"/>
      <c r="BT343" s="689"/>
    </row>
    <row r="344" spans="1:72" ht="66">
      <c r="A344" s="304" t="s">
        <v>102</v>
      </c>
      <c r="B344" s="72">
        <v>46</v>
      </c>
      <c r="C344" s="304" t="s">
        <v>68</v>
      </c>
      <c r="D344" s="73" t="s">
        <v>37</v>
      </c>
      <c r="E344" s="94" t="str">
        <f>IF(F344=0,"",IF(F344=G344,"N/A",IF(ISERROR(J344/I344),1,J344/I344)))</f>
        <v/>
      </c>
      <c r="F344" s="74">
        <f>COUNTIF(L344:CG344,"1 Yes")+COUNTIF(L344:CG344,"2 No")+COUNTIF(L344:CG344,"3 N/A")</f>
        <v>0</v>
      </c>
      <c r="G344" s="74">
        <f>COUNTIF(L344:CG344,"3 N/A")</f>
        <v>0</v>
      </c>
      <c r="H344" s="75">
        <f>+COUNTIF(L344:BS344, "2 No")</f>
        <v>0</v>
      </c>
      <c r="I344" s="71">
        <f>+COUNTIF(L344:BS344, "2 No")+COUNTIF(L344:BS344,"1 Yes")</f>
        <v>0</v>
      </c>
      <c r="J344" s="310">
        <f>+COUNTIF(L344:BS344, "1 Yes")</f>
        <v>0</v>
      </c>
      <c r="K344" s="274" t="s">
        <v>1340</v>
      </c>
      <c r="L344" s="252"/>
      <c r="M344" s="252"/>
      <c r="N344" s="252"/>
      <c r="O344" s="252"/>
      <c r="P344" s="252"/>
      <c r="Q344" s="252"/>
      <c r="R344" s="252"/>
      <c r="S344" s="252"/>
      <c r="T344" s="252"/>
      <c r="U344" s="252"/>
      <c r="V344" s="252"/>
      <c r="W344" s="252"/>
      <c r="X344" s="252"/>
      <c r="Y344" s="252"/>
      <c r="Z344" s="252"/>
      <c r="AA344" s="252"/>
      <c r="AB344" s="252"/>
      <c r="AC344" s="252"/>
      <c r="AD344" s="252"/>
      <c r="AE344" s="252"/>
      <c r="AF344" s="252"/>
      <c r="AG344" s="252"/>
      <c r="AH344" s="252"/>
      <c r="AI344" s="252"/>
      <c r="AJ344" s="252"/>
      <c r="AK344" s="252"/>
      <c r="AL344" s="252"/>
      <c r="AM344" s="252"/>
      <c r="AN344" s="252"/>
      <c r="AO344" s="252"/>
      <c r="AP344" s="252"/>
      <c r="AQ344" s="252"/>
      <c r="AR344" s="252"/>
      <c r="AS344" s="252"/>
      <c r="AT344" s="252"/>
      <c r="AU344" s="252"/>
      <c r="AV344" s="252"/>
      <c r="AW344" s="252"/>
      <c r="AX344" s="252"/>
      <c r="AY344" s="252"/>
      <c r="AZ344" s="252"/>
      <c r="BA344" s="252"/>
      <c r="BB344" s="252"/>
      <c r="BC344" s="252"/>
      <c r="BD344" s="252"/>
      <c r="BE344" s="252"/>
      <c r="BF344" s="252"/>
      <c r="BG344" s="252"/>
      <c r="BH344" s="252"/>
      <c r="BI344" s="252"/>
      <c r="BJ344" s="252"/>
      <c r="BK344" s="252"/>
      <c r="BL344" s="252"/>
      <c r="BM344" s="252"/>
      <c r="BN344" s="252"/>
      <c r="BO344" s="252"/>
      <c r="BP344" s="252"/>
      <c r="BQ344" s="252"/>
      <c r="BR344" s="252"/>
      <c r="BS344" s="598"/>
      <c r="BT344" s="688"/>
    </row>
    <row r="345" spans="1:72">
      <c r="A345" s="683" t="s">
        <v>105</v>
      </c>
      <c r="B345" s="683"/>
      <c r="C345" s="683"/>
      <c r="D345" s="681" t="s">
        <v>122</v>
      </c>
      <c r="E345" s="682"/>
      <c r="F345" s="76"/>
      <c r="G345" s="77"/>
      <c r="H345" s="77"/>
      <c r="I345" s="78"/>
      <c r="J345" s="79"/>
      <c r="K345" s="310">
        <f>+COUNTIF(L345:BS345, "Yes a.")</f>
        <v>0</v>
      </c>
      <c r="L345" s="253"/>
      <c r="M345" s="253"/>
      <c r="N345" s="253"/>
      <c r="O345" s="253"/>
      <c r="P345" s="253"/>
      <c r="Q345" s="253"/>
      <c r="R345" s="253"/>
      <c r="S345" s="253"/>
      <c r="T345" s="253"/>
      <c r="U345" s="253"/>
      <c r="V345" s="253"/>
      <c r="W345" s="253"/>
      <c r="X345" s="253"/>
      <c r="Y345" s="253"/>
      <c r="Z345" s="253"/>
      <c r="AA345" s="253"/>
      <c r="AB345" s="253"/>
      <c r="AC345" s="253"/>
      <c r="AD345" s="253"/>
      <c r="AE345" s="253"/>
      <c r="AF345" s="253"/>
      <c r="AG345" s="253"/>
      <c r="AH345" s="253"/>
      <c r="AI345" s="253"/>
      <c r="AJ345" s="253"/>
      <c r="AK345" s="253"/>
      <c r="AL345" s="253"/>
      <c r="AM345" s="253"/>
      <c r="AN345" s="253"/>
      <c r="AO345" s="253"/>
      <c r="AP345" s="253"/>
      <c r="AQ345" s="253"/>
      <c r="AR345" s="253"/>
      <c r="AS345" s="253"/>
      <c r="AT345" s="253"/>
      <c r="AU345" s="253"/>
      <c r="AV345" s="253"/>
      <c r="AW345" s="253"/>
      <c r="AX345" s="253"/>
      <c r="AY345" s="253"/>
      <c r="AZ345" s="253"/>
      <c r="BA345" s="253"/>
      <c r="BB345" s="253"/>
      <c r="BC345" s="253"/>
      <c r="BD345" s="253"/>
      <c r="BE345" s="253"/>
      <c r="BF345" s="253"/>
      <c r="BG345" s="253"/>
      <c r="BH345" s="253"/>
      <c r="BI345" s="253"/>
      <c r="BJ345" s="253"/>
      <c r="BK345" s="253"/>
      <c r="BL345" s="253"/>
      <c r="BM345" s="253"/>
      <c r="BN345" s="253"/>
      <c r="BO345" s="253"/>
      <c r="BP345" s="253"/>
      <c r="BQ345" s="253"/>
      <c r="BR345" s="253"/>
      <c r="BS345" s="599"/>
      <c r="BT345" s="689"/>
    </row>
    <row r="346" spans="1:72">
      <c r="A346" s="683" t="s">
        <v>105</v>
      </c>
      <c r="B346" s="683"/>
      <c r="C346" s="683"/>
      <c r="D346" s="681" t="s">
        <v>73</v>
      </c>
      <c r="E346" s="682"/>
      <c r="F346" s="80"/>
      <c r="G346" s="81"/>
      <c r="H346" s="81"/>
      <c r="I346" s="78"/>
      <c r="J346" s="79"/>
      <c r="K346" s="310">
        <f>+COUNTIF(L346:BS346, "Yes b.")</f>
        <v>0</v>
      </c>
      <c r="L346" s="253"/>
      <c r="M346" s="253"/>
      <c r="N346" s="253"/>
      <c r="O346" s="253"/>
      <c r="P346" s="253"/>
      <c r="Q346" s="253"/>
      <c r="R346" s="253"/>
      <c r="S346" s="253"/>
      <c r="T346" s="253"/>
      <c r="U346" s="253"/>
      <c r="V346" s="253"/>
      <c r="W346" s="253"/>
      <c r="X346" s="253"/>
      <c r="Y346" s="253"/>
      <c r="Z346" s="253"/>
      <c r="AA346" s="253"/>
      <c r="AB346" s="253"/>
      <c r="AC346" s="253"/>
      <c r="AD346" s="253"/>
      <c r="AE346" s="253"/>
      <c r="AF346" s="253"/>
      <c r="AG346" s="253"/>
      <c r="AH346" s="253"/>
      <c r="AI346" s="253"/>
      <c r="AJ346" s="253"/>
      <c r="AK346" s="253"/>
      <c r="AL346" s="253"/>
      <c r="AM346" s="253"/>
      <c r="AN346" s="253"/>
      <c r="AO346" s="253"/>
      <c r="AP346" s="253"/>
      <c r="AQ346" s="253"/>
      <c r="AR346" s="253"/>
      <c r="AS346" s="253"/>
      <c r="AT346" s="253"/>
      <c r="AU346" s="253"/>
      <c r="AV346" s="253"/>
      <c r="AW346" s="253"/>
      <c r="AX346" s="253"/>
      <c r="AY346" s="253"/>
      <c r="AZ346" s="253"/>
      <c r="BA346" s="253"/>
      <c r="BB346" s="253"/>
      <c r="BC346" s="253"/>
      <c r="BD346" s="253"/>
      <c r="BE346" s="253"/>
      <c r="BF346" s="253"/>
      <c r="BG346" s="253"/>
      <c r="BH346" s="253"/>
      <c r="BI346" s="253"/>
      <c r="BJ346" s="253"/>
      <c r="BK346" s="253"/>
      <c r="BL346" s="253"/>
      <c r="BM346" s="253"/>
      <c r="BN346" s="253"/>
      <c r="BO346" s="253"/>
      <c r="BP346" s="253"/>
      <c r="BQ346" s="253"/>
      <c r="BR346" s="253"/>
      <c r="BS346" s="599"/>
      <c r="BT346" s="689"/>
    </row>
    <row r="347" spans="1:72">
      <c r="A347" s="683" t="s">
        <v>105</v>
      </c>
      <c r="B347" s="683"/>
      <c r="C347" s="683"/>
      <c r="D347" s="720" t="s">
        <v>16</v>
      </c>
      <c r="E347" s="721"/>
      <c r="F347" s="80"/>
      <c r="G347" s="81"/>
      <c r="H347" s="81"/>
      <c r="I347" s="82"/>
      <c r="J347" s="83"/>
      <c r="K347" s="310">
        <f>+COUNTIF(L347:BS347, "0-30")+COUNTIF(L347:BS347, "31-60")+COUNTIF(L347:BS347, "61-90")+COUNTIF(L347:BS347, "over 90 days")</f>
        <v>0</v>
      </c>
      <c r="L347" s="254"/>
      <c r="M347" s="254"/>
      <c r="N347" s="254"/>
      <c r="O347" s="254"/>
      <c r="P347" s="254"/>
      <c r="Q347" s="254"/>
      <c r="R347" s="254"/>
      <c r="S347" s="254"/>
      <c r="T347" s="254"/>
      <c r="U347" s="254"/>
      <c r="V347" s="254"/>
      <c r="W347" s="254"/>
      <c r="X347" s="254"/>
      <c r="Y347" s="254"/>
      <c r="Z347" s="254"/>
      <c r="AA347" s="254"/>
      <c r="AB347" s="254"/>
      <c r="AC347" s="254"/>
      <c r="AD347" s="254"/>
      <c r="AE347" s="254"/>
      <c r="AF347" s="254"/>
      <c r="AG347" s="254"/>
      <c r="AH347" s="254"/>
      <c r="AI347" s="254"/>
      <c r="AJ347" s="254"/>
      <c r="AK347" s="254"/>
      <c r="AL347" s="254"/>
      <c r="AM347" s="254"/>
      <c r="AN347" s="254"/>
      <c r="AO347" s="254"/>
      <c r="AP347" s="254"/>
      <c r="AQ347" s="254"/>
      <c r="AR347" s="254"/>
      <c r="AS347" s="254"/>
      <c r="AT347" s="254"/>
      <c r="AU347" s="254"/>
      <c r="AV347" s="254"/>
      <c r="AW347" s="254"/>
      <c r="AX347" s="254"/>
      <c r="AY347" s="254"/>
      <c r="AZ347" s="254"/>
      <c r="BA347" s="254"/>
      <c r="BB347" s="254"/>
      <c r="BC347" s="254"/>
      <c r="BD347" s="254"/>
      <c r="BE347" s="254"/>
      <c r="BF347" s="254"/>
      <c r="BG347" s="254"/>
      <c r="BH347" s="254"/>
      <c r="BI347" s="254"/>
      <c r="BJ347" s="254"/>
      <c r="BK347" s="254"/>
      <c r="BL347" s="254"/>
      <c r="BM347" s="254"/>
      <c r="BN347" s="254"/>
      <c r="BO347" s="254"/>
      <c r="BP347" s="254"/>
      <c r="BQ347" s="254"/>
      <c r="BR347" s="254"/>
      <c r="BS347" s="600"/>
      <c r="BT347" s="689"/>
    </row>
    <row r="348" spans="1:72">
      <c r="A348" s="683" t="s">
        <v>105</v>
      </c>
      <c r="B348" s="683"/>
      <c r="C348" s="683"/>
      <c r="D348" s="703" t="s">
        <v>107</v>
      </c>
      <c r="E348" s="704"/>
      <c r="F348" s="80"/>
      <c r="G348" s="81"/>
      <c r="H348" s="81"/>
      <c r="I348" s="82"/>
      <c r="J348" s="83"/>
      <c r="K348" s="310">
        <f>+COUNTIF(L347:BS347, "0-30")</f>
        <v>0</v>
      </c>
      <c r="L348" s="691"/>
      <c r="M348" s="692"/>
      <c r="N348" s="692"/>
      <c r="O348" s="692"/>
      <c r="P348" s="692"/>
      <c r="Q348" s="692"/>
      <c r="R348" s="692"/>
      <c r="S348" s="692"/>
      <c r="T348" s="692"/>
      <c r="U348" s="692"/>
      <c r="V348" s="692"/>
      <c r="W348" s="692"/>
      <c r="X348" s="692"/>
      <c r="Y348" s="692"/>
      <c r="Z348" s="692"/>
      <c r="AA348" s="692"/>
      <c r="AB348" s="692"/>
      <c r="AC348" s="692"/>
      <c r="AD348" s="692"/>
      <c r="AE348" s="692"/>
      <c r="AF348" s="692"/>
      <c r="AG348" s="692"/>
      <c r="AH348" s="692"/>
      <c r="AI348" s="692"/>
      <c r="AJ348" s="692"/>
      <c r="AK348" s="692"/>
      <c r="AL348" s="692"/>
      <c r="AM348" s="692"/>
      <c r="AN348" s="692"/>
      <c r="AO348" s="692"/>
      <c r="AP348" s="692"/>
      <c r="AQ348" s="692"/>
      <c r="AR348" s="692"/>
      <c r="AS348" s="692"/>
      <c r="AT348" s="692"/>
      <c r="AU348" s="692"/>
      <c r="AV348" s="692"/>
      <c r="AW348" s="692"/>
      <c r="AX348" s="692"/>
      <c r="AY348" s="692"/>
      <c r="AZ348" s="692"/>
      <c r="BA348" s="692"/>
      <c r="BB348" s="692"/>
      <c r="BC348" s="692"/>
      <c r="BD348" s="692"/>
      <c r="BE348" s="692"/>
      <c r="BF348" s="692"/>
      <c r="BG348" s="692"/>
      <c r="BH348" s="692"/>
      <c r="BI348" s="692"/>
      <c r="BJ348" s="692"/>
      <c r="BK348" s="692"/>
      <c r="BL348" s="692"/>
      <c r="BM348" s="692"/>
      <c r="BN348" s="692"/>
      <c r="BO348" s="692"/>
      <c r="BP348" s="692"/>
      <c r="BQ348" s="692"/>
      <c r="BR348" s="692"/>
      <c r="BS348" s="692"/>
      <c r="BT348" s="689"/>
    </row>
    <row r="349" spans="1:72">
      <c r="A349" s="683" t="s">
        <v>105</v>
      </c>
      <c r="B349" s="683"/>
      <c r="C349" s="683"/>
      <c r="D349" s="703" t="s">
        <v>108</v>
      </c>
      <c r="E349" s="704"/>
      <c r="F349" s="80"/>
      <c r="G349" s="81"/>
      <c r="H349" s="81"/>
      <c r="I349" s="82"/>
      <c r="J349" s="83"/>
      <c r="K349" s="310">
        <f>+COUNTIF(L347:BS347, "31-60")</f>
        <v>0</v>
      </c>
      <c r="L349" s="693"/>
      <c r="M349" s="694"/>
      <c r="N349" s="694"/>
      <c r="O349" s="694"/>
      <c r="P349" s="694"/>
      <c r="Q349" s="694"/>
      <c r="R349" s="694"/>
      <c r="S349" s="694"/>
      <c r="T349" s="694"/>
      <c r="U349" s="694"/>
      <c r="V349" s="694"/>
      <c r="W349" s="694"/>
      <c r="X349" s="694"/>
      <c r="Y349" s="694"/>
      <c r="Z349" s="694"/>
      <c r="AA349" s="694"/>
      <c r="AB349" s="694"/>
      <c r="AC349" s="694"/>
      <c r="AD349" s="694"/>
      <c r="AE349" s="694"/>
      <c r="AF349" s="694"/>
      <c r="AG349" s="694"/>
      <c r="AH349" s="694"/>
      <c r="AI349" s="694"/>
      <c r="AJ349" s="694"/>
      <c r="AK349" s="694"/>
      <c r="AL349" s="694"/>
      <c r="AM349" s="694"/>
      <c r="AN349" s="694"/>
      <c r="AO349" s="694"/>
      <c r="AP349" s="694"/>
      <c r="AQ349" s="694"/>
      <c r="AR349" s="694"/>
      <c r="AS349" s="694"/>
      <c r="AT349" s="694"/>
      <c r="AU349" s="694"/>
      <c r="AV349" s="694"/>
      <c r="AW349" s="694"/>
      <c r="AX349" s="694"/>
      <c r="AY349" s="694"/>
      <c r="AZ349" s="694"/>
      <c r="BA349" s="694"/>
      <c r="BB349" s="694"/>
      <c r="BC349" s="694"/>
      <c r="BD349" s="694"/>
      <c r="BE349" s="694"/>
      <c r="BF349" s="694"/>
      <c r="BG349" s="694"/>
      <c r="BH349" s="694"/>
      <c r="BI349" s="694"/>
      <c r="BJ349" s="694"/>
      <c r="BK349" s="694"/>
      <c r="BL349" s="694"/>
      <c r="BM349" s="694"/>
      <c r="BN349" s="694"/>
      <c r="BO349" s="694"/>
      <c r="BP349" s="694"/>
      <c r="BQ349" s="694"/>
      <c r="BR349" s="694"/>
      <c r="BS349" s="694"/>
      <c r="BT349" s="689"/>
    </row>
    <row r="350" spans="1:72">
      <c r="A350" s="683" t="s">
        <v>105</v>
      </c>
      <c r="B350" s="683"/>
      <c r="C350" s="683"/>
      <c r="D350" s="703" t="s">
        <v>109</v>
      </c>
      <c r="E350" s="704"/>
      <c r="F350" s="80"/>
      <c r="G350" s="81"/>
      <c r="H350" s="81"/>
      <c r="I350" s="82"/>
      <c r="J350" s="83"/>
      <c r="K350" s="310">
        <f>+COUNTIF(L347:BS347, "61-90")</f>
        <v>0</v>
      </c>
      <c r="L350" s="693"/>
      <c r="M350" s="694"/>
      <c r="N350" s="694"/>
      <c r="O350" s="694"/>
      <c r="P350" s="694"/>
      <c r="Q350" s="694"/>
      <c r="R350" s="694"/>
      <c r="S350" s="694"/>
      <c r="T350" s="694"/>
      <c r="U350" s="694"/>
      <c r="V350" s="694"/>
      <c r="W350" s="694"/>
      <c r="X350" s="694"/>
      <c r="Y350" s="694"/>
      <c r="Z350" s="694"/>
      <c r="AA350" s="694"/>
      <c r="AB350" s="694"/>
      <c r="AC350" s="694"/>
      <c r="AD350" s="694"/>
      <c r="AE350" s="694"/>
      <c r="AF350" s="694"/>
      <c r="AG350" s="694"/>
      <c r="AH350" s="694"/>
      <c r="AI350" s="694"/>
      <c r="AJ350" s="694"/>
      <c r="AK350" s="694"/>
      <c r="AL350" s="694"/>
      <c r="AM350" s="694"/>
      <c r="AN350" s="694"/>
      <c r="AO350" s="694"/>
      <c r="AP350" s="694"/>
      <c r="AQ350" s="694"/>
      <c r="AR350" s="694"/>
      <c r="AS350" s="694"/>
      <c r="AT350" s="694"/>
      <c r="AU350" s="694"/>
      <c r="AV350" s="694"/>
      <c r="AW350" s="694"/>
      <c r="AX350" s="694"/>
      <c r="AY350" s="694"/>
      <c r="AZ350" s="694"/>
      <c r="BA350" s="694"/>
      <c r="BB350" s="694"/>
      <c r="BC350" s="694"/>
      <c r="BD350" s="694"/>
      <c r="BE350" s="694"/>
      <c r="BF350" s="694"/>
      <c r="BG350" s="694"/>
      <c r="BH350" s="694"/>
      <c r="BI350" s="694"/>
      <c r="BJ350" s="694"/>
      <c r="BK350" s="694"/>
      <c r="BL350" s="694"/>
      <c r="BM350" s="694"/>
      <c r="BN350" s="694"/>
      <c r="BO350" s="694"/>
      <c r="BP350" s="694"/>
      <c r="BQ350" s="694"/>
      <c r="BR350" s="694"/>
      <c r="BS350" s="694"/>
      <c r="BT350" s="689"/>
    </row>
    <row r="351" spans="1:72">
      <c r="A351" s="683" t="s">
        <v>105</v>
      </c>
      <c r="B351" s="683"/>
      <c r="C351" s="683"/>
      <c r="D351" s="707" t="s">
        <v>110</v>
      </c>
      <c r="E351" s="708"/>
      <c r="F351" s="80"/>
      <c r="G351" s="81"/>
      <c r="H351" s="81"/>
      <c r="I351" s="82"/>
      <c r="J351" s="83"/>
      <c r="K351" s="310">
        <f>+COUNTIF(L347:BS347, "over 90 days")</f>
        <v>0</v>
      </c>
      <c r="L351" s="695"/>
      <c r="M351" s="696"/>
      <c r="N351" s="696"/>
      <c r="O351" s="696"/>
      <c r="P351" s="696"/>
      <c r="Q351" s="696"/>
      <c r="R351" s="696"/>
      <c r="S351" s="696"/>
      <c r="T351" s="696"/>
      <c r="U351" s="696"/>
      <c r="V351" s="696"/>
      <c r="W351" s="696"/>
      <c r="X351" s="696"/>
      <c r="Y351" s="696"/>
      <c r="Z351" s="696"/>
      <c r="AA351" s="696"/>
      <c r="AB351" s="696"/>
      <c r="AC351" s="696"/>
      <c r="AD351" s="696"/>
      <c r="AE351" s="696"/>
      <c r="AF351" s="696"/>
      <c r="AG351" s="696"/>
      <c r="AH351" s="696"/>
      <c r="AI351" s="696"/>
      <c r="AJ351" s="696"/>
      <c r="AK351" s="696"/>
      <c r="AL351" s="696"/>
      <c r="AM351" s="696"/>
      <c r="AN351" s="696"/>
      <c r="AO351" s="696"/>
      <c r="AP351" s="696"/>
      <c r="AQ351" s="696"/>
      <c r="AR351" s="696"/>
      <c r="AS351" s="696"/>
      <c r="AT351" s="696"/>
      <c r="AU351" s="696"/>
      <c r="AV351" s="696"/>
      <c r="AW351" s="696"/>
      <c r="AX351" s="696"/>
      <c r="AY351" s="696"/>
      <c r="AZ351" s="696"/>
      <c r="BA351" s="696"/>
      <c r="BB351" s="696"/>
      <c r="BC351" s="696"/>
      <c r="BD351" s="696"/>
      <c r="BE351" s="696"/>
      <c r="BF351" s="696"/>
      <c r="BG351" s="696"/>
      <c r="BH351" s="696"/>
      <c r="BI351" s="696"/>
      <c r="BJ351" s="696"/>
      <c r="BK351" s="696"/>
      <c r="BL351" s="696"/>
      <c r="BM351" s="696"/>
      <c r="BN351" s="696"/>
      <c r="BO351" s="696"/>
      <c r="BP351" s="696"/>
      <c r="BQ351" s="696"/>
      <c r="BR351" s="696"/>
      <c r="BS351" s="696"/>
      <c r="BT351" s="689"/>
    </row>
    <row r="352" spans="1:72" ht="15" thickBot="1">
      <c r="A352" s="717" t="s">
        <v>105</v>
      </c>
      <c r="B352" s="717"/>
      <c r="C352" s="717"/>
      <c r="D352" s="705" t="s">
        <v>81</v>
      </c>
      <c r="E352" s="706"/>
      <c r="F352" s="98"/>
      <c r="G352" s="99"/>
      <c r="H352" s="99"/>
      <c r="I352" s="86"/>
      <c r="J352" s="87"/>
      <c r="K352" s="88">
        <f>+COUNTIF(L352:BS352, "Yes c.")</f>
        <v>0</v>
      </c>
      <c r="L352" s="255"/>
      <c r="M352" s="255"/>
      <c r="N352" s="255"/>
      <c r="O352" s="255"/>
      <c r="P352" s="255"/>
      <c r="Q352" s="255"/>
      <c r="R352" s="255"/>
      <c r="S352" s="255"/>
      <c r="T352" s="255"/>
      <c r="U352" s="255"/>
      <c r="V352" s="255"/>
      <c r="W352" s="255"/>
      <c r="X352" s="255"/>
      <c r="Y352" s="255"/>
      <c r="Z352" s="255"/>
      <c r="AA352" s="255"/>
      <c r="AB352" s="255"/>
      <c r="AC352" s="255"/>
      <c r="AD352" s="255"/>
      <c r="AE352" s="255"/>
      <c r="AF352" s="255"/>
      <c r="AG352" s="255"/>
      <c r="AH352" s="255"/>
      <c r="AI352" s="255"/>
      <c r="AJ352" s="255"/>
      <c r="AK352" s="255"/>
      <c r="AL352" s="255"/>
      <c r="AM352" s="255"/>
      <c r="AN352" s="255"/>
      <c r="AO352" s="255"/>
      <c r="AP352" s="255"/>
      <c r="AQ352" s="255"/>
      <c r="AR352" s="255"/>
      <c r="AS352" s="255"/>
      <c r="AT352" s="255"/>
      <c r="AU352" s="255"/>
      <c r="AV352" s="255"/>
      <c r="AW352" s="255"/>
      <c r="AX352" s="255"/>
      <c r="AY352" s="255"/>
      <c r="AZ352" s="255"/>
      <c r="BA352" s="255"/>
      <c r="BB352" s="255"/>
      <c r="BC352" s="255"/>
      <c r="BD352" s="255"/>
      <c r="BE352" s="255"/>
      <c r="BF352" s="255"/>
      <c r="BG352" s="255"/>
      <c r="BH352" s="255"/>
      <c r="BI352" s="255"/>
      <c r="BJ352" s="255"/>
      <c r="BK352" s="255"/>
      <c r="BL352" s="255"/>
      <c r="BM352" s="255"/>
      <c r="BN352" s="255"/>
      <c r="BO352" s="255"/>
      <c r="BP352" s="255"/>
      <c r="BQ352" s="255"/>
      <c r="BR352" s="255"/>
      <c r="BS352" s="601"/>
      <c r="BT352" s="689"/>
    </row>
    <row r="353" spans="1:72" ht="52.8">
      <c r="A353" s="304" t="s">
        <v>102</v>
      </c>
      <c r="B353" s="72">
        <v>47</v>
      </c>
      <c r="C353" s="304" t="s">
        <v>61</v>
      </c>
      <c r="D353" s="73" t="s">
        <v>38</v>
      </c>
      <c r="E353" s="94" t="str">
        <f>IF(F353=0,"",IF(F353=G353,"N/A",IF(ISERROR(J353/I353),1,J353/I353)))</f>
        <v/>
      </c>
      <c r="F353" s="74">
        <f>COUNTIF(L353:CG353,"1 Yes")+COUNTIF(L353:CG353,"2 No")+COUNTIF(L353:CG353,"3 N/A")</f>
        <v>0</v>
      </c>
      <c r="G353" s="74">
        <f>COUNTIF(L353:CG353,"3 N/A")</f>
        <v>0</v>
      </c>
      <c r="H353" s="75">
        <f>+COUNTIF(L353:BS353, "2 No")</f>
        <v>0</v>
      </c>
      <c r="I353" s="71">
        <f>+COUNTIF(L353:BS353, "2 No")+COUNTIF(L353:BS353,"1 Yes")</f>
        <v>0</v>
      </c>
      <c r="J353" s="310">
        <f>+COUNTIF(L353:BS353, "1 Yes")</f>
        <v>0</v>
      </c>
      <c r="K353" s="274" t="s">
        <v>1341</v>
      </c>
      <c r="L353" s="252"/>
      <c r="M353" s="252"/>
      <c r="N353" s="252"/>
      <c r="O353" s="252"/>
      <c r="P353" s="252"/>
      <c r="Q353" s="252"/>
      <c r="R353" s="252"/>
      <c r="S353" s="252"/>
      <c r="T353" s="252"/>
      <c r="U353" s="252"/>
      <c r="V353" s="252"/>
      <c r="W353" s="252"/>
      <c r="X353" s="252"/>
      <c r="Y353" s="252"/>
      <c r="Z353" s="252"/>
      <c r="AA353" s="252"/>
      <c r="AB353" s="252"/>
      <c r="AC353" s="252"/>
      <c r="AD353" s="252"/>
      <c r="AE353" s="252"/>
      <c r="AF353" s="252"/>
      <c r="AG353" s="252"/>
      <c r="AH353" s="252"/>
      <c r="AI353" s="252"/>
      <c r="AJ353" s="252"/>
      <c r="AK353" s="252"/>
      <c r="AL353" s="252"/>
      <c r="AM353" s="252"/>
      <c r="AN353" s="252"/>
      <c r="AO353" s="252"/>
      <c r="AP353" s="252"/>
      <c r="AQ353" s="252"/>
      <c r="AR353" s="252"/>
      <c r="AS353" s="252"/>
      <c r="AT353" s="252"/>
      <c r="AU353" s="252"/>
      <c r="AV353" s="252"/>
      <c r="AW353" s="252"/>
      <c r="AX353" s="252"/>
      <c r="AY353" s="252"/>
      <c r="AZ353" s="252"/>
      <c r="BA353" s="252"/>
      <c r="BB353" s="252"/>
      <c r="BC353" s="252"/>
      <c r="BD353" s="252"/>
      <c r="BE353" s="252"/>
      <c r="BF353" s="252"/>
      <c r="BG353" s="252"/>
      <c r="BH353" s="252"/>
      <c r="BI353" s="252"/>
      <c r="BJ353" s="252"/>
      <c r="BK353" s="252"/>
      <c r="BL353" s="252"/>
      <c r="BM353" s="252"/>
      <c r="BN353" s="252"/>
      <c r="BO353" s="252"/>
      <c r="BP353" s="252"/>
      <c r="BQ353" s="252"/>
      <c r="BR353" s="252"/>
      <c r="BS353" s="598"/>
      <c r="BT353" s="688"/>
    </row>
    <row r="354" spans="1:72">
      <c r="A354" s="683" t="s">
        <v>105</v>
      </c>
      <c r="B354" s="683"/>
      <c r="C354" s="683"/>
      <c r="D354" s="681" t="s">
        <v>112</v>
      </c>
      <c r="E354" s="682"/>
      <c r="F354" s="76"/>
      <c r="G354" s="77"/>
      <c r="H354" s="77"/>
      <c r="I354" s="78"/>
      <c r="J354" s="79"/>
      <c r="K354" s="310">
        <f>+COUNTIF(L354:BS354, "Yes a.")</f>
        <v>0</v>
      </c>
      <c r="L354" s="253"/>
      <c r="M354" s="253"/>
      <c r="N354" s="253"/>
      <c r="O354" s="253"/>
      <c r="P354" s="253"/>
      <c r="Q354" s="253"/>
      <c r="R354" s="253"/>
      <c r="S354" s="253"/>
      <c r="T354" s="253"/>
      <c r="U354" s="253"/>
      <c r="V354" s="253"/>
      <c r="W354" s="253"/>
      <c r="X354" s="253"/>
      <c r="Y354" s="253"/>
      <c r="Z354" s="253"/>
      <c r="AA354" s="253"/>
      <c r="AB354" s="253"/>
      <c r="AC354" s="253"/>
      <c r="AD354" s="253"/>
      <c r="AE354" s="253"/>
      <c r="AF354" s="253"/>
      <c r="AG354" s="253"/>
      <c r="AH354" s="253"/>
      <c r="AI354" s="253"/>
      <c r="AJ354" s="253"/>
      <c r="AK354" s="253"/>
      <c r="AL354" s="253"/>
      <c r="AM354" s="253"/>
      <c r="AN354" s="253"/>
      <c r="AO354" s="253"/>
      <c r="AP354" s="253"/>
      <c r="AQ354" s="253"/>
      <c r="AR354" s="253"/>
      <c r="AS354" s="253"/>
      <c r="AT354" s="253"/>
      <c r="AU354" s="253"/>
      <c r="AV354" s="253"/>
      <c r="AW354" s="253"/>
      <c r="AX354" s="253"/>
      <c r="AY354" s="253"/>
      <c r="AZ354" s="253"/>
      <c r="BA354" s="253"/>
      <c r="BB354" s="253"/>
      <c r="BC354" s="253"/>
      <c r="BD354" s="253"/>
      <c r="BE354" s="253"/>
      <c r="BF354" s="253"/>
      <c r="BG354" s="253"/>
      <c r="BH354" s="253"/>
      <c r="BI354" s="253"/>
      <c r="BJ354" s="253"/>
      <c r="BK354" s="253"/>
      <c r="BL354" s="253"/>
      <c r="BM354" s="253"/>
      <c r="BN354" s="253"/>
      <c r="BO354" s="253"/>
      <c r="BP354" s="253"/>
      <c r="BQ354" s="253"/>
      <c r="BR354" s="253"/>
      <c r="BS354" s="599"/>
      <c r="BT354" s="689"/>
    </row>
    <row r="355" spans="1:72">
      <c r="A355" s="683" t="s">
        <v>105</v>
      </c>
      <c r="B355" s="683"/>
      <c r="C355" s="683"/>
      <c r="D355" s="681" t="s">
        <v>73</v>
      </c>
      <c r="E355" s="682"/>
      <c r="F355" s="80"/>
      <c r="G355" s="81"/>
      <c r="H355" s="81"/>
      <c r="I355" s="78"/>
      <c r="J355" s="79"/>
      <c r="K355" s="310">
        <f>+COUNTIF(L355:BS355, "Yes b.")</f>
        <v>0</v>
      </c>
      <c r="L355" s="253"/>
      <c r="M355" s="253"/>
      <c r="N355" s="253"/>
      <c r="O355" s="253"/>
      <c r="P355" s="253"/>
      <c r="Q355" s="253"/>
      <c r="R355" s="253"/>
      <c r="S355" s="253"/>
      <c r="T355" s="253"/>
      <c r="U355" s="253"/>
      <c r="V355" s="253"/>
      <c r="W355" s="253"/>
      <c r="X355" s="253"/>
      <c r="Y355" s="253"/>
      <c r="Z355" s="253"/>
      <c r="AA355" s="253"/>
      <c r="AB355" s="253"/>
      <c r="AC355" s="253"/>
      <c r="AD355" s="253"/>
      <c r="AE355" s="253"/>
      <c r="AF355" s="253"/>
      <c r="AG355" s="253"/>
      <c r="AH355" s="253"/>
      <c r="AI355" s="253"/>
      <c r="AJ355" s="253"/>
      <c r="AK355" s="253"/>
      <c r="AL355" s="253"/>
      <c r="AM355" s="253"/>
      <c r="AN355" s="253"/>
      <c r="AO355" s="253"/>
      <c r="AP355" s="253"/>
      <c r="AQ355" s="253"/>
      <c r="AR355" s="253"/>
      <c r="AS355" s="253"/>
      <c r="AT355" s="253"/>
      <c r="AU355" s="253"/>
      <c r="AV355" s="253"/>
      <c r="AW355" s="253"/>
      <c r="AX355" s="253"/>
      <c r="AY355" s="253"/>
      <c r="AZ355" s="253"/>
      <c r="BA355" s="253"/>
      <c r="BB355" s="253"/>
      <c r="BC355" s="253"/>
      <c r="BD355" s="253"/>
      <c r="BE355" s="253"/>
      <c r="BF355" s="253"/>
      <c r="BG355" s="253"/>
      <c r="BH355" s="253"/>
      <c r="BI355" s="253"/>
      <c r="BJ355" s="253"/>
      <c r="BK355" s="253"/>
      <c r="BL355" s="253"/>
      <c r="BM355" s="253"/>
      <c r="BN355" s="253"/>
      <c r="BO355" s="253"/>
      <c r="BP355" s="253"/>
      <c r="BQ355" s="253"/>
      <c r="BR355" s="253"/>
      <c r="BS355" s="599"/>
      <c r="BT355" s="689"/>
    </row>
    <row r="356" spans="1:72">
      <c r="A356" s="683" t="s">
        <v>105</v>
      </c>
      <c r="B356" s="683"/>
      <c r="C356" s="683"/>
      <c r="D356" s="720" t="s">
        <v>16</v>
      </c>
      <c r="E356" s="721"/>
      <c r="F356" s="80"/>
      <c r="G356" s="81"/>
      <c r="H356" s="81"/>
      <c r="I356" s="82"/>
      <c r="J356" s="83"/>
      <c r="K356" s="310">
        <f>+COUNTIF(L356:BS356, "0-30")+COUNTIF(L356:BS356, "31-60")+COUNTIF(L356:BS356, "61-90")+COUNTIF(L356:BS356, "over 90 days")</f>
        <v>0</v>
      </c>
      <c r="L356" s="254"/>
      <c r="M356" s="254"/>
      <c r="N356" s="254"/>
      <c r="O356" s="254"/>
      <c r="P356" s="254"/>
      <c r="Q356" s="254"/>
      <c r="R356" s="254"/>
      <c r="S356" s="254"/>
      <c r="T356" s="254"/>
      <c r="U356" s="254"/>
      <c r="V356" s="254"/>
      <c r="W356" s="254"/>
      <c r="X356" s="254"/>
      <c r="Y356" s="254"/>
      <c r="Z356" s="254"/>
      <c r="AA356" s="254"/>
      <c r="AB356" s="254"/>
      <c r="AC356" s="254"/>
      <c r="AD356" s="254"/>
      <c r="AE356" s="254"/>
      <c r="AF356" s="254"/>
      <c r="AG356" s="254"/>
      <c r="AH356" s="254"/>
      <c r="AI356" s="254"/>
      <c r="AJ356" s="254"/>
      <c r="AK356" s="254"/>
      <c r="AL356" s="254"/>
      <c r="AM356" s="254"/>
      <c r="AN356" s="254"/>
      <c r="AO356" s="254"/>
      <c r="AP356" s="254"/>
      <c r="AQ356" s="254"/>
      <c r="AR356" s="254"/>
      <c r="AS356" s="254"/>
      <c r="AT356" s="254"/>
      <c r="AU356" s="254"/>
      <c r="AV356" s="254"/>
      <c r="AW356" s="254"/>
      <c r="AX356" s="254"/>
      <c r="AY356" s="254"/>
      <c r="AZ356" s="254"/>
      <c r="BA356" s="254"/>
      <c r="BB356" s="254"/>
      <c r="BC356" s="254"/>
      <c r="BD356" s="254"/>
      <c r="BE356" s="254"/>
      <c r="BF356" s="254"/>
      <c r="BG356" s="254"/>
      <c r="BH356" s="254"/>
      <c r="BI356" s="254"/>
      <c r="BJ356" s="254"/>
      <c r="BK356" s="254"/>
      <c r="BL356" s="254"/>
      <c r="BM356" s="254"/>
      <c r="BN356" s="254"/>
      <c r="BO356" s="254"/>
      <c r="BP356" s="254"/>
      <c r="BQ356" s="254"/>
      <c r="BR356" s="254"/>
      <c r="BS356" s="600"/>
      <c r="BT356" s="689"/>
    </row>
    <row r="357" spans="1:72">
      <c r="A357" s="683" t="s">
        <v>105</v>
      </c>
      <c r="B357" s="683"/>
      <c r="C357" s="683"/>
      <c r="D357" s="703" t="s">
        <v>107</v>
      </c>
      <c r="E357" s="704"/>
      <c r="F357" s="80"/>
      <c r="G357" s="81"/>
      <c r="H357" s="81"/>
      <c r="I357" s="82"/>
      <c r="J357" s="83"/>
      <c r="K357" s="310">
        <f>+COUNTIF(L356:BS356, "0-30")</f>
        <v>0</v>
      </c>
      <c r="L357" s="691"/>
      <c r="M357" s="692"/>
      <c r="N357" s="692"/>
      <c r="O357" s="692"/>
      <c r="P357" s="692"/>
      <c r="Q357" s="692"/>
      <c r="R357" s="692"/>
      <c r="S357" s="692"/>
      <c r="T357" s="692"/>
      <c r="U357" s="692"/>
      <c r="V357" s="692"/>
      <c r="W357" s="692"/>
      <c r="X357" s="692"/>
      <c r="Y357" s="692"/>
      <c r="Z357" s="692"/>
      <c r="AA357" s="692"/>
      <c r="AB357" s="692"/>
      <c r="AC357" s="692"/>
      <c r="AD357" s="692"/>
      <c r="AE357" s="692"/>
      <c r="AF357" s="692"/>
      <c r="AG357" s="692"/>
      <c r="AH357" s="692"/>
      <c r="AI357" s="692"/>
      <c r="AJ357" s="692"/>
      <c r="AK357" s="692"/>
      <c r="AL357" s="692"/>
      <c r="AM357" s="692"/>
      <c r="AN357" s="692"/>
      <c r="AO357" s="692"/>
      <c r="AP357" s="692"/>
      <c r="AQ357" s="692"/>
      <c r="AR357" s="692"/>
      <c r="AS357" s="692"/>
      <c r="AT357" s="692"/>
      <c r="AU357" s="692"/>
      <c r="AV357" s="692"/>
      <c r="AW357" s="692"/>
      <c r="AX357" s="692"/>
      <c r="AY357" s="692"/>
      <c r="AZ357" s="692"/>
      <c r="BA357" s="692"/>
      <c r="BB357" s="692"/>
      <c r="BC357" s="692"/>
      <c r="BD357" s="692"/>
      <c r="BE357" s="692"/>
      <c r="BF357" s="692"/>
      <c r="BG357" s="692"/>
      <c r="BH357" s="692"/>
      <c r="BI357" s="692"/>
      <c r="BJ357" s="692"/>
      <c r="BK357" s="692"/>
      <c r="BL357" s="692"/>
      <c r="BM357" s="692"/>
      <c r="BN357" s="692"/>
      <c r="BO357" s="692"/>
      <c r="BP357" s="692"/>
      <c r="BQ357" s="692"/>
      <c r="BR357" s="692"/>
      <c r="BS357" s="692"/>
      <c r="BT357" s="689"/>
    </row>
    <row r="358" spans="1:72">
      <c r="A358" s="683" t="s">
        <v>105</v>
      </c>
      <c r="B358" s="683"/>
      <c r="C358" s="683"/>
      <c r="D358" s="703" t="s">
        <v>108</v>
      </c>
      <c r="E358" s="704"/>
      <c r="F358" s="80"/>
      <c r="G358" s="81"/>
      <c r="H358" s="81"/>
      <c r="I358" s="82"/>
      <c r="J358" s="83"/>
      <c r="K358" s="310">
        <f>+COUNTIF(L356:BS356, "31-60")</f>
        <v>0</v>
      </c>
      <c r="L358" s="693"/>
      <c r="M358" s="694"/>
      <c r="N358" s="694"/>
      <c r="O358" s="694"/>
      <c r="P358" s="694"/>
      <c r="Q358" s="694"/>
      <c r="R358" s="694"/>
      <c r="S358" s="694"/>
      <c r="T358" s="694"/>
      <c r="U358" s="694"/>
      <c r="V358" s="694"/>
      <c r="W358" s="694"/>
      <c r="X358" s="694"/>
      <c r="Y358" s="694"/>
      <c r="Z358" s="694"/>
      <c r="AA358" s="694"/>
      <c r="AB358" s="694"/>
      <c r="AC358" s="694"/>
      <c r="AD358" s="694"/>
      <c r="AE358" s="694"/>
      <c r="AF358" s="694"/>
      <c r="AG358" s="694"/>
      <c r="AH358" s="694"/>
      <c r="AI358" s="694"/>
      <c r="AJ358" s="694"/>
      <c r="AK358" s="694"/>
      <c r="AL358" s="694"/>
      <c r="AM358" s="694"/>
      <c r="AN358" s="694"/>
      <c r="AO358" s="694"/>
      <c r="AP358" s="694"/>
      <c r="AQ358" s="694"/>
      <c r="AR358" s="694"/>
      <c r="AS358" s="694"/>
      <c r="AT358" s="694"/>
      <c r="AU358" s="694"/>
      <c r="AV358" s="694"/>
      <c r="AW358" s="694"/>
      <c r="AX358" s="694"/>
      <c r="AY358" s="694"/>
      <c r="AZ358" s="694"/>
      <c r="BA358" s="694"/>
      <c r="BB358" s="694"/>
      <c r="BC358" s="694"/>
      <c r="BD358" s="694"/>
      <c r="BE358" s="694"/>
      <c r="BF358" s="694"/>
      <c r="BG358" s="694"/>
      <c r="BH358" s="694"/>
      <c r="BI358" s="694"/>
      <c r="BJ358" s="694"/>
      <c r="BK358" s="694"/>
      <c r="BL358" s="694"/>
      <c r="BM358" s="694"/>
      <c r="BN358" s="694"/>
      <c r="BO358" s="694"/>
      <c r="BP358" s="694"/>
      <c r="BQ358" s="694"/>
      <c r="BR358" s="694"/>
      <c r="BS358" s="694"/>
      <c r="BT358" s="689"/>
    </row>
    <row r="359" spans="1:72">
      <c r="A359" s="683" t="s">
        <v>105</v>
      </c>
      <c r="B359" s="683"/>
      <c r="C359" s="683"/>
      <c r="D359" s="703" t="s">
        <v>109</v>
      </c>
      <c r="E359" s="704"/>
      <c r="F359" s="80"/>
      <c r="G359" s="81"/>
      <c r="H359" s="81"/>
      <c r="I359" s="82"/>
      <c r="J359" s="83"/>
      <c r="K359" s="310">
        <f>+COUNTIF(L356:BS356, "61-90")</f>
        <v>0</v>
      </c>
      <c r="L359" s="693"/>
      <c r="M359" s="694"/>
      <c r="N359" s="694"/>
      <c r="O359" s="694"/>
      <c r="P359" s="694"/>
      <c r="Q359" s="694"/>
      <c r="R359" s="694"/>
      <c r="S359" s="694"/>
      <c r="T359" s="694"/>
      <c r="U359" s="694"/>
      <c r="V359" s="694"/>
      <c r="W359" s="694"/>
      <c r="X359" s="694"/>
      <c r="Y359" s="694"/>
      <c r="Z359" s="694"/>
      <c r="AA359" s="694"/>
      <c r="AB359" s="694"/>
      <c r="AC359" s="694"/>
      <c r="AD359" s="694"/>
      <c r="AE359" s="694"/>
      <c r="AF359" s="694"/>
      <c r="AG359" s="694"/>
      <c r="AH359" s="694"/>
      <c r="AI359" s="694"/>
      <c r="AJ359" s="694"/>
      <c r="AK359" s="694"/>
      <c r="AL359" s="694"/>
      <c r="AM359" s="694"/>
      <c r="AN359" s="694"/>
      <c r="AO359" s="694"/>
      <c r="AP359" s="694"/>
      <c r="AQ359" s="694"/>
      <c r="AR359" s="694"/>
      <c r="AS359" s="694"/>
      <c r="AT359" s="694"/>
      <c r="AU359" s="694"/>
      <c r="AV359" s="694"/>
      <c r="AW359" s="694"/>
      <c r="AX359" s="694"/>
      <c r="AY359" s="694"/>
      <c r="AZ359" s="694"/>
      <c r="BA359" s="694"/>
      <c r="BB359" s="694"/>
      <c r="BC359" s="694"/>
      <c r="BD359" s="694"/>
      <c r="BE359" s="694"/>
      <c r="BF359" s="694"/>
      <c r="BG359" s="694"/>
      <c r="BH359" s="694"/>
      <c r="BI359" s="694"/>
      <c r="BJ359" s="694"/>
      <c r="BK359" s="694"/>
      <c r="BL359" s="694"/>
      <c r="BM359" s="694"/>
      <c r="BN359" s="694"/>
      <c r="BO359" s="694"/>
      <c r="BP359" s="694"/>
      <c r="BQ359" s="694"/>
      <c r="BR359" s="694"/>
      <c r="BS359" s="694"/>
      <c r="BT359" s="689"/>
    </row>
    <row r="360" spans="1:72">
      <c r="A360" s="683" t="s">
        <v>105</v>
      </c>
      <c r="B360" s="683"/>
      <c r="C360" s="683"/>
      <c r="D360" s="707" t="s">
        <v>110</v>
      </c>
      <c r="E360" s="708"/>
      <c r="F360" s="80"/>
      <c r="G360" s="81"/>
      <c r="H360" s="81"/>
      <c r="I360" s="82"/>
      <c r="J360" s="83"/>
      <c r="K360" s="310">
        <f>+COUNTIF(L356:BS356, "over 90 days")</f>
        <v>0</v>
      </c>
      <c r="L360" s="695"/>
      <c r="M360" s="696"/>
      <c r="N360" s="696"/>
      <c r="O360" s="696"/>
      <c r="P360" s="696"/>
      <c r="Q360" s="696"/>
      <c r="R360" s="696"/>
      <c r="S360" s="696"/>
      <c r="T360" s="696"/>
      <c r="U360" s="696"/>
      <c r="V360" s="696"/>
      <c r="W360" s="696"/>
      <c r="X360" s="696"/>
      <c r="Y360" s="696"/>
      <c r="Z360" s="696"/>
      <c r="AA360" s="696"/>
      <c r="AB360" s="696"/>
      <c r="AC360" s="696"/>
      <c r="AD360" s="696"/>
      <c r="AE360" s="696"/>
      <c r="AF360" s="696"/>
      <c r="AG360" s="696"/>
      <c r="AH360" s="696"/>
      <c r="AI360" s="696"/>
      <c r="AJ360" s="696"/>
      <c r="AK360" s="696"/>
      <c r="AL360" s="696"/>
      <c r="AM360" s="696"/>
      <c r="AN360" s="696"/>
      <c r="AO360" s="696"/>
      <c r="AP360" s="696"/>
      <c r="AQ360" s="696"/>
      <c r="AR360" s="696"/>
      <c r="AS360" s="696"/>
      <c r="AT360" s="696"/>
      <c r="AU360" s="696"/>
      <c r="AV360" s="696"/>
      <c r="AW360" s="696"/>
      <c r="AX360" s="696"/>
      <c r="AY360" s="696"/>
      <c r="AZ360" s="696"/>
      <c r="BA360" s="696"/>
      <c r="BB360" s="696"/>
      <c r="BC360" s="696"/>
      <c r="BD360" s="696"/>
      <c r="BE360" s="696"/>
      <c r="BF360" s="696"/>
      <c r="BG360" s="696"/>
      <c r="BH360" s="696"/>
      <c r="BI360" s="696"/>
      <c r="BJ360" s="696"/>
      <c r="BK360" s="696"/>
      <c r="BL360" s="696"/>
      <c r="BM360" s="696"/>
      <c r="BN360" s="696"/>
      <c r="BO360" s="696"/>
      <c r="BP360" s="696"/>
      <c r="BQ360" s="696"/>
      <c r="BR360" s="696"/>
      <c r="BS360" s="696"/>
      <c r="BT360" s="689"/>
    </row>
    <row r="361" spans="1:72" ht="15" thickBot="1">
      <c r="A361" s="717" t="s">
        <v>105</v>
      </c>
      <c r="B361" s="717"/>
      <c r="C361" s="717"/>
      <c r="D361" s="705" t="s">
        <v>81</v>
      </c>
      <c r="E361" s="706"/>
      <c r="F361" s="98"/>
      <c r="G361" s="99"/>
      <c r="H361" s="99"/>
      <c r="I361" s="86"/>
      <c r="J361" s="87"/>
      <c r="K361" s="88">
        <f>+COUNTIF(L361:BS361, "Yes c.")</f>
        <v>0</v>
      </c>
      <c r="L361" s="255"/>
      <c r="M361" s="255"/>
      <c r="N361" s="255"/>
      <c r="O361" s="255"/>
      <c r="P361" s="255"/>
      <c r="Q361" s="255"/>
      <c r="R361" s="255"/>
      <c r="S361" s="255"/>
      <c r="T361" s="255"/>
      <c r="U361" s="255"/>
      <c r="V361" s="255"/>
      <c r="W361" s="255"/>
      <c r="X361" s="255"/>
      <c r="Y361" s="255"/>
      <c r="Z361" s="255"/>
      <c r="AA361" s="255"/>
      <c r="AB361" s="255"/>
      <c r="AC361" s="255"/>
      <c r="AD361" s="255"/>
      <c r="AE361" s="255"/>
      <c r="AF361" s="255"/>
      <c r="AG361" s="255"/>
      <c r="AH361" s="255"/>
      <c r="AI361" s="255"/>
      <c r="AJ361" s="255"/>
      <c r="AK361" s="255"/>
      <c r="AL361" s="255"/>
      <c r="AM361" s="255"/>
      <c r="AN361" s="255"/>
      <c r="AO361" s="255"/>
      <c r="AP361" s="255"/>
      <c r="AQ361" s="255"/>
      <c r="AR361" s="255"/>
      <c r="AS361" s="255"/>
      <c r="AT361" s="255"/>
      <c r="AU361" s="255"/>
      <c r="AV361" s="255"/>
      <c r="AW361" s="255"/>
      <c r="AX361" s="255"/>
      <c r="AY361" s="255"/>
      <c r="AZ361" s="255"/>
      <c r="BA361" s="255"/>
      <c r="BB361" s="255"/>
      <c r="BC361" s="255"/>
      <c r="BD361" s="255"/>
      <c r="BE361" s="255"/>
      <c r="BF361" s="255"/>
      <c r="BG361" s="255"/>
      <c r="BH361" s="255"/>
      <c r="BI361" s="255"/>
      <c r="BJ361" s="255"/>
      <c r="BK361" s="255"/>
      <c r="BL361" s="255"/>
      <c r="BM361" s="255"/>
      <c r="BN361" s="255"/>
      <c r="BO361" s="255"/>
      <c r="BP361" s="255"/>
      <c r="BQ361" s="255"/>
      <c r="BR361" s="255"/>
      <c r="BS361" s="601"/>
      <c r="BT361" s="690"/>
    </row>
    <row r="362" spans="1:72" ht="26.4">
      <c r="A362" s="304" t="s">
        <v>102</v>
      </c>
      <c r="B362" s="72">
        <v>48</v>
      </c>
      <c r="C362" s="304" t="s">
        <v>61</v>
      </c>
      <c r="D362" s="73" t="s">
        <v>1404</v>
      </c>
      <c r="E362" s="94" t="str">
        <f>IF(F362=0,"",IF(F362=G362,"N/A",IF(ISERROR(J362/I362),1,J362/I362)))</f>
        <v/>
      </c>
      <c r="F362" s="74">
        <f>COUNTIF(L362:CG362,"1 Yes")+COUNTIF(L362:CG362,"2 No")+COUNTIF(L362:CG362,"3 N/A")</f>
        <v>0</v>
      </c>
      <c r="G362" s="74">
        <f>COUNTIF(L362:CG362,"3 N/A")</f>
        <v>0</v>
      </c>
      <c r="H362" s="75">
        <f>+COUNTIF(L362:BS362, "2 No")</f>
        <v>0</v>
      </c>
      <c r="I362" s="71">
        <f>+COUNTIF(L362:BS362, "2 No")+COUNTIF(L362:BS362,"1 Yes")</f>
        <v>0</v>
      </c>
      <c r="J362" s="310">
        <f>+COUNTIF(L362:BS362, "1 Yes")</f>
        <v>0</v>
      </c>
      <c r="K362" s="310"/>
      <c r="L362" s="252"/>
      <c r="M362" s="252"/>
      <c r="N362" s="252"/>
      <c r="O362" s="252"/>
      <c r="P362" s="252"/>
      <c r="Q362" s="252"/>
      <c r="R362" s="252"/>
      <c r="S362" s="252"/>
      <c r="T362" s="252"/>
      <c r="U362" s="252"/>
      <c r="V362" s="252"/>
      <c r="W362" s="252"/>
      <c r="X362" s="252"/>
      <c r="Y362" s="252"/>
      <c r="Z362" s="252"/>
      <c r="AA362" s="252"/>
      <c r="AB362" s="252"/>
      <c r="AC362" s="252"/>
      <c r="AD362" s="252"/>
      <c r="AE362" s="252"/>
      <c r="AF362" s="252"/>
      <c r="AG362" s="252"/>
      <c r="AH362" s="252"/>
      <c r="AI362" s="252"/>
      <c r="AJ362" s="252"/>
      <c r="AK362" s="252"/>
      <c r="AL362" s="252"/>
      <c r="AM362" s="252"/>
      <c r="AN362" s="252"/>
      <c r="AO362" s="252"/>
      <c r="AP362" s="252"/>
      <c r="AQ362" s="252"/>
      <c r="AR362" s="252"/>
      <c r="AS362" s="252"/>
      <c r="AT362" s="252"/>
      <c r="AU362" s="252"/>
      <c r="AV362" s="252"/>
      <c r="AW362" s="252"/>
      <c r="AX362" s="252"/>
      <c r="AY362" s="252"/>
      <c r="AZ362" s="252"/>
      <c r="BA362" s="252"/>
      <c r="BB362" s="252"/>
      <c r="BC362" s="252"/>
      <c r="BD362" s="252"/>
      <c r="BE362" s="252"/>
      <c r="BF362" s="252"/>
      <c r="BG362" s="252"/>
      <c r="BH362" s="252"/>
      <c r="BI362" s="252"/>
      <c r="BJ362" s="252"/>
      <c r="BK362" s="252"/>
      <c r="BL362" s="252"/>
      <c r="BM362" s="252"/>
      <c r="BN362" s="252"/>
      <c r="BO362" s="252"/>
      <c r="BP362" s="252"/>
      <c r="BQ362" s="252"/>
      <c r="BR362" s="252"/>
      <c r="BS362" s="598"/>
      <c r="BT362" s="688"/>
    </row>
    <row r="363" spans="1:72">
      <c r="A363" s="683" t="s">
        <v>105</v>
      </c>
      <c r="B363" s="683"/>
      <c r="C363" s="683"/>
      <c r="D363" s="681" t="s">
        <v>112</v>
      </c>
      <c r="E363" s="682"/>
      <c r="F363" s="76"/>
      <c r="G363" s="77"/>
      <c r="H363" s="77"/>
      <c r="I363" s="78"/>
      <c r="J363" s="79"/>
      <c r="K363" s="310">
        <f>+COUNTIF(L363:BS363, "Yes a.")</f>
        <v>0</v>
      </c>
      <c r="L363" s="253"/>
      <c r="M363" s="253"/>
      <c r="N363" s="253"/>
      <c r="O363" s="253"/>
      <c r="P363" s="253"/>
      <c r="Q363" s="253"/>
      <c r="R363" s="253"/>
      <c r="S363" s="253"/>
      <c r="T363" s="253"/>
      <c r="U363" s="253"/>
      <c r="V363" s="253"/>
      <c r="W363" s="253"/>
      <c r="X363" s="253"/>
      <c r="Y363" s="253"/>
      <c r="Z363" s="253"/>
      <c r="AA363" s="253"/>
      <c r="AB363" s="253"/>
      <c r="AC363" s="253"/>
      <c r="AD363" s="253"/>
      <c r="AE363" s="253"/>
      <c r="AF363" s="253"/>
      <c r="AG363" s="253"/>
      <c r="AH363" s="253"/>
      <c r="AI363" s="253"/>
      <c r="AJ363" s="253"/>
      <c r="AK363" s="253"/>
      <c r="AL363" s="253"/>
      <c r="AM363" s="253"/>
      <c r="AN363" s="253"/>
      <c r="AO363" s="253"/>
      <c r="AP363" s="253"/>
      <c r="AQ363" s="253"/>
      <c r="AR363" s="253"/>
      <c r="AS363" s="253"/>
      <c r="AT363" s="253"/>
      <c r="AU363" s="253"/>
      <c r="AV363" s="253"/>
      <c r="AW363" s="253"/>
      <c r="AX363" s="253"/>
      <c r="AY363" s="253"/>
      <c r="AZ363" s="253"/>
      <c r="BA363" s="253"/>
      <c r="BB363" s="253"/>
      <c r="BC363" s="253"/>
      <c r="BD363" s="253"/>
      <c r="BE363" s="253"/>
      <c r="BF363" s="253"/>
      <c r="BG363" s="253"/>
      <c r="BH363" s="253"/>
      <c r="BI363" s="253"/>
      <c r="BJ363" s="253"/>
      <c r="BK363" s="253"/>
      <c r="BL363" s="253"/>
      <c r="BM363" s="253"/>
      <c r="BN363" s="253"/>
      <c r="BO363" s="253"/>
      <c r="BP363" s="253"/>
      <c r="BQ363" s="253"/>
      <c r="BR363" s="253"/>
      <c r="BS363" s="599"/>
      <c r="BT363" s="689"/>
    </row>
    <row r="364" spans="1:72">
      <c r="A364" s="683" t="s">
        <v>105</v>
      </c>
      <c r="B364" s="683"/>
      <c r="C364" s="683"/>
      <c r="D364" s="681" t="s">
        <v>73</v>
      </c>
      <c r="E364" s="682"/>
      <c r="F364" s="80"/>
      <c r="G364" s="81"/>
      <c r="H364" s="81"/>
      <c r="I364" s="78"/>
      <c r="J364" s="79"/>
      <c r="K364" s="310">
        <f>+COUNTIF(L364:BS364, "Yes b.")</f>
        <v>0</v>
      </c>
      <c r="L364" s="253"/>
      <c r="M364" s="253"/>
      <c r="N364" s="253"/>
      <c r="O364" s="253"/>
      <c r="P364" s="253"/>
      <c r="Q364" s="253"/>
      <c r="R364" s="253"/>
      <c r="S364" s="253"/>
      <c r="T364" s="253"/>
      <c r="U364" s="253"/>
      <c r="V364" s="253"/>
      <c r="W364" s="253"/>
      <c r="X364" s="253"/>
      <c r="Y364" s="253"/>
      <c r="Z364" s="253"/>
      <c r="AA364" s="253"/>
      <c r="AB364" s="253"/>
      <c r="AC364" s="253"/>
      <c r="AD364" s="253"/>
      <c r="AE364" s="253"/>
      <c r="AF364" s="253"/>
      <c r="AG364" s="253"/>
      <c r="AH364" s="253"/>
      <c r="AI364" s="253"/>
      <c r="AJ364" s="253"/>
      <c r="AK364" s="253"/>
      <c r="AL364" s="253"/>
      <c r="AM364" s="253"/>
      <c r="AN364" s="253"/>
      <c r="AO364" s="253"/>
      <c r="AP364" s="253"/>
      <c r="AQ364" s="253"/>
      <c r="AR364" s="253"/>
      <c r="AS364" s="253"/>
      <c r="AT364" s="253"/>
      <c r="AU364" s="253"/>
      <c r="AV364" s="253"/>
      <c r="AW364" s="253"/>
      <c r="AX364" s="253"/>
      <c r="AY364" s="253"/>
      <c r="AZ364" s="253"/>
      <c r="BA364" s="253"/>
      <c r="BB364" s="253"/>
      <c r="BC364" s="253"/>
      <c r="BD364" s="253"/>
      <c r="BE364" s="253"/>
      <c r="BF364" s="253"/>
      <c r="BG364" s="253"/>
      <c r="BH364" s="253"/>
      <c r="BI364" s="253"/>
      <c r="BJ364" s="253"/>
      <c r="BK364" s="253"/>
      <c r="BL364" s="253"/>
      <c r="BM364" s="253"/>
      <c r="BN364" s="253"/>
      <c r="BO364" s="253"/>
      <c r="BP364" s="253"/>
      <c r="BQ364" s="253"/>
      <c r="BR364" s="253"/>
      <c r="BS364" s="599"/>
      <c r="BT364" s="689"/>
    </row>
    <row r="365" spans="1:72">
      <c r="A365" s="683" t="s">
        <v>105</v>
      </c>
      <c r="B365" s="683"/>
      <c r="C365" s="683"/>
      <c r="D365" s="720" t="s">
        <v>16</v>
      </c>
      <c r="E365" s="721"/>
      <c r="F365" s="80"/>
      <c r="G365" s="81"/>
      <c r="H365" s="81"/>
      <c r="I365" s="82"/>
      <c r="J365" s="83"/>
      <c r="K365" s="310">
        <f>+COUNTIF(L365:BS365, "0-30")+COUNTIF(L365:BS365, "31-60")+COUNTIF(L365:BS365, "61-90")+COUNTIF(L365:BS365, "over 90 days")</f>
        <v>0</v>
      </c>
      <c r="L365" s="254"/>
      <c r="M365" s="254"/>
      <c r="N365" s="254"/>
      <c r="O365" s="254"/>
      <c r="P365" s="254"/>
      <c r="Q365" s="254"/>
      <c r="R365" s="254"/>
      <c r="S365" s="254"/>
      <c r="T365" s="254"/>
      <c r="U365" s="254"/>
      <c r="V365" s="254"/>
      <c r="W365" s="254"/>
      <c r="X365" s="254"/>
      <c r="Y365" s="254"/>
      <c r="Z365" s="254"/>
      <c r="AA365" s="254"/>
      <c r="AB365" s="254"/>
      <c r="AC365" s="254"/>
      <c r="AD365" s="254"/>
      <c r="AE365" s="254"/>
      <c r="AF365" s="254"/>
      <c r="AG365" s="254"/>
      <c r="AH365" s="254"/>
      <c r="AI365" s="254"/>
      <c r="AJ365" s="254"/>
      <c r="AK365" s="254"/>
      <c r="AL365" s="254"/>
      <c r="AM365" s="254"/>
      <c r="AN365" s="254"/>
      <c r="AO365" s="254"/>
      <c r="AP365" s="254"/>
      <c r="AQ365" s="254"/>
      <c r="AR365" s="254"/>
      <c r="AS365" s="254"/>
      <c r="AT365" s="254"/>
      <c r="AU365" s="254"/>
      <c r="AV365" s="254"/>
      <c r="AW365" s="254"/>
      <c r="AX365" s="254"/>
      <c r="AY365" s="254"/>
      <c r="AZ365" s="254"/>
      <c r="BA365" s="254"/>
      <c r="BB365" s="254"/>
      <c r="BC365" s="254"/>
      <c r="BD365" s="254"/>
      <c r="BE365" s="254"/>
      <c r="BF365" s="254"/>
      <c r="BG365" s="254"/>
      <c r="BH365" s="254"/>
      <c r="BI365" s="254"/>
      <c r="BJ365" s="254"/>
      <c r="BK365" s="254"/>
      <c r="BL365" s="254"/>
      <c r="BM365" s="254"/>
      <c r="BN365" s="254"/>
      <c r="BO365" s="254"/>
      <c r="BP365" s="254"/>
      <c r="BQ365" s="254"/>
      <c r="BR365" s="254"/>
      <c r="BS365" s="600"/>
      <c r="BT365" s="689"/>
    </row>
    <row r="366" spans="1:72">
      <c r="A366" s="683" t="s">
        <v>105</v>
      </c>
      <c r="B366" s="683"/>
      <c r="C366" s="683"/>
      <c r="D366" s="703" t="s">
        <v>107</v>
      </c>
      <c r="E366" s="704"/>
      <c r="F366" s="80"/>
      <c r="G366" s="81"/>
      <c r="H366" s="81"/>
      <c r="I366" s="82"/>
      <c r="J366" s="83"/>
      <c r="K366" s="310">
        <f>+COUNTIF(L365:BS365, "0-30")</f>
        <v>0</v>
      </c>
      <c r="L366" s="691"/>
      <c r="M366" s="692"/>
      <c r="N366" s="692"/>
      <c r="O366" s="692"/>
      <c r="P366" s="692"/>
      <c r="Q366" s="692"/>
      <c r="R366" s="692"/>
      <c r="S366" s="692"/>
      <c r="T366" s="692"/>
      <c r="U366" s="692"/>
      <c r="V366" s="692"/>
      <c r="W366" s="692"/>
      <c r="X366" s="692"/>
      <c r="Y366" s="692"/>
      <c r="Z366" s="692"/>
      <c r="AA366" s="692"/>
      <c r="AB366" s="692"/>
      <c r="AC366" s="692"/>
      <c r="AD366" s="692"/>
      <c r="AE366" s="692"/>
      <c r="AF366" s="692"/>
      <c r="AG366" s="692"/>
      <c r="AH366" s="692"/>
      <c r="AI366" s="692"/>
      <c r="AJ366" s="692"/>
      <c r="AK366" s="692"/>
      <c r="AL366" s="692"/>
      <c r="AM366" s="692"/>
      <c r="AN366" s="692"/>
      <c r="AO366" s="692"/>
      <c r="AP366" s="692"/>
      <c r="AQ366" s="692"/>
      <c r="AR366" s="692"/>
      <c r="AS366" s="692"/>
      <c r="AT366" s="692"/>
      <c r="AU366" s="692"/>
      <c r="AV366" s="692"/>
      <c r="AW366" s="692"/>
      <c r="AX366" s="692"/>
      <c r="AY366" s="692"/>
      <c r="AZ366" s="692"/>
      <c r="BA366" s="692"/>
      <c r="BB366" s="692"/>
      <c r="BC366" s="692"/>
      <c r="BD366" s="692"/>
      <c r="BE366" s="692"/>
      <c r="BF366" s="692"/>
      <c r="BG366" s="692"/>
      <c r="BH366" s="692"/>
      <c r="BI366" s="692"/>
      <c r="BJ366" s="692"/>
      <c r="BK366" s="692"/>
      <c r="BL366" s="692"/>
      <c r="BM366" s="692"/>
      <c r="BN366" s="692"/>
      <c r="BO366" s="692"/>
      <c r="BP366" s="692"/>
      <c r="BQ366" s="692"/>
      <c r="BR366" s="692"/>
      <c r="BS366" s="692"/>
      <c r="BT366" s="689"/>
    </row>
    <row r="367" spans="1:72">
      <c r="A367" s="683" t="s">
        <v>105</v>
      </c>
      <c r="B367" s="683"/>
      <c r="C367" s="683"/>
      <c r="D367" s="703" t="s">
        <v>108</v>
      </c>
      <c r="E367" s="704"/>
      <c r="F367" s="80"/>
      <c r="G367" s="81"/>
      <c r="H367" s="81"/>
      <c r="I367" s="82"/>
      <c r="J367" s="83"/>
      <c r="K367" s="310">
        <f>+COUNTIF(L365:BS365, "31-60")</f>
        <v>0</v>
      </c>
      <c r="L367" s="693"/>
      <c r="M367" s="694"/>
      <c r="N367" s="694"/>
      <c r="O367" s="694"/>
      <c r="P367" s="694"/>
      <c r="Q367" s="694"/>
      <c r="R367" s="694"/>
      <c r="S367" s="694"/>
      <c r="T367" s="694"/>
      <c r="U367" s="694"/>
      <c r="V367" s="694"/>
      <c r="W367" s="694"/>
      <c r="X367" s="694"/>
      <c r="Y367" s="694"/>
      <c r="Z367" s="694"/>
      <c r="AA367" s="694"/>
      <c r="AB367" s="694"/>
      <c r="AC367" s="694"/>
      <c r="AD367" s="694"/>
      <c r="AE367" s="694"/>
      <c r="AF367" s="694"/>
      <c r="AG367" s="694"/>
      <c r="AH367" s="694"/>
      <c r="AI367" s="694"/>
      <c r="AJ367" s="694"/>
      <c r="AK367" s="694"/>
      <c r="AL367" s="694"/>
      <c r="AM367" s="694"/>
      <c r="AN367" s="694"/>
      <c r="AO367" s="694"/>
      <c r="AP367" s="694"/>
      <c r="AQ367" s="694"/>
      <c r="AR367" s="694"/>
      <c r="AS367" s="694"/>
      <c r="AT367" s="694"/>
      <c r="AU367" s="694"/>
      <c r="AV367" s="694"/>
      <c r="AW367" s="694"/>
      <c r="AX367" s="694"/>
      <c r="AY367" s="694"/>
      <c r="AZ367" s="694"/>
      <c r="BA367" s="694"/>
      <c r="BB367" s="694"/>
      <c r="BC367" s="694"/>
      <c r="BD367" s="694"/>
      <c r="BE367" s="694"/>
      <c r="BF367" s="694"/>
      <c r="BG367" s="694"/>
      <c r="BH367" s="694"/>
      <c r="BI367" s="694"/>
      <c r="BJ367" s="694"/>
      <c r="BK367" s="694"/>
      <c r="BL367" s="694"/>
      <c r="BM367" s="694"/>
      <c r="BN367" s="694"/>
      <c r="BO367" s="694"/>
      <c r="BP367" s="694"/>
      <c r="BQ367" s="694"/>
      <c r="BR367" s="694"/>
      <c r="BS367" s="694"/>
      <c r="BT367" s="689"/>
    </row>
    <row r="368" spans="1:72">
      <c r="A368" s="683" t="s">
        <v>105</v>
      </c>
      <c r="B368" s="683"/>
      <c r="C368" s="683"/>
      <c r="D368" s="703" t="s">
        <v>109</v>
      </c>
      <c r="E368" s="704"/>
      <c r="F368" s="80"/>
      <c r="G368" s="81"/>
      <c r="H368" s="81"/>
      <c r="I368" s="82"/>
      <c r="J368" s="83"/>
      <c r="K368" s="310">
        <f>+COUNTIF(L365:BS365, "61-90")</f>
        <v>0</v>
      </c>
      <c r="L368" s="693"/>
      <c r="M368" s="694"/>
      <c r="N368" s="694"/>
      <c r="O368" s="694"/>
      <c r="P368" s="694"/>
      <c r="Q368" s="694"/>
      <c r="R368" s="694"/>
      <c r="S368" s="694"/>
      <c r="T368" s="694"/>
      <c r="U368" s="694"/>
      <c r="V368" s="694"/>
      <c r="W368" s="694"/>
      <c r="X368" s="694"/>
      <c r="Y368" s="694"/>
      <c r="Z368" s="694"/>
      <c r="AA368" s="694"/>
      <c r="AB368" s="694"/>
      <c r="AC368" s="694"/>
      <c r="AD368" s="694"/>
      <c r="AE368" s="694"/>
      <c r="AF368" s="694"/>
      <c r="AG368" s="694"/>
      <c r="AH368" s="694"/>
      <c r="AI368" s="694"/>
      <c r="AJ368" s="694"/>
      <c r="AK368" s="694"/>
      <c r="AL368" s="694"/>
      <c r="AM368" s="694"/>
      <c r="AN368" s="694"/>
      <c r="AO368" s="694"/>
      <c r="AP368" s="694"/>
      <c r="AQ368" s="694"/>
      <c r="AR368" s="694"/>
      <c r="AS368" s="694"/>
      <c r="AT368" s="694"/>
      <c r="AU368" s="694"/>
      <c r="AV368" s="694"/>
      <c r="AW368" s="694"/>
      <c r="AX368" s="694"/>
      <c r="AY368" s="694"/>
      <c r="AZ368" s="694"/>
      <c r="BA368" s="694"/>
      <c r="BB368" s="694"/>
      <c r="BC368" s="694"/>
      <c r="BD368" s="694"/>
      <c r="BE368" s="694"/>
      <c r="BF368" s="694"/>
      <c r="BG368" s="694"/>
      <c r="BH368" s="694"/>
      <c r="BI368" s="694"/>
      <c r="BJ368" s="694"/>
      <c r="BK368" s="694"/>
      <c r="BL368" s="694"/>
      <c r="BM368" s="694"/>
      <c r="BN368" s="694"/>
      <c r="BO368" s="694"/>
      <c r="BP368" s="694"/>
      <c r="BQ368" s="694"/>
      <c r="BR368" s="694"/>
      <c r="BS368" s="694"/>
      <c r="BT368" s="689"/>
    </row>
    <row r="369" spans="1:72">
      <c r="A369" s="683" t="s">
        <v>105</v>
      </c>
      <c r="B369" s="683"/>
      <c r="C369" s="683"/>
      <c r="D369" s="707" t="s">
        <v>110</v>
      </c>
      <c r="E369" s="708"/>
      <c r="F369" s="80"/>
      <c r="G369" s="81"/>
      <c r="H369" s="81"/>
      <c r="I369" s="82"/>
      <c r="J369" s="83"/>
      <c r="K369" s="310">
        <f>+COUNTIF(L365:BS365, "over 90 days")</f>
        <v>0</v>
      </c>
      <c r="L369" s="695"/>
      <c r="M369" s="696"/>
      <c r="N369" s="696"/>
      <c r="O369" s="696"/>
      <c r="P369" s="696"/>
      <c r="Q369" s="696"/>
      <c r="R369" s="696"/>
      <c r="S369" s="696"/>
      <c r="T369" s="696"/>
      <c r="U369" s="696"/>
      <c r="V369" s="696"/>
      <c r="W369" s="696"/>
      <c r="X369" s="696"/>
      <c r="Y369" s="696"/>
      <c r="Z369" s="696"/>
      <c r="AA369" s="696"/>
      <c r="AB369" s="696"/>
      <c r="AC369" s="696"/>
      <c r="AD369" s="696"/>
      <c r="AE369" s="696"/>
      <c r="AF369" s="696"/>
      <c r="AG369" s="696"/>
      <c r="AH369" s="696"/>
      <c r="AI369" s="696"/>
      <c r="AJ369" s="696"/>
      <c r="AK369" s="696"/>
      <c r="AL369" s="696"/>
      <c r="AM369" s="696"/>
      <c r="AN369" s="696"/>
      <c r="AO369" s="696"/>
      <c r="AP369" s="696"/>
      <c r="AQ369" s="696"/>
      <c r="AR369" s="696"/>
      <c r="AS369" s="696"/>
      <c r="AT369" s="696"/>
      <c r="AU369" s="696"/>
      <c r="AV369" s="696"/>
      <c r="AW369" s="696"/>
      <c r="AX369" s="696"/>
      <c r="AY369" s="696"/>
      <c r="AZ369" s="696"/>
      <c r="BA369" s="696"/>
      <c r="BB369" s="696"/>
      <c r="BC369" s="696"/>
      <c r="BD369" s="696"/>
      <c r="BE369" s="696"/>
      <c r="BF369" s="696"/>
      <c r="BG369" s="696"/>
      <c r="BH369" s="696"/>
      <c r="BI369" s="696"/>
      <c r="BJ369" s="696"/>
      <c r="BK369" s="696"/>
      <c r="BL369" s="696"/>
      <c r="BM369" s="696"/>
      <c r="BN369" s="696"/>
      <c r="BO369" s="696"/>
      <c r="BP369" s="696"/>
      <c r="BQ369" s="696"/>
      <c r="BR369" s="696"/>
      <c r="BS369" s="696"/>
      <c r="BT369" s="689"/>
    </row>
    <row r="370" spans="1:72" ht="15" thickBot="1">
      <c r="A370" s="717" t="s">
        <v>105</v>
      </c>
      <c r="B370" s="717"/>
      <c r="C370" s="717"/>
      <c r="D370" s="705" t="s">
        <v>81</v>
      </c>
      <c r="E370" s="706"/>
      <c r="F370" s="98"/>
      <c r="G370" s="99"/>
      <c r="H370" s="99"/>
      <c r="I370" s="86"/>
      <c r="J370" s="87"/>
      <c r="K370" s="88">
        <f>+COUNTIF(L370:BS370, "Yes c.")</f>
        <v>0</v>
      </c>
      <c r="L370" s="255"/>
      <c r="M370" s="255"/>
      <c r="N370" s="255"/>
      <c r="O370" s="255"/>
      <c r="P370" s="255"/>
      <c r="Q370" s="255"/>
      <c r="R370" s="255"/>
      <c r="S370" s="255"/>
      <c r="T370" s="255"/>
      <c r="U370" s="255"/>
      <c r="V370" s="255"/>
      <c r="W370" s="255"/>
      <c r="X370" s="255"/>
      <c r="Y370" s="255"/>
      <c r="Z370" s="255"/>
      <c r="AA370" s="255"/>
      <c r="AB370" s="255"/>
      <c r="AC370" s="255"/>
      <c r="AD370" s="255"/>
      <c r="AE370" s="255"/>
      <c r="AF370" s="255"/>
      <c r="AG370" s="255"/>
      <c r="AH370" s="255"/>
      <c r="AI370" s="255"/>
      <c r="AJ370" s="255"/>
      <c r="AK370" s="255"/>
      <c r="AL370" s="255"/>
      <c r="AM370" s="255"/>
      <c r="AN370" s="255"/>
      <c r="AO370" s="255"/>
      <c r="AP370" s="255"/>
      <c r="AQ370" s="255"/>
      <c r="AR370" s="255"/>
      <c r="AS370" s="255"/>
      <c r="AT370" s="255"/>
      <c r="AU370" s="255"/>
      <c r="AV370" s="255"/>
      <c r="AW370" s="255"/>
      <c r="AX370" s="255"/>
      <c r="AY370" s="255"/>
      <c r="AZ370" s="255"/>
      <c r="BA370" s="255"/>
      <c r="BB370" s="255"/>
      <c r="BC370" s="255"/>
      <c r="BD370" s="255"/>
      <c r="BE370" s="255"/>
      <c r="BF370" s="255"/>
      <c r="BG370" s="255"/>
      <c r="BH370" s="255"/>
      <c r="BI370" s="255"/>
      <c r="BJ370" s="255"/>
      <c r="BK370" s="255"/>
      <c r="BL370" s="255"/>
      <c r="BM370" s="255"/>
      <c r="BN370" s="255"/>
      <c r="BO370" s="255"/>
      <c r="BP370" s="255"/>
      <c r="BQ370" s="255"/>
      <c r="BR370" s="255"/>
      <c r="BS370" s="601"/>
      <c r="BT370" s="689"/>
    </row>
    <row r="371" spans="1:72" ht="45.6">
      <c r="A371" s="304" t="s">
        <v>102</v>
      </c>
      <c r="B371" s="72">
        <v>49</v>
      </c>
      <c r="C371" s="304" t="s">
        <v>61</v>
      </c>
      <c r="D371" s="73" t="s">
        <v>39</v>
      </c>
      <c r="E371" s="94" t="str">
        <f>IF(F371=0,"",IF(F371=G371,"N/A",IF(ISERROR(J371/I371),1,J371/I371)))</f>
        <v/>
      </c>
      <c r="F371" s="74">
        <f>COUNTIF(L371:CG371,"1 Yes")+COUNTIF(L371:CG371,"2 No")+COUNTIF(L371:CG371,"3 No")</f>
        <v>0</v>
      </c>
      <c r="G371" s="74">
        <f>COUNTIF(L371:CG371,"3 N/A")</f>
        <v>0</v>
      </c>
      <c r="H371" s="75">
        <f>+COUNTIF(L371:BS371, "2 No")+COUNTIF(L371:BS371,"3 No")</f>
        <v>0</v>
      </c>
      <c r="I371" s="71">
        <f>+COUNTIF(L371:BS371, "2 No")+COUNTIF(L371:BS371,"1 Yes")+COUNTIF(L371:BS371,"3 No")</f>
        <v>0</v>
      </c>
      <c r="J371" s="310">
        <f>+COUNTIF(L371:BS371, "1 Yes")</f>
        <v>0</v>
      </c>
      <c r="K371" s="310"/>
      <c r="L371" s="252"/>
      <c r="M371" s="252"/>
      <c r="N371" s="252"/>
      <c r="O371" s="252"/>
      <c r="P371" s="252"/>
      <c r="Q371" s="252"/>
      <c r="R371" s="252"/>
      <c r="S371" s="252"/>
      <c r="T371" s="252"/>
      <c r="U371" s="252"/>
      <c r="V371" s="252"/>
      <c r="W371" s="252"/>
      <c r="X371" s="252"/>
      <c r="Y371" s="252"/>
      <c r="Z371" s="252"/>
      <c r="AA371" s="252"/>
      <c r="AB371" s="252"/>
      <c r="AC371" s="252"/>
      <c r="AD371" s="252"/>
      <c r="AE371" s="252"/>
      <c r="AF371" s="252"/>
      <c r="AG371" s="252"/>
      <c r="AH371" s="252"/>
      <c r="AI371" s="252"/>
      <c r="AJ371" s="252"/>
      <c r="AK371" s="252"/>
      <c r="AL371" s="252"/>
      <c r="AM371" s="252"/>
      <c r="AN371" s="252"/>
      <c r="AO371" s="252"/>
      <c r="AP371" s="252"/>
      <c r="AQ371" s="252"/>
      <c r="AR371" s="252"/>
      <c r="AS371" s="252"/>
      <c r="AT371" s="252"/>
      <c r="AU371" s="252"/>
      <c r="AV371" s="252"/>
      <c r="AW371" s="252"/>
      <c r="AX371" s="252"/>
      <c r="AY371" s="252"/>
      <c r="AZ371" s="252"/>
      <c r="BA371" s="252"/>
      <c r="BB371" s="252"/>
      <c r="BC371" s="252"/>
      <c r="BD371" s="252"/>
      <c r="BE371" s="252"/>
      <c r="BF371" s="252"/>
      <c r="BG371" s="252"/>
      <c r="BH371" s="252"/>
      <c r="BI371" s="252"/>
      <c r="BJ371" s="252"/>
      <c r="BK371" s="252"/>
      <c r="BL371" s="252"/>
      <c r="BM371" s="252"/>
      <c r="BN371" s="252"/>
      <c r="BO371" s="252"/>
      <c r="BP371" s="252"/>
      <c r="BQ371" s="252"/>
      <c r="BR371" s="252"/>
      <c r="BS371" s="598"/>
      <c r="BT371" s="605" t="s">
        <v>231</v>
      </c>
    </row>
    <row r="372" spans="1:72" ht="28.8" customHeight="1">
      <c r="A372" s="683" t="s">
        <v>105</v>
      </c>
      <c r="B372" s="683"/>
      <c r="C372" s="683"/>
      <c r="D372" s="681" t="s">
        <v>748</v>
      </c>
      <c r="E372" s="682"/>
      <c r="F372" s="193"/>
      <c r="G372" s="194"/>
      <c r="H372" s="186"/>
      <c r="I372" s="78"/>
      <c r="J372" s="79"/>
      <c r="K372" s="310">
        <f>+COUNTIF(L372:BS372, "Yes a.")</f>
        <v>0</v>
      </c>
      <c r="L372" s="253"/>
      <c r="M372" s="253"/>
      <c r="N372" s="253"/>
      <c r="O372" s="253"/>
      <c r="P372" s="253"/>
      <c r="Q372" s="253"/>
      <c r="R372" s="253"/>
      <c r="S372" s="253"/>
      <c r="T372" s="253"/>
      <c r="U372" s="253"/>
      <c r="V372" s="253"/>
      <c r="W372" s="253"/>
      <c r="X372" s="253"/>
      <c r="Y372" s="253"/>
      <c r="Z372" s="253"/>
      <c r="AA372" s="253"/>
      <c r="AB372" s="253"/>
      <c r="AC372" s="253"/>
      <c r="AD372" s="253"/>
      <c r="AE372" s="253"/>
      <c r="AF372" s="253"/>
      <c r="AG372" s="253"/>
      <c r="AH372" s="253"/>
      <c r="AI372" s="253"/>
      <c r="AJ372" s="253"/>
      <c r="AK372" s="253"/>
      <c r="AL372" s="253"/>
      <c r="AM372" s="253"/>
      <c r="AN372" s="253"/>
      <c r="AO372" s="253"/>
      <c r="AP372" s="253"/>
      <c r="AQ372" s="253"/>
      <c r="AR372" s="253"/>
      <c r="AS372" s="253"/>
      <c r="AT372" s="253"/>
      <c r="AU372" s="253"/>
      <c r="AV372" s="253"/>
      <c r="AW372" s="253"/>
      <c r="AX372" s="253"/>
      <c r="AY372" s="253"/>
      <c r="AZ372" s="253"/>
      <c r="BA372" s="253"/>
      <c r="BB372" s="253"/>
      <c r="BC372" s="253"/>
      <c r="BD372" s="253"/>
      <c r="BE372" s="253"/>
      <c r="BF372" s="253"/>
      <c r="BG372" s="253"/>
      <c r="BH372" s="253"/>
      <c r="BI372" s="253"/>
      <c r="BJ372" s="253"/>
      <c r="BK372" s="253"/>
      <c r="BL372" s="253"/>
      <c r="BM372" s="253"/>
      <c r="BN372" s="253"/>
      <c r="BO372" s="253"/>
      <c r="BP372" s="253"/>
      <c r="BQ372" s="253"/>
      <c r="BR372" s="253"/>
      <c r="BS372" s="599"/>
      <c r="BT372" s="793"/>
    </row>
    <row r="373" spans="1:72" ht="30" customHeight="1">
      <c r="A373" s="683" t="s">
        <v>105</v>
      </c>
      <c r="B373" s="683"/>
      <c r="C373" s="683"/>
      <c r="D373" s="681" t="s">
        <v>749</v>
      </c>
      <c r="E373" s="682"/>
      <c r="F373" s="76"/>
      <c r="G373" s="77"/>
      <c r="H373" s="77"/>
      <c r="I373" s="78"/>
      <c r="J373" s="79"/>
      <c r="K373" s="310">
        <f>+COUNTIF(L373:BS373, "Yes b.")</f>
        <v>0</v>
      </c>
      <c r="L373" s="253"/>
      <c r="M373" s="253"/>
      <c r="N373" s="253"/>
      <c r="O373" s="253"/>
      <c r="P373" s="253"/>
      <c r="Q373" s="253"/>
      <c r="R373" s="253"/>
      <c r="S373" s="253"/>
      <c r="T373" s="253"/>
      <c r="U373" s="253"/>
      <c r="V373" s="253"/>
      <c r="W373" s="253"/>
      <c r="X373" s="253"/>
      <c r="Y373" s="253"/>
      <c r="Z373" s="253"/>
      <c r="AA373" s="253"/>
      <c r="AB373" s="253"/>
      <c r="AC373" s="253"/>
      <c r="AD373" s="253"/>
      <c r="AE373" s="253"/>
      <c r="AF373" s="253"/>
      <c r="AG373" s="253"/>
      <c r="AH373" s="253"/>
      <c r="AI373" s="253"/>
      <c r="AJ373" s="253"/>
      <c r="AK373" s="253"/>
      <c r="AL373" s="253"/>
      <c r="AM373" s="253"/>
      <c r="AN373" s="253"/>
      <c r="AO373" s="253"/>
      <c r="AP373" s="253"/>
      <c r="AQ373" s="253"/>
      <c r="AR373" s="253"/>
      <c r="AS373" s="253"/>
      <c r="AT373" s="253"/>
      <c r="AU373" s="253"/>
      <c r="AV373" s="253"/>
      <c r="AW373" s="253"/>
      <c r="AX373" s="253"/>
      <c r="AY373" s="253"/>
      <c r="AZ373" s="253"/>
      <c r="BA373" s="253"/>
      <c r="BB373" s="253"/>
      <c r="BC373" s="253"/>
      <c r="BD373" s="253"/>
      <c r="BE373" s="253"/>
      <c r="BF373" s="253"/>
      <c r="BG373" s="253"/>
      <c r="BH373" s="253"/>
      <c r="BI373" s="253"/>
      <c r="BJ373" s="253"/>
      <c r="BK373" s="253"/>
      <c r="BL373" s="253"/>
      <c r="BM373" s="253"/>
      <c r="BN373" s="253"/>
      <c r="BO373" s="253"/>
      <c r="BP373" s="253"/>
      <c r="BQ373" s="253"/>
      <c r="BR373" s="253"/>
      <c r="BS373" s="599"/>
      <c r="BT373" s="794"/>
    </row>
    <row r="374" spans="1:72">
      <c r="A374" s="683" t="s">
        <v>105</v>
      </c>
      <c r="B374" s="683"/>
      <c r="C374" s="683"/>
      <c r="D374" s="681" t="s">
        <v>66</v>
      </c>
      <c r="E374" s="682"/>
      <c r="F374" s="80"/>
      <c r="G374" s="81"/>
      <c r="H374" s="81"/>
      <c r="I374" s="78"/>
      <c r="J374" s="79"/>
      <c r="K374" s="310">
        <f>+COUNTIF(L374:BS374, "Yes b.")</f>
        <v>0</v>
      </c>
      <c r="L374" s="253"/>
      <c r="M374" s="253"/>
      <c r="N374" s="253"/>
      <c r="O374" s="253"/>
      <c r="P374" s="253"/>
      <c r="Q374" s="253"/>
      <c r="R374" s="253"/>
      <c r="S374" s="253"/>
      <c r="T374" s="253"/>
      <c r="U374" s="253"/>
      <c r="V374" s="253"/>
      <c r="W374" s="253"/>
      <c r="X374" s="253"/>
      <c r="Y374" s="253"/>
      <c r="Z374" s="253"/>
      <c r="AA374" s="253"/>
      <c r="AB374" s="253"/>
      <c r="AC374" s="253"/>
      <c r="AD374" s="253"/>
      <c r="AE374" s="253"/>
      <c r="AF374" s="253"/>
      <c r="AG374" s="253"/>
      <c r="AH374" s="253"/>
      <c r="AI374" s="253"/>
      <c r="AJ374" s="253"/>
      <c r="AK374" s="253"/>
      <c r="AL374" s="253"/>
      <c r="AM374" s="253"/>
      <c r="AN374" s="253"/>
      <c r="AO374" s="253"/>
      <c r="AP374" s="253"/>
      <c r="AQ374" s="253"/>
      <c r="AR374" s="253"/>
      <c r="AS374" s="253"/>
      <c r="AT374" s="253"/>
      <c r="AU374" s="253"/>
      <c r="AV374" s="253"/>
      <c r="AW374" s="253"/>
      <c r="AX374" s="253"/>
      <c r="AY374" s="253"/>
      <c r="AZ374" s="253"/>
      <c r="BA374" s="253"/>
      <c r="BB374" s="253"/>
      <c r="BC374" s="253"/>
      <c r="BD374" s="253"/>
      <c r="BE374" s="253"/>
      <c r="BF374" s="253"/>
      <c r="BG374" s="253"/>
      <c r="BH374" s="253"/>
      <c r="BI374" s="253"/>
      <c r="BJ374" s="253"/>
      <c r="BK374" s="253"/>
      <c r="BL374" s="253"/>
      <c r="BM374" s="253"/>
      <c r="BN374" s="253"/>
      <c r="BO374" s="253"/>
      <c r="BP374" s="253"/>
      <c r="BQ374" s="253"/>
      <c r="BR374" s="253"/>
      <c r="BS374" s="599"/>
      <c r="BT374" s="794"/>
    </row>
    <row r="375" spans="1:72">
      <c r="A375" s="683" t="s">
        <v>105</v>
      </c>
      <c r="B375" s="683"/>
      <c r="C375" s="683"/>
      <c r="D375" s="720" t="s">
        <v>16</v>
      </c>
      <c r="E375" s="721"/>
      <c r="F375" s="80"/>
      <c r="G375" s="81"/>
      <c r="H375" s="81"/>
      <c r="I375" s="82"/>
      <c r="J375" s="83"/>
      <c r="K375" s="310">
        <f>+COUNTIF(L375:BS375, "0-30")+COUNTIF(L375:BS375, "31-60")+COUNTIF(L375:BS375, "61-90")+COUNTIF(L375:BS375, "over 90 days")</f>
        <v>0</v>
      </c>
      <c r="L375" s="254"/>
      <c r="M375" s="254"/>
      <c r="N375" s="254"/>
      <c r="O375" s="254"/>
      <c r="P375" s="254"/>
      <c r="Q375" s="254"/>
      <c r="R375" s="254"/>
      <c r="S375" s="254"/>
      <c r="T375" s="254"/>
      <c r="U375" s="254"/>
      <c r="V375" s="254"/>
      <c r="W375" s="254"/>
      <c r="X375" s="254"/>
      <c r="Y375" s="254"/>
      <c r="Z375" s="254"/>
      <c r="AA375" s="254"/>
      <c r="AB375" s="254"/>
      <c r="AC375" s="254"/>
      <c r="AD375" s="254"/>
      <c r="AE375" s="254"/>
      <c r="AF375" s="254"/>
      <c r="AG375" s="254"/>
      <c r="AH375" s="254"/>
      <c r="AI375" s="254"/>
      <c r="AJ375" s="254"/>
      <c r="AK375" s="254"/>
      <c r="AL375" s="254"/>
      <c r="AM375" s="254"/>
      <c r="AN375" s="254"/>
      <c r="AO375" s="254"/>
      <c r="AP375" s="254"/>
      <c r="AQ375" s="254"/>
      <c r="AR375" s="254"/>
      <c r="AS375" s="254"/>
      <c r="AT375" s="254"/>
      <c r="AU375" s="254"/>
      <c r="AV375" s="254"/>
      <c r="AW375" s="254"/>
      <c r="AX375" s="254"/>
      <c r="AY375" s="254"/>
      <c r="AZ375" s="254"/>
      <c r="BA375" s="254"/>
      <c r="BB375" s="254"/>
      <c r="BC375" s="254"/>
      <c r="BD375" s="254"/>
      <c r="BE375" s="254"/>
      <c r="BF375" s="254"/>
      <c r="BG375" s="254"/>
      <c r="BH375" s="254"/>
      <c r="BI375" s="254"/>
      <c r="BJ375" s="254"/>
      <c r="BK375" s="254"/>
      <c r="BL375" s="254"/>
      <c r="BM375" s="254"/>
      <c r="BN375" s="254"/>
      <c r="BO375" s="254"/>
      <c r="BP375" s="254"/>
      <c r="BQ375" s="254"/>
      <c r="BR375" s="254"/>
      <c r="BS375" s="600"/>
      <c r="BT375" s="794"/>
    </row>
    <row r="376" spans="1:72">
      <c r="A376" s="683" t="s">
        <v>105</v>
      </c>
      <c r="B376" s="683"/>
      <c r="C376" s="683"/>
      <c r="D376" s="703" t="s">
        <v>107</v>
      </c>
      <c r="E376" s="704"/>
      <c r="F376" s="80"/>
      <c r="G376" s="81"/>
      <c r="H376" s="81"/>
      <c r="I376" s="82"/>
      <c r="J376" s="83"/>
      <c r="K376" s="310">
        <f>+COUNTIF(L375:BS375, "0-30")</f>
        <v>0</v>
      </c>
      <c r="L376" s="691"/>
      <c r="M376" s="692"/>
      <c r="N376" s="692"/>
      <c r="O376" s="692"/>
      <c r="P376" s="692"/>
      <c r="Q376" s="692"/>
      <c r="R376" s="692"/>
      <c r="S376" s="692"/>
      <c r="T376" s="692"/>
      <c r="U376" s="692"/>
      <c r="V376" s="692"/>
      <c r="W376" s="692"/>
      <c r="X376" s="692"/>
      <c r="Y376" s="692"/>
      <c r="Z376" s="692"/>
      <c r="AA376" s="692"/>
      <c r="AB376" s="692"/>
      <c r="AC376" s="692"/>
      <c r="AD376" s="692"/>
      <c r="AE376" s="692"/>
      <c r="AF376" s="692"/>
      <c r="AG376" s="692"/>
      <c r="AH376" s="692"/>
      <c r="AI376" s="692"/>
      <c r="AJ376" s="692"/>
      <c r="AK376" s="692"/>
      <c r="AL376" s="692"/>
      <c r="AM376" s="692"/>
      <c r="AN376" s="692"/>
      <c r="AO376" s="692"/>
      <c r="AP376" s="692"/>
      <c r="AQ376" s="692"/>
      <c r="AR376" s="692"/>
      <c r="AS376" s="692"/>
      <c r="AT376" s="692"/>
      <c r="AU376" s="692"/>
      <c r="AV376" s="692"/>
      <c r="AW376" s="692"/>
      <c r="AX376" s="692"/>
      <c r="AY376" s="692"/>
      <c r="AZ376" s="692"/>
      <c r="BA376" s="692"/>
      <c r="BB376" s="692"/>
      <c r="BC376" s="692"/>
      <c r="BD376" s="692"/>
      <c r="BE376" s="692"/>
      <c r="BF376" s="692"/>
      <c r="BG376" s="692"/>
      <c r="BH376" s="692"/>
      <c r="BI376" s="692"/>
      <c r="BJ376" s="692"/>
      <c r="BK376" s="692"/>
      <c r="BL376" s="692"/>
      <c r="BM376" s="692"/>
      <c r="BN376" s="692"/>
      <c r="BO376" s="692"/>
      <c r="BP376" s="692"/>
      <c r="BQ376" s="692"/>
      <c r="BR376" s="692"/>
      <c r="BS376" s="692"/>
      <c r="BT376" s="794"/>
    </row>
    <row r="377" spans="1:72">
      <c r="A377" s="683" t="s">
        <v>105</v>
      </c>
      <c r="B377" s="683"/>
      <c r="C377" s="683"/>
      <c r="D377" s="703" t="s">
        <v>108</v>
      </c>
      <c r="E377" s="704"/>
      <c r="F377" s="80"/>
      <c r="G377" s="81"/>
      <c r="H377" s="81"/>
      <c r="I377" s="82"/>
      <c r="J377" s="83"/>
      <c r="K377" s="310">
        <f>+COUNTIF(L375:BS375, "31-60")</f>
        <v>0</v>
      </c>
      <c r="L377" s="693"/>
      <c r="M377" s="694"/>
      <c r="N377" s="694"/>
      <c r="O377" s="694"/>
      <c r="P377" s="694"/>
      <c r="Q377" s="694"/>
      <c r="R377" s="694"/>
      <c r="S377" s="694"/>
      <c r="T377" s="694"/>
      <c r="U377" s="694"/>
      <c r="V377" s="694"/>
      <c r="W377" s="694"/>
      <c r="X377" s="694"/>
      <c r="Y377" s="694"/>
      <c r="Z377" s="694"/>
      <c r="AA377" s="694"/>
      <c r="AB377" s="694"/>
      <c r="AC377" s="694"/>
      <c r="AD377" s="694"/>
      <c r="AE377" s="694"/>
      <c r="AF377" s="694"/>
      <c r="AG377" s="694"/>
      <c r="AH377" s="694"/>
      <c r="AI377" s="694"/>
      <c r="AJ377" s="694"/>
      <c r="AK377" s="694"/>
      <c r="AL377" s="694"/>
      <c r="AM377" s="694"/>
      <c r="AN377" s="694"/>
      <c r="AO377" s="694"/>
      <c r="AP377" s="694"/>
      <c r="AQ377" s="694"/>
      <c r="AR377" s="694"/>
      <c r="AS377" s="694"/>
      <c r="AT377" s="694"/>
      <c r="AU377" s="694"/>
      <c r="AV377" s="694"/>
      <c r="AW377" s="694"/>
      <c r="AX377" s="694"/>
      <c r="AY377" s="694"/>
      <c r="AZ377" s="694"/>
      <c r="BA377" s="694"/>
      <c r="BB377" s="694"/>
      <c r="BC377" s="694"/>
      <c r="BD377" s="694"/>
      <c r="BE377" s="694"/>
      <c r="BF377" s="694"/>
      <c r="BG377" s="694"/>
      <c r="BH377" s="694"/>
      <c r="BI377" s="694"/>
      <c r="BJ377" s="694"/>
      <c r="BK377" s="694"/>
      <c r="BL377" s="694"/>
      <c r="BM377" s="694"/>
      <c r="BN377" s="694"/>
      <c r="BO377" s="694"/>
      <c r="BP377" s="694"/>
      <c r="BQ377" s="694"/>
      <c r="BR377" s="694"/>
      <c r="BS377" s="694"/>
      <c r="BT377" s="794"/>
    </row>
    <row r="378" spans="1:72">
      <c r="A378" s="683" t="s">
        <v>105</v>
      </c>
      <c r="B378" s="683"/>
      <c r="C378" s="683"/>
      <c r="D378" s="703" t="s">
        <v>109</v>
      </c>
      <c r="E378" s="704"/>
      <c r="F378" s="80"/>
      <c r="G378" s="81"/>
      <c r="H378" s="81"/>
      <c r="I378" s="82"/>
      <c r="J378" s="83"/>
      <c r="K378" s="310">
        <f>+COUNTIF(L375:BS375, "61-90")</f>
        <v>0</v>
      </c>
      <c r="L378" s="693"/>
      <c r="M378" s="694"/>
      <c r="N378" s="694"/>
      <c r="O378" s="694"/>
      <c r="P378" s="694"/>
      <c r="Q378" s="694"/>
      <c r="R378" s="694"/>
      <c r="S378" s="694"/>
      <c r="T378" s="694"/>
      <c r="U378" s="694"/>
      <c r="V378" s="694"/>
      <c r="W378" s="694"/>
      <c r="X378" s="694"/>
      <c r="Y378" s="694"/>
      <c r="Z378" s="694"/>
      <c r="AA378" s="694"/>
      <c r="AB378" s="694"/>
      <c r="AC378" s="694"/>
      <c r="AD378" s="694"/>
      <c r="AE378" s="694"/>
      <c r="AF378" s="694"/>
      <c r="AG378" s="694"/>
      <c r="AH378" s="694"/>
      <c r="AI378" s="694"/>
      <c r="AJ378" s="694"/>
      <c r="AK378" s="694"/>
      <c r="AL378" s="694"/>
      <c r="AM378" s="694"/>
      <c r="AN378" s="694"/>
      <c r="AO378" s="694"/>
      <c r="AP378" s="694"/>
      <c r="AQ378" s="694"/>
      <c r="AR378" s="694"/>
      <c r="AS378" s="694"/>
      <c r="AT378" s="694"/>
      <c r="AU378" s="694"/>
      <c r="AV378" s="694"/>
      <c r="AW378" s="694"/>
      <c r="AX378" s="694"/>
      <c r="AY378" s="694"/>
      <c r="AZ378" s="694"/>
      <c r="BA378" s="694"/>
      <c r="BB378" s="694"/>
      <c r="BC378" s="694"/>
      <c r="BD378" s="694"/>
      <c r="BE378" s="694"/>
      <c r="BF378" s="694"/>
      <c r="BG378" s="694"/>
      <c r="BH378" s="694"/>
      <c r="BI378" s="694"/>
      <c r="BJ378" s="694"/>
      <c r="BK378" s="694"/>
      <c r="BL378" s="694"/>
      <c r="BM378" s="694"/>
      <c r="BN378" s="694"/>
      <c r="BO378" s="694"/>
      <c r="BP378" s="694"/>
      <c r="BQ378" s="694"/>
      <c r="BR378" s="694"/>
      <c r="BS378" s="694"/>
      <c r="BT378" s="794"/>
    </row>
    <row r="379" spans="1:72">
      <c r="A379" s="683" t="s">
        <v>105</v>
      </c>
      <c r="B379" s="683"/>
      <c r="C379" s="683"/>
      <c r="D379" s="707" t="s">
        <v>110</v>
      </c>
      <c r="E379" s="708"/>
      <c r="F379" s="80"/>
      <c r="G379" s="81"/>
      <c r="H379" s="81"/>
      <c r="I379" s="82"/>
      <c r="J379" s="83"/>
      <c r="K379" s="310">
        <f>+COUNTIF(L375:BS375, "over 90 days")</f>
        <v>0</v>
      </c>
      <c r="L379" s="695"/>
      <c r="M379" s="696"/>
      <c r="N379" s="696"/>
      <c r="O379" s="696"/>
      <c r="P379" s="696"/>
      <c r="Q379" s="696"/>
      <c r="R379" s="696"/>
      <c r="S379" s="696"/>
      <c r="T379" s="696"/>
      <c r="U379" s="696"/>
      <c r="V379" s="696"/>
      <c r="W379" s="696"/>
      <c r="X379" s="696"/>
      <c r="Y379" s="696"/>
      <c r="Z379" s="696"/>
      <c r="AA379" s="696"/>
      <c r="AB379" s="696"/>
      <c r="AC379" s="696"/>
      <c r="AD379" s="696"/>
      <c r="AE379" s="696"/>
      <c r="AF379" s="696"/>
      <c r="AG379" s="696"/>
      <c r="AH379" s="696"/>
      <c r="AI379" s="696"/>
      <c r="AJ379" s="696"/>
      <c r="AK379" s="696"/>
      <c r="AL379" s="696"/>
      <c r="AM379" s="696"/>
      <c r="AN379" s="696"/>
      <c r="AO379" s="696"/>
      <c r="AP379" s="696"/>
      <c r="AQ379" s="696"/>
      <c r="AR379" s="696"/>
      <c r="AS379" s="696"/>
      <c r="AT379" s="696"/>
      <c r="AU379" s="696"/>
      <c r="AV379" s="696"/>
      <c r="AW379" s="696"/>
      <c r="AX379" s="696"/>
      <c r="AY379" s="696"/>
      <c r="AZ379" s="696"/>
      <c r="BA379" s="696"/>
      <c r="BB379" s="696"/>
      <c r="BC379" s="696"/>
      <c r="BD379" s="696"/>
      <c r="BE379" s="696"/>
      <c r="BF379" s="696"/>
      <c r="BG379" s="696"/>
      <c r="BH379" s="696"/>
      <c r="BI379" s="696"/>
      <c r="BJ379" s="696"/>
      <c r="BK379" s="696"/>
      <c r="BL379" s="696"/>
      <c r="BM379" s="696"/>
      <c r="BN379" s="696"/>
      <c r="BO379" s="696"/>
      <c r="BP379" s="696"/>
      <c r="BQ379" s="696"/>
      <c r="BR379" s="696"/>
      <c r="BS379" s="696"/>
      <c r="BT379" s="794"/>
    </row>
    <row r="380" spans="1:72" ht="15" thickBot="1">
      <c r="A380" s="717" t="s">
        <v>105</v>
      </c>
      <c r="B380" s="717"/>
      <c r="C380" s="717"/>
      <c r="D380" s="705" t="s">
        <v>115</v>
      </c>
      <c r="E380" s="706"/>
      <c r="F380" s="98"/>
      <c r="G380" s="99"/>
      <c r="H380" s="99"/>
      <c r="I380" s="86"/>
      <c r="J380" s="87"/>
      <c r="K380" s="88">
        <f>+COUNTIF(L380:BS380, "Yes c.")</f>
        <v>0</v>
      </c>
      <c r="L380" s="255"/>
      <c r="M380" s="255"/>
      <c r="N380" s="255"/>
      <c r="O380" s="255"/>
      <c r="P380" s="255"/>
      <c r="Q380" s="255"/>
      <c r="R380" s="255"/>
      <c r="S380" s="255"/>
      <c r="T380" s="255"/>
      <c r="U380" s="255"/>
      <c r="V380" s="255"/>
      <c r="W380" s="255"/>
      <c r="X380" s="255"/>
      <c r="Y380" s="255"/>
      <c r="Z380" s="255"/>
      <c r="AA380" s="255"/>
      <c r="AB380" s="255"/>
      <c r="AC380" s="255"/>
      <c r="AD380" s="255"/>
      <c r="AE380" s="255"/>
      <c r="AF380" s="255"/>
      <c r="AG380" s="255"/>
      <c r="AH380" s="255"/>
      <c r="AI380" s="255"/>
      <c r="AJ380" s="255"/>
      <c r="AK380" s="255"/>
      <c r="AL380" s="255"/>
      <c r="AM380" s="255"/>
      <c r="AN380" s="255"/>
      <c r="AO380" s="255"/>
      <c r="AP380" s="255"/>
      <c r="AQ380" s="255"/>
      <c r="AR380" s="255"/>
      <c r="AS380" s="255"/>
      <c r="AT380" s="255"/>
      <c r="AU380" s="255"/>
      <c r="AV380" s="255"/>
      <c r="AW380" s="255"/>
      <c r="AX380" s="255"/>
      <c r="AY380" s="255"/>
      <c r="AZ380" s="255"/>
      <c r="BA380" s="255"/>
      <c r="BB380" s="255"/>
      <c r="BC380" s="255"/>
      <c r="BD380" s="255"/>
      <c r="BE380" s="255"/>
      <c r="BF380" s="255"/>
      <c r="BG380" s="255"/>
      <c r="BH380" s="255"/>
      <c r="BI380" s="255"/>
      <c r="BJ380" s="255"/>
      <c r="BK380" s="255"/>
      <c r="BL380" s="255"/>
      <c r="BM380" s="255"/>
      <c r="BN380" s="255"/>
      <c r="BO380" s="255"/>
      <c r="BP380" s="255"/>
      <c r="BQ380" s="255"/>
      <c r="BR380" s="255"/>
      <c r="BS380" s="601"/>
      <c r="BT380" s="795"/>
    </row>
    <row r="381" spans="1:72" ht="52.8">
      <c r="A381" s="304" t="s">
        <v>102</v>
      </c>
      <c r="B381" s="72">
        <v>50</v>
      </c>
      <c r="C381" s="304" t="s">
        <v>61</v>
      </c>
      <c r="D381" s="73" t="s">
        <v>123</v>
      </c>
      <c r="E381" s="94" t="str">
        <f>IF(F381=0,"",IF(F381=G381,"N/A",IF(ISERROR(J381/I381),1,J381/I381)))</f>
        <v/>
      </c>
      <c r="F381" s="74">
        <f>COUNTIF(L381:CG381,"1 Yes")+COUNTIF(L381:CG381,"2 No")+COUNTIF(L381:CG381,"3 N/A")</f>
        <v>0</v>
      </c>
      <c r="G381" s="74">
        <f>COUNTIF(L381:CG381,"3 N/A")</f>
        <v>0</v>
      </c>
      <c r="H381" s="75">
        <f>+COUNTIF(L381:BS381, "2 No")</f>
        <v>0</v>
      </c>
      <c r="I381" s="71">
        <f>+COUNTIF(L381:BS381, "2 No")+COUNTIF(L381:BS381,"1 Yes")</f>
        <v>0</v>
      </c>
      <c r="J381" s="310">
        <f>+COUNTIF(L381:BS381, "1 Yes")</f>
        <v>0</v>
      </c>
      <c r="K381" s="310"/>
      <c r="L381" s="252"/>
      <c r="M381" s="252"/>
      <c r="N381" s="252"/>
      <c r="O381" s="252"/>
      <c r="P381" s="252"/>
      <c r="Q381" s="252"/>
      <c r="R381" s="252"/>
      <c r="S381" s="252"/>
      <c r="T381" s="252"/>
      <c r="U381" s="252"/>
      <c r="V381" s="252"/>
      <c r="W381" s="252"/>
      <c r="X381" s="252"/>
      <c r="Y381" s="252"/>
      <c r="Z381" s="252"/>
      <c r="AA381" s="252"/>
      <c r="AB381" s="252"/>
      <c r="AC381" s="252"/>
      <c r="AD381" s="252"/>
      <c r="AE381" s="252"/>
      <c r="AF381" s="252"/>
      <c r="AG381" s="252"/>
      <c r="AH381" s="252"/>
      <c r="AI381" s="252"/>
      <c r="AJ381" s="252"/>
      <c r="AK381" s="252"/>
      <c r="AL381" s="252"/>
      <c r="AM381" s="252"/>
      <c r="AN381" s="252"/>
      <c r="AO381" s="252"/>
      <c r="AP381" s="252"/>
      <c r="AQ381" s="252"/>
      <c r="AR381" s="252"/>
      <c r="AS381" s="252"/>
      <c r="AT381" s="252"/>
      <c r="AU381" s="252"/>
      <c r="AV381" s="252"/>
      <c r="AW381" s="252"/>
      <c r="AX381" s="252"/>
      <c r="AY381" s="252"/>
      <c r="AZ381" s="252"/>
      <c r="BA381" s="252"/>
      <c r="BB381" s="252"/>
      <c r="BC381" s="252"/>
      <c r="BD381" s="252"/>
      <c r="BE381" s="252"/>
      <c r="BF381" s="252"/>
      <c r="BG381" s="252"/>
      <c r="BH381" s="252"/>
      <c r="BI381" s="252"/>
      <c r="BJ381" s="252"/>
      <c r="BK381" s="252"/>
      <c r="BL381" s="252"/>
      <c r="BM381" s="252"/>
      <c r="BN381" s="252"/>
      <c r="BO381" s="252"/>
      <c r="BP381" s="252"/>
      <c r="BQ381" s="252"/>
      <c r="BR381" s="252"/>
      <c r="BS381" s="598"/>
      <c r="BT381" s="688"/>
    </row>
    <row r="382" spans="1:72" ht="28.5" customHeight="1">
      <c r="A382" s="683" t="s">
        <v>105</v>
      </c>
      <c r="B382" s="683"/>
      <c r="C382" s="683"/>
      <c r="D382" s="681" t="s">
        <v>124</v>
      </c>
      <c r="E382" s="682"/>
      <c r="F382" s="76"/>
      <c r="G382" s="77"/>
      <c r="H382" s="77"/>
      <c r="I382" s="78"/>
      <c r="J382" s="79"/>
      <c r="K382" s="310">
        <f>+COUNTIF(L382:BS382, "Yes a.")</f>
        <v>0</v>
      </c>
      <c r="L382" s="253"/>
      <c r="M382" s="253"/>
      <c r="N382" s="253"/>
      <c r="O382" s="253"/>
      <c r="P382" s="253"/>
      <c r="Q382" s="253"/>
      <c r="R382" s="253"/>
      <c r="S382" s="253"/>
      <c r="T382" s="253"/>
      <c r="U382" s="253"/>
      <c r="V382" s="253"/>
      <c r="W382" s="253"/>
      <c r="X382" s="253"/>
      <c r="Y382" s="253"/>
      <c r="Z382" s="253"/>
      <c r="AA382" s="253"/>
      <c r="AB382" s="253"/>
      <c r="AC382" s="253"/>
      <c r="AD382" s="253"/>
      <c r="AE382" s="253"/>
      <c r="AF382" s="253"/>
      <c r="AG382" s="253"/>
      <c r="AH382" s="253"/>
      <c r="AI382" s="253"/>
      <c r="AJ382" s="253"/>
      <c r="AK382" s="253"/>
      <c r="AL382" s="253"/>
      <c r="AM382" s="253"/>
      <c r="AN382" s="253"/>
      <c r="AO382" s="253"/>
      <c r="AP382" s="253"/>
      <c r="AQ382" s="253"/>
      <c r="AR382" s="253"/>
      <c r="AS382" s="253"/>
      <c r="AT382" s="253"/>
      <c r="AU382" s="253"/>
      <c r="AV382" s="253"/>
      <c r="AW382" s="253"/>
      <c r="AX382" s="253"/>
      <c r="AY382" s="253"/>
      <c r="AZ382" s="253"/>
      <c r="BA382" s="253"/>
      <c r="BB382" s="253"/>
      <c r="BC382" s="253"/>
      <c r="BD382" s="253"/>
      <c r="BE382" s="253"/>
      <c r="BF382" s="253"/>
      <c r="BG382" s="253"/>
      <c r="BH382" s="253"/>
      <c r="BI382" s="253"/>
      <c r="BJ382" s="253"/>
      <c r="BK382" s="253"/>
      <c r="BL382" s="253"/>
      <c r="BM382" s="253"/>
      <c r="BN382" s="253"/>
      <c r="BO382" s="253"/>
      <c r="BP382" s="253"/>
      <c r="BQ382" s="253"/>
      <c r="BR382" s="253"/>
      <c r="BS382" s="599"/>
      <c r="BT382" s="689"/>
    </row>
    <row r="383" spans="1:72">
      <c r="A383" s="683" t="s">
        <v>105</v>
      </c>
      <c r="B383" s="683"/>
      <c r="C383" s="683"/>
      <c r="D383" s="681" t="s">
        <v>73</v>
      </c>
      <c r="E383" s="682"/>
      <c r="F383" s="80"/>
      <c r="G383" s="81"/>
      <c r="H383" s="81"/>
      <c r="I383" s="78"/>
      <c r="J383" s="79"/>
      <c r="K383" s="310">
        <f>+COUNTIF(L383:BS383, "Yes b.")</f>
        <v>0</v>
      </c>
      <c r="L383" s="253"/>
      <c r="M383" s="253"/>
      <c r="N383" s="253"/>
      <c r="O383" s="253"/>
      <c r="P383" s="253"/>
      <c r="Q383" s="253"/>
      <c r="R383" s="253"/>
      <c r="S383" s="253"/>
      <c r="T383" s="253"/>
      <c r="U383" s="253"/>
      <c r="V383" s="253"/>
      <c r="W383" s="253"/>
      <c r="X383" s="253"/>
      <c r="Y383" s="253"/>
      <c r="Z383" s="253"/>
      <c r="AA383" s="253"/>
      <c r="AB383" s="253"/>
      <c r="AC383" s="253"/>
      <c r="AD383" s="253"/>
      <c r="AE383" s="253"/>
      <c r="AF383" s="253"/>
      <c r="AG383" s="253"/>
      <c r="AH383" s="253"/>
      <c r="AI383" s="253"/>
      <c r="AJ383" s="253"/>
      <c r="AK383" s="253"/>
      <c r="AL383" s="253"/>
      <c r="AM383" s="253"/>
      <c r="AN383" s="253"/>
      <c r="AO383" s="253"/>
      <c r="AP383" s="253"/>
      <c r="AQ383" s="253"/>
      <c r="AR383" s="253"/>
      <c r="AS383" s="253"/>
      <c r="AT383" s="253"/>
      <c r="AU383" s="253"/>
      <c r="AV383" s="253"/>
      <c r="AW383" s="253"/>
      <c r="AX383" s="253"/>
      <c r="AY383" s="253"/>
      <c r="AZ383" s="253"/>
      <c r="BA383" s="253"/>
      <c r="BB383" s="253"/>
      <c r="BC383" s="253"/>
      <c r="BD383" s="253"/>
      <c r="BE383" s="253"/>
      <c r="BF383" s="253"/>
      <c r="BG383" s="253"/>
      <c r="BH383" s="253"/>
      <c r="BI383" s="253"/>
      <c r="BJ383" s="253"/>
      <c r="BK383" s="253"/>
      <c r="BL383" s="253"/>
      <c r="BM383" s="253"/>
      <c r="BN383" s="253"/>
      <c r="BO383" s="253"/>
      <c r="BP383" s="253"/>
      <c r="BQ383" s="253"/>
      <c r="BR383" s="253"/>
      <c r="BS383" s="599"/>
      <c r="BT383" s="689"/>
    </row>
    <row r="384" spans="1:72">
      <c r="A384" s="683" t="s">
        <v>105</v>
      </c>
      <c r="B384" s="683"/>
      <c r="C384" s="683"/>
      <c r="D384" s="720" t="s">
        <v>16</v>
      </c>
      <c r="E384" s="721"/>
      <c r="F384" s="80"/>
      <c r="G384" s="81"/>
      <c r="H384" s="81"/>
      <c r="I384" s="82"/>
      <c r="J384" s="83"/>
      <c r="K384" s="310">
        <f>+COUNTIF(L384:BS384, "0-30")+COUNTIF(L384:BS384, "31-60")+COUNTIF(L384:BS384, "61-90")+COUNTIF(L384:BS384, "over 90 days")</f>
        <v>0</v>
      </c>
      <c r="L384" s="254"/>
      <c r="M384" s="254"/>
      <c r="N384" s="254"/>
      <c r="O384" s="254"/>
      <c r="P384" s="254"/>
      <c r="Q384" s="254"/>
      <c r="R384" s="254"/>
      <c r="S384" s="254"/>
      <c r="T384" s="254"/>
      <c r="U384" s="254"/>
      <c r="V384" s="254"/>
      <c r="W384" s="254"/>
      <c r="X384" s="254"/>
      <c r="Y384" s="254"/>
      <c r="Z384" s="254"/>
      <c r="AA384" s="254"/>
      <c r="AB384" s="254"/>
      <c r="AC384" s="254"/>
      <c r="AD384" s="254"/>
      <c r="AE384" s="254"/>
      <c r="AF384" s="254"/>
      <c r="AG384" s="254"/>
      <c r="AH384" s="254"/>
      <c r="AI384" s="254"/>
      <c r="AJ384" s="254"/>
      <c r="AK384" s="254"/>
      <c r="AL384" s="254"/>
      <c r="AM384" s="254"/>
      <c r="AN384" s="254"/>
      <c r="AO384" s="254"/>
      <c r="AP384" s="254"/>
      <c r="AQ384" s="254"/>
      <c r="AR384" s="254"/>
      <c r="AS384" s="254"/>
      <c r="AT384" s="254"/>
      <c r="AU384" s="254"/>
      <c r="AV384" s="254"/>
      <c r="AW384" s="254"/>
      <c r="AX384" s="254"/>
      <c r="AY384" s="254"/>
      <c r="AZ384" s="254"/>
      <c r="BA384" s="254"/>
      <c r="BB384" s="254"/>
      <c r="BC384" s="254"/>
      <c r="BD384" s="254"/>
      <c r="BE384" s="254"/>
      <c r="BF384" s="254"/>
      <c r="BG384" s="254"/>
      <c r="BH384" s="254"/>
      <c r="BI384" s="254"/>
      <c r="BJ384" s="254"/>
      <c r="BK384" s="254"/>
      <c r="BL384" s="254"/>
      <c r="BM384" s="254"/>
      <c r="BN384" s="254"/>
      <c r="BO384" s="254"/>
      <c r="BP384" s="254"/>
      <c r="BQ384" s="254"/>
      <c r="BR384" s="254"/>
      <c r="BS384" s="600"/>
      <c r="BT384" s="689"/>
    </row>
    <row r="385" spans="1:72">
      <c r="A385" s="683" t="s">
        <v>105</v>
      </c>
      <c r="B385" s="683"/>
      <c r="C385" s="683"/>
      <c r="D385" s="703" t="s">
        <v>107</v>
      </c>
      <c r="E385" s="704"/>
      <c r="F385" s="80"/>
      <c r="G385" s="81"/>
      <c r="H385" s="81"/>
      <c r="I385" s="82"/>
      <c r="J385" s="83"/>
      <c r="K385" s="310">
        <f>+COUNTIF(L384:BS384, "0-30")</f>
        <v>0</v>
      </c>
      <c r="L385" s="691"/>
      <c r="M385" s="692"/>
      <c r="N385" s="692"/>
      <c r="O385" s="692"/>
      <c r="P385" s="692"/>
      <c r="Q385" s="692"/>
      <c r="R385" s="692"/>
      <c r="S385" s="692"/>
      <c r="T385" s="692"/>
      <c r="U385" s="692"/>
      <c r="V385" s="692"/>
      <c r="W385" s="692"/>
      <c r="X385" s="692"/>
      <c r="Y385" s="692"/>
      <c r="Z385" s="692"/>
      <c r="AA385" s="692"/>
      <c r="AB385" s="692"/>
      <c r="AC385" s="692"/>
      <c r="AD385" s="692"/>
      <c r="AE385" s="692"/>
      <c r="AF385" s="692"/>
      <c r="AG385" s="692"/>
      <c r="AH385" s="692"/>
      <c r="AI385" s="692"/>
      <c r="AJ385" s="692"/>
      <c r="AK385" s="692"/>
      <c r="AL385" s="692"/>
      <c r="AM385" s="692"/>
      <c r="AN385" s="692"/>
      <c r="AO385" s="692"/>
      <c r="AP385" s="692"/>
      <c r="AQ385" s="692"/>
      <c r="AR385" s="692"/>
      <c r="AS385" s="692"/>
      <c r="AT385" s="692"/>
      <c r="AU385" s="692"/>
      <c r="AV385" s="692"/>
      <c r="AW385" s="692"/>
      <c r="AX385" s="692"/>
      <c r="AY385" s="692"/>
      <c r="AZ385" s="692"/>
      <c r="BA385" s="692"/>
      <c r="BB385" s="692"/>
      <c r="BC385" s="692"/>
      <c r="BD385" s="692"/>
      <c r="BE385" s="692"/>
      <c r="BF385" s="692"/>
      <c r="BG385" s="692"/>
      <c r="BH385" s="692"/>
      <c r="BI385" s="692"/>
      <c r="BJ385" s="692"/>
      <c r="BK385" s="692"/>
      <c r="BL385" s="692"/>
      <c r="BM385" s="692"/>
      <c r="BN385" s="692"/>
      <c r="BO385" s="692"/>
      <c r="BP385" s="692"/>
      <c r="BQ385" s="692"/>
      <c r="BR385" s="692"/>
      <c r="BS385" s="692"/>
      <c r="BT385" s="689"/>
    </row>
    <row r="386" spans="1:72">
      <c r="A386" s="683" t="s">
        <v>105</v>
      </c>
      <c r="B386" s="683"/>
      <c r="C386" s="683"/>
      <c r="D386" s="703" t="s">
        <v>108</v>
      </c>
      <c r="E386" s="704"/>
      <c r="F386" s="80"/>
      <c r="G386" s="81"/>
      <c r="H386" s="81"/>
      <c r="I386" s="82"/>
      <c r="J386" s="83"/>
      <c r="K386" s="310">
        <f>+COUNTIF(L384:BS384, "31-60")</f>
        <v>0</v>
      </c>
      <c r="L386" s="693"/>
      <c r="M386" s="694"/>
      <c r="N386" s="694"/>
      <c r="O386" s="694"/>
      <c r="P386" s="694"/>
      <c r="Q386" s="694"/>
      <c r="R386" s="694"/>
      <c r="S386" s="694"/>
      <c r="T386" s="694"/>
      <c r="U386" s="694"/>
      <c r="V386" s="694"/>
      <c r="W386" s="694"/>
      <c r="X386" s="694"/>
      <c r="Y386" s="694"/>
      <c r="Z386" s="694"/>
      <c r="AA386" s="694"/>
      <c r="AB386" s="694"/>
      <c r="AC386" s="694"/>
      <c r="AD386" s="694"/>
      <c r="AE386" s="694"/>
      <c r="AF386" s="694"/>
      <c r="AG386" s="694"/>
      <c r="AH386" s="694"/>
      <c r="AI386" s="694"/>
      <c r="AJ386" s="694"/>
      <c r="AK386" s="694"/>
      <c r="AL386" s="694"/>
      <c r="AM386" s="694"/>
      <c r="AN386" s="694"/>
      <c r="AO386" s="694"/>
      <c r="AP386" s="694"/>
      <c r="AQ386" s="694"/>
      <c r="AR386" s="694"/>
      <c r="AS386" s="694"/>
      <c r="AT386" s="694"/>
      <c r="AU386" s="694"/>
      <c r="AV386" s="694"/>
      <c r="AW386" s="694"/>
      <c r="AX386" s="694"/>
      <c r="AY386" s="694"/>
      <c r="AZ386" s="694"/>
      <c r="BA386" s="694"/>
      <c r="BB386" s="694"/>
      <c r="BC386" s="694"/>
      <c r="BD386" s="694"/>
      <c r="BE386" s="694"/>
      <c r="BF386" s="694"/>
      <c r="BG386" s="694"/>
      <c r="BH386" s="694"/>
      <c r="BI386" s="694"/>
      <c r="BJ386" s="694"/>
      <c r="BK386" s="694"/>
      <c r="BL386" s="694"/>
      <c r="BM386" s="694"/>
      <c r="BN386" s="694"/>
      <c r="BO386" s="694"/>
      <c r="BP386" s="694"/>
      <c r="BQ386" s="694"/>
      <c r="BR386" s="694"/>
      <c r="BS386" s="694"/>
      <c r="BT386" s="689"/>
    </row>
    <row r="387" spans="1:72">
      <c r="A387" s="683" t="s">
        <v>105</v>
      </c>
      <c r="B387" s="683"/>
      <c r="C387" s="683"/>
      <c r="D387" s="703" t="s">
        <v>109</v>
      </c>
      <c r="E387" s="704"/>
      <c r="F387" s="80"/>
      <c r="G387" s="81"/>
      <c r="H387" s="81"/>
      <c r="I387" s="82"/>
      <c r="J387" s="83"/>
      <c r="K387" s="310">
        <f>+COUNTIF(L384:BS384, "61-90")</f>
        <v>0</v>
      </c>
      <c r="L387" s="693"/>
      <c r="M387" s="694"/>
      <c r="N387" s="694"/>
      <c r="O387" s="694"/>
      <c r="P387" s="694"/>
      <c r="Q387" s="694"/>
      <c r="R387" s="694"/>
      <c r="S387" s="694"/>
      <c r="T387" s="694"/>
      <c r="U387" s="694"/>
      <c r="V387" s="694"/>
      <c r="W387" s="694"/>
      <c r="X387" s="694"/>
      <c r="Y387" s="694"/>
      <c r="Z387" s="694"/>
      <c r="AA387" s="694"/>
      <c r="AB387" s="694"/>
      <c r="AC387" s="694"/>
      <c r="AD387" s="694"/>
      <c r="AE387" s="694"/>
      <c r="AF387" s="694"/>
      <c r="AG387" s="694"/>
      <c r="AH387" s="694"/>
      <c r="AI387" s="694"/>
      <c r="AJ387" s="694"/>
      <c r="AK387" s="694"/>
      <c r="AL387" s="694"/>
      <c r="AM387" s="694"/>
      <c r="AN387" s="694"/>
      <c r="AO387" s="694"/>
      <c r="AP387" s="694"/>
      <c r="AQ387" s="694"/>
      <c r="AR387" s="694"/>
      <c r="AS387" s="694"/>
      <c r="AT387" s="694"/>
      <c r="AU387" s="694"/>
      <c r="AV387" s="694"/>
      <c r="AW387" s="694"/>
      <c r="AX387" s="694"/>
      <c r="AY387" s="694"/>
      <c r="AZ387" s="694"/>
      <c r="BA387" s="694"/>
      <c r="BB387" s="694"/>
      <c r="BC387" s="694"/>
      <c r="BD387" s="694"/>
      <c r="BE387" s="694"/>
      <c r="BF387" s="694"/>
      <c r="BG387" s="694"/>
      <c r="BH387" s="694"/>
      <c r="BI387" s="694"/>
      <c r="BJ387" s="694"/>
      <c r="BK387" s="694"/>
      <c r="BL387" s="694"/>
      <c r="BM387" s="694"/>
      <c r="BN387" s="694"/>
      <c r="BO387" s="694"/>
      <c r="BP387" s="694"/>
      <c r="BQ387" s="694"/>
      <c r="BR387" s="694"/>
      <c r="BS387" s="694"/>
      <c r="BT387" s="689"/>
    </row>
    <row r="388" spans="1:72">
      <c r="A388" s="683" t="s">
        <v>105</v>
      </c>
      <c r="B388" s="683"/>
      <c r="C388" s="683"/>
      <c r="D388" s="707" t="s">
        <v>110</v>
      </c>
      <c r="E388" s="708"/>
      <c r="F388" s="80"/>
      <c r="G388" s="81"/>
      <c r="H388" s="81"/>
      <c r="I388" s="82"/>
      <c r="J388" s="83"/>
      <c r="K388" s="310">
        <f>+COUNTIF(L384:BS384, "over 90 days")</f>
        <v>0</v>
      </c>
      <c r="L388" s="695"/>
      <c r="M388" s="696"/>
      <c r="N388" s="696"/>
      <c r="O388" s="696"/>
      <c r="P388" s="696"/>
      <c r="Q388" s="696"/>
      <c r="R388" s="696"/>
      <c r="S388" s="696"/>
      <c r="T388" s="696"/>
      <c r="U388" s="696"/>
      <c r="V388" s="696"/>
      <c r="W388" s="696"/>
      <c r="X388" s="696"/>
      <c r="Y388" s="696"/>
      <c r="Z388" s="696"/>
      <c r="AA388" s="696"/>
      <c r="AB388" s="696"/>
      <c r="AC388" s="696"/>
      <c r="AD388" s="696"/>
      <c r="AE388" s="696"/>
      <c r="AF388" s="696"/>
      <c r="AG388" s="696"/>
      <c r="AH388" s="696"/>
      <c r="AI388" s="696"/>
      <c r="AJ388" s="696"/>
      <c r="AK388" s="696"/>
      <c r="AL388" s="696"/>
      <c r="AM388" s="696"/>
      <c r="AN388" s="696"/>
      <c r="AO388" s="696"/>
      <c r="AP388" s="696"/>
      <c r="AQ388" s="696"/>
      <c r="AR388" s="696"/>
      <c r="AS388" s="696"/>
      <c r="AT388" s="696"/>
      <c r="AU388" s="696"/>
      <c r="AV388" s="696"/>
      <c r="AW388" s="696"/>
      <c r="AX388" s="696"/>
      <c r="AY388" s="696"/>
      <c r="AZ388" s="696"/>
      <c r="BA388" s="696"/>
      <c r="BB388" s="696"/>
      <c r="BC388" s="696"/>
      <c r="BD388" s="696"/>
      <c r="BE388" s="696"/>
      <c r="BF388" s="696"/>
      <c r="BG388" s="696"/>
      <c r="BH388" s="696"/>
      <c r="BI388" s="696"/>
      <c r="BJ388" s="696"/>
      <c r="BK388" s="696"/>
      <c r="BL388" s="696"/>
      <c r="BM388" s="696"/>
      <c r="BN388" s="696"/>
      <c r="BO388" s="696"/>
      <c r="BP388" s="696"/>
      <c r="BQ388" s="696"/>
      <c r="BR388" s="696"/>
      <c r="BS388" s="696"/>
      <c r="BT388" s="689"/>
    </row>
    <row r="389" spans="1:72" ht="15" thickBot="1">
      <c r="A389" s="717" t="s">
        <v>105</v>
      </c>
      <c r="B389" s="717"/>
      <c r="C389" s="717"/>
      <c r="D389" s="705" t="s">
        <v>81</v>
      </c>
      <c r="E389" s="706"/>
      <c r="F389" s="98"/>
      <c r="G389" s="99"/>
      <c r="H389" s="99"/>
      <c r="I389" s="86"/>
      <c r="J389" s="87"/>
      <c r="K389" s="88">
        <f>+COUNTIF(L389:BS389, "Yes c.")</f>
        <v>0</v>
      </c>
      <c r="L389" s="255"/>
      <c r="M389" s="255"/>
      <c r="N389" s="255"/>
      <c r="O389" s="255"/>
      <c r="P389" s="255"/>
      <c r="Q389" s="255"/>
      <c r="R389" s="255"/>
      <c r="S389" s="255"/>
      <c r="T389" s="255"/>
      <c r="U389" s="255"/>
      <c r="V389" s="255"/>
      <c r="W389" s="255"/>
      <c r="X389" s="255"/>
      <c r="Y389" s="255"/>
      <c r="Z389" s="255"/>
      <c r="AA389" s="255"/>
      <c r="AB389" s="255"/>
      <c r="AC389" s="255"/>
      <c r="AD389" s="255"/>
      <c r="AE389" s="255"/>
      <c r="AF389" s="255"/>
      <c r="AG389" s="255"/>
      <c r="AH389" s="255"/>
      <c r="AI389" s="255"/>
      <c r="AJ389" s="255"/>
      <c r="AK389" s="255"/>
      <c r="AL389" s="255"/>
      <c r="AM389" s="255"/>
      <c r="AN389" s="255"/>
      <c r="AO389" s="255"/>
      <c r="AP389" s="255"/>
      <c r="AQ389" s="255"/>
      <c r="AR389" s="255"/>
      <c r="AS389" s="255"/>
      <c r="AT389" s="255"/>
      <c r="AU389" s="255"/>
      <c r="AV389" s="255"/>
      <c r="AW389" s="255"/>
      <c r="AX389" s="255"/>
      <c r="AY389" s="255"/>
      <c r="AZ389" s="255"/>
      <c r="BA389" s="255"/>
      <c r="BB389" s="255"/>
      <c r="BC389" s="255"/>
      <c r="BD389" s="255"/>
      <c r="BE389" s="255"/>
      <c r="BF389" s="255"/>
      <c r="BG389" s="255"/>
      <c r="BH389" s="255"/>
      <c r="BI389" s="255"/>
      <c r="BJ389" s="255"/>
      <c r="BK389" s="255"/>
      <c r="BL389" s="255"/>
      <c r="BM389" s="255"/>
      <c r="BN389" s="255"/>
      <c r="BO389" s="255"/>
      <c r="BP389" s="255"/>
      <c r="BQ389" s="255"/>
      <c r="BR389" s="255"/>
      <c r="BS389" s="601"/>
      <c r="BT389" s="689"/>
    </row>
    <row r="390" spans="1:72" ht="26.4">
      <c r="A390" s="304" t="s">
        <v>102</v>
      </c>
      <c r="B390" s="72">
        <v>51</v>
      </c>
      <c r="C390" s="304" t="s">
        <v>61</v>
      </c>
      <c r="D390" s="73" t="s">
        <v>750</v>
      </c>
      <c r="E390" s="94" t="str">
        <f>IF(F390=0,"",IF(F390=G390,"N/A",IF(ISERROR(J390/I390),1,J390/I390)))</f>
        <v/>
      </c>
      <c r="F390" s="74">
        <f>COUNTIF(L390:CG390,"1 Yes")+COUNTIF(L390:CG390,"2 No")+COUNTIF(L390:CG390,"3 N/A")</f>
        <v>0</v>
      </c>
      <c r="G390" s="74">
        <f>COUNTIF(L390:CG390,"3 N/A")</f>
        <v>0</v>
      </c>
      <c r="H390" s="75">
        <f>+COUNTIF(L390:BS390, "2 No")</f>
        <v>0</v>
      </c>
      <c r="I390" s="71">
        <f>+COUNTIF(L390:BS390, "2 No")+COUNTIF(L390:BS390,"1 Yes")</f>
        <v>0</v>
      </c>
      <c r="J390" s="310">
        <f>+COUNTIF(L390:BS390, "1 Yes")</f>
        <v>0</v>
      </c>
      <c r="K390" s="310"/>
      <c r="L390" s="252"/>
      <c r="M390" s="252"/>
      <c r="N390" s="252"/>
      <c r="O390" s="252"/>
      <c r="P390" s="252"/>
      <c r="Q390" s="252"/>
      <c r="R390" s="252"/>
      <c r="S390" s="252"/>
      <c r="T390" s="252"/>
      <c r="U390" s="252"/>
      <c r="V390" s="252"/>
      <c r="W390" s="252"/>
      <c r="X390" s="252"/>
      <c r="Y390" s="252"/>
      <c r="Z390" s="252"/>
      <c r="AA390" s="252"/>
      <c r="AB390" s="252"/>
      <c r="AC390" s="252"/>
      <c r="AD390" s="252"/>
      <c r="AE390" s="252"/>
      <c r="AF390" s="252"/>
      <c r="AG390" s="252"/>
      <c r="AH390" s="252"/>
      <c r="AI390" s="252"/>
      <c r="AJ390" s="252"/>
      <c r="AK390" s="252"/>
      <c r="AL390" s="252"/>
      <c r="AM390" s="252"/>
      <c r="AN390" s="252"/>
      <c r="AO390" s="252"/>
      <c r="AP390" s="252"/>
      <c r="AQ390" s="252"/>
      <c r="AR390" s="252"/>
      <c r="AS390" s="252"/>
      <c r="AT390" s="252"/>
      <c r="AU390" s="252"/>
      <c r="AV390" s="252"/>
      <c r="AW390" s="252"/>
      <c r="AX390" s="252"/>
      <c r="AY390" s="252"/>
      <c r="AZ390" s="252"/>
      <c r="BA390" s="252"/>
      <c r="BB390" s="252"/>
      <c r="BC390" s="252"/>
      <c r="BD390" s="252"/>
      <c r="BE390" s="252"/>
      <c r="BF390" s="252"/>
      <c r="BG390" s="252"/>
      <c r="BH390" s="252"/>
      <c r="BI390" s="252"/>
      <c r="BJ390" s="252"/>
      <c r="BK390" s="252"/>
      <c r="BL390" s="252"/>
      <c r="BM390" s="252"/>
      <c r="BN390" s="252"/>
      <c r="BO390" s="252"/>
      <c r="BP390" s="252"/>
      <c r="BQ390" s="252"/>
      <c r="BR390" s="252"/>
      <c r="BS390" s="598"/>
      <c r="BT390" s="688"/>
    </row>
    <row r="391" spans="1:72">
      <c r="A391" s="683" t="s">
        <v>105</v>
      </c>
      <c r="B391" s="683"/>
      <c r="C391" s="683"/>
      <c r="D391" s="681" t="s">
        <v>125</v>
      </c>
      <c r="E391" s="682"/>
      <c r="F391" s="76"/>
      <c r="G391" s="77"/>
      <c r="H391" s="77"/>
      <c r="I391" s="78"/>
      <c r="J391" s="79"/>
      <c r="K391" s="310">
        <f>+COUNTIF(L391:BS391, "Yes a.")</f>
        <v>0</v>
      </c>
      <c r="L391" s="253"/>
      <c r="M391" s="253"/>
      <c r="N391" s="253"/>
      <c r="O391" s="253"/>
      <c r="P391" s="253"/>
      <c r="Q391" s="253"/>
      <c r="R391" s="253"/>
      <c r="S391" s="253"/>
      <c r="T391" s="253"/>
      <c r="U391" s="253"/>
      <c r="V391" s="253"/>
      <c r="W391" s="253"/>
      <c r="X391" s="253"/>
      <c r="Y391" s="253"/>
      <c r="Z391" s="253"/>
      <c r="AA391" s="253"/>
      <c r="AB391" s="253"/>
      <c r="AC391" s="253"/>
      <c r="AD391" s="253"/>
      <c r="AE391" s="253"/>
      <c r="AF391" s="253"/>
      <c r="AG391" s="253"/>
      <c r="AH391" s="253"/>
      <c r="AI391" s="253"/>
      <c r="AJ391" s="253"/>
      <c r="AK391" s="253"/>
      <c r="AL391" s="253"/>
      <c r="AM391" s="253"/>
      <c r="AN391" s="253"/>
      <c r="AO391" s="253"/>
      <c r="AP391" s="253"/>
      <c r="AQ391" s="253"/>
      <c r="AR391" s="253"/>
      <c r="AS391" s="253"/>
      <c r="AT391" s="253"/>
      <c r="AU391" s="253"/>
      <c r="AV391" s="253"/>
      <c r="AW391" s="253"/>
      <c r="AX391" s="253"/>
      <c r="AY391" s="253"/>
      <c r="AZ391" s="253"/>
      <c r="BA391" s="253"/>
      <c r="BB391" s="253"/>
      <c r="BC391" s="253"/>
      <c r="BD391" s="253"/>
      <c r="BE391" s="253"/>
      <c r="BF391" s="253"/>
      <c r="BG391" s="253"/>
      <c r="BH391" s="253"/>
      <c r="BI391" s="253"/>
      <c r="BJ391" s="253"/>
      <c r="BK391" s="253"/>
      <c r="BL391" s="253"/>
      <c r="BM391" s="253"/>
      <c r="BN391" s="253"/>
      <c r="BO391" s="253"/>
      <c r="BP391" s="253"/>
      <c r="BQ391" s="253"/>
      <c r="BR391" s="253"/>
      <c r="BS391" s="599"/>
      <c r="BT391" s="689"/>
    </row>
    <row r="392" spans="1:72">
      <c r="A392" s="683" t="s">
        <v>105</v>
      </c>
      <c r="B392" s="683"/>
      <c r="C392" s="683"/>
      <c r="D392" s="681" t="s">
        <v>73</v>
      </c>
      <c r="E392" s="682"/>
      <c r="F392" s="80"/>
      <c r="G392" s="81"/>
      <c r="H392" s="81"/>
      <c r="I392" s="78"/>
      <c r="J392" s="79"/>
      <c r="K392" s="310">
        <f>+COUNTIF(L392:BS392, "Yes b.")</f>
        <v>0</v>
      </c>
      <c r="L392" s="253"/>
      <c r="M392" s="253"/>
      <c r="N392" s="253"/>
      <c r="O392" s="253"/>
      <c r="P392" s="253"/>
      <c r="Q392" s="253"/>
      <c r="R392" s="253"/>
      <c r="S392" s="253"/>
      <c r="T392" s="253"/>
      <c r="U392" s="253"/>
      <c r="V392" s="253"/>
      <c r="W392" s="253"/>
      <c r="X392" s="253"/>
      <c r="Y392" s="253"/>
      <c r="Z392" s="253"/>
      <c r="AA392" s="253"/>
      <c r="AB392" s="253"/>
      <c r="AC392" s="253"/>
      <c r="AD392" s="253"/>
      <c r="AE392" s="253"/>
      <c r="AF392" s="253"/>
      <c r="AG392" s="253"/>
      <c r="AH392" s="253"/>
      <c r="AI392" s="253"/>
      <c r="AJ392" s="253"/>
      <c r="AK392" s="253"/>
      <c r="AL392" s="253"/>
      <c r="AM392" s="253"/>
      <c r="AN392" s="253"/>
      <c r="AO392" s="253"/>
      <c r="AP392" s="253"/>
      <c r="AQ392" s="253"/>
      <c r="AR392" s="253"/>
      <c r="AS392" s="253"/>
      <c r="AT392" s="253"/>
      <c r="AU392" s="253"/>
      <c r="AV392" s="253"/>
      <c r="AW392" s="253"/>
      <c r="AX392" s="253"/>
      <c r="AY392" s="253"/>
      <c r="AZ392" s="253"/>
      <c r="BA392" s="253"/>
      <c r="BB392" s="253"/>
      <c r="BC392" s="253"/>
      <c r="BD392" s="253"/>
      <c r="BE392" s="253"/>
      <c r="BF392" s="253"/>
      <c r="BG392" s="253"/>
      <c r="BH392" s="253"/>
      <c r="BI392" s="253"/>
      <c r="BJ392" s="253"/>
      <c r="BK392" s="253"/>
      <c r="BL392" s="253"/>
      <c r="BM392" s="253"/>
      <c r="BN392" s="253"/>
      <c r="BO392" s="253"/>
      <c r="BP392" s="253"/>
      <c r="BQ392" s="253"/>
      <c r="BR392" s="253"/>
      <c r="BS392" s="599"/>
      <c r="BT392" s="689"/>
    </row>
    <row r="393" spans="1:72">
      <c r="A393" s="683" t="s">
        <v>105</v>
      </c>
      <c r="B393" s="683"/>
      <c r="C393" s="683"/>
      <c r="D393" s="720" t="s">
        <v>16</v>
      </c>
      <c r="E393" s="721"/>
      <c r="F393" s="80"/>
      <c r="G393" s="81"/>
      <c r="H393" s="81"/>
      <c r="I393" s="82"/>
      <c r="J393" s="83"/>
      <c r="K393" s="310">
        <f>+COUNTIF(L393:BS393, "0-30")+COUNTIF(L393:BS393, "31-60")+COUNTIF(L393:BS393, "61-90")+COUNTIF(L393:BS393, "over 90 days")</f>
        <v>0</v>
      </c>
      <c r="L393" s="254"/>
      <c r="M393" s="254"/>
      <c r="N393" s="254"/>
      <c r="O393" s="254"/>
      <c r="P393" s="254"/>
      <c r="Q393" s="254"/>
      <c r="R393" s="254"/>
      <c r="S393" s="254"/>
      <c r="T393" s="254"/>
      <c r="U393" s="254"/>
      <c r="V393" s="254"/>
      <c r="W393" s="254"/>
      <c r="X393" s="254"/>
      <c r="Y393" s="254"/>
      <c r="Z393" s="254"/>
      <c r="AA393" s="254"/>
      <c r="AB393" s="254"/>
      <c r="AC393" s="254"/>
      <c r="AD393" s="254"/>
      <c r="AE393" s="254"/>
      <c r="AF393" s="254"/>
      <c r="AG393" s="254"/>
      <c r="AH393" s="254"/>
      <c r="AI393" s="254"/>
      <c r="AJ393" s="254"/>
      <c r="AK393" s="254"/>
      <c r="AL393" s="254"/>
      <c r="AM393" s="254"/>
      <c r="AN393" s="254"/>
      <c r="AO393" s="254"/>
      <c r="AP393" s="254"/>
      <c r="AQ393" s="254"/>
      <c r="AR393" s="254"/>
      <c r="AS393" s="254"/>
      <c r="AT393" s="254"/>
      <c r="AU393" s="254"/>
      <c r="AV393" s="254"/>
      <c r="AW393" s="254"/>
      <c r="AX393" s="254"/>
      <c r="AY393" s="254"/>
      <c r="AZ393" s="254"/>
      <c r="BA393" s="254"/>
      <c r="BB393" s="254"/>
      <c r="BC393" s="254"/>
      <c r="BD393" s="254"/>
      <c r="BE393" s="254"/>
      <c r="BF393" s="254"/>
      <c r="BG393" s="254"/>
      <c r="BH393" s="254"/>
      <c r="BI393" s="254"/>
      <c r="BJ393" s="254"/>
      <c r="BK393" s="254"/>
      <c r="BL393" s="254"/>
      <c r="BM393" s="254"/>
      <c r="BN393" s="254"/>
      <c r="BO393" s="254"/>
      <c r="BP393" s="254"/>
      <c r="BQ393" s="254"/>
      <c r="BR393" s="254"/>
      <c r="BS393" s="600"/>
      <c r="BT393" s="689"/>
    </row>
    <row r="394" spans="1:72">
      <c r="A394" s="683" t="s">
        <v>105</v>
      </c>
      <c r="B394" s="683"/>
      <c r="C394" s="683"/>
      <c r="D394" s="703" t="s">
        <v>107</v>
      </c>
      <c r="E394" s="704"/>
      <c r="F394" s="80"/>
      <c r="G394" s="81"/>
      <c r="H394" s="81"/>
      <c r="I394" s="82"/>
      <c r="J394" s="83"/>
      <c r="K394" s="310">
        <f>+COUNTIF(L393:BS393, "0-30")</f>
        <v>0</v>
      </c>
      <c r="L394" s="691"/>
      <c r="M394" s="692"/>
      <c r="N394" s="692"/>
      <c r="O394" s="692"/>
      <c r="P394" s="692"/>
      <c r="Q394" s="692"/>
      <c r="R394" s="692"/>
      <c r="S394" s="692"/>
      <c r="T394" s="692"/>
      <c r="U394" s="692"/>
      <c r="V394" s="692"/>
      <c r="W394" s="692"/>
      <c r="X394" s="692"/>
      <c r="Y394" s="692"/>
      <c r="Z394" s="692"/>
      <c r="AA394" s="692"/>
      <c r="AB394" s="692"/>
      <c r="AC394" s="692"/>
      <c r="AD394" s="692"/>
      <c r="AE394" s="692"/>
      <c r="AF394" s="692"/>
      <c r="AG394" s="692"/>
      <c r="AH394" s="692"/>
      <c r="AI394" s="692"/>
      <c r="AJ394" s="692"/>
      <c r="AK394" s="692"/>
      <c r="AL394" s="692"/>
      <c r="AM394" s="692"/>
      <c r="AN394" s="692"/>
      <c r="AO394" s="692"/>
      <c r="AP394" s="692"/>
      <c r="AQ394" s="692"/>
      <c r="AR394" s="692"/>
      <c r="AS394" s="692"/>
      <c r="AT394" s="692"/>
      <c r="AU394" s="692"/>
      <c r="AV394" s="692"/>
      <c r="AW394" s="692"/>
      <c r="AX394" s="692"/>
      <c r="AY394" s="692"/>
      <c r="AZ394" s="692"/>
      <c r="BA394" s="692"/>
      <c r="BB394" s="692"/>
      <c r="BC394" s="692"/>
      <c r="BD394" s="692"/>
      <c r="BE394" s="692"/>
      <c r="BF394" s="692"/>
      <c r="BG394" s="692"/>
      <c r="BH394" s="692"/>
      <c r="BI394" s="692"/>
      <c r="BJ394" s="692"/>
      <c r="BK394" s="692"/>
      <c r="BL394" s="692"/>
      <c r="BM394" s="692"/>
      <c r="BN394" s="692"/>
      <c r="BO394" s="692"/>
      <c r="BP394" s="692"/>
      <c r="BQ394" s="692"/>
      <c r="BR394" s="692"/>
      <c r="BS394" s="692"/>
      <c r="BT394" s="689"/>
    </row>
    <row r="395" spans="1:72">
      <c r="A395" s="683" t="s">
        <v>105</v>
      </c>
      <c r="B395" s="683"/>
      <c r="C395" s="683"/>
      <c r="D395" s="703" t="s">
        <v>108</v>
      </c>
      <c r="E395" s="704"/>
      <c r="F395" s="80"/>
      <c r="G395" s="81"/>
      <c r="H395" s="81"/>
      <c r="I395" s="82"/>
      <c r="J395" s="83"/>
      <c r="K395" s="310">
        <f>+COUNTIF(L393:BS393, "31-60")</f>
        <v>0</v>
      </c>
      <c r="L395" s="693"/>
      <c r="M395" s="694"/>
      <c r="N395" s="694"/>
      <c r="O395" s="694"/>
      <c r="P395" s="694"/>
      <c r="Q395" s="694"/>
      <c r="R395" s="694"/>
      <c r="S395" s="694"/>
      <c r="T395" s="694"/>
      <c r="U395" s="694"/>
      <c r="V395" s="694"/>
      <c r="W395" s="694"/>
      <c r="X395" s="694"/>
      <c r="Y395" s="694"/>
      <c r="Z395" s="694"/>
      <c r="AA395" s="694"/>
      <c r="AB395" s="694"/>
      <c r="AC395" s="694"/>
      <c r="AD395" s="694"/>
      <c r="AE395" s="694"/>
      <c r="AF395" s="694"/>
      <c r="AG395" s="694"/>
      <c r="AH395" s="694"/>
      <c r="AI395" s="694"/>
      <c r="AJ395" s="694"/>
      <c r="AK395" s="694"/>
      <c r="AL395" s="694"/>
      <c r="AM395" s="694"/>
      <c r="AN395" s="694"/>
      <c r="AO395" s="694"/>
      <c r="AP395" s="694"/>
      <c r="AQ395" s="694"/>
      <c r="AR395" s="694"/>
      <c r="AS395" s="694"/>
      <c r="AT395" s="694"/>
      <c r="AU395" s="694"/>
      <c r="AV395" s="694"/>
      <c r="AW395" s="694"/>
      <c r="AX395" s="694"/>
      <c r="AY395" s="694"/>
      <c r="AZ395" s="694"/>
      <c r="BA395" s="694"/>
      <c r="BB395" s="694"/>
      <c r="BC395" s="694"/>
      <c r="BD395" s="694"/>
      <c r="BE395" s="694"/>
      <c r="BF395" s="694"/>
      <c r="BG395" s="694"/>
      <c r="BH395" s="694"/>
      <c r="BI395" s="694"/>
      <c r="BJ395" s="694"/>
      <c r="BK395" s="694"/>
      <c r="BL395" s="694"/>
      <c r="BM395" s="694"/>
      <c r="BN395" s="694"/>
      <c r="BO395" s="694"/>
      <c r="BP395" s="694"/>
      <c r="BQ395" s="694"/>
      <c r="BR395" s="694"/>
      <c r="BS395" s="694"/>
      <c r="BT395" s="689"/>
    </row>
    <row r="396" spans="1:72">
      <c r="A396" s="683" t="s">
        <v>105</v>
      </c>
      <c r="B396" s="683"/>
      <c r="C396" s="683"/>
      <c r="D396" s="703" t="s">
        <v>109</v>
      </c>
      <c r="E396" s="704"/>
      <c r="F396" s="80"/>
      <c r="G396" s="81"/>
      <c r="H396" s="81"/>
      <c r="I396" s="82"/>
      <c r="J396" s="83"/>
      <c r="K396" s="310">
        <f>+COUNTIF(L393:BS393, "61-90")</f>
        <v>0</v>
      </c>
      <c r="L396" s="693"/>
      <c r="M396" s="694"/>
      <c r="N396" s="694"/>
      <c r="O396" s="694"/>
      <c r="P396" s="694"/>
      <c r="Q396" s="694"/>
      <c r="R396" s="694"/>
      <c r="S396" s="694"/>
      <c r="T396" s="694"/>
      <c r="U396" s="694"/>
      <c r="V396" s="694"/>
      <c r="W396" s="694"/>
      <c r="X396" s="694"/>
      <c r="Y396" s="694"/>
      <c r="Z396" s="694"/>
      <c r="AA396" s="694"/>
      <c r="AB396" s="694"/>
      <c r="AC396" s="694"/>
      <c r="AD396" s="694"/>
      <c r="AE396" s="694"/>
      <c r="AF396" s="694"/>
      <c r="AG396" s="694"/>
      <c r="AH396" s="694"/>
      <c r="AI396" s="694"/>
      <c r="AJ396" s="694"/>
      <c r="AK396" s="694"/>
      <c r="AL396" s="694"/>
      <c r="AM396" s="694"/>
      <c r="AN396" s="694"/>
      <c r="AO396" s="694"/>
      <c r="AP396" s="694"/>
      <c r="AQ396" s="694"/>
      <c r="AR396" s="694"/>
      <c r="AS396" s="694"/>
      <c r="AT396" s="694"/>
      <c r="AU396" s="694"/>
      <c r="AV396" s="694"/>
      <c r="AW396" s="694"/>
      <c r="AX396" s="694"/>
      <c r="AY396" s="694"/>
      <c r="AZ396" s="694"/>
      <c r="BA396" s="694"/>
      <c r="BB396" s="694"/>
      <c r="BC396" s="694"/>
      <c r="BD396" s="694"/>
      <c r="BE396" s="694"/>
      <c r="BF396" s="694"/>
      <c r="BG396" s="694"/>
      <c r="BH396" s="694"/>
      <c r="BI396" s="694"/>
      <c r="BJ396" s="694"/>
      <c r="BK396" s="694"/>
      <c r="BL396" s="694"/>
      <c r="BM396" s="694"/>
      <c r="BN396" s="694"/>
      <c r="BO396" s="694"/>
      <c r="BP396" s="694"/>
      <c r="BQ396" s="694"/>
      <c r="BR396" s="694"/>
      <c r="BS396" s="694"/>
      <c r="BT396" s="689"/>
    </row>
    <row r="397" spans="1:72">
      <c r="A397" s="683" t="s">
        <v>105</v>
      </c>
      <c r="B397" s="683"/>
      <c r="C397" s="683"/>
      <c r="D397" s="707" t="s">
        <v>110</v>
      </c>
      <c r="E397" s="708"/>
      <c r="F397" s="80"/>
      <c r="G397" s="81"/>
      <c r="H397" s="81"/>
      <c r="I397" s="82"/>
      <c r="J397" s="83"/>
      <c r="K397" s="310">
        <f>+COUNTIF(L393:BS393, "over 90 days")</f>
        <v>0</v>
      </c>
      <c r="L397" s="695"/>
      <c r="M397" s="696"/>
      <c r="N397" s="696"/>
      <c r="O397" s="696"/>
      <c r="P397" s="696"/>
      <c r="Q397" s="696"/>
      <c r="R397" s="696"/>
      <c r="S397" s="696"/>
      <c r="T397" s="696"/>
      <c r="U397" s="696"/>
      <c r="V397" s="696"/>
      <c r="W397" s="696"/>
      <c r="X397" s="696"/>
      <c r="Y397" s="696"/>
      <c r="Z397" s="696"/>
      <c r="AA397" s="696"/>
      <c r="AB397" s="696"/>
      <c r="AC397" s="696"/>
      <c r="AD397" s="696"/>
      <c r="AE397" s="696"/>
      <c r="AF397" s="696"/>
      <c r="AG397" s="696"/>
      <c r="AH397" s="696"/>
      <c r="AI397" s="696"/>
      <c r="AJ397" s="696"/>
      <c r="AK397" s="696"/>
      <c r="AL397" s="696"/>
      <c r="AM397" s="696"/>
      <c r="AN397" s="696"/>
      <c r="AO397" s="696"/>
      <c r="AP397" s="696"/>
      <c r="AQ397" s="696"/>
      <c r="AR397" s="696"/>
      <c r="AS397" s="696"/>
      <c r="AT397" s="696"/>
      <c r="AU397" s="696"/>
      <c r="AV397" s="696"/>
      <c r="AW397" s="696"/>
      <c r="AX397" s="696"/>
      <c r="AY397" s="696"/>
      <c r="AZ397" s="696"/>
      <c r="BA397" s="696"/>
      <c r="BB397" s="696"/>
      <c r="BC397" s="696"/>
      <c r="BD397" s="696"/>
      <c r="BE397" s="696"/>
      <c r="BF397" s="696"/>
      <c r="BG397" s="696"/>
      <c r="BH397" s="696"/>
      <c r="BI397" s="696"/>
      <c r="BJ397" s="696"/>
      <c r="BK397" s="696"/>
      <c r="BL397" s="696"/>
      <c r="BM397" s="696"/>
      <c r="BN397" s="696"/>
      <c r="BO397" s="696"/>
      <c r="BP397" s="696"/>
      <c r="BQ397" s="696"/>
      <c r="BR397" s="696"/>
      <c r="BS397" s="696"/>
      <c r="BT397" s="689"/>
    </row>
    <row r="398" spans="1:72" ht="15" thickBot="1">
      <c r="A398" s="717" t="s">
        <v>105</v>
      </c>
      <c r="B398" s="717"/>
      <c r="C398" s="717"/>
      <c r="D398" s="705" t="s">
        <v>81</v>
      </c>
      <c r="E398" s="706"/>
      <c r="F398" s="98"/>
      <c r="G398" s="99"/>
      <c r="H398" s="99"/>
      <c r="I398" s="86"/>
      <c r="J398" s="87"/>
      <c r="K398" s="88">
        <f>+COUNTIF(L398:BS398, "Yes c.")</f>
        <v>0</v>
      </c>
      <c r="L398" s="255"/>
      <c r="M398" s="255"/>
      <c r="N398" s="255"/>
      <c r="O398" s="255"/>
      <c r="P398" s="255"/>
      <c r="Q398" s="255"/>
      <c r="R398" s="255"/>
      <c r="S398" s="255"/>
      <c r="T398" s="255"/>
      <c r="U398" s="255"/>
      <c r="V398" s="255"/>
      <c r="W398" s="255"/>
      <c r="X398" s="255"/>
      <c r="Y398" s="255"/>
      <c r="Z398" s="255"/>
      <c r="AA398" s="255"/>
      <c r="AB398" s="255"/>
      <c r="AC398" s="255"/>
      <c r="AD398" s="255"/>
      <c r="AE398" s="255"/>
      <c r="AF398" s="255"/>
      <c r="AG398" s="255"/>
      <c r="AH398" s="255"/>
      <c r="AI398" s="255"/>
      <c r="AJ398" s="255"/>
      <c r="AK398" s="255"/>
      <c r="AL398" s="255"/>
      <c r="AM398" s="255"/>
      <c r="AN398" s="255"/>
      <c r="AO398" s="255"/>
      <c r="AP398" s="255"/>
      <c r="AQ398" s="255"/>
      <c r="AR398" s="255"/>
      <c r="AS398" s="255"/>
      <c r="AT398" s="255"/>
      <c r="AU398" s="255"/>
      <c r="AV398" s="255"/>
      <c r="AW398" s="255"/>
      <c r="AX398" s="255"/>
      <c r="AY398" s="255"/>
      <c r="AZ398" s="255"/>
      <c r="BA398" s="255"/>
      <c r="BB398" s="255"/>
      <c r="BC398" s="255"/>
      <c r="BD398" s="255"/>
      <c r="BE398" s="255"/>
      <c r="BF398" s="255"/>
      <c r="BG398" s="255"/>
      <c r="BH398" s="255"/>
      <c r="BI398" s="255"/>
      <c r="BJ398" s="255"/>
      <c r="BK398" s="255"/>
      <c r="BL398" s="255"/>
      <c r="BM398" s="255"/>
      <c r="BN398" s="255"/>
      <c r="BO398" s="255"/>
      <c r="BP398" s="255"/>
      <c r="BQ398" s="255"/>
      <c r="BR398" s="255"/>
      <c r="BS398" s="601"/>
      <c r="BT398" s="689"/>
    </row>
    <row r="399" spans="1:72" ht="42" customHeight="1">
      <c r="A399" s="304" t="s">
        <v>102</v>
      </c>
      <c r="B399" s="72">
        <v>52</v>
      </c>
      <c r="C399" s="304" t="s">
        <v>61</v>
      </c>
      <c r="D399" s="73" t="s">
        <v>126</v>
      </c>
      <c r="E399" s="94" t="str">
        <f>IF(F399=0,"",IF(F399=G399,"N/A",IF(ISERROR(J399/I399),1,J399/I399)))</f>
        <v/>
      </c>
      <c r="F399" s="74">
        <f>COUNTIF(L399:CG399,"1 Yes")+COUNTIF(L399:CG399,"2 No")+COUNTIF(L399:CG399,"3 N/A")</f>
        <v>0</v>
      </c>
      <c r="G399" s="74">
        <f>COUNTIF(L399:CG399,"3 N/A")</f>
        <v>0</v>
      </c>
      <c r="H399" s="75">
        <f>+COUNTIF(L399:BS399, "2 No")</f>
        <v>0</v>
      </c>
      <c r="I399" s="71">
        <f>+COUNTIF(L399:BS399, "2 No")+COUNTIF(L399:BS399,"1 Yes")</f>
        <v>0</v>
      </c>
      <c r="J399" s="310">
        <f>+COUNTIF(L399:BS399, "1 Yes")</f>
        <v>0</v>
      </c>
      <c r="K399" s="310"/>
      <c r="L399" s="252"/>
      <c r="M399" s="252"/>
      <c r="N399" s="252"/>
      <c r="O399" s="252"/>
      <c r="P399" s="252"/>
      <c r="Q399" s="252"/>
      <c r="R399" s="252"/>
      <c r="S399" s="252"/>
      <c r="T399" s="252"/>
      <c r="U399" s="252"/>
      <c r="V399" s="252"/>
      <c r="W399" s="252"/>
      <c r="X399" s="252"/>
      <c r="Y399" s="252"/>
      <c r="Z399" s="252"/>
      <c r="AA399" s="252"/>
      <c r="AB399" s="252"/>
      <c r="AC399" s="252"/>
      <c r="AD399" s="252"/>
      <c r="AE399" s="252"/>
      <c r="AF399" s="252"/>
      <c r="AG399" s="252"/>
      <c r="AH399" s="252"/>
      <c r="AI399" s="252"/>
      <c r="AJ399" s="252"/>
      <c r="AK399" s="252"/>
      <c r="AL399" s="252"/>
      <c r="AM399" s="252"/>
      <c r="AN399" s="252"/>
      <c r="AO399" s="252"/>
      <c r="AP399" s="252"/>
      <c r="AQ399" s="252"/>
      <c r="AR399" s="252"/>
      <c r="AS399" s="252"/>
      <c r="AT399" s="252"/>
      <c r="AU399" s="252"/>
      <c r="AV399" s="252"/>
      <c r="AW399" s="252"/>
      <c r="AX399" s="252"/>
      <c r="AY399" s="252"/>
      <c r="AZ399" s="252"/>
      <c r="BA399" s="252"/>
      <c r="BB399" s="252"/>
      <c r="BC399" s="252"/>
      <c r="BD399" s="252"/>
      <c r="BE399" s="252"/>
      <c r="BF399" s="252"/>
      <c r="BG399" s="252"/>
      <c r="BH399" s="252"/>
      <c r="BI399" s="252"/>
      <c r="BJ399" s="252"/>
      <c r="BK399" s="252"/>
      <c r="BL399" s="252"/>
      <c r="BM399" s="252"/>
      <c r="BN399" s="252"/>
      <c r="BO399" s="252"/>
      <c r="BP399" s="252"/>
      <c r="BQ399" s="252"/>
      <c r="BR399" s="252"/>
      <c r="BS399" s="598"/>
      <c r="BT399" s="688"/>
    </row>
    <row r="400" spans="1:72">
      <c r="A400" s="683" t="s">
        <v>105</v>
      </c>
      <c r="B400" s="683"/>
      <c r="C400" s="683"/>
      <c r="D400" s="681" t="s">
        <v>112</v>
      </c>
      <c r="E400" s="682"/>
      <c r="F400" s="76"/>
      <c r="G400" s="77"/>
      <c r="H400" s="77"/>
      <c r="I400" s="78"/>
      <c r="J400" s="79"/>
      <c r="K400" s="310">
        <f>+COUNTIF(L400:BS400, "Yes a.")</f>
        <v>0</v>
      </c>
      <c r="L400" s="253"/>
      <c r="M400" s="253"/>
      <c r="N400" s="253"/>
      <c r="O400" s="253"/>
      <c r="P400" s="253"/>
      <c r="Q400" s="253"/>
      <c r="R400" s="253"/>
      <c r="S400" s="253"/>
      <c r="T400" s="253"/>
      <c r="U400" s="253"/>
      <c r="V400" s="253"/>
      <c r="W400" s="253"/>
      <c r="X400" s="253"/>
      <c r="Y400" s="253"/>
      <c r="Z400" s="253"/>
      <c r="AA400" s="253"/>
      <c r="AB400" s="253"/>
      <c r="AC400" s="253"/>
      <c r="AD400" s="253"/>
      <c r="AE400" s="253"/>
      <c r="AF400" s="253"/>
      <c r="AG400" s="253"/>
      <c r="AH400" s="253"/>
      <c r="AI400" s="253"/>
      <c r="AJ400" s="253"/>
      <c r="AK400" s="253"/>
      <c r="AL400" s="253"/>
      <c r="AM400" s="253"/>
      <c r="AN400" s="253"/>
      <c r="AO400" s="253"/>
      <c r="AP400" s="253"/>
      <c r="AQ400" s="253"/>
      <c r="AR400" s="253"/>
      <c r="AS400" s="253"/>
      <c r="AT400" s="253"/>
      <c r="AU400" s="253"/>
      <c r="AV400" s="253"/>
      <c r="AW400" s="253"/>
      <c r="AX400" s="253"/>
      <c r="AY400" s="253"/>
      <c r="AZ400" s="253"/>
      <c r="BA400" s="253"/>
      <c r="BB400" s="253"/>
      <c r="BC400" s="253"/>
      <c r="BD400" s="253"/>
      <c r="BE400" s="253"/>
      <c r="BF400" s="253"/>
      <c r="BG400" s="253"/>
      <c r="BH400" s="253"/>
      <c r="BI400" s="253"/>
      <c r="BJ400" s="253"/>
      <c r="BK400" s="253"/>
      <c r="BL400" s="253"/>
      <c r="BM400" s="253"/>
      <c r="BN400" s="253"/>
      <c r="BO400" s="253"/>
      <c r="BP400" s="253"/>
      <c r="BQ400" s="253"/>
      <c r="BR400" s="253"/>
      <c r="BS400" s="599"/>
      <c r="BT400" s="689"/>
    </row>
    <row r="401" spans="1:72">
      <c r="A401" s="683" t="s">
        <v>105</v>
      </c>
      <c r="B401" s="683"/>
      <c r="C401" s="683"/>
      <c r="D401" s="681" t="s">
        <v>73</v>
      </c>
      <c r="E401" s="682"/>
      <c r="F401" s="80"/>
      <c r="G401" s="81"/>
      <c r="H401" s="81"/>
      <c r="I401" s="78"/>
      <c r="J401" s="79"/>
      <c r="K401" s="310">
        <f>+COUNTIF(L401:BS401, "Yes b.")</f>
        <v>0</v>
      </c>
      <c r="L401" s="253"/>
      <c r="M401" s="253"/>
      <c r="N401" s="253"/>
      <c r="O401" s="253"/>
      <c r="P401" s="253"/>
      <c r="Q401" s="253"/>
      <c r="R401" s="253"/>
      <c r="S401" s="253"/>
      <c r="T401" s="253"/>
      <c r="U401" s="253"/>
      <c r="V401" s="253"/>
      <c r="W401" s="253"/>
      <c r="X401" s="253"/>
      <c r="Y401" s="253"/>
      <c r="Z401" s="253"/>
      <c r="AA401" s="253"/>
      <c r="AB401" s="253"/>
      <c r="AC401" s="253"/>
      <c r="AD401" s="253"/>
      <c r="AE401" s="253"/>
      <c r="AF401" s="253"/>
      <c r="AG401" s="253"/>
      <c r="AH401" s="253"/>
      <c r="AI401" s="253"/>
      <c r="AJ401" s="253"/>
      <c r="AK401" s="253"/>
      <c r="AL401" s="253"/>
      <c r="AM401" s="253"/>
      <c r="AN401" s="253"/>
      <c r="AO401" s="253"/>
      <c r="AP401" s="253"/>
      <c r="AQ401" s="253"/>
      <c r="AR401" s="253"/>
      <c r="AS401" s="253"/>
      <c r="AT401" s="253"/>
      <c r="AU401" s="253"/>
      <c r="AV401" s="253"/>
      <c r="AW401" s="253"/>
      <c r="AX401" s="253"/>
      <c r="AY401" s="253"/>
      <c r="AZ401" s="253"/>
      <c r="BA401" s="253"/>
      <c r="BB401" s="253"/>
      <c r="BC401" s="253"/>
      <c r="BD401" s="253"/>
      <c r="BE401" s="253"/>
      <c r="BF401" s="253"/>
      <c r="BG401" s="253"/>
      <c r="BH401" s="253"/>
      <c r="BI401" s="253"/>
      <c r="BJ401" s="253"/>
      <c r="BK401" s="253"/>
      <c r="BL401" s="253"/>
      <c r="BM401" s="253"/>
      <c r="BN401" s="253"/>
      <c r="BO401" s="253"/>
      <c r="BP401" s="253"/>
      <c r="BQ401" s="253"/>
      <c r="BR401" s="253"/>
      <c r="BS401" s="599"/>
      <c r="BT401" s="689"/>
    </row>
    <row r="402" spans="1:72">
      <c r="A402" s="683" t="s">
        <v>105</v>
      </c>
      <c r="B402" s="683"/>
      <c r="C402" s="683"/>
      <c r="D402" s="720" t="s">
        <v>16</v>
      </c>
      <c r="E402" s="721"/>
      <c r="F402" s="80"/>
      <c r="G402" s="81"/>
      <c r="H402" s="81"/>
      <c r="I402" s="82"/>
      <c r="J402" s="83"/>
      <c r="K402" s="310">
        <f>+COUNTIF(L402:BS402, "0-30")+COUNTIF(L402:BS402, "31-60")+COUNTIF(L402:BS402, "61-90")+COUNTIF(L402:BS402, "over 90 days")</f>
        <v>0</v>
      </c>
      <c r="L402" s="254"/>
      <c r="M402" s="254"/>
      <c r="N402" s="254"/>
      <c r="O402" s="254"/>
      <c r="P402" s="254"/>
      <c r="Q402" s="254"/>
      <c r="R402" s="254"/>
      <c r="S402" s="254"/>
      <c r="T402" s="254"/>
      <c r="U402" s="254"/>
      <c r="V402" s="254"/>
      <c r="W402" s="254"/>
      <c r="X402" s="254"/>
      <c r="Y402" s="254"/>
      <c r="Z402" s="254"/>
      <c r="AA402" s="254"/>
      <c r="AB402" s="254"/>
      <c r="AC402" s="254"/>
      <c r="AD402" s="254"/>
      <c r="AE402" s="254"/>
      <c r="AF402" s="254"/>
      <c r="AG402" s="254"/>
      <c r="AH402" s="254"/>
      <c r="AI402" s="254"/>
      <c r="AJ402" s="254"/>
      <c r="AK402" s="254"/>
      <c r="AL402" s="254"/>
      <c r="AM402" s="254"/>
      <c r="AN402" s="254"/>
      <c r="AO402" s="254"/>
      <c r="AP402" s="254"/>
      <c r="AQ402" s="254"/>
      <c r="AR402" s="254"/>
      <c r="AS402" s="254"/>
      <c r="AT402" s="254"/>
      <c r="AU402" s="254"/>
      <c r="AV402" s="254"/>
      <c r="AW402" s="254"/>
      <c r="AX402" s="254"/>
      <c r="AY402" s="254"/>
      <c r="AZ402" s="254"/>
      <c r="BA402" s="254"/>
      <c r="BB402" s="254"/>
      <c r="BC402" s="254"/>
      <c r="BD402" s="254"/>
      <c r="BE402" s="254"/>
      <c r="BF402" s="254"/>
      <c r="BG402" s="254"/>
      <c r="BH402" s="254"/>
      <c r="BI402" s="254"/>
      <c r="BJ402" s="254"/>
      <c r="BK402" s="254"/>
      <c r="BL402" s="254"/>
      <c r="BM402" s="254"/>
      <c r="BN402" s="254"/>
      <c r="BO402" s="254"/>
      <c r="BP402" s="254"/>
      <c r="BQ402" s="254"/>
      <c r="BR402" s="254"/>
      <c r="BS402" s="600"/>
      <c r="BT402" s="689"/>
    </row>
    <row r="403" spans="1:72">
      <c r="A403" s="683" t="s">
        <v>105</v>
      </c>
      <c r="B403" s="683"/>
      <c r="C403" s="683"/>
      <c r="D403" s="703" t="s">
        <v>107</v>
      </c>
      <c r="E403" s="704"/>
      <c r="F403" s="80"/>
      <c r="G403" s="81"/>
      <c r="H403" s="81"/>
      <c r="I403" s="82"/>
      <c r="J403" s="83"/>
      <c r="K403" s="310">
        <f>+COUNTIF(L402:BS402, "0-30")</f>
        <v>0</v>
      </c>
      <c r="L403" s="691"/>
      <c r="M403" s="692"/>
      <c r="N403" s="692"/>
      <c r="O403" s="692"/>
      <c r="P403" s="692"/>
      <c r="Q403" s="692"/>
      <c r="R403" s="692"/>
      <c r="S403" s="692"/>
      <c r="T403" s="692"/>
      <c r="U403" s="692"/>
      <c r="V403" s="692"/>
      <c r="W403" s="692"/>
      <c r="X403" s="692"/>
      <c r="Y403" s="692"/>
      <c r="Z403" s="692"/>
      <c r="AA403" s="692"/>
      <c r="AB403" s="692"/>
      <c r="AC403" s="692"/>
      <c r="AD403" s="692"/>
      <c r="AE403" s="692"/>
      <c r="AF403" s="692"/>
      <c r="AG403" s="692"/>
      <c r="AH403" s="692"/>
      <c r="AI403" s="692"/>
      <c r="AJ403" s="692"/>
      <c r="AK403" s="692"/>
      <c r="AL403" s="692"/>
      <c r="AM403" s="692"/>
      <c r="AN403" s="692"/>
      <c r="AO403" s="692"/>
      <c r="AP403" s="692"/>
      <c r="AQ403" s="692"/>
      <c r="AR403" s="692"/>
      <c r="AS403" s="692"/>
      <c r="AT403" s="692"/>
      <c r="AU403" s="692"/>
      <c r="AV403" s="692"/>
      <c r="AW403" s="692"/>
      <c r="AX403" s="692"/>
      <c r="AY403" s="692"/>
      <c r="AZ403" s="692"/>
      <c r="BA403" s="692"/>
      <c r="BB403" s="692"/>
      <c r="BC403" s="692"/>
      <c r="BD403" s="692"/>
      <c r="BE403" s="692"/>
      <c r="BF403" s="692"/>
      <c r="BG403" s="692"/>
      <c r="BH403" s="692"/>
      <c r="BI403" s="692"/>
      <c r="BJ403" s="692"/>
      <c r="BK403" s="692"/>
      <c r="BL403" s="692"/>
      <c r="BM403" s="692"/>
      <c r="BN403" s="692"/>
      <c r="BO403" s="692"/>
      <c r="BP403" s="692"/>
      <c r="BQ403" s="692"/>
      <c r="BR403" s="692"/>
      <c r="BS403" s="692"/>
      <c r="BT403" s="689"/>
    </row>
    <row r="404" spans="1:72">
      <c r="A404" s="683" t="s">
        <v>105</v>
      </c>
      <c r="B404" s="683"/>
      <c r="C404" s="683"/>
      <c r="D404" s="703" t="s">
        <v>108</v>
      </c>
      <c r="E404" s="704"/>
      <c r="F404" s="80"/>
      <c r="G404" s="81"/>
      <c r="H404" s="81"/>
      <c r="I404" s="82"/>
      <c r="J404" s="83"/>
      <c r="K404" s="310">
        <f>+COUNTIF(L402:BS402, "31-60")</f>
        <v>0</v>
      </c>
      <c r="L404" s="693"/>
      <c r="M404" s="694"/>
      <c r="N404" s="694"/>
      <c r="O404" s="694"/>
      <c r="P404" s="694"/>
      <c r="Q404" s="694"/>
      <c r="R404" s="694"/>
      <c r="S404" s="694"/>
      <c r="T404" s="694"/>
      <c r="U404" s="694"/>
      <c r="V404" s="694"/>
      <c r="W404" s="694"/>
      <c r="X404" s="694"/>
      <c r="Y404" s="694"/>
      <c r="Z404" s="694"/>
      <c r="AA404" s="694"/>
      <c r="AB404" s="694"/>
      <c r="AC404" s="694"/>
      <c r="AD404" s="694"/>
      <c r="AE404" s="694"/>
      <c r="AF404" s="694"/>
      <c r="AG404" s="694"/>
      <c r="AH404" s="694"/>
      <c r="AI404" s="694"/>
      <c r="AJ404" s="694"/>
      <c r="AK404" s="694"/>
      <c r="AL404" s="694"/>
      <c r="AM404" s="694"/>
      <c r="AN404" s="694"/>
      <c r="AO404" s="694"/>
      <c r="AP404" s="694"/>
      <c r="AQ404" s="694"/>
      <c r="AR404" s="694"/>
      <c r="AS404" s="694"/>
      <c r="AT404" s="694"/>
      <c r="AU404" s="694"/>
      <c r="AV404" s="694"/>
      <c r="AW404" s="694"/>
      <c r="AX404" s="694"/>
      <c r="AY404" s="694"/>
      <c r="AZ404" s="694"/>
      <c r="BA404" s="694"/>
      <c r="BB404" s="694"/>
      <c r="BC404" s="694"/>
      <c r="BD404" s="694"/>
      <c r="BE404" s="694"/>
      <c r="BF404" s="694"/>
      <c r="BG404" s="694"/>
      <c r="BH404" s="694"/>
      <c r="BI404" s="694"/>
      <c r="BJ404" s="694"/>
      <c r="BK404" s="694"/>
      <c r="BL404" s="694"/>
      <c r="BM404" s="694"/>
      <c r="BN404" s="694"/>
      <c r="BO404" s="694"/>
      <c r="BP404" s="694"/>
      <c r="BQ404" s="694"/>
      <c r="BR404" s="694"/>
      <c r="BS404" s="694"/>
      <c r="BT404" s="689"/>
    </row>
    <row r="405" spans="1:72">
      <c r="A405" s="683" t="s">
        <v>105</v>
      </c>
      <c r="B405" s="683"/>
      <c r="C405" s="683"/>
      <c r="D405" s="703" t="s">
        <v>109</v>
      </c>
      <c r="E405" s="704"/>
      <c r="F405" s="80"/>
      <c r="G405" s="81"/>
      <c r="H405" s="81"/>
      <c r="I405" s="82"/>
      <c r="J405" s="83"/>
      <c r="K405" s="310">
        <f>+COUNTIF(L402:BS402, "61-90")</f>
        <v>0</v>
      </c>
      <c r="L405" s="693"/>
      <c r="M405" s="694"/>
      <c r="N405" s="694"/>
      <c r="O405" s="694"/>
      <c r="P405" s="694"/>
      <c r="Q405" s="694"/>
      <c r="R405" s="694"/>
      <c r="S405" s="694"/>
      <c r="T405" s="694"/>
      <c r="U405" s="694"/>
      <c r="V405" s="694"/>
      <c r="W405" s="694"/>
      <c r="X405" s="694"/>
      <c r="Y405" s="694"/>
      <c r="Z405" s="694"/>
      <c r="AA405" s="694"/>
      <c r="AB405" s="694"/>
      <c r="AC405" s="694"/>
      <c r="AD405" s="694"/>
      <c r="AE405" s="694"/>
      <c r="AF405" s="694"/>
      <c r="AG405" s="694"/>
      <c r="AH405" s="694"/>
      <c r="AI405" s="694"/>
      <c r="AJ405" s="694"/>
      <c r="AK405" s="694"/>
      <c r="AL405" s="694"/>
      <c r="AM405" s="694"/>
      <c r="AN405" s="694"/>
      <c r="AO405" s="694"/>
      <c r="AP405" s="694"/>
      <c r="AQ405" s="694"/>
      <c r="AR405" s="694"/>
      <c r="AS405" s="694"/>
      <c r="AT405" s="694"/>
      <c r="AU405" s="694"/>
      <c r="AV405" s="694"/>
      <c r="AW405" s="694"/>
      <c r="AX405" s="694"/>
      <c r="AY405" s="694"/>
      <c r="AZ405" s="694"/>
      <c r="BA405" s="694"/>
      <c r="BB405" s="694"/>
      <c r="BC405" s="694"/>
      <c r="BD405" s="694"/>
      <c r="BE405" s="694"/>
      <c r="BF405" s="694"/>
      <c r="BG405" s="694"/>
      <c r="BH405" s="694"/>
      <c r="BI405" s="694"/>
      <c r="BJ405" s="694"/>
      <c r="BK405" s="694"/>
      <c r="BL405" s="694"/>
      <c r="BM405" s="694"/>
      <c r="BN405" s="694"/>
      <c r="BO405" s="694"/>
      <c r="BP405" s="694"/>
      <c r="BQ405" s="694"/>
      <c r="BR405" s="694"/>
      <c r="BS405" s="694"/>
      <c r="BT405" s="689"/>
    </row>
    <row r="406" spans="1:72">
      <c r="A406" s="683" t="s">
        <v>105</v>
      </c>
      <c r="B406" s="683"/>
      <c r="C406" s="683"/>
      <c r="D406" s="707" t="s">
        <v>110</v>
      </c>
      <c r="E406" s="708"/>
      <c r="F406" s="80"/>
      <c r="G406" s="81"/>
      <c r="H406" s="81"/>
      <c r="I406" s="82"/>
      <c r="J406" s="83"/>
      <c r="K406" s="310">
        <f>+COUNTIF(L402:BS402, "over 90 days")</f>
        <v>0</v>
      </c>
      <c r="L406" s="695"/>
      <c r="M406" s="696"/>
      <c r="N406" s="696"/>
      <c r="O406" s="696"/>
      <c r="P406" s="696"/>
      <c r="Q406" s="696"/>
      <c r="R406" s="696"/>
      <c r="S406" s="696"/>
      <c r="T406" s="696"/>
      <c r="U406" s="696"/>
      <c r="V406" s="696"/>
      <c r="W406" s="696"/>
      <c r="X406" s="696"/>
      <c r="Y406" s="696"/>
      <c r="Z406" s="696"/>
      <c r="AA406" s="696"/>
      <c r="AB406" s="696"/>
      <c r="AC406" s="696"/>
      <c r="AD406" s="696"/>
      <c r="AE406" s="696"/>
      <c r="AF406" s="696"/>
      <c r="AG406" s="696"/>
      <c r="AH406" s="696"/>
      <c r="AI406" s="696"/>
      <c r="AJ406" s="696"/>
      <c r="AK406" s="696"/>
      <c r="AL406" s="696"/>
      <c r="AM406" s="696"/>
      <c r="AN406" s="696"/>
      <c r="AO406" s="696"/>
      <c r="AP406" s="696"/>
      <c r="AQ406" s="696"/>
      <c r="AR406" s="696"/>
      <c r="AS406" s="696"/>
      <c r="AT406" s="696"/>
      <c r="AU406" s="696"/>
      <c r="AV406" s="696"/>
      <c r="AW406" s="696"/>
      <c r="AX406" s="696"/>
      <c r="AY406" s="696"/>
      <c r="AZ406" s="696"/>
      <c r="BA406" s="696"/>
      <c r="BB406" s="696"/>
      <c r="BC406" s="696"/>
      <c r="BD406" s="696"/>
      <c r="BE406" s="696"/>
      <c r="BF406" s="696"/>
      <c r="BG406" s="696"/>
      <c r="BH406" s="696"/>
      <c r="BI406" s="696"/>
      <c r="BJ406" s="696"/>
      <c r="BK406" s="696"/>
      <c r="BL406" s="696"/>
      <c r="BM406" s="696"/>
      <c r="BN406" s="696"/>
      <c r="BO406" s="696"/>
      <c r="BP406" s="696"/>
      <c r="BQ406" s="696"/>
      <c r="BR406" s="696"/>
      <c r="BS406" s="696"/>
      <c r="BT406" s="689"/>
    </row>
    <row r="407" spans="1:72" ht="15" thickBot="1">
      <c r="A407" s="717" t="s">
        <v>105</v>
      </c>
      <c r="B407" s="717"/>
      <c r="C407" s="717"/>
      <c r="D407" s="705" t="s">
        <v>81</v>
      </c>
      <c r="E407" s="706"/>
      <c r="F407" s="98"/>
      <c r="G407" s="99"/>
      <c r="H407" s="99"/>
      <c r="I407" s="86"/>
      <c r="J407" s="87"/>
      <c r="K407" s="88">
        <f>+COUNTIF(L407:BS407, "Yes c.")</f>
        <v>0</v>
      </c>
      <c r="L407" s="255"/>
      <c r="M407" s="255"/>
      <c r="N407" s="255"/>
      <c r="O407" s="255"/>
      <c r="P407" s="255"/>
      <c r="Q407" s="255"/>
      <c r="R407" s="255"/>
      <c r="S407" s="255"/>
      <c r="T407" s="255"/>
      <c r="U407" s="255"/>
      <c r="V407" s="255"/>
      <c r="W407" s="255"/>
      <c r="X407" s="255"/>
      <c r="Y407" s="255"/>
      <c r="Z407" s="255"/>
      <c r="AA407" s="255"/>
      <c r="AB407" s="255"/>
      <c r="AC407" s="255"/>
      <c r="AD407" s="255"/>
      <c r="AE407" s="255"/>
      <c r="AF407" s="255"/>
      <c r="AG407" s="255"/>
      <c r="AH407" s="255"/>
      <c r="AI407" s="255"/>
      <c r="AJ407" s="255"/>
      <c r="AK407" s="255"/>
      <c r="AL407" s="255"/>
      <c r="AM407" s="255"/>
      <c r="AN407" s="255"/>
      <c r="AO407" s="255"/>
      <c r="AP407" s="255"/>
      <c r="AQ407" s="255"/>
      <c r="AR407" s="255"/>
      <c r="AS407" s="255"/>
      <c r="AT407" s="255"/>
      <c r="AU407" s="255"/>
      <c r="AV407" s="255"/>
      <c r="AW407" s="255"/>
      <c r="AX407" s="255"/>
      <c r="AY407" s="255"/>
      <c r="AZ407" s="255"/>
      <c r="BA407" s="255"/>
      <c r="BB407" s="255"/>
      <c r="BC407" s="255"/>
      <c r="BD407" s="255"/>
      <c r="BE407" s="255"/>
      <c r="BF407" s="255"/>
      <c r="BG407" s="255"/>
      <c r="BH407" s="255"/>
      <c r="BI407" s="255"/>
      <c r="BJ407" s="255"/>
      <c r="BK407" s="255"/>
      <c r="BL407" s="255"/>
      <c r="BM407" s="255"/>
      <c r="BN407" s="255"/>
      <c r="BO407" s="255"/>
      <c r="BP407" s="255"/>
      <c r="BQ407" s="255"/>
      <c r="BR407" s="255"/>
      <c r="BS407" s="601"/>
      <c r="BT407" s="689"/>
    </row>
    <row r="408" spans="1:72" ht="39.6">
      <c r="A408" s="304" t="s">
        <v>102</v>
      </c>
      <c r="B408" s="72">
        <v>53</v>
      </c>
      <c r="C408" s="304" t="s">
        <v>61</v>
      </c>
      <c r="D408" s="73" t="s">
        <v>40</v>
      </c>
      <c r="E408" s="94" t="str">
        <f>IF(F408=0,"",IF(F408=G408,"N/A",IF(ISERROR(J408/I408),1,J408/I408)))</f>
        <v/>
      </c>
      <c r="F408" s="74">
        <f>COUNTIF(L408:CG408,"1 Yes")+COUNTIF(L408:CG408,"2 No")+COUNTIF(L408:CG408,"3 N/A")</f>
        <v>0</v>
      </c>
      <c r="G408" s="74">
        <f>COUNTIF(L408:CG408,"3 N/A")</f>
        <v>0</v>
      </c>
      <c r="H408" s="75">
        <f>+COUNTIF(L408:BS408, "2 No")</f>
        <v>0</v>
      </c>
      <c r="I408" s="70">
        <f>+COUNTIF(L408:BS408, "2 No")+COUNTIF(L408:BS408,"1 Yes")</f>
        <v>0</v>
      </c>
      <c r="J408" s="61">
        <f>+COUNTIF(L408:BS408, "1 Yes")</f>
        <v>0</v>
      </c>
      <c r="K408" s="61"/>
      <c r="L408" s="252"/>
      <c r="M408" s="252"/>
      <c r="N408" s="252"/>
      <c r="O408" s="252"/>
      <c r="P408" s="252"/>
      <c r="Q408" s="252"/>
      <c r="R408" s="252"/>
      <c r="S408" s="252"/>
      <c r="T408" s="252"/>
      <c r="U408" s="252"/>
      <c r="V408" s="252"/>
      <c r="W408" s="252"/>
      <c r="X408" s="252"/>
      <c r="Y408" s="252"/>
      <c r="Z408" s="252"/>
      <c r="AA408" s="252"/>
      <c r="AB408" s="252"/>
      <c r="AC408" s="252"/>
      <c r="AD408" s="252"/>
      <c r="AE408" s="252"/>
      <c r="AF408" s="252"/>
      <c r="AG408" s="252"/>
      <c r="AH408" s="252"/>
      <c r="AI408" s="252"/>
      <c r="AJ408" s="252"/>
      <c r="AK408" s="252"/>
      <c r="AL408" s="252"/>
      <c r="AM408" s="252"/>
      <c r="AN408" s="252"/>
      <c r="AO408" s="252"/>
      <c r="AP408" s="252"/>
      <c r="AQ408" s="252"/>
      <c r="AR408" s="252"/>
      <c r="AS408" s="252"/>
      <c r="AT408" s="252"/>
      <c r="AU408" s="252"/>
      <c r="AV408" s="252"/>
      <c r="AW408" s="252"/>
      <c r="AX408" s="252"/>
      <c r="AY408" s="252"/>
      <c r="AZ408" s="252"/>
      <c r="BA408" s="252"/>
      <c r="BB408" s="252"/>
      <c r="BC408" s="252"/>
      <c r="BD408" s="252"/>
      <c r="BE408" s="252"/>
      <c r="BF408" s="252"/>
      <c r="BG408" s="252"/>
      <c r="BH408" s="252"/>
      <c r="BI408" s="252"/>
      <c r="BJ408" s="252"/>
      <c r="BK408" s="252"/>
      <c r="BL408" s="252"/>
      <c r="BM408" s="252"/>
      <c r="BN408" s="252"/>
      <c r="BO408" s="252"/>
      <c r="BP408" s="252"/>
      <c r="BQ408" s="252"/>
      <c r="BR408" s="252"/>
      <c r="BS408" s="598"/>
      <c r="BT408" s="688"/>
    </row>
    <row r="409" spans="1:72">
      <c r="A409" s="683" t="s">
        <v>105</v>
      </c>
      <c r="B409" s="683"/>
      <c r="C409" s="683"/>
      <c r="D409" s="681" t="s">
        <v>127</v>
      </c>
      <c r="E409" s="682"/>
      <c r="F409" s="76"/>
      <c r="G409" s="77"/>
      <c r="H409" s="77"/>
      <c r="I409" s="78"/>
      <c r="J409" s="79"/>
      <c r="K409" s="310">
        <f>+COUNTIF(L409:BS409, "Yes a.")</f>
        <v>0</v>
      </c>
      <c r="L409" s="253"/>
      <c r="M409" s="253"/>
      <c r="N409" s="253"/>
      <c r="O409" s="253"/>
      <c r="P409" s="253"/>
      <c r="Q409" s="253"/>
      <c r="R409" s="253"/>
      <c r="S409" s="253"/>
      <c r="T409" s="253"/>
      <c r="U409" s="253"/>
      <c r="V409" s="253"/>
      <c r="W409" s="253"/>
      <c r="X409" s="253"/>
      <c r="Y409" s="253"/>
      <c r="Z409" s="253"/>
      <c r="AA409" s="253"/>
      <c r="AB409" s="253"/>
      <c r="AC409" s="253"/>
      <c r="AD409" s="253"/>
      <c r="AE409" s="253"/>
      <c r="AF409" s="253"/>
      <c r="AG409" s="253"/>
      <c r="AH409" s="253"/>
      <c r="AI409" s="253"/>
      <c r="AJ409" s="253"/>
      <c r="AK409" s="253"/>
      <c r="AL409" s="253"/>
      <c r="AM409" s="253"/>
      <c r="AN409" s="253"/>
      <c r="AO409" s="253"/>
      <c r="AP409" s="253"/>
      <c r="AQ409" s="253"/>
      <c r="AR409" s="253"/>
      <c r="AS409" s="253"/>
      <c r="AT409" s="253"/>
      <c r="AU409" s="253"/>
      <c r="AV409" s="253"/>
      <c r="AW409" s="253"/>
      <c r="AX409" s="253"/>
      <c r="AY409" s="253"/>
      <c r="AZ409" s="253"/>
      <c r="BA409" s="253"/>
      <c r="BB409" s="253"/>
      <c r="BC409" s="253"/>
      <c r="BD409" s="253"/>
      <c r="BE409" s="253"/>
      <c r="BF409" s="253"/>
      <c r="BG409" s="253"/>
      <c r="BH409" s="253"/>
      <c r="BI409" s="253"/>
      <c r="BJ409" s="253"/>
      <c r="BK409" s="253"/>
      <c r="BL409" s="253"/>
      <c r="BM409" s="253"/>
      <c r="BN409" s="253"/>
      <c r="BO409" s="253"/>
      <c r="BP409" s="253"/>
      <c r="BQ409" s="253"/>
      <c r="BR409" s="253"/>
      <c r="BS409" s="599"/>
      <c r="BT409" s="689"/>
    </row>
    <row r="410" spans="1:72">
      <c r="A410" s="683" t="s">
        <v>105</v>
      </c>
      <c r="B410" s="683"/>
      <c r="C410" s="683"/>
      <c r="D410" s="681" t="s">
        <v>114</v>
      </c>
      <c r="E410" s="682"/>
      <c r="F410" s="80"/>
      <c r="G410" s="81"/>
      <c r="H410" s="81"/>
      <c r="I410" s="78"/>
      <c r="J410" s="79"/>
      <c r="K410" s="310">
        <f>+COUNTIF(L410:BS410, "Yes b.")</f>
        <v>0</v>
      </c>
      <c r="L410" s="253"/>
      <c r="M410" s="253"/>
      <c r="N410" s="253"/>
      <c r="O410" s="253"/>
      <c r="P410" s="253"/>
      <c r="Q410" s="253"/>
      <c r="R410" s="253"/>
      <c r="S410" s="253"/>
      <c r="T410" s="253"/>
      <c r="U410" s="253"/>
      <c r="V410" s="253"/>
      <c r="W410" s="253"/>
      <c r="X410" s="253"/>
      <c r="Y410" s="253"/>
      <c r="Z410" s="253"/>
      <c r="AA410" s="253"/>
      <c r="AB410" s="253"/>
      <c r="AC410" s="253"/>
      <c r="AD410" s="253"/>
      <c r="AE410" s="253"/>
      <c r="AF410" s="253"/>
      <c r="AG410" s="253"/>
      <c r="AH410" s="253"/>
      <c r="AI410" s="253"/>
      <c r="AJ410" s="253"/>
      <c r="AK410" s="253"/>
      <c r="AL410" s="253"/>
      <c r="AM410" s="253"/>
      <c r="AN410" s="253"/>
      <c r="AO410" s="253"/>
      <c r="AP410" s="253"/>
      <c r="AQ410" s="253"/>
      <c r="AR410" s="253"/>
      <c r="AS410" s="253"/>
      <c r="AT410" s="253"/>
      <c r="AU410" s="253"/>
      <c r="AV410" s="253"/>
      <c r="AW410" s="253"/>
      <c r="AX410" s="253"/>
      <c r="AY410" s="253"/>
      <c r="AZ410" s="253"/>
      <c r="BA410" s="253"/>
      <c r="BB410" s="253"/>
      <c r="BC410" s="253"/>
      <c r="BD410" s="253"/>
      <c r="BE410" s="253"/>
      <c r="BF410" s="253"/>
      <c r="BG410" s="253"/>
      <c r="BH410" s="253"/>
      <c r="BI410" s="253"/>
      <c r="BJ410" s="253"/>
      <c r="BK410" s="253"/>
      <c r="BL410" s="253"/>
      <c r="BM410" s="253"/>
      <c r="BN410" s="253"/>
      <c r="BO410" s="253"/>
      <c r="BP410" s="253"/>
      <c r="BQ410" s="253"/>
      <c r="BR410" s="253"/>
      <c r="BS410" s="599"/>
      <c r="BT410" s="689"/>
    </row>
    <row r="411" spans="1:72">
      <c r="A411" s="683" t="s">
        <v>105</v>
      </c>
      <c r="B411" s="683"/>
      <c r="C411" s="683"/>
      <c r="D411" s="266" t="s">
        <v>66</v>
      </c>
      <c r="E411" s="267"/>
      <c r="F411" s="80"/>
      <c r="G411" s="81"/>
      <c r="H411" s="81"/>
      <c r="I411" s="78"/>
      <c r="J411" s="79"/>
      <c r="K411" s="310">
        <f>+COUNTIF(L411:BS411, "Yes c.")</f>
        <v>0</v>
      </c>
      <c r="L411" s="254"/>
      <c r="M411" s="254"/>
      <c r="N411" s="254"/>
      <c r="O411" s="254"/>
      <c r="P411" s="254"/>
      <c r="Q411" s="254"/>
      <c r="R411" s="254"/>
      <c r="S411" s="254"/>
      <c r="T411" s="254"/>
      <c r="U411" s="254"/>
      <c r="V411" s="254"/>
      <c r="W411" s="254"/>
      <c r="X411" s="254"/>
      <c r="Y411" s="254"/>
      <c r="Z411" s="254"/>
      <c r="AA411" s="254"/>
      <c r="AB411" s="254"/>
      <c r="AC411" s="254"/>
      <c r="AD411" s="254"/>
      <c r="AE411" s="254"/>
      <c r="AF411" s="254"/>
      <c r="AG411" s="254"/>
      <c r="AH411" s="254"/>
      <c r="AI411" s="254"/>
      <c r="AJ411" s="254"/>
      <c r="AK411" s="254"/>
      <c r="AL411" s="254"/>
      <c r="AM411" s="254"/>
      <c r="AN411" s="254"/>
      <c r="AO411" s="254"/>
      <c r="AP411" s="254"/>
      <c r="AQ411" s="254"/>
      <c r="AR411" s="254"/>
      <c r="AS411" s="254"/>
      <c r="AT411" s="254"/>
      <c r="AU411" s="254"/>
      <c r="AV411" s="254"/>
      <c r="AW411" s="254"/>
      <c r="AX411" s="254"/>
      <c r="AY411" s="254"/>
      <c r="AZ411" s="254"/>
      <c r="BA411" s="254"/>
      <c r="BB411" s="254"/>
      <c r="BC411" s="254"/>
      <c r="BD411" s="254"/>
      <c r="BE411" s="254"/>
      <c r="BF411" s="254"/>
      <c r="BG411" s="254"/>
      <c r="BH411" s="254"/>
      <c r="BI411" s="254"/>
      <c r="BJ411" s="254"/>
      <c r="BK411" s="254"/>
      <c r="BL411" s="254"/>
      <c r="BM411" s="254"/>
      <c r="BN411" s="254"/>
      <c r="BO411" s="254"/>
      <c r="BP411" s="254"/>
      <c r="BQ411" s="254"/>
      <c r="BR411" s="254"/>
      <c r="BS411" s="600"/>
      <c r="BT411" s="689"/>
    </row>
    <row r="412" spans="1:72">
      <c r="A412" s="683" t="s">
        <v>105</v>
      </c>
      <c r="B412" s="683"/>
      <c r="C412" s="683"/>
      <c r="D412" s="720" t="s">
        <v>16</v>
      </c>
      <c r="E412" s="721"/>
      <c r="F412" s="80"/>
      <c r="G412" s="81"/>
      <c r="H412" s="81"/>
      <c r="I412" s="82"/>
      <c r="J412" s="83"/>
      <c r="K412" s="310">
        <f>+COUNTIF(L412:BS412, "0-30")+COUNTIF(L412:BS412, "31-60")+COUNTIF(L412:BS412, "61-90")+COUNTIF(L412:BS412, "over 90 days")</f>
        <v>0</v>
      </c>
      <c r="L412" s="254"/>
      <c r="M412" s="254"/>
      <c r="N412" s="254"/>
      <c r="O412" s="254"/>
      <c r="P412" s="254"/>
      <c r="Q412" s="254"/>
      <c r="R412" s="254"/>
      <c r="S412" s="254"/>
      <c r="T412" s="254"/>
      <c r="U412" s="254"/>
      <c r="V412" s="254"/>
      <c r="W412" s="254"/>
      <c r="X412" s="254"/>
      <c r="Y412" s="254"/>
      <c r="Z412" s="254"/>
      <c r="AA412" s="254"/>
      <c r="AB412" s="254"/>
      <c r="AC412" s="254"/>
      <c r="AD412" s="254"/>
      <c r="AE412" s="254"/>
      <c r="AF412" s="254"/>
      <c r="AG412" s="254"/>
      <c r="AH412" s="254"/>
      <c r="AI412" s="254"/>
      <c r="AJ412" s="254"/>
      <c r="AK412" s="254"/>
      <c r="AL412" s="254"/>
      <c r="AM412" s="254"/>
      <c r="AN412" s="254"/>
      <c r="AO412" s="254"/>
      <c r="AP412" s="254"/>
      <c r="AQ412" s="254"/>
      <c r="AR412" s="254"/>
      <c r="AS412" s="254"/>
      <c r="AT412" s="254"/>
      <c r="AU412" s="254"/>
      <c r="AV412" s="254"/>
      <c r="AW412" s="254"/>
      <c r="AX412" s="254"/>
      <c r="AY412" s="254"/>
      <c r="AZ412" s="254"/>
      <c r="BA412" s="254"/>
      <c r="BB412" s="254"/>
      <c r="BC412" s="254"/>
      <c r="BD412" s="254"/>
      <c r="BE412" s="254"/>
      <c r="BF412" s="254"/>
      <c r="BG412" s="254"/>
      <c r="BH412" s="254"/>
      <c r="BI412" s="254"/>
      <c r="BJ412" s="254"/>
      <c r="BK412" s="254"/>
      <c r="BL412" s="254"/>
      <c r="BM412" s="254"/>
      <c r="BN412" s="254"/>
      <c r="BO412" s="254"/>
      <c r="BP412" s="254"/>
      <c r="BQ412" s="254"/>
      <c r="BR412" s="254"/>
      <c r="BS412" s="600"/>
      <c r="BT412" s="689"/>
    </row>
    <row r="413" spans="1:72">
      <c r="A413" s="683" t="s">
        <v>105</v>
      </c>
      <c r="B413" s="683"/>
      <c r="C413" s="683"/>
      <c r="D413" s="703" t="s">
        <v>107</v>
      </c>
      <c r="E413" s="704"/>
      <c r="F413" s="80"/>
      <c r="G413" s="81"/>
      <c r="H413" s="81"/>
      <c r="I413" s="82"/>
      <c r="J413" s="83"/>
      <c r="K413" s="310">
        <f>+COUNTIF(L412:BS412, "0-30")</f>
        <v>0</v>
      </c>
      <c r="L413" s="691"/>
      <c r="M413" s="692"/>
      <c r="N413" s="692"/>
      <c r="O413" s="692"/>
      <c r="P413" s="692"/>
      <c r="Q413" s="692"/>
      <c r="R413" s="692"/>
      <c r="S413" s="692"/>
      <c r="T413" s="692"/>
      <c r="U413" s="692"/>
      <c r="V413" s="692"/>
      <c r="W413" s="692"/>
      <c r="X413" s="692"/>
      <c r="Y413" s="692"/>
      <c r="Z413" s="692"/>
      <c r="AA413" s="692"/>
      <c r="AB413" s="692"/>
      <c r="AC413" s="692"/>
      <c r="AD413" s="692"/>
      <c r="AE413" s="692"/>
      <c r="AF413" s="692"/>
      <c r="AG413" s="692"/>
      <c r="AH413" s="692"/>
      <c r="AI413" s="692"/>
      <c r="AJ413" s="692"/>
      <c r="AK413" s="692"/>
      <c r="AL413" s="692"/>
      <c r="AM413" s="692"/>
      <c r="AN413" s="692"/>
      <c r="AO413" s="692"/>
      <c r="AP413" s="692"/>
      <c r="AQ413" s="692"/>
      <c r="AR413" s="692"/>
      <c r="AS413" s="692"/>
      <c r="AT413" s="692"/>
      <c r="AU413" s="692"/>
      <c r="AV413" s="692"/>
      <c r="AW413" s="692"/>
      <c r="AX413" s="692"/>
      <c r="AY413" s="692"/>
      <c r="AZ413" s="692"/>
      <c r="BA413" s="692"/>
      <c r="BB413" s="692"/>
      <c r="BC413" s="692"/>
      <c r="BD413" s="692"/>
      <c r="BE413" s="692"/>
      <c r="BF413" s="692"/>
      <c r="BG413" s="692"/>
      <c r="BH413" s="692"/>
      <c r="BI413" s="692"/>
      <c r="BJ413" s="692"/>
      <c r="BK413" s="692"/>
      <c r="BL413" s="692"/>
      <c r="BM413" s="692"/>
      <c r="BN413" s="692"/>
      <c r="BO413" s="692"/>
      <c r="BP413" s="692"/>
      <c r="BQ413" s="692"/>
      <c r="BR413" s="692"/>
      <c r="BS413" s="692"/>
      <c r="BT413" s="689"/>
    </row>
    <row r="414" spans="1:72">
      <c r="A414" s="683" t="s">
        <v>105</v>
      </c>
      <c r="B414" s="683"/>
      <c r="C414" s="683"/>
      <c r="D414" s="703" t="s">
        <v>108</v>
      </c>
      <c r="E414" s="704"/>
      <c r="F414" s="80"/>
      <c r="G414" s="81"/>
      <c r="H414" s="81"/>
      <c r="I414" s="82"/>
      <c r="J414" s="83"/>
      <c r="K414" s="310">
        <f>+COUNTIF(L412:BS412, "31-60")</f>
        <v>0</v>
      </c>
      <c r="L414" s="693"/>
      <c r="M414" s="694"/>
      <c r="N414" s="694"/>
      <c r="O414" s="694"/>
      <c r="P414" s="694"/>
      <c r="Q414" s="694"/>
      <c r="R414" s="694"/>
      <c r="S414" s="694"/>
      <c r="T414" s="694"/>
      <c r="U414" s="694"/>
      <c r="V414" s="694"/>
      <c r="W414" s="694"/>
      <c r="X414" s="694"/>
      <c r="Y414" s="694"/>
      <c r="Z414" s="694"/>
      <c r="AA414" s="694"/>
      <c r="AB414" s="694"/>
      <c r="AC414" s="694"/>
      <c r="AD414" s="694"/>
      <c r="AE414" s="694"/>
      <c r="AF414" s="694"/>
      <c r="AG414" s="694"/>
      <c r="AH414" s="694"/>
      <c r="AI414" s="694"/>
      <c r="AJ414" s="694"/>
      <c r="AK414" s="694"/>
      <c r="AL414" s="694"/>
      <c r="AM414" s="694"/>
      <c r="AN414" s="694"/>
      <c r="AO414" s="694"/>
      <c r="AP414" s="694"/>
      <c r="AQ414" s="694"/>
      <c r="AR414" s="694"/>
      <c r="AS414" s="694"/>
      <c r="AT414" s="694"/>
      <c r="AU414" s="694"/>
      <c r="AV414" s="694"/>
      <c r="AW414" s="694"/>
      <c r="AX414" s="694"/>
      <c r="AY414" s="694"/>
      <c r="AZ414" s="694"/>
      <c r="BA414" s="694"/>
      <c r="BB414" s="694"/>
      <c r="BC414" s="694"/>
      <c r="BD414" s="694"/>
      <c r="BE414" s="694"/>
      <c r="BF414" s="694"/>
      <c r="BG414" s="694"/>
      <c r="BH414" s="694"/>
      <c r="BI414" s="694"/>
      <c r="BJ414" s="694"/>
      <c r="BK414" s="694"/>
      <c r="BL414" s="694"/>
      <c r="BM414" s="694"/>
      <c r="BN414" s="694"/>
      <c r="BO414" s="694"/>
      <c r="BP414" s="694"/>
      <c r="BQ414" s="694"/>
      <c r="BR414" s="694"/>
      <c r="BS414" s="694"/>
      <c r="BT414" s="689"/>
    </row>
    <row r="415" spans="1:72">
      <c r="A415" s="683" t="s">
        <v>105</v>
      </c>
      <c r="B415" s="683"/>
      <c r="C415" s="683"/>
      <c r="D415" s="703" t="s">
        <v>109</v>
      </c>
      <c r="E415" s="704"/>
      <c r="F415" s="80"/>
      <c r="G415" s="81"/>
      <c r="H415" s="81"/>
      <c r="I415" s="82"/>
      <c r="J415" s="83"/>
      <c r="K415" s="310">
        <f>+COUNTIF(L412:BS412, "61-90")</f>
        <v>0</v>
      </c>
      <c r="L415" s="693"/>
      <c r="M415" s="694"/>
      <c r="N415" s="694"/>
      <c r="O415" s="694"/>
      <c r="P415" s="694"/>
      <c r="Q415" s="694"/>
      <c r="R415" s="694"/>
      <c r="S415" s="694"/>
      <c r="T415" s="694"/>
      <c r="U415" s="694"/>
      <c r="V415" s="694"/>
      <c r="W415" s="694"/>
      <c r="X415" s="694"/>
      <c r="Y415" s="694"/>
      <c r="Z415" s="694"/>
      <c r="AA415" s="694"/>
      <c r="AB415" s="694"/>
      <c r="AC415" s="694"/>
      <c r="AD415" s="694"/>
      <c r="AE415" s="694"/>
      <c r="AF415" s="694"/>
      <c r="AG415" s="694"/>
      <c r="AH415" s="694"/>
      <c r="AI415" s="694"/>
      <c r="AJ415" s="694"/>
      <c r="AK415" s="694"/>
      <c r="AL415" s="694"/>
      <c r="AM415" s="694"/>
      <c r="AN415" s="694"/>
      <c r="AO415" s="694"/>
      <c r="AP415" s="694"/>
      <c r="AQ415" s="694"/>
      <c r="AR415" s="694"/>
      <c r="AS415" s="694"/>
      <c r="AT415" s="694"/>
      <c r="AU415" s="694"/>
      <c r="AV415" s="694"/>
      <c r="AW415" s="694"/>
      <c r="AX415" s="694"/>
      <c r="AY415" s="694"/>
      <c r="AZ415" s="694"/>
      <c r="BA415" s="694"/>
      <c r="BB415" s="694"/>
      <c r="BC415" s="694"/>
      <c r="BD415" s="694"/>
      <c r="BE415" s="694"/>
      <c r="BF415" s="694"/>
      <c r="BG415" s="694"/>
      <c r="BH415" s="694"/>
      <c r="BI415" s="694"/>
      <c r="BJ415" s="694"/>
      <c r="BK415" s="694"/>
      <c r="BL415" s="694"/>
      <c r="BM415" s="694"/>
      <c r="BN415" s="694"/>
      <c r="BO415" s="694"/>
      <c r="BP415" s="694"/>
      <c r="BQ415" s="694"/>
      <c r="BR415" s="694"/>
      <c r="BS415" s="694"/>
      <c r="BT415" s="689"/>
    </row>
    <row r="416" spans="1:72">
      <c r="A416" s="683" t="s">
        <v>105</v>
      </c>
      <c r="B416" s="683"/>
      <c r="C416" s="683"/>
      <c r="D416" s="707" t="s">
        <v>110</v>
      </c>
      <c r="E416" s="708"/>
      <c r="F416" s="80"/>
      <c r="G416" s="81"/>
      <c r="H416" s="81"/>
      <c r="I416" s="82"/>
      <c r="J416" s="83"/>
      <c r="K416" s="310">
        <f>+COUNTIF(L412:BS412, "over 90 days")</f>
        <v>0</v>
      </c>
      <c r="L416" s="695"/>
      <c r="M416" s="696"/>
      <c r="N416" s="696"/>
      <c r="O416" s="696"/>
      <c r="P416" s="696"/>
      <c r="Q416" s="696"/>
      <c r="R416" s="696"/>
      <c r="S416" s="696"/>
      <c r="T416" s="696"/>
      <c r="U416" s="696"/>
      <c r="V416" s="696"/>
      <c r="W416" s="696"/>
      <c r="X416" s="696"/>
      <c r="Y416" s="696"/>
      <c r="Z416" s="696"/>
      <c r="AA416" s="696"/>
      <c r="AB416" s="696"/>
      <c r="AC416" s="696"/>
      <c r="AD416" s="696"/>
      <c r="AE416" s="696"/>
      <c r="AF416" s="696"/>
      <c r="AG416" s="696"/>
      <c r="AH416" s="696"/>
      <c r="AI416" s="696"/>
      <c r="AJ416" s="696"/>
      <c r="AK416" s="696"/>
      <c r="AL416" s="696"/>
      <c r="AM416" s="696"/>
      <c r="AN416" s="696"/>
      <c r="AO416" s="696"/>
      <c r="AP416" s="696"/>
      <c r="AQ416" s="696"/>
      <c r="AR416" s="696"/>
      <c r="AS416" s="696"/>
      <c r="AT416" s="696"/>
      <c r="AU416" s="696"/>
      <c r="AV416" s="696"/>
      <c r="AW416" s="696"/>
      <c r="AX416" s="696"/>
      <c r="AY416" s="696"/>
      <c r="AZ416" s="696"/>
      <c r="BA416" s="696"/>
      <c r="BB416" s="696"/>
      <c r="BC416" s="696"/>
      <c r="BD416" s="696"/>
      <c r="BE416" s="696"/>
      <c r="BF416" s="696"/>
      <c r="BG416" s="696"/>
      <c r="BH416" s="696"/>
      <c r="BI416" s="696"/>
      <c r="BJ416" s="696"/>
      <c r="BK416" s="696"/>
      <c r="BL416" s="696"/>
      <c r="BM416" s="696"/>
      <c r="BN416" s="696"/>
      <c r="BO416" s="696"/>
      <c r="BP416" s="696"/>
      <c r="BQ416" s="696"/>
      <c r="BR416" s="696"/>
      <c r="BS416" s="696"/>
      <c r="BT416" s="689"/>
    </row>
    <row r="417" spans="1:72" ht="15" thickBot="1">
      <c r="A417" s="717" t="s">
        <v>105</v>
      </c>
      <c r="B417" s="717"/>
      <c r="C417" s="717"/>
      <c r="D417" s="705" t="s">
        <v>115</v>
      </c>
      <c r="E417" s="706"/>
      <c r="F417" s="98"/>
      <c r="G417" s="99"/>
      <c r="H417" s="99"/>
      <c r="I417" s="86"/>
      <c r="J417" s="87"/>
      <c r="K417" s="88">
        <f>+COUNTIF(L417:BS417, "Yes d.")</f>
        <v>0</v>
      </c>
      <c r="L417" s="253"/>
      <c r="M417" s="253"/>
      <c r="N417" s="253"/>
      <c r="O417" s="253"/>
      <c r="P417" s="253"/>
      <c r="Q417" s="253"/>
      <c r="R417" s="253"/>
      <c r="S417" s="253"/>
      <c r="T417" s="253"/>
      <c r="U417" s="253"/>
      <c r="V417" s="253"/>
      <c r="W417" s="253"/>
      <c r="X417" s="253"/>
      <c r="Y417" s="253"/>
      <c r="Z417" s="253"/>
      <c r="AA417" s="253"/>
      <c r="AB417" s="253"/>
      <c r="AC417" s="253"/>
      <c r="AD417" s="253"/>
      <c r="AE417" s="253"/>
      <c r="AF417" s="253"/>
      <c r="AG417" s="253"/>
      <c r="AH417" s="253"/>
      <c r="AI417" s="253"/>
      <c r="AJ417" s="253"/>
      <c r="AK417" s="253"/>
      <c r="AL417" s="253"/>
      <c r="AM417" s="253"/>
      <c r="AN417" s="253"/>
      <c r="AO417" s="253"/>
      <c r="AP417" s="253"/>
      <c r="AQ417" s="253"/>
      <c r="AR417" s="253"/>
      <c r="AS417" s="253"/>
      <c r="AT417" s="253"/>
      <c r="AU417" s="253"/>
      <c r="AV417" s="253"/>
      <c r="AW417" s="253"/>
      <c r="AX417" s="253"/>
      <c r="AY417" s="253"/>
      <c r="AZ417" s="253"/>
      <c r="BA417" s="253"/>
      <c r="BB417" s="253"/>
      <c r="BC417" s="253"/>
      <c r="BD417" s="253"/>
      <c r="BE417" s="253"/>
      <c r="BF417" s="253"/>
      <c r="BG417" s="253"/>
      <c r="BH417" s="253"/>
      <c r="BI417" s="253"/>
      <c r="BJ417" s="253"/>
      <c r="BK417" s="253"/>
      <c r="BL417" s="253"/>
      <c r="BM417" s="253"/>
      <c r="BN417" s="253"/>
      <c r="BO417" s="253"/>
      <c r="BP417" s="253"/>
      <c r="BQ417" s="253"/>
      <c r="BR417" s="253"/>
      <c r="BS417" s="599"/>
      <c r="BT417" s="689"/>
    </row>
    <row r="418" spans="1:72" ht="43.8" customHeight="1" thickBot="1">
      <c r="A418" s="733" t="s">
        <v>102</v>
      </c>
      <c r="B418" s="735">
        <v>54</v>
      </c>
      <c r="C418" s="759" t="s">
        <v>61</v>
      </c>
      <c r="D418" s="728" t="s">
        <v>41</v>
      </c>
      <c r="E418" s="731" t="str">
        <f>IF(F418=0,"",IF(F418=G418,"N/A",IF(ISERROR(J418/I418),1,J418/I418)))</f>
        <v/>
      </c>
      <c r="F418" s="798">
        <f>COUNTIF(L418:CG418,"1 Yes")+COUNTIF(L418:CG418,"2 No")+COUNTIF(L418:CG418,"3 N/A")</f>
        <v>0</v>
      </c>
      <c r="G418" s="798">
        <f>COUNTIF(L418:CG418,"3 N/A")</f>
        <v>0</v>
      </c>
      <c r="H418" s="713">
        <f>COUNTIF(L418:BS418, "2 No")</f>
        <v>0</v>
      </c>
      <c r="I418" s="709">
        <f>COUNTIF(L418:BS418,"1 Yes")+COUNTIF(L418:BS418, "2 Yes")+COUNTIF(L418:BS418,"2 No")</f>
        <v>0</v>
      </c>
      <c r="J418" s="711">
        <f>COUNTIF(L418:BS418, "1 Yes")+COUNTIF(L418:BS418, "2 Yes")</f>
        <v>0</v>
      </c>
      <c r="K418" s="91"/>
      <c r="L418" s="684"/>
      <c r="M418" s="684"/>
      <c r="N418" s="684"/>
      <c r="O418" s="684"/>
      <c r="P418" s="684"/>
      <c r="Q418" s="684"/>
      <c r="R418" s="684"/>
      <c r="S418" s="684"/>
      <c r="T418" s="684"/>
      <c r="U418" s="684"/>
      <c r="V418" s="684"/>
      <c r="W418" s="684"/>
      <c r="X418" s="684"/>
      <c r="Y418" s="684"/>
      <c r="Z418" s="684"/>
      <c r="AA418" s="684"/>
      <c r="AB418" s="684"/>
      <c r="AC418" s="684"/>
      <c r="AD418" s="684"/>
      <c r="AE418" s="684"/>
      <c r="AF418" s="684"/>
      <c r="AG418" s="684"/>
      <c r="AH418" s="684"/>
      <c r="AI418" s="684"/>
      <c r="AJ418" s="684"/>
      <c r="AK418" s="684"/>
      <c r="AL418" s="684"/>
      <c r="AM418" s="684"/>
      <c r="AN418" s="684"/>
      <c r="AO418" s="684"/>
      <c r="AP418" s="684"/>
      <c r="AQ418" s="684"/>
      <c r="AR418" s="684"/>
      <c r="AS418" s="684"/>
      <c r="AT418" s="684"/>
      <c r="AU418" s="684"/>
      <c r="AV418" s="684"/>
      <c r="AW418" s="684"/>
      <c r="AX418" s="684"/>
      <c r="AY418" s="684"/>
      <c r="AZ418" s="684"/>
      <c r="BA418" s="684"/>
      <c r="BB418" s="684"/>
      <c r="BC418" s="684"/>
      <c r="BD418" s="684"/>
      <c r="BE418" s="684"/>
      <c r="BF418" s="684"/>
      <c r="BG418" s="684"/>
      <c r="BH418" s="684"/>
      <c r="BI418" s="684"/>
      <c r="BJ418" s="684"/>
      <c r="BK418" s="684"/>
      <c r="BL418" s="684"/>
      <c r="BM418" s="684"/>
      <c r="BN418" s="684"/>
      <c r="BO418" s="684"/>
      <c r="BP418" s="684"/>
      <c r="BQ418" s="684"/>
      <c r="BR418" s="684"/>
      <c r="BS418" s="765"/>
      <c r="BT418" s="605" t="s">
        <v>232</v>
      </c>
    </row>
    <row r="419" spans="1:72" ht="27" customHeight="1" thickBot="1">
      <c r="A419" s="734"/>
      <c r="B419" s="736"/>
      <c r="C419" s="760"/>
      <c r="D419" s="730"/>
      <c r="E419" s="732"/>
      <c r="F419" s="799"/>
      <c r="G419" s="799"/>
      <c r="H419" s="714"/>
      <c r="I419" s="710"/>
      <c r="J419" s="712"/>
      <c r="K419" s="270"/>
      <c r="L419" s="715"/>
      <c r="M419" s="715"/>
      <c r="N419" s="715"/>
      <c r="O419" s="715"/>
      <c r="P419" s="715"/>
      <c r="Q419" s="715"/>
      <c r="R419" s="715"/>
      <c r="S419" s="715"/>
      <c r="T419" s="715"/>
      <c r="U419" s="715"/>
      <c r="V419" s="715"/>
      <c r="W419" s="715"/>
      <c r="X419" s="715"/>
      <c r="Y419" s="715"/>
      <c r="Z419" s="715"/>
      <c r="AA419" s="715"/>
      <c r="AB419" s="715"/>
      <c r="AC419" s="715"/>
      <c r="AD419" s="715"/>
      <c r="AE419" s="715"/>
      <c r="AF419" s="715"/>
      <c r="AG419" s="715"/>
      <c r="AH419" s="715"/>
      <c r="AI419" s="715"/>
      <c r="AJ419" s="715"/>
      <c r="AK419" s="715"/>
      <c r="AL419" s="715"/>
      <c r="AM419" s="715"/>
      <c r="AN419" s="715"/>
      <c r="AO419" s="715"/>
      <c r="AP419" s="715"/>
      <c r="AQ419" s="715"/>
      <c r="AR419" s="715"/>
      <c r="AS419" s="715"/>
      <c r="AT419" s="715"/>
      <c r="AU419" s="715"/>
      <c r="AV419" s="715"/>
      <c r="AW419" s="715"/>
      <c r="AX419" s="715"/>
      <c r="AY419" s="715"/>
      <c r="AZ419" s="715"/>
      <c r="BA419" s="715"/>
      <c r="BB419" s="715"/>
      <c r="BC419" s="715"/>
      <c r="BD419" s="715"/>
      <c r="BE419" s="715"/>
      <c r="BF419" s="715"/>
      <c r="BG419" s="715"/>
      <c r="BH419" s="715"/>
      <c r="BI419" s="715"/>
      <c r="BJ419" s="715"/>
      <c r="BK419" s="715"/>
      <c r="BL419" s="715"/>
      <c r="BM419" s="715"/>
      <c r="BN419" s="715"/>
      <c r="BO419" s="715"/>
      <c r="BP419" s="715"/>
      <c r="BQ419" s="715"/>
      <c r="BR419" s="715"/>
      <c r="BS419" s="796"/>
      <c r="BT419" s="604"/>
    </row>
    <row r="420" spans="1:72" ht="24.6" customHeight="1">
      <c r="A420" s="716" t="s">
        <v>105</v>
      </c>
      <c r="B420" s="716"/>
      <c r="C420" s="716"/>
      <c r="D420" s="718" t="s">
        <v>751</v>
      </c>
      <c r="E420" s="719"/>
      <c r="F420" s="607"/>
      <c r="G420" s="610"/>
      <c r="H420" s="612"/>
      <c r="I420" s="78"/>
      <c r="J420" s="79"/>
      <c r="K420" s="310">
        <f>+COUNTIF(L420:BS420, "Yes a.")</f>
        <v>0</v>
      </c>
      <c r="L420" s="491"/>
      <c r="M420" s="491"/>
      <c r="N420" s="491"/>
      <c r="O420" s="491"/>
      <c r="P420" s="491"/>
      <c r="Q420" s="491"/>
      <c r="R420" s="491"/>
      <c r="S420" s="491"/>
      <c r="T420" s="491"/>
      <c r="U420" s="491"/>
      <c r="V420" s="491"/>
      <c r="W420" s="491"/>
      <c r="X420" s="491"/>
      <c r="Y420" s="491"/>
      <c r="Z420" s="491"/>
      <c r="AA420" s="491"/>
      <c r="AB420" s="491"/>
      <c r="AC420" s="491"/>
      <c r="AD420" s="491"/>
      <c r="AE420" s="491"/>
      <c r="AF420" s="491"/>
      <c r="AG420" s="491"/>
      <c r="AH420" s="491"/>
      <c r="AI420" s="491"/>
      <c r="AJ420" s="491"/>
      <c r="AK420" s="491"/>
      <c r="AL420" s="491"/>
      <c r="AM420" s="491"/>
      <c r="AN420" s="491"/>
      <c r="AO420" s="491"/>
      <c r="AP420" s="491"/>
      <c r="AQ420" s="491"/>
      <c r="AR420" s="491"/>
      <c r="AS420" s="491"/>
      <c r="AT420" s="491"/>
      <c r="AU420" s="491"/>
      <c r="AV420" s="491"/>
      <c r="AW420" s="491"/>
      <c r="AX420" s="491"/>
      <c r="AY420" s="491"/>
      <c r="AZ420" s="491"/>
      <c r="BA420" s="491"/>
      <c r="BB420" s="491"/>
      <c r="BC420" s="491"/>
      <c r="BD420" s="491"/>
      <c r="BE420" s="491"/>
      <c r="BF420" s="491"/>
      <c r="BG420" s="491"/>
      <c r="BH420" s="491"/>
      <c r="BI420" s="491"/>
      <c r="BJ420" s="491"/>
      <c r="BK420" s="491"/>
      <c r="BL420" s="491"/>
      <c r="BM420" s="491"/>
      <c r="BN420" s="491"/>
      <c r="BO420" s="491"/>
      <c r="BP420" s="491"/>
      <c r="BQ420" s="491"/>
      <c r="BR420" s="491"/>
      <c r="BS420" s="603"/>
      <c r="BT420" s="688"/>
    </row>
    <row r="421" spans="1:72" ht="18.600000000000001" customHeight="1">
      <c r="A421" s="683" t="s">
        <v>105</v>
      </c>
      <c r="B421" s="683"/>
      <c r="C421" s="683"/>
      <c r="D421" s="266" t="s">
        <v>73</v>
      </c>
      <c r="E421" s="267"/>
      <c r="F421" s="172"/>
      <c r="G421" s="173"/>
      <c r="H421" s="186"/>
      <c r="I421" s="78"/>
      <c r="J421" s="79"/>
      <c r="K421" s="310">
        <f>+COUNTIF(L421:BS421, "Yes b.")</f>
        <v>0</v>
      </c>
      <c r="L421" s="253"/>
      <c r="M421" s="253"/>
      <c r="N421" s="253"/>
      <c r="O421" s="253"/>
      <c r="P421" s="253"/>
      <c r="Q421" s="253"/>
      <c r="R421" s="253"/>
      <c r="S421" s="253"/>
      <c r="T421" s="253"/>
      <c r="U421" s="253"/>
      <c r="V421" s="253"/>
      <c r="W421" s="253"/>
      <c r="X421" s="253"/>
      <c r="Y421" s="253"/>
      <c r="Z421" s="253"/>
      <c r="AA421" s="253"/>
      <c r="AB421" s="253"/>
      <c r="AC421" s="253"/>
      <c r="AD421" s="253"/>
      <c r="AE421" s="253"/>
      <c r="AF421" s="253"/>
      <c r="AG421" s="253"/>
      <c r="AH421" s="253"/>
      <c r="AI421" s="253"/>
      <c r="AJ421" s="253"/>
      <c r="AK421" s="253"/>
      <c r="AL421" s="253"/>
      <c r="AM421" s="253"/>
      <c r="AN421" s="253"/>
      <c r="AO421" s="253"/>
      <c r="AP421" s="253"/>
      <c r="AQ421" s="253"/>
      <c r="AR421" s="253"/>
      <c r="AS421" s="253"/>
      <c r="AT421" s="253"/>
      <c r="AU421" s="253"/>
      <c r="AV421" s="253"/>
      <c r="AW421" s="253"/>
      <c r="AX421" s="253"/>
      <c r="AY421" s="253"/>
      <c r="AZ421" s="253"/>
      <c r="BA421" s="253"/>
      <c r="BB421" s="253"/>
      <c r="BC421" s="253"/>
      <c r="BD421" s="253"/>
      <c r="BE421" s="253"/>
      <c r="BF421" s="253"/>
      <c r="BG421" s="253"/>
      <c r="BH421" s="253"/>
      <c r="BI421" s="253"/>
      <c r="BJ421" s="253"/>
      <c r="BK421" s="253"/>
      <c r="BL421" s="253"/>
      <c r="BM421" s="253"/>
      <c r="BN421" s="253"/>
      <c r="BO421" s="253"/>
      <c r="BP421" s="253"/>
      <c r="BQ421" s="253"/>
      <c r="BR421" s="253"/>
      <c r="BS421" s="599"/>
      <c r="BT421" s="689"/>
    </row>
    <row r="422" spans="1:72" ht="15.6" customHeight="1">
      <c r="A422" s="683" t="s">
        <v>105</v>
      </c>
      <c r="B422" s="683"/>
      <c r="C422" s="683"/>
      <c r="D422" s="720" t="s">
        <v>16</v>
      </c>
      <c r="E422" s="721"/>
      <c r="F422" s="172"/>
      <c r="G422" s="173"/>
      <c r="H422" s="186"/>
      <c r="I422" s="82"/>
      <c r="J422" s="83"/>
      <c r="K422" s="310">
        <f>+COUNTIF(L422:BS422, "0-30")+COUNTIF(L422:BS422, "31-60")+COUNTIF(L422:BS422, "61-90")+COUNTIF(L422:BS422, "over 90 days")</f>
        <v>0</v>
      </c>
      <c r="L422" s="254"/>
      <c r="M422" s="254"/>
      <c r="N422" s="254"/>
      <c r="O422" s="254"/>
      <c r="P422" s="254"/>
      <c r="Q422" s="254"/>
      <c r="R422" s="254"/>
      <c r="S422" s="254"/>
      <c r="T422" s="254"/>
      <c r="U422" s="254"/>
      <c r="V422" s="254"/>
      <c r="W422" s="254"/>
      <c r="X422" s="254"/>
      <c r="Y422" s="254"/>
      <c r="Z422" s="254"/>
      <c r="AA422" s="254"/>
      <c r="AB422" s="254"/>
      <c r="AC422" s="254"/>
      <c r="AD422" s="254"/>
      <c r="AE422" s="254"/>
      <c r="AF422" s="254"/>
      <c r="AG422" s="254"/>
      <c r="AH422" s="254"/>
      <c r="AI422" s="254"/>
      <c r="AJ422" s="254"/>
      <c r="AK422" s="254"/>
      <c r="AL422" s="254"/>
      <c r="AM422" s="254"/>
      <c r="AN422" s="254"/>
      <c r="AO422" s="254"/>
      <c r="AP422" s="254"/>
      <c r="AQ422" s="254"/>
      <c r="AR422" s="254"/>
      <c r="AS422" s="254"/>
      <c r="AT422" s="254"/>
      <c r="AU422" s="254"/>
      <c r="AV422" s="254"/>
      <c r="AW422" s="254"/>
      <c r="AX422" s="254"/>
      <c r="AY422" s="254"/>
      <c r="AZ422" s="254"/>
      <c r="BA422" s="254"/>
      <c r="BB422" s="254"/>
      <c r="BC422" s="254"/>
      <c r="BD422" s="254"/>
      <c r="BE422" s="254"/>
      <c r="BF422" s="254"/>
      <c r="BG422" s="254"/>
      <c r="BH422" s="254"/>
      <c r="BI422" s="254"/>
      <c r="BJ422" s="254"/>
      <c r="BK422" s="254"/>
      <c r="BL422" s="254"/>
      <c r="BM422" s="254"/>
      <c r="BN422" s="254"/>
      <c r="BO422" s="254"/>
      <c r="BP422" s="254"/>
      <c r="BQ422" s="254"/>
      <c r="BR422" s="254"/>
      <c r="BS422" s="600"/>
      <c r="BT422" s="689"/>
    </row>
    <row r="423" spans="1:72" ht="18.600000000000001" customHeight="1">
      <c r="A423" s="683" t="s">
        <v>105</v>
      </c>
      <c r="B423" s="683"/>
      <c r="C423" s="683"/>
      <c r="D423" s="703" t="s">
        <v>107</v>
      </c>
      <c r="E423" s="704"/>
      <c r="F423" s="172"/>
      <c r="G423" s="173"/>
      <c r="H423" s="186"/>
      <c r="I423" s="82"/>
      <c r="J423" s="83"/>
      <c r="K423" s="310">
        <f>+COUNTIF(L422:BS422, "0-30")</f>
        <v>0</v>
      </c>
      <c r="L423" s="691"/>
      <c r="M423" s="692"/>
      <c r="N423" s="692"/>
      <c r="O423" s="692"/>
      <c r="P423" s="692"/>
      <c r="Q423" s="692"/>
      <c r="R423" s="692"/>
      <c r="S423" s="692"/>
      <c r="T423" s="692"/>
      <c r="U423" s="692"/>
      <c r="V423" s="692"/>
      <c r="W423" s="692"/>
      <c r="X423" s="692"/>
      <c r="Y423" s="692"/>
      <c r="Z423" s="692"/>
      <c r="AA423" s="692"/>
      <c r="AB423" s="692"/>
      <c r="AC423" s="692"/>
      <c r="AD423" s="692"/>
      <c r="AE423" s="692"/>
      <c r="AF423" s="692"/>
      <c r="AG423" s="692"/>
      <c r="AH423" s="692"/>
      <c r="AI423" s="692"/>
      <c r="AJ423" s="692"/>
      <c r="AK423" s="692"/>
      <c r="AL423" s="692"/>
      <c r="AM423" s="692"/>
      <c r="AN423" s="692"/>
      <c r="AO423" s="692"/>
      <c r="AP423" s="692"/>
      <c r="AQ423" s="692"/>
      <c r="AR423" s="692"/>
      <c r="AS423" s="692"/>
      <c r="AT423" s="692"/>
      <c r="AU423" s="692"/>
      <c r="AV423" s="692"/>
      <c r="AW423" s="692"/>
      <c r="AX423" s="692"/>
      <c r="AY423" s="692"/>
      <c r="AZ423" s="692"/>
      <c r="BA423" s="692"/>
      <c r="BB423" s="692"/>
      <c r="BC423" s="692"/>
      <c r="BD423" s="692"/>
      <c r="BE423" s="692"/>
      <c r="BF423" s="692"/>
      <c r="BG423" s="692"/>
      <c r="BH423" s="692"/>
      <c r="BI423" s="692"/>
      <c r="BJ423" s="692"/>
      <c r="BK423" s="692"/>
      <c r="BL423" s="692"/>
      <c r="BM423" s="692"/>
      <c r="BN423" s="692"/>
      <c r="BO423" s="692"/>
      <c r="BP423" s="692"/>
      <c r="BQ423" s="692"/>
      <c r="BR423" s="692"/>
      <c r="BS423" s="692"/>
      <c r="BT423" s="689"/>
    </row>
    <row r="424" spans="1:72" ht="16.2" customHeight="1">
      <c r="A424" s="683" t="s">
        <v>105</v>
      </c>
      <c r="B424" s="683"/>
      <c r="C424" s="683"/>
      <c r="D424" s="703" t="s">
        <v>108</v>
      </c>
      <c r="E424" s="704"/>
      <c r="F424" s="172"/>
      <c r="G424" s="173"/>
      <c r="H424" s="186"/>
      <c r="I424" s="82"/>
      <c r="J424" s="83"/>
      <c r="K424" s="310">
        <f>+COUNTIF(L422:BS422, "31-60")</f>
        <v>0</v>
      </c>
      <c r="L424" s="693"/>
      <c r="M424" s="694"/>
      <c r="N424" s="694"/>
      <c r="O424" s="694"/>
      <c r="P424" s="694"/>
      <c r="Q424" s="694"/>
      <c r="R424" s="694"/>
      <c r="S424" s="694"/>
      <c r="T424" s="694"/>
      <c r="U424" s="694"/>
      <c r="V424" s="694"/>
      <c r="W424" s="694"/>
      <c r="X424" s="694"/>
      <c r="Y424" s="694"/>
      <c r="Z424" s="694"/>
      <c r="AA424" s="694"/>
      <c r="AB424" s="694"/>
      <c r="AC424" s="694"/>
      <c r="AD424" s="694"/>
      <c r="AE424" s="694"/>
      <c r="AF424" s="694"/>
      <c r="AG424" s="694"/>
      <c r="AH424" s="694"/>
      <c r="AI424" s="694"/>
      <c r="AJ424" s="694"/>
      <c r="AK424" s="694"/>
      <c r="AL424" s="694"/>
      <c r="AM424" s="694"/>
      <c r="AN424" s="694"/>
      <c r="AO424" s="694"/>
      <c r="AP424" s="694"/>
      <c r="AQ424" s="694"/>
      <c r="AR424" s="694"/>
      <c r="AS424" s="694"/>
      <c r="AT424" s="694"/>
      <c r="AU424" s="694"/>
      <c r="AV424" s="694"/>
      <c r="AW424" s="694"/>
      <c r="AX424" s="694"/>
      <c r="AY424" s="694"/>
      <c r="AZ424" s="694"/>
      <c r="BA424" s="694"/>
      <c r="BB424" s="694"/>
      <c r="BC424" s="694"/>
      <c r="BD424" s="694"/>
      <c r="BE424" s="694"/>
      <c r="BF424" s="694"/>
      <c r="BG424" s="694"/>
      <c r="BH424" s="694"/>
      <c r="BI424" s="694"/>
      <c r="BJ424" s="694"/>
      <c r="BK424" s="694"/>
      <c r="BL424" s="694"/>
      <c r="BM424" s="694"/>
      <c r="BN424" s="694"/>
      <c r="BO424" s="694"/>
      <c r="BP424" s="694"/>
      <c r="BQ424" s="694"/>
      <c r="BR424" s="694"/>
      <c r="BS424" s="694"/>
      <c r="BT424" s="689"/>
    </row>
    <row r="425" spans="1:72" ht="15.6" customHeight="1">
      <c r="A425" s="683" t="s">
        <v>105</v>
      </c>
      <c r="B425" s="683"/>
      <c r="C425" s="683"/>
      <c r="D425" s="703" t="s">
        <v>109</v>
      </c>
      <c r="E425" s="704"/>
      <c r="F425" s="172"/>
      <c r="G425" s="173"/>
      <c r="H425" s="186"/>
      <c r="I425" s="82"/>
      <c r="J425" s="83"/>
      <c r="K425" s="310">
        <f>+COUNTIF(L422:BS422, "61-90")</f>
        <v>0</v>
      </c>
      <c r="L425" s="693"/>
      <c r="M425" s="694"/>
      <c r="N425" s="694"/>
      <c r="O425" s="694"/>
      <c r="P425" s="694"/>
      <c r="Q425" s="694"/>
      <c r="R425" s="694"/>
      <c r="S425" s="694"/>
      <c r="T425" s="694"/>
      <c r="U425" s="694"/>
      <c r="V425" s="694"/>
      <c r="W425" s="694"/>
      <c r="X425" s="694"/>
      <c r="Y425" s="694"/>
      <c r="Z425" s="694"/>
      <c r="AA425" s="694"/>
      <c r="AB425" s="694"/>
      <c r="AC425" s="694"/>
      <c r="AD425" s="694"/>
      <c r="AE425" s="694"/>
      <c r="AF425" s="694"/>
      <c r="AG425" s="694"/>
      <c r="AH425" s="694"/>
      <c r="AI425" s="694"/>
      <c r="AJ425" s="694"/>
      <c r="AK425" s="694"/>
      <c r="AL425" s="694"/>
      <c r="AM425" s="694"/>
      <c r="AN425" s="694"/>
      <c r="AO425" s="694"/>
      <c r="AP425" s="694"/>
      <c r="AQ425" s="694"/>
      <c r="AR425" s="694"/>
      <c r="AS425" s="694"/>
      <c r="AT425" s="694"/>
      <c r="AU425" s="694"/>
      <c r="AV425" s="694"/>
      <c r="AW425" s="694"/>
      <c r="AX425" s="694"/>
      <c r="AY425" s="694"/>
      <c r="AZ425" s="694"/>
      <c r="BA425" s="694"/>
      <c r="BB425" s="694"/>
      <c r="BC425" s="694"/>
      <c r="BD425" s="694"/>
      <c r="BE425" s="694"/>
      <c r="BF425" s="694"/>
      <c r="BG425" s="694"/>
      <c r="BH425" s="694"/>
      <c r="BI425" s="694"/>
      <c r="BJ425" s="694"/>
      <c r="BK425" s="694"/>
      <c r="BL425" s="694"/>
      <c r="BM425" s="694"/>
      <c r="BN425" s="694"/>
      <c r="BO425" s="694"/>
      <c r="BP425" s="694"/>
      <c r="BQ425" s="694"/>
      <c r="BR425" s="694"/>
      <c r="BS425" s="694"/>
      <c r="BT425" s="689"/>
    </row>
    <row r="426" spans="1:72" ht="18" customHeight="1">
      <c r="A426" s="683" t="s">
        <v>105</v>
      </c>
      <c r="B426" s="683"/>
      <c r="C426" s="683"/>
      <c r="D426" s="707" t="s">
        <v>110</v>
      </c>
      <c r="E426" s="708"/>
      <c r="F426" s="172"/>
      <c r="G426" s="173"/>
      <c r="H426" s="186"/>
      <c r="I426" s="82"/>
      <c r="J426" s="83"/>
      <c r="K426" s="310">
        <f>+COUNTIF(L422:BS422, "over 90 days")</f>
        <v>0</v>
      </c>
      <c r="L426" s="695"/>
      <c r="M426" s="696"/>
      <c r="N426" s="696"/>
      <c r="O426" s="696"/>
      <c r="P426" s="696"/>
      <c r="Q426" s="696"/>
      <c r="R426" s="696"/>
      <c r="S426" s="696"/>
      <c r="T426" s="696"/>
      <c r="U426" s="696"/>
      <c r="V426" s="696"/>
      <c r="W426" s="696"/>
      <c r="X426" s="696"/>
      <c r="Y426" s="696"/>
      <c r="Z426" s="696"/>
      <c r="AA426" s="696"/>
      <c r="AB426" s="696"/>
      <c r="AC426" s="696"/>
      <c r="AD426" s="696"/>
      <c r="AE426" s="696"/>
      <c r="AF426" s="696"/>
      <c r="AG426" s="696"/>
      <c r="AH426" s="696"/>
      <c r="AI426" s="696"/>
      <c r="AJ426" s="696"/>
      <c r="AK426" s="696"/>
      <c r="AL426" s="696"/>
      <c r="AM426" s="696"/>
      <c r="AN426" s="696"/>
      <c r="AO426" s="696"/>
      <c r="AP426" s="696"/>
      <c r="AQ426" s="696"/>
      <c r="AR426" s="696"/>
      <c r="AS426" s="696"/>
      <c r="AT426" s="696"/>
      <c r="AU426" s="696"/>
      <c r="AV426" s="696"/>
      <c r="AW426" s="696"/>
      <c r="AX426" s="696"/>
      <c r="AY426" s="696"/>
      <c r="AZ426" s="696"/>
      <c r="BA426" s="696"/>
      <c r="BB426" s="696"/>
      <c r="BC426" s="696"/>
      <c r="BD426" s="696"/>
      <c r="BE426" s="696"/>
      <c r="BF426" s="696"/>
      <c r="BG426" s="696"/>
      <c r="BH426" s="696"/>
      <c r="BI426" s="696"/>
      <c r="BJ426" s="696"/>
      <c r="BK426" s="696"/>
      <c r="BL426" s="696"/>
      <c r="BM426" s="696"/>
      <c r="BN426" s="696"/>
      <c r="BO426" s="696"/>
      <c r="BP426" s="696"/>
      <c r="BQ426" s="696"/>
      <c r="BR426" s="696"/>
      <c r="BS426" s="696"/>
      <c r="BT426" s="689"/>
    </row>
    <row r="427" spans="1:72" ht="18" customHeight="1" thickBot="1">
      <c r="A427" s="717" t="s">
        <v>105</v>
      </c>
      <c r="B427" s="717"/>
      <c r="C427" s="717"/>
      <c r="D427" s="705" t="s">
        <v>81</v>
      </c>
      <c r="E427" s="706"/>
      <c r="F427" s="608"/>
      <c r="G427" s="611"/>
      <c r="H427" s="613"/>
      <c r="I427" s="86"/>
      <c r="J427" s="87"/>
      <c r="K427" s="88">
        <f>+COUNTIF(L427:BS427, "Yes c.")</f>
        <v>0</v>
      </c>
      <c r="L427" s="255"/>
      <c r="M427" s="255"/>
      <c r="N427" s="255"/>
      <c r="O427" s="255"/>
      <c r="P427" s="255"/>
      <c r="Q427" s="255"/>
      <c r="R427" s="255"/>
      <c r="S427" s="255"/>
      <c r="T427" s="255"/>
      <c r="U427" s="255"/>
      <c r="V427" s="255"/>
      <c r="W427" s="255"/>
      <c r="X427" s="255"/>
      <c r="Y427" s="255"/>
      <c r="Z427" s="255"/>
      <c r="AA427" s="255"/>
      <c r="AB427" s="255"/>
      <c r="AC427" s="255"/>
      <c r="AD427" s="255"/>
      <c r="AE427" s="255"/>
      <c r="AF427" s="255"/>
      <c r="AG427" s="255"/>
      <c r="AH427" s="255"/>
      <c r="AI427" s="255"/>
      <c r="AJ427" s="255"/>
      <c r="AK427" s="255"/>
      <c r="AL427" s="255"/>
      <c r="AM427" s="255"/>
      <c r="AN427" s="255"/>
      <c r="AO427" s="255"/>
      <c r="AP427" s="255"/>
      <c r="AQ427" s="255"/>
      <c r="AR427" s="255"/>
      <c r="AS427" s="255"/>
      <c r="AT427" s="255"/>
      <c r="AU427" s="255"/>
      <c r="AV427" s="255"/>
      <c r="AW427" s="255"/>
      <c r="AX427" s="255"/>
      <c r="AY427" s="255"/>
      <c r="AZ427" s="255"/>
      <c r="BA427" s="255"/>
      <c r="BB427" s="255"/>
      <c r="BC427" s="255"/>
      <c r="BD427" s="255"/>
      <c r="BE427" s="255"/>
      <c r="BF427" s="255"/>
      <c r="BG427" s="255"/>
      <c r="BH427" s="255"/>
      <c r="BI427" s="255"/>
      <c r="BJ427" s="255"/>
      <c r="BK427" s="255"/>
      <c r="BL427" s="255"/>
      <c r="BM427" s="255"/>
      <c r="BN427" s="255"/>
      <c r="BO427" s="255"/>
      <c r="BP427" s="255"/>
      <c r="BQ427" s="255"/>
      <c r="BR427" s="255"/>
      <c r="BS427" s="601"/>
      <c r="BT427" s="690"/>
    </row>
    <row r="428" spans="1:72" ht="26.4">
      <c r="A428" s="304" t="s">
        <v>102</v>
      </c>
      <c r="B428" s="72">
        <v>55</v>
      </c>
      <c r="C428" s="304" t="s">
        <v>61</v>
      </c>
      <c r="D428" s="73" t="s">
        <v>42</v>
      </c>
      <c r="E428" s="94" t="str">
        <f>IF(F428=0,"",IF(F428=G428,"N/A",IF(ISERROR(J428/I428),1,J428/I428)))</f>
        <v/>
      </c>
      <c r="F428" s="74">
        <f>COUNTIF(L428:CG428,"1 Yes")+COUNTIF(L428:CG428,"2 No")+COUNTIF(L428:CG428,"3 N/A")</f>
        <v>0</v>
      </c>
      <c r="G428" s="74">
        <f>COUNTIF(L428:CG428,"3 N/A")</f>
        <v>0</v>
      </c>
      <c r="H428" s="609">
        <f>+COUNTIF(L428:BS428, "2 No")</f>
        <v>0</v>
      </c>
      <c r="I428" s="71">
        <f>+COUNTIF(L428:BS428, "2 No")+COUNTIF(L428:BS428,"1 Yes")</f>
        <v>0</v>
      </c>
      <c r="J428" s="310">
        <f>+COUNTIF(L428:BS428, "1 Yes")</f>
        <v>0</v>
      </c>
      <c r="K428" s="310"/>
      <c r="L428" s="252"/>
      <c r="M428" s="252"/>
      <c r="N428" s="252"/>
      <c r="O428" s="252"/>
      <c r="P428" s="252"/>
      <c r="Q428" s="252"/>
      <c r="R428" s="252"/>
      <c r="S428" s="252"/>
      <c r="T428" s="252"/>
      <c r="U428" s="252"/>
      <c r="V428" s="252"/>
      <c r="W428" s="252"/>
      <c r="X428" s="252"/>
      <c r="Y428" s="252"/>
      <c r="Z428" s="252"/>
      <c r="AA428" s="252"/>
      <c r="AB428" s="252"/>
      <c r="AC428" s="252"/>
      <c r="AD428" s="252"/>
      <c r="AE428" s="252"/>
      <c r="AF428" s="252"/>
      <c r="AG428" s="252"/>
      <c r="AH428" s="252"/>
      <c r="AI428" s="252"/>
      <c r="AJ428" s="252"/>
      <c r="AK428" s="252"/>
      <c r="AL428" s="252"/>
      <c r="AM428" s="252"/>
      <c r="AN428" s="252"/>
      <c r="AO428" s="252"/>
      <c r="AP428" s="252"/>
      <c r="AQ428" s="252"/>
      <c r="AR428" s="252"/>
      <c r="AS428" s="252"/>
      <c r="AT428" s="252"/>
      <c r="AU428" s="252"/>
      <c r="AV428" s="252"/>
      <c r="AW428" s="252"/>
      <c r="AX428" s="252"/>
      <c r="AY428" s="252"/>
      <c r="AZ428" s="252"/>
      <c r="BA428" s="252"/>
      <c r="BB428" s="252"/>
      <c r="BC428" s="252"/>
      <c r="BD428" s="252"/>
      <c r="BE428" s="252"/>
      <c r="BF428" s="252"/>
      <c r="BG428" s="252"/>
      <c r="BH428" s="252"/>
      <c r="BI428" s="252"/>
      <c r="BJ428" s="252"/>
      <c r="BK428" s="252"/>
      <c r="BL428" s="252"/>
      <c r="BM428" s="252"/>
      <c r="BN428" s="252"/>
      <c r="BO428" s="252"/>
      <c r="BP428" s="252"/>
      <c r="BQ428" s="252"/>
      <c r="BR428" s="252"/>
      <c r="BS428" s="598"/>
      <c r="BT428" s="688"/>
    </row>
    <row r="429" spans="1:72" ht="30" customHeight="1">
      <c r="A429" s="683" t="s">
        <v>105</v>
      </c>
      <c r="B429" s="683"/>
      <c r="C429" s="683"/>
      <c r="D429" s="681" t="s">
        <v>128</v>
      </c>
      <c r="E429" s="682"/>
      <c r="F429" s="76"/>
      <c r="G429" s="77"/>
      <c r="H429" s="77"/>
      <c r="I429" s="78"/>
      <c r="J429" s="79"/>
      <c r="K429" s="310">
        <f>+COUNTIF(L429:BS429, "Yes a.")</f>
        <v>0</v>
      </c>
      <c r="L429" s="253"/>
      <c r="M429" s="253"/>
      <c r="N429" s="253"/>
      <c r="O429" s="253"/>
      <c r="P429" s="253"/>
      <c r="Q429" s="253"/>
      <c r="R429" s="253"/>
      <c r="S429" s="253"/>
      <c r="T429" s="253"/>
      <c r="U429" s="253"/>
      <c r="V429" s="253"/>
      <c r="W429" s="253"/>
      <c r="X429" s="253"/>
      <c r="Y429" s="253"/>
      <c r="Z429" s="253"/>
      <c r="AA429" s="253"/>
      <c r="AB429" s="253"/>
      <c r="AC429" s="253"/>
      <c r="AD429" s="253"/>
      <c r="AE429" s="253"/>
      <c r="AF429" s="253"/>
      <c r="AG429" s="253"/>
      <c r="AH429" s="253"/>
      <c r="AI429" s="253"/>
      <c r="AJ429" s="253"/>
      <c r="AK429" s="253"/>
      <c r="AL429" s="253"/>
      <c r="AM429" s="253"/>
      <c r="AN429" s="253"/>
      <c r="AO429" s="253"/>
      <c r="AP429" s="253"/>
      <c r="AQ429" s="253"/>
      <c r="AR429" s="253"/>
      <c r="AS429" s="253"/>
      <c r="AT429" s="253"/>
      <c r="AU429" s="253"/>
      <c r="AV429" s="253"/>
      <c r="AW429" s="253"/>
      <c r="AX429" s="253"/>
      <c r="AY429" s="253"/>
      <c r="AZ429" s="253"/>
      <c r="BA429" s="253"/>
      <c r="BB429" s="253"/>
      <c r="BC429" s="253"/>
      <c r="BD429" s="253"/>
      <c r="BE429" s="253"/>
      <c r="BF429" s="253"/>
      <c r="BG429" s="253"/>
      <c r="BH429" s="253"/>
      <c r="BI429" s="253"/>
      <c r="BJ429" s="253"/>
      <c r="BK429" s="253"/>
      <c r="BL429" s="253"/>
      <c r="BM429" s="253"/>
      <c r="BN429" s="253"/>
      <c r="BO429" s="253"/>
      <c r="BP429" s="253"/>
      <c r="BQ429" s="253"/>
      <c r="BR429" s="253"/>
      <c r="BS429" s="599"/>
      <c r="BT429" s="689"/>
    </row>
    <row r="430" spans="1:72">
      <c r="A430" s="683" t="s">
        <v>105</v>
      </c>
      <c r="B430" s="683"/>
      <c r="C430" s="683"/>
      <c r="D430" s="681" t="s">
        <v>73</v>
      </c>
      <c r="E430" s="682"/>
      <c r="F430" s="80"/>
      <c r="G430" s="81"/>
      <c r="H430" s="81"/>
      <c r="I430" s="78"/>
      <c r="J430" s="79"/>
      <c r="K430" s="310">
        <f>+COUNTIF(L430:BS430, "Yes b.")</f>
        <v>0</v>
      </c>
      <c r="L430" s="253"/>
      <c r="M430" s="253"/>
      <c r="N430" s="253"/>
      <c r="O430" s="253"/>
      <c r="P430" s="253"/>
      <c r="Q430" s="253"/>
      <c r="R430" s="253"/>
      <c r="S430" s="253"/>
      <c r="T430" s="253"/>
      <c r="U430" s="253"/>
      <c r="V430" s="253"/>
      <c r="W430" s="253"/>
      <c r="X430" s="253"/>
      <c r="Y430" s="253"/>
      <c r="Z430" s="253"/>
      <c r="AA430" s="253"/>
      <c r="AB430" s="253"/>
      <c r="AC430" s="253"/>
      <c r="AD430" s="253"/>
      <c r="AE430" s="253"/>
      <c r="AF430" s="253"/>
      <c r="AG430" s="253"/>
      <c r="AH430" s="253"/>
      <c r="AI430" s="253"/>
      <c r="AJ430" s="253"/>
      <c r="AK430" s="253"/>
      <c r="AL430" s="253"/>
      <c r="AM430" s="253"/>
      <c r="AN430" s="253"/>
      <c r="AO430" s="253"/>
      <c r="AP430" s="253"/>
      <c r="AQ430" s="253"/>
      <c r="AR430" s="253"/>
      <c r="AS430" s="253"/>
      <c r="AT430" s="253"/>
      <c r="AU430" s="253"/>
      <c r="AV430" s="253"/>
      <c r="AW430" s="253"/>
      <c r="AX430" s="253"/>
      <c r="AY430" s="253"/>
      <c r="AZ430" s="253"/>
      <c r="BA430" s="253"/>
      <c r="BB430" s="253"/>
      <c r="BC430" s="253"/>
      <c r="BD430" s="253"/>
      <c r="BE430" s="253"/>
      <c r="BF430" s="253"/>
      <c r="BG430" s="253"/>
      <c r="BH430" s="253"/>
      <c r="BI430" s="253"/>
      <c r="BJ430" s="253"/>
      <c r="BK430" s="253"/>
      <c r="BL430" s="253"/>
      <c r="BM430" s="253"/>
      <c r="BN430" s="253"/>
      <c r="BO430" s="253"/>
      <c r="BP430" s="253"/>
      <c r="BQ430" s="253"/>
      <c r="BR430" s="253"/>
      <c r="BS430" s="599"/>
      <c r="BT430" s="689"/>
    </row>
    <row r="431" spans="1:72">
      <c r="A431" s="683" t="s">
        <v>105</v>
      </c>
      <c r="B431" s="683"/>
      <c r="C431" s="683"/>
      <c r="D431" s="720" t="s">
        <v>16</v>
      </c>
      <c r="E431" s="721"/>
      <c r="F431" s="80"/>
      <c r="G431" s="81"/>
      <c r="H431" s="81"/>
      <c r="I431" s="82"/>
      <c r="J431" s="83"/>
      <c r="K431" s="310">
        <f>+COUNTIF(L431:BS431, "0-30")+COUNTIF(L431:BS431, "31-60")+COUNTIF(L431:BS431, "61-90")+COUNTIF(L431:BS431, "over 90 days")</f>
        <v>0</v>
      </c>
      <c r="L431" s="254"/>
      <c r="M431" s="254"/>
      <c r="N431" s="254"/>
      <c r="O431" s="254"/>
      <c r="P431" s="254"/>
      <c r="Q431" s="254"/>
      <c r="R431" s="254"/>
      <c r="S431" s="254"/>
      <c r="T431" s="254"/>
      <c r="U431" s="254"/>
      <c r="V431" s="254"/>
      <c r="W431" s="254"/>
      <c r="X431" s="254"/>
      <c r="Y431" s="254"/>
      <c r="Z431" s="254"/>
      <c r="AA431" s="254"/>
      <c r="AB431" s="254"/>
      <c r="AC431" s="254"/>
      <c r="AD431" s="254"/>
      <c r="AE431" s="254"/>
      <c r="AF431" s="254"/>
      <c r="AG431" s="254"/>
      <c r="AH431" s="254"/>
      <c r="AI431" s="254"/>
      <c r="AJ431" s="254"/>
      <c r="AK431" s="254"/>
      <c r="AL431" s="254"/>
      <c r="AM431" s="254"/>
      <c r="AN431" s="254"/>
      <c r="AO431" s="254"/>
      <c r="AP431" s="254"/>
      <c r="AQ431" s="254"/>
      <c r="AR431" s="254"/>
      <c r="AS431" s="254"/>
      <c r="AT431" s="254"/>
      <c r="AU431" s="254"/>
      <c r="AV431" s="254"/>
      <c r="AW431" s="254"/>
      <c r="AX431" s="254"/>
      <c r="AY431" s="254"/>
      <c r="AZ431" s="254"/>
      <c r="BA431" s="254"/>
      <c r="BB431" s="254"/>
      <c r="BC431" s="254"/>
      <c r="BD431" s="254"/>
      <c r="BE431" s="254"/>
      <c r="BF431" s="254"/>
      <c r="BG431" s="254"/>
      <c r="BH431" s="254"/>
      <c r="BI431" s="254"/>
      <c r="BJ431" s="254"/>
      <c r="BK431" s="254"/>
      <c r="BL431" s="254"/>
      <c r="BM431" s="254"/>
      <c r="BN431" s="254"/>
      <c r="BO431" s="254"/>
      <c r="BP431" s="254"/>
      <c r="BQ431" s="254"/>
      <c r="BR431" s="254"/>
      <c r="BS431" s="600"/>
      <c r="BT431" s="689"/>
    </row>
    <row r="432" spans="1:72">
      <c r="A432" s="683" t="s">
        <v>105</v>
      </c>
      <c r="B432" s="683"/>
      <c r="C432" s="683"/>
      <c r="D432" s="703" t="s">
        <v>107</v>
      </c>
      <c r="E432" s="704"/>
      <c r="F432" s="80"/>
      <c r="G432" s="81"/>
      <c r="H432" s="81"/>
      <c r="I432" s="82"/>
      <c r="J432" s="83"/>
      <c r="K432" s="310">
        <f>+COUNTIF(L431:BS431, "0-30")</f>
        <v>0</v>
      </c>
      <c r="L432" s="691"/>
      <c r="M432" s="692"/>
      <c r="N432" s="692"/>
      <c r="O432" s="692"/>
      <c r="P432" s="692"/>
      <c r="Q432" s="692"/>
      <c r="R432" s="692"/>
      <c r="S432" s="692"/>
      <c r="T432" s="692"/>
      <c r="U432" s="692"/>
      <c r="V432" s="692"/>
      <c r="W432" s="692"/>
      <c r="X432" s="692"/>
      <c r="Y432" s="692"/>
      <c r="Z432" s="692"/>
      <c r="AA432" s="692"/>
      <c r="AB432" s="692"/>
      <c r="AC432" s="692"/>
      <c r="AD432" s="692"/>
      <c r="AE432" s="692"/>
      <c r="AF432" s="692"/>
      <c r="AG432" s="692"/>
      <c r="AH432" s="692"/>
      <c r="AI432" s="692"/>
      <c r="AJ432" s="692"/>
      <c r="AK432" s="692"/>
      <c r="AL432" s="692"/>
      <c r="AM432" s="692"/>
      <c r="AN432" s="692"/>
      <c r="AO432" s="692"/>
      <c r="AP432" s="692"/>
      <c r="AQ432" s="692"/>
      <c r="AR432" s="692"/>
      <c r="AS432" s="692"/>
      <c r="AT432" s="692"/>
      <c r="AU432" s="692"/>
      <c r="AV432" s="692"/>
      <c r="AW432" s="692"/>
      <c r="AX432" s="692"/>
      <c r="AY432" s="692"/>
      <c r="AZ432" s="692"/>
      <c r="BA432" s="692"/>
      <c r="BB432" s="692"/>
      <c r="BC432" s="692"/>
      <c r="BD432" s="692"/>
      <c r="BE432" s="692"/>
      <c r="BF432" s="692"/>
      <c r="BG432" s="692"/>
      <c r="BH432" s="692"/>
      <c r="BI432" s="692"/>
      <c r="BJ432" s="692"/>
      <c r="BK432" s="692"/>
      <c r="BL432" s="692"/>
      <c r="BM432" s="692"/>
      <c r="BN432" s="692"/>
      <c r="BO432" s="692"/>
      <c r="BP432" s="692"/>
      <c r="BQ432" s="692"/>
      <c r="BR432" s="692"/>
      <c r="BS432" s="692"/>
      <c r="BT432" s="689"/>
    </row>
    <row r="433" spans="1:72">
      <c r="A433" s="683" t="s">
        <v>105</v>
      </c>
      <c r="B433" s="683"/>
      <c r="C433" s="683"/>
      <c r="D433" s="703" t="s">
        <v>108</v>
      </c>
      <c r="E433" s="704"/>
      <c r="F433" s="80"/>
      <c r="G433" s="81"/>
      <c r="H433" s="81"/>
      <c r="I433" s="82"/>
      <c r="J433" s="83"/>
      <c r="K433" s="310">
        <f>+COUNTIF(L431:BS431, "31-60")</f>
        <v>0</v>
      </c>
      <c r="L433" s="693"/>
      <c r="M433" s="694"/>
      <c r="N433" s="694"/>
      <c r="O433" s="694"/>
      <c r="P433" s="694"/>
      <c r="Q433" s="694"/>
      <c r="R433" s="694"/>
      <c r="S433" s="694"/>
      <c r="T433" s="694"/>
      <c r="U433" s="694"/>
      <c r="V433" s="694"/>
      <c r="W433" s="694"/>
      <c r="X433" s="694"/>
      <c r="Y433" s="694"/>
      <c r="Z433" s="694"/>
      <c r="AA433" s="694"/>
      <c r="AB433" s="694"/>
      <c r="AC433" s="694"/>
      <c r="AD433" s="694"/>
      <c r="AE433" s="694"/>
      <c r="AF433" s="694"/>
      <c r="AG433" s="694"/>
      <c r="AH433" s="694"/>
      <c r="AI433" s="694"/>
      <c r="AJ433" s="694"/>
      <c r="AK433" s="694"/>
      <c r="AL433" s="694"/>
      <c r="AM433" s="694"/>
      <c r="AN433" s="694"/>
      <c r="AO433" s="694"/>
      <c r="AP433" s="694"/>
      <c r="AQ433" s="694"/>
      <c r="AR433" s="694"/>
      <c r="AS433" s="694"/>
      <c r="AT433" s="694"/>
      <c r="AU433" s="694"/>
      <c r="AV433" s="694"/>
      <c r="AW433" s="694"/>
      <c r="AX433" s="694"/>
      <c r="AY433" s="694"/>
      <c r="AZ433" s="694"/>
      <c r="BA433" s="694"/>
      <c r="BB433" s="694"/>
      <c r="BC433" s="694"/>
      <c r="BD433" s="694"/>
      <c r="BE433" s="694"/>
      <c r="BF433" s="694"/>
      <c r="BG433" s="694"/>
      <c r="BH433" s="694"/>
      <c r="BI433" s="694"/>
      <c r="BJ433" s="694"/>
      <c r="BK433" s="694"/>
      <c r="BL433" s="694"/>
      <c r="BM433" s="694"/>
      <c r="BN433" s="694"/>
      <c r="BO433" s="694"/>
      <c r="BP433" s="694"/>
      <c r="BQ433" s="694"/>
      <c r="BR433" s="694"/>
      <c r="BS433" s="694"/>
      <c r="BT433" s="689"/>
    </row>
    <row r="434" spans="1:72">
      <c r="A434" s="683" t="s">
        <v>105</v>
      </c>
      <c r="B434" s="683"/>
      <c r="C434" s="683"/>
      <c r="D434" s="703" t="s">
        <v>109</v>
      </c>
      <c r="E434" s="704"/>
      <c r="F434" s="80"/>
      <c r="G434" s="81"/>
      <c r="H434" s="81"/>
      <c r="I434" s="82"/>
      <c r="J434" s="83"/>
      <c r="K434" s="310">
        <f>+COUNTIF(L431:BS431, "61-90")</f>
        <v>0</v>
      </c>
      <c r="L434" s="693"/>
      <c r="M434" s="694"/>
      <c r="N434" s="694"/>
      <c r="O434" s="694"/>
      <c r="P434" s="694"/>
      <c r="Q434" s="694"/>
      <c r="R434" s="694"/>
      <c r="S434" s="694"/>
      <c r="T434" s="694"/>
      <c r="U434" s="694"/>
      <c r="V434" s="694"/>
      <c r="W434" s="694"/>
      <c r="X434" s="694"/>
      <c r="Y434" s="694"/>
      <c r="Z434" s="694"/>
      <c r="AA434" s="694"/>
      <c r="AB434" s="694"/>
      <c r="AC434" s="694"/>
      <c r="AD434" s="694"/>
      <c r="AE434" s="694"/>
      <c r="AF434" s="694"/>
      <c r="AG434" s="694"/>
      <c r="AH434" s="694"/>
      <c r="AI434" s="694"/>
      <c r="AJ434" s="694"/>
      <c r="AK434" s="694"/>
      <c r="AL434" s="694"/>
      <c r="AM434" s="694"/>
      <c r="AN434" s="694"/>
      <c r="AO434" s="694"/>
      <c r="AP434" s="694"/>
      <c r="AQ434" s="694"/>
      <c r="AR434" s="694"/>
      <c r="AS434" s="694"/>
      <c r="AT434" s="694"/>
      <c r="AU434" s="694"/>
      <c r="AV434" s="694"/>
      <c r="AW434" s="694"/>
      <c r="AX434" s="694"/>
      <c r="AY434" s="694"/>
      <c r="AZ434" s="694"/>
      <c r="BA434" s="694"/>
      <c r="BB434" s="694"/>
      <c r="BC434" s="694"/>
      <c r="BD434" s="694"/>
      <c r="BE434" s="694"/>
      <c r="BF434" s="694"/>
      <c r="BG434" s="694"/>
      <c r="BH434" s="694"/>
      <c r="BI434" s="694"/>
      <c r="BJ434" s="694"/>
      <c r="BK434" s="694"/>
      <c r="BL434" s="694"/>
      <c r="BM434" s="694"/>
      <c r="BN434" s="694"/>
      <c r="BO434" s="694"/>
      <c r="BP434" s="694"/>
      <c r="BQ434" s="694"/>
      <c r="BR434" s="694"/>
      <c r="BS434" s="694"/>
      <c r="BT434" s="689"/>
    </row>
    <row r="435" spans="1:72">
      <c r="A435" s="683" t="s">
        <v>105</v>
      </c>
      <c r="B435" s="683"/>
      <c r="C435" s="683"/>
      <c r="D435" s="707" t="s">
        <v>110</v>
      </c>
      <c r="E435" s="708"/>
      <c r="F435" s="80"/>
      <c r="G435" s="81"/>
      <c r="H435" s="81"/>
      <c r="I435" s="82"/>
      <c r="J435" s="83"/>
      <c r="K435" s="310">
        <f>+COUNTIF(L431:BS431, "over 90 days")</f>
        <v>0</v>
      </c>
      <c r="L435" s="695"/>
      <c r="M435" s="696"/>
      <c r="N435" s="696"/>
      <c r="O435" s="696"/>
      <c r="P435" s="696"/>
      <c r="Q435" s="696"/>
      <c r="R435" s="696"/>
      <c r="S435" s="696"/>
      <c r="T435" s="696"/>
      <c r="U435" s="696"/>
      <c r="V435" s="696"/>
      <c r="W435" s="696"/>
      <c r="X435" s="696"/>
      <c r="Y435" s="696"/>
      <c r="Z435" s="696"/>
      <c r="AA435" s="696"/>
      <c r="AB435" s="696"/>
      <c r="AC435" s="696"/>
      <c r="AD435" s="696"/>
      <c r="AE435" s="696"/>
      <c r="AF435" s="696"/>
      <c r="AG435" s="696"/>
      <c r="AH435" s="696"/>
      <c r="AI435" s="696"/>
      <c r="AJ435" s="696"/>
      <c r="AK435" s="696"/>
      <c r="AL435" s="696"/>
      <c r="AM435" s="696"/>
      <c r="AN435" s="696"/>
      <c r="AO435" s="696"/>
      <c r="AP435" s="696"/>
      <c r="AQ435" s="696"/>
      <c r="AR435" s="696"/>
      <c r="AS435" s="696"/>
      <c r="AT435" s="696"/>
      <c r="AU435" s="696"/>
      <c r="AV435" s="696"/>
      <c r="AW435" s="696"/>
      <c r="AX435" s="696"/>
      <c r="AY435" s="696"/>
      <c r="AZ435" s="696"/>
      <c r="BA435" s="696"/>
      <c r="BB435" s="696"/>
      <c r="BC435" s="696"/>
      <c r="BD435" s="696"/>
      <c r="BE435" s="696"/>
      <c r="BF435" s="696"/>
      <c r="BG435" s="696"/>
      <c r="BH435" s="696"/>
      <c r="BI435" s="696"/>
      <c r="BJ435" s="696"/>
      <c r="BK435" s="696"/>
      <c r="BL435" s="696"/>
      <c r="BM435" s="696"/>
      <c r="BN435" s="696"/>
      <c r="BO435" s="696"/>
      <c r="BP435" s="696"/>
      <c r="BQ435" s="696"/>
      <c r="BR435" s="696"/>
      <c r="BS435" s="696"/>
      <c r="BT435" s="689"/>
    </row>
    <row r="436" spans="1:72" ht="15" thickBot="1">
      <c r="A436" s="717" t="s">
        <v>105</v>
      </c>
      <c r="B436" s="717"/>
      <c r="C436" s="717"/>
      <c r="D436" s="705" t="s">
        <v>81</v>
      </c>
      <c r="E436" s="706"/>
      <c r="F436" s="98"/>
      <c r="G436" s="99"/>
      <c r="H436" s="99"/>
      <c r="I436" s="86"/>
      <c r="J436" s="87"/>
      <c r="K436" s="88">
        <f>+COUNTIF(L436:BS436, "Yes c.")</f>
        <v>0</v>
      </c>
      <c r="L436" s="255"/>
      <c r="M436" s="255"/>
      <c r="N436" s="255"/>
      <c r="O436" s="255"/>
      <c r="P436" s="255"/>
      <c r="Q436" s="255"/>
      <c r="R436" s="255"/>
      <c r="S436" s="255"/>
      <c r="T436" s="255"/>
      <c r="U436" s="255"/>
      <c r="V436" s="255"/>
      <c r="W436" s="255"/>
      <c r="X436" s="255"/>
      <c r="Y436" s="255"/>
      <c r="Z436" s="255"/>
      <c r="AA436" s="255"/>
      <c r="AB436" s="255"/>
      <c r="AC436" s="255"/>
      <c r="AD436" s="255"/>
      <c r="AE436" s="255"/>
      <c r="AF436" s="255"/>
      <c r="AG436" s="255"/>
      <c r="AH436" s="255"/>
      <c r="AI436" s="255"/>
      <c r="AJ436" s="255"/>
      <c r="AK436" s="255"/>
      <c r="AL436" s="255"/>
      <c r="AM436" s="255"/>
      <c r="AN436" s="255"/>
      <c r="AO436" s="255"/>
      <c r="AP436" s="255"/>
      <c r="AQ436" s="255"/>
      <c r="AR436" s="255"/>
      <c r="AS436" s="255"/>
      <c r="AT436" s="255"/>
      <c r="AU436" s="255"/>
      <c r="AV436" s="255"/>
      <c r="AW436" s="255"/>
      <c r="AX436" s="255"/>
      <c r="AY436" s="255"/>
      <c r="AZ436" s="255"/>
      <c r="BA436" s="255"/>
      <c r="BB436" s="255"/>
      <c r="BC436" s="255"/>
      <c r="BD436" s="255"/>
      <c r="BE436" s="255"/>
      <c r="BF436" s="255"/>
      <c r="BG436" s="255"/>
      <c r="BH436" s="255"/>
      <c r="BI436" s="255"/>
      <c r="BJ436" s="255"/>
      <c r="BK436" s="255"/>
      <c r="BL436" s="255"/>
      <c r="BM436" s="255"/>
      <c r="BN436" s="255"/>
      <c r="BO436" s="255"/>
      <c r="BP436" s="255"/>
      <c r="BQ436" s="255"/>
      <c r="BR436" s="255"/>
      <c r="BS436" s="601"/>
      <c r="BT436" s="689"/>
    </row>
    <row r="437" spans="1:72" ht="26.4">
      <c r="A437" s="304" t="s">
        <v>102</v>
      </c>
      <c r="B437" s="72">
        <v>56</v>
      </c>
      <c r="C437" s="304" t="s">
        <v>61</v>
      </c>
      <c r="D437" s="73" t="s">
        <v>43</v>
      </c>
      <c r="E437" s="94" t="str">
        <f>IF(F437=0,"",IF(F437=G437,"N/A",IF(ISERROR(J437/I437),1,J437/I437)))</f>
        <v/>
      </c>
      <c r="F437" s="74">
        <f>COUNTIF(L437:CG437,"1 Yes")+COUNTIF(L437:CG437,"2 No")+COUNTIF(L437:CG437,"3 N/A")</f>
        <v>0</v>
      </c>
      <c r="G437" s="74">
        <f>COUNTIF(L437:CG437,"3 N/A")</f>
        <v>0</v>
      </c>
      <c r="H437" s="75">
        <f>+COUNTIF(L437:BS437, "2 No")</f>
        <v>0</v>
      </c>
      <c r="I437" s="71">
        <f>+COUNTIF(L437:BS437, "2 No")+COUNTIF(L437:BS437,"1 Yes")</f>
        <v>0</v>
      </c>
      <c r="J437" s="310">
        <f>+COUNTIF(L437:BS437, "1 Yes")</f>
        <v>0</v>
      </c>
      <c r="K437" s="310"/>
      <c r="L437" s="252"/>
      <c r="M437" s="252"/>
      <c r="N437" s="252"/>
      <c r="O437" s="252"/>
      <c r="P437" s="252"/>
      <c r="Q437" s="252"/>
      <c r="R437" s="252"/>
      <c r="S437" s="252"/>
      <c r="T437" s="252"/>
      <c r="U437" s="252"/>
      <c r="V437" s="252"/>
      <c r="W437" s="252"/>
      <c r="X437" s="252"/>
      <c r="Y437" s="252"/>
      <c r="Z437" s="252"/>
      <c r="AA437" s="252"/>
      <c r="AB437" s="252"/>
      <c r="AC437" s="252"/>
      <c r="AD437" s="252"/>
      <c r="AE437" s="252"/>
      <c r="AF437" s="252"/>
      <c r="AG437" s="252"/>
      <c r="AH437" s="252"/>
      <c r="AI437" s="252"/>
      <c r="AJ437" s="252"/>
      <c r="AK437" s="252"/>
      <c r="AL437" s="252"/>
      <c r="AM437" s="252"/>
      <c r="AN437" s="252"/>
      <c r="AO437" s="252"/>
      <c r="AP437" s="252"/>
      <c r="AQ437" s="252"/>
      <c r="AR437" s="252"/>
      <c r="AS437" s="252"/>
      <c r="AT437" s="252"/>
      <c r="AU437" s="252"/>
      <c r="AV437" s="252"/>
      <c r="AW437" s="252"/>
      <c r="AX437" s="252"/>
      <c r="AY437" s="252"/>
      <c r="AZ437" s="252"/>
      <c r="BA437" s="252"/>
      <c r="BB437" s="252"/>
      <c r="BC437" s="252"/>
      <c r="BD437" s="252"/>
      <c r="BE437" s="252"/>
      <c r="BF437" s="252"/>
      <c r="BG437" s="252"/>
      <c r="BH437" s="252"/>
      <c r="BI437" s="252"/>
      <c r="BJ437" s="252"/>
      <c r="BK437" s="252"/>
      <c r="BL437" s="252"/>
      <c r="BM437" s="252"/>
      <c r="BN437" s="252"/>
      <c r="BO437" s="252"/>
      <c r="BP437" s="252"/>
      <c r="BQ437" s="252"/>
      <c r="BR437" s="252"/>
      <c r="BS437" s="598"/>
      <c r="BT437" s="688"/>
    </row>
    <row r="438" spans="1:72" ht="30" customHeight="1">
      <c r="A438" s="683" t="s">
        <v>105</v>
      </c>
      <c r="B438" s="683"/>
      <c r="C438" s="683"/>
      <c r="D438" s="681" t="s">
        <v>129</v>
      </c>
      <c r="E438" s="682"/>
      <c r="F438" s="76"/>
      <c r="G438" s="77"/>
      <c r="H438" s="77"/>
      <c r="I438" s="78"/>
      <c r="J438" s="79"/>
      <c r="K438" s="310">
        <f>+COUNTIF(L438:BS438, "Yes a.")</f>
        <v>0</v>
      </c>
      <c r="L438" s="253"/>
      <c r="M438" s="253"/>
      <c r="N438" s="253"/>
      <c r="O438" s="253"/>
      <c r="P438" s="253"/>
      <c r="Q438" s="253"/>
      <c r="R438" s="253"/>
      <c r="S438" s="253"/>
      <c r="T438" s="253"/>
      <c r="U438" s="253"/>
      <c r="V438" s="253"/>
      <c r="W438" s="253"/>
      <c r="X438" s="253"/>
      <c r="Y438" s="253"/>
      <c r="Z438" s="253"/>
      <c r="AA438" s="253"/>
      <c r="AB438" s="253"/>
      <c r="AC438" s="253"/>
      <c r="AD438" s="253"/>
      <c r="AE438" s="253"/>
      <c r="AF438" s="253"/>
      <c r="AG438" s="253"/>
      <c r="AH438" s="253"/>
      <c r="AI438" s="253"/>
      <c r="AJ438" s="253"/>
      <c r="AK438" s="253"/>
      <c r="AL438" s="253"/>
      <c r="AM438" s="253"/>
      <c r="AN438" s="253"/>
      <c r="AO438" s="253"/>
      <c r="AP438" s="253"/>
      <c r="AQ438" s="253"/>
      <c r="AR438" s="253"/>
      <c r="AS438" s="253"/>
      <c r="AT438" s="253"/>
      <c r="AU438" s="253"/>
      <c r="AV438" s="253"/>
      <c r="AW438" s="253"/>
      <c r="AX438" s="253"/>
      <c r="AY438" s="253"/>
      <c r="AZ438" s="253"/>
      <c r="BA438" s="253"/>
      <c r="BB438" s="253"/>
      <c r="BC438" s="253"/>
      <c r="BD438" s="253"/>
      <c r="BE438" s="253"/>
      <c r="BF438" s="253"/>
      <c r="BG438" s="253"/>
      <c r="BH438" s="253"/>
      <c r="BI438" s="253"/>
      <c r="BJ438" s="253"/>
      <c r="BK438" s="253"/>
      <c r="BL438" s="253"/>
      <c r="BM438" s="253"/>
      <c r="BN438" s="253"/>
      <c r="BO438" s="253"/>
      <c r="BP438" s="253"/>
      <c r="BQ438" s="253"/>
      <c r="BR438" s="253"/>
      <c r="BS438" s="599"/>
      <c r="BT438" s="689"/>
    </row>
    <row r="439" spans="1:72">
      <c r="A439" s="683" t="s">
        <v>105</v>
      </c>
      <c r="B439" s="683"/>
      <c r="C439" s="683"/>
      <c r="D439" s="681" t="s">
        <v>73</v>
      </c>
      <c r="E439" s="682"/>
      <c r="F439" s="80"/>
      <c r="G439" s="81"/>
      <c r="H439" s="81"/>
      <c r="I439" s="78"/>
      <c r="J439" s="79"/>
      <c r="K439" s="310">
        <f>+COUNTIF(L439:BS439, "Yes b.")</f>
        <v>0</v>
      </c>
      <c r="L439" s="253"/>
      <c r="M439" s="253"/>
      <c r="N439" s="253"/>
      <c r="O439" s="253"/>
      <c r="P439" s="253"/>
      <c r="Q439" s="253"/>
      <c r="R439" s="253"/>
      <c r="S439" s="253"/>
      <c r="T439" s="253"/>
      <c r="U439" s="253"/>
      <c r="V439" s="253"/>
      <c r="W439" s="253"/>
      <c r="X439" s="253"/>
      <c r="Y439" s="253"/>
      <c r="Z439" s="253"/>
      <c r="AA439" s="253"/>
      <c r="AB439" s="253"/>
      <c r="AC439" s="253"/>
      <c r="AD439" s="253"/>
      <c r="AE439" s="253"/>
      <c r="AF439" s="253"/>
      <c r="AG439" s="253"/>
      <c r="AH439" s="253"/>
      <c r="AI439" s="253"/>
      <c r="AJ439" s="253"/>
      <c r="AK439" s="253"/>
      <c r="AL439" s="253"/>
      <c r="AM439" s="253"/>
      <c r="AN439" s="253"/>
      <c r="AO439" s="253"/>
      <c r="AP439" s="253"/>
      <c r="AQ439" s="253"/>
      <c r="AR439" s="253"/>
      <c r="AS439" s="253"/>
      <c r="AT439" s="253"/>
      <c r="AU439" s="253"/>
      <c r="AV439" s="253"/>
      <c r="AW439" s="253"/>
      <c r="AX439" s="253"/>
      <c r="AY439" s="253"/>
      <c r="AZ439" s="253"/>
      <c r="BA439" s="253"/>
      <c r="BB439" s="253"/>
      <c r="BC439" s="253"/>
      <c r="BD439" s="253"/>
      <c r="BE439" s="253"/>
      <c r="BF439" s="253"/>
      <c r="BG439" s="253"/>
      <c r="BH439" s="253"/>
      <c r="BI439" s="253"/>
      <c r="BJ439" s="253"/>
      <c r="BK439" s="253"/>
      <c r="BL439" s="253"/>
      <c r="BM439" s="253"/>
      <c r="BN439" s="253"/>
      <c r="BO439" s="253"/>
      <c r="BP439" s="253"/>
      <c r="BQ439" s="253"/>
      <c r="BR439" s="253"/>
      <c r="BS439" s="599"/>
      <c r="BT439" s="689"/>
    </row>
    <row r="440" spans="1:72">
      <c r="A440" s="683" t="s">
        <v>105</v>
      </c>
      <c r="B440" s="683"/>
      <c r="C440" s="683"/>
      <c r="D440" s="720" t="s">
        <v>16</v>
      </c>
      <c r="E440" s="721"/>
      <c r="F440" s="80"/>
      <c r="G440" s="81"/>
      <c r="H440" s="81"/>
      <c r="I440" s="82"/>
      <c r="J440" s="83"/>
      <c r="K440" s="310">
        <f>+COUNTIF(L440:BS440, "0-30")+COUNTIF(L440:BS440, "31-60")+COUNTIF(L440:BS440, "61-90")+COUNTIF(L440:BS440, "over 90 days")</f>
        <v>0</v>
      </c>
      <c r="L440" s="254"/>
      <c r="M440" s="254"/>
      <c r="N440" s="254"/>
      <c r="O440" s="254"/>
      <c r="P440" s="254"/>
      <c r="Q440" s="254"/>
      <c r="R440" s="254"/>
      <c r="S440" s="254"/>
      <c r="T440" s="254"/>
      <c r="U440" s="254"/>
      <c r="V440" s="254"/>
      <c r="W440" s="254"/>
      <c r="X440" s="254"/>
      <c r="Y440" s="254"/>
      <c r="Z440" s="254"/>
      <c r="AA440" s="254"/>
      <c r="AB440" s="254"/>
      <c r="AC440" s="254"/>
      <c r="AD440" s="254"/>
      <c r="AE440" s="254"/>
      <c r="AF440" s="254"/>
      <c r="AG440" s="254"/>
      <c r="AH440" s="254"/>
      <c r="AI440" s="254"/>
      <c r="AJ440" s="254"/>
      <c r="AK440" s="254"/>
      <c r="AL440" s="254"/>
      <c r="AM440" s="254"/>
      <c r="AN440" s="254"/>
      <c r="AO440" s="254"/>
      <c r="AP440" s="254"/>
      <c r="AQ440" s="254"/>
      <c r="AR440" s="254"/>
      <c r="AS440" s="254"/>
      <c r="AT440" s="254"/>
      <c r="AU440" s="254"/>
      <c r="AV440" s="254"/>
      <c r="AW440" s="254"/>
      <c r="AX440" s="254"/>
      <c r="AY440" s="254"/>
      <c r="AZ440" s="254"/>
      <c r="BA440" s="254"/>
      <c r="BB440" s="254"/>
      <c r="BC440" s="254"/>
      <c r="BD440" s="254"/>
      <c r="BE440" s="254"/>
      <c r="BF440" s="254"/>
      <c r="BG440" s="254"/>
      <c r="BH440" s="254"/>
      <c r="BI440" s="254"/>
      <c r="BJ440" s="254"/>
      <c r="BK440" s="254"/>
      <c r="BL440" s="254"/>
      <c r="BM440" s="254"/>
      <c r="BN440" s="254"/>
      <c r="BO440" s="254"/>
      <c r="BP440" s="254"/>
      <c r="BQ440" s="254"/>
      <c r="BR440" s="254"/>
      <c r="BS440" s="600"/>
      <c r="BT440" s="689"/>
    </row>
    <row r="441" spans="1:72">
      <c r="A441" s="683" t="s">
        <v>105</v>
      </c>
      <c r="B441" s="683"/>
      <c r="C441" s="683"/>
      <c r="D441" s="703" t="s">
        <v>107</v>
      </c>
      <c r="E441" s="704"/>
      <c r="F441" s="80"/>
      <c r="G441" s="81"/>
      <c r="H441" s="81"/>
      <c r="I441" s="82"/>
      <c r="J441" s="83"/>
      <c r="K441" s="310">
        <f>+COUNTIF(L440:BS440, "0-30")</f>
        <v>0</v>
      </c>
      <c r="L441" s="691"/>
      <c r="M441" s="692"/>
      <c r="N441" s="692"/>
      <c r="O441" s="692"/>
      <c r="P441" s="692"/>
      <c r="Q441" s="692"/>
      <c r="R441" s="692"/>
      <c r="S441" s="692"/>
      <c r="T441" s="692"/>
      <c r="U441" s="692"/>
      <c r="V441" s="692"/>
      <c r="W441" s="692"/>
      <c r="X441" s="692"/>
      <c r="Y441" s="692"/>
      <c r="Z441" s="692"/>
      <c r="AA441" s="692"/>
      <c r="AB441" s="692"/>
      <c r="AC441" s="692"/>
      <c r="AD441" s="692"/>
      <c r="AE441" s="692"/>
      <c r="AF441" s="692"/>
      <c r="AG441" s="692"/>
      <c r="AH441" s="692"/>
      <c r="AI441" s="692"/>
      <c r="AJ441" s="692"/>
      <c r="AK441" s="692"/>
      <c r="AL441" s="692"/>
      <c r="AM441" s="692"/>
      <c r="AN441" s="692"/>
      <c r="AO441" s="692"/>
      <c r="AP441" s="692"/>
      <c r="AQ441" s="692"/>
      <c r="AR441" s="692"/>
      <c r="AS441" s="692"/>
      <c r="AT441" s="692"/>
      <c r="AU441" s="692"/>
      <c r="AV441" s="692"/>
      <c r="AW441" s="692"/>
      <c r="AX441" s="692"/>
      <c r="AY441" s="692"/>
      <c r="AZ441" s="692"/>
      <c r="BA441" s="692"/>
      <c r="BB441" s="692"/>
      <c r="BC441" s="692"/>
      <c r="BD441" s="692"/>
      <c r="BE441" s="692"/>
      <c r="BF441" s="692"/>
      <c r="BG441" s="692"/>
      <c r="BH441" s="692"/>
      <c r="BI441" s="692"/>
      <c r="BJ441" s="692"/>
      <c r="BK441" s="692"/>
      <c r="BL441" s="692"/>
      <c r="BM441" s="692"/>
      <c r="BN441" s="692"/>
      <c r="BO441" s="692"/>
      <c r="BP441" s="692"/>
      <c r="BQ441" s="692"/>
      <c r="BR441" s="692"/>
      <c r="BS441" s="692"/>
      <c r="BT441" s="689"/>
    </row>
    <row r="442" spans="1:72">
      <c r="A442" s="683" t="s">
        <v>105</v>
      </c>
      <c r="B442" s="683"/>
      <c r="C442" s="683"/>
      <c r="D442" s="703" t="s">
        <v>108</v>
      </c>
      <c r="E442" s="704"/>
      <c r="F442" s="80"/>
      <c r="G442" s="81"/>
      <c r="H442" s="81"/>
      <c r="I442" s="82"/>
      <c r="J442" s="83"/>
      <c r="K442" s="310">
        <f>+COUNTIF(L440:BS440, "31-60")</f>
        <v>0</v>
      </c>
      <c r="L442" s="693"/>
      <c r="M442" s="694"/>
      <c r="N442" s="694"/>
      <c r="O442" s="694"/>
      <c r="P442" s="694"/>
      <c r="Q442" s="694"/>
      <c r="R442" s="694"/>
      <c r="S442" s="694"/>
      <c r="T442" s="694"/>
      <c r="U442" s="694"/>
      <c r="V442" s="694"/>
      <c r="W442" s="694"/>
      <c r="X442" s="694"/>
      <c r="Y442" s="694"/>
      <c r="Z442" s="694"/>
      <c r="AA442" s="694"/>
      <c r="AB442" s="694"/>
      <c r="AC442" s="694"/>
      <c r="AD442" s="694"/>
      <c r="AE442" s="694"/>
      <c r="AF442" s="694"/>
      <c r="AG442" s="694"/>
      <c r="AH442" s="694"/>
      <c r="AI442" s="694"/>
      <c r="AJ442" s="694"/>
      <c r="AK442" s="694"/>
      <c r="AL442" s="694"/>
      <c r="AM442" s="694"/>
      <c r="AN442" s="694"/>
      <c r="AO442" s="694"/>
      <c r="AP442" s="694"/>
      <c r="AQ442" s="694"/>
      <c r="AR442" s="694"/>
      <c r="AS442" s="694"/>
      <c r="AT442" s="694"/>
      <c r="AU442" s="694"/>
      <c r="AV442" s="694"/>
      <c r="AW442" s="694"/>
      <c r="AX442" s="694"/>
      <c r="AY442" s="694"/>
      <c r="AZ442" s="694"/>
      <c r="BA442" s="694"/>
      <c r="BB442" s="694"/>
      <c r="BC442" s="694"/>
      <c r="BD442" s="694"/>
      <c r="BE442" s="694"/>
      <c r="BF442" s="694"/>
      <c r="BG442" s="694"/>
      <c r="BH442" s="694"/>
      <c r="BI442" s="694"/>
      <c r="BJ442" s="694"/>
      <c r="BK442" s="694"/>
      <c r="BL442" s="694"/>
      <c r="BM442" s="694"/>
      <c r="BN442" s="694"/>
      <c r="BO442" s="694"/>
      <c r="BP442" s="694"/>
      <c r="BQ442" s="694"/>
      <c r="BR442" s="694"/>
      <c r="BS442" s="694"/>
      <c r="BT442" s="689"/>
    </row>
    <row r="443" spans="1:72">
      <c r="A443" s="683" t="s">
        <v>105</v>
      </c>
      <c r="B443" s="683"/>
      <c r="C443" s="683"/>
      <c r="D443" s="703" t="s">
        <v>109</v>
      </c>
      <c r="E443" s="704"/>
      <c r="F443" s="80"/>
      <c r="G443" s="81"/>
      <c r="H443" s="81"/>
      <c r="I443" s="82"/>
      <c r="J443" s="83"/>
      <c r="K443" s="310">
        <f>+COUNTIF(L440:BS440, "61-90")</f>
        <v>0</v>
      </c>
      <c r="L443" s="693"/>
      <c r="M443" s="694"/>
      <c r="N443" s="694"/>
      <c r="O443" s="694"/>
      <c r="P443" s="694"/>
      <c r="Q443" s="694"/>
      <c r="R443" s="694"/>
      <c r="S443" s="694"/>
      <c r="T443" s="694"/>
      <c r="U443" s="694"/>
      <c r="V443" s="694"/>
      <c r="W443" s="694"/>
      <c r="X443" s="694"/>
      <c r="Y443" s="694"/>
      <c r="Z443" s="694"/>
      <c r="AA443" s="694"/>
      <c r="AB443" s="694"/>
      <c r="AC443" s="694"/>
      <c r="AD443" s="694"/>
      <c r="AE443" s="694"/>
      <c r="AF443" s="694"/>
      <c r="AG443" s="694"/>
      <c r="AH443" s="694"/>
      <c r="AI443" s="694"/>
      <c r="AJ443" s="694"/>
      <c r="AK443" s="694"/>
      <c r="AL443" s="694"/>
      <c r="AM443" s="694"/>
      <c r="AN443" s="694"/>
      <c r="AO443" s="694"/>
      <c r="AP443" s="694"/>
      <c r="AQ443" s="694"/>
      <c r="AR443" s="694"/>
      <c r="AS443" s="694"/>
      <c r="AT443" s="694"/>
      <c r="AU443" s="694"/>
      <c r="AV443" s="694"/>
      <c r="AW443" s="694"/>
      <c r="AX443" s="694"/>
      <c r="AY443" s="694"/>
      <c r="AZ443" s="694"/>
      <c r="BA443" s="694"/>
      <c r="BB443" s="694"/>
      <c r="BC443" s="694"/>
      <c r="BD443" s="694"/>
      <c r="BE443" s="694"/>
      <c r="BF443" s="694"/>
      <c r="BG443" s="694"/>
      <c r="BH443" s="694"/>
      <c r="BI443" s="694"/>
      <c r="BJ443" s="694"/>
      <c r="BK443" s="694"/>
      <c r="BL443" s="694"/>
      <c r="BM443" s="694"/>
      <c r="BN443" s="694"/>
      <c r="BO443" s="694"/>
      <c r="BP443" s="694"/>
      <c r="BQ443" s="694"/>
      <c r="BR443" s="694"/>
      <c r="BS443" s="694"/>
      <c r="BT443" s="689"/>
    </row>
    <row r="444" spans="1:72">
      <c r="A444" s="683" t="s">
        <v>105</v>
      </c>
      <c r="B444" s="683"/>
      <c r="C444" s="683"/>
      <c r="D444" s="707" t="s">
        <v>110</v>
      </c>
      <c r="E444" s="708"/>
      <c r="F444" s="80"/>
      <c r="G444" s="81"/>
      <c r="H444" s="81"/>
      <c r="I444" s="82"/>
      <c r="J444" s="83"/>
      <c r="K444" s="310">
        <f>+COUNTIF(L440:BS440, "over 90 days")</f>
        <v>0</v>
      </c>
      <c r="L444" s="695"/>
      <c r="M444" s="696"/>
      <c r="N444" s="696"/>
      <c r="O444" s="696"/>
      <c r="P444" s="696"/>
      <c r="Q444" s="696"/>
      <c r="R444" s="696"/>
      <c r="S444" s="696"/>
      <c r="T444" s="696"/>
      <c r="U444" s="696"/>
      <c r="V444" s="696"/>
      <c r="W444" s="696"/>
      <c r="X444" s="696"/>
      <c r="Y444" s="696"/>
      <c r="Z444" s="696"/>
      <c r="AA444" s="696"/>
      <c r="AB444" s="696"/>
      <c r="AC444" s="696"/>
      <c r="AD444" s="696"/>
      <c r="AE444" s="696"/>
      <c r="AF444" s="696"/>
      <c r="AG444" s="696"/>
      <c r="AH444" s="696"/>
      <c r="AI444" s="696"/>
      <c r="AJ444" s="696"/>
      <c r="AK444" s="696"/>
      <c r="AL444" s="696"/>
      <c r="AM444" s="696"/>
      <c r="AN444" s="696"/>
      <c r="AO444" s="696"/>
      <c r="AP444" s="696"/>
      <c r="AQ444" s="696"/>
      <c r="AR444" s="696"/>
      <c r="AS444" s="696"/>
      <c r="AT444" s="696"/>
      <c r="AU444" s="696"/>
      <c r="AV444" s="696"/>
      <c r="AW444" s="696"/>
      <c r="AX444" s="696"/>
      <c r="AY444" s="696"/>
      <c r="AZ444" s="696"/>
      <c r="BA444" s="696"/>
      <c r="BB444" s="696"/>
      <c r="BC444" s="696"/>
      <c r="BD444" s="696"/>
      <c r="BE444" s="696"/>
      <c r="BF444" s="696"/>
      <c r="BG444" s="696"/>
      <c r="BH444" s="696"/>
      <c r="BI444" s="696"/>
      <c r="BJ444" s="696"/>
      <c r="BK444" s="696"/>
      <c r="BL444" s="696"/>
      <c r="BM444" s="696"/>
      <c r="BN444" s="696"/>
      <c r="BO444" s="696"/>
      <c r="BP444" s="696"/>
      <c r="BQ444" s="696"/>
      <c r="BR444" s="696"/>
      <c r="BS444" s="696"/>
      <c r="BT444" s="689"/>
    </row>
    <row r="445" spans="1:72" ht="15" thickBot="1">
      <c r="A445" s="717" t="s">
        <v>105</v>
      </c>
      <c r="B445" s="717"/>
      <c r="C445" s="717"/>
      <c r="D445" s="705" t="s">
        <v>81</v>
      </c>
      <c r="E445" s="706"/>
      <c r="F445" s="98"/>
      <c r="G445" s="99"/>
      <c r="H445" s="99"/>
      <c r="I445" s="86"/>
      <c r="J445" s="87"/>
      <c r="K445" s="88">
        <f>+COUNTIF(L445:BS445, "Yes c.")</f>
        <v>0</v>
      </c>
      <c r="L445" s="255"/>
      <c r="M445" s="255"/>
      <c r="N445" s="255"/>
      <c r="O445" s="255"/>
      <c r="P445" s="255"/>
      <c r="Q445" s="255"/>
      <c r="R445" s="255"/>
      <c r="S445" s="255"/>
      <c r="T445" s="255"/>
      <c r="U445" s="255"/>
      <c r="V445" s="255"/>
      <c r="W445" s="255"/>
      <c r="X445" s="255"/>
      <c r="Y445" s="255"/>
      <c r="Z445" s="255"/>
      <c r="AA445" s="255"/>
      <c r="AB445" s="255"/>
      <c r="AC445" s="255"/>
      <c r="AD445" s="255"/>
      <c r="AE445" s="255"/>
      <c r="AF445" s="255"/>
      <c r="AG445" s="255"/>
      <c r="AH445" s="255"/>
      <c r="AI445" s="255"/>
      <c r="AJ445" s="255"/>
      <c r="AK445" s="255"/>
      <c r="AL445" s="255"/>
      <c r="AM445" s="255"/>
      <c r="AN445" s="255"/>
      <c r="AO445" s="255"/>
      <c r="AP445" s="255"/>
      <c r="AQ445" s="255"/>
      <c r="AR445" s="255"/>
      <c r="AS445" s="255"/>
      <c r="AT445" s="255"/>
      <c r="AU445" s="255"/>
      <c r="AV445" s="255"/>
      <c r="AW445" s="255"/>
      <c r="AX445" s="255"/>
      <c r="AY445" s="255"/>
      <c r="AZ445" s="255"/>
      <c r="BA445" s="255"/>
      <c r="BB445" s="255"/>
      <c r="BC445" s="255"/>
      <c r="BD445" s="255"/>
      <c r="BE445" s="255"/>
      <c r="BF445" s="255"/>
      <c r="BG445" s="255"/>
      <c r="BH445" s="255"/>
      <c r="BI445" s="255"/>
      <c r="BJ445" s="255"/>
      <c r="BK445" s="255"/>
      <c r="BL445" s="255"/>
      <c r="BM445" s="255"/>
      <c r="BN445" s="255"/>
      <c r="BO445" s="255"/>
      <c r="BP445" s="255"/>
      <c r="BQ445" s="255"/>
      <c r="BR445" s="255"/>
      <c r="BS445" s="601"/>
      <c r="BT445" s="690"/>
    </row>
  </sheetData>
  <sheetProtection algorithmName="SHA-512" hashValue="b44rPFEcwAn62Yxw8ip1nhL4kv4ckBj6H+Z3JIU2u4LwI/rgYK6/n8B8Dc5GV7DA8jL8oab4YiD5mmd6vwaVHQ==" saltValue="rQXj8U5PrU+FOk6wPmtFdw==" spinCount="100000" sheet="1" formatColumns="0" formatRows="0" sort="0" autoFilter="0"/>
  <autoFilter ref="A5:K446" xr:uid="{00000000-0009-0000-0000-000001000000}"/>
  <dataConsolidate/>
  <mergeCells count="963">
    <mergeCell ref="F418:F419"/>
    <mergeCell ref="G418:G419"/>
    <mergeCell ref="I81:N81"/>
    <mergeCell ref="AP418:AP419"/>
    <mergeCell ref="AO418:AO419"/>
    <mergeCell ref="BG418:BG419"/>
    <mergeCell ref="L171:BS174"/>
    <mergeCell ref="O418:O419"/>
    <mergeCell ref="P418:P419"/>
    <mergeCell ref="Q418:Q419"/>
    <mergeCell ref="AG418:AG419"/>
    <mergeCell ref="AH418:AH419"/>
    <mergeCell ref="AI418:AI419"/>
    <mergeCell ref="L189:BS192"/>
    <mergeCell ref="L376:BS379"/>
    <mergeCell ref="L418:L419"/>
    <mergeCell ref="M418:M419"/>
    <mergeCell ref="N418:N419"/>
    <mergeCell ref="L133:BS136"/>
    <mergeCell ref="AL147:AL148"/>
    <mergeCell ref="AM147:AM148"/>
    <mergeCell ref="AN147:AN148"/>
    <mergeCell ref="AO147:AO148"/>
    <mergeCell ref="X418:X419"/>
    <mergeCell ref="Y418:Y419"/>
    <mergeCell ref="I17:J18"/>
    <mergeCell ref="BT17:BT18"/>
    <mergeCell ref="B3:C3"/>
    <mergeCell ref="BH418:BH419"/>
    <mergeCell ref="BI418:BI419"/>
    <mergeCell ref="BJ418:BJ419"/>
    <mergeCell ref="BK418:BK419"/>
    <mergeCell ref="BL418:BL419"/>
    <mergeCell ref="BM418:BM419"/>
    <mergeCell ref="BN418:BN419"/>
    <mergeCell ref="BO418:BO419"/>
    <mergeCell ref="AY418:AY419"/>
    <mergeCell ref="AZ418:AZ419"/>
    <mergeCell ref="BA418:BA419"/>
    <mergeCell ref="BB418:BB419"/>
    <mergeCell ref="BC418:BC419"/>
    <mergeCell ref="BD418:BD419"/>
    <mergeCell ref="BE418:BE419"/>
    <mergeCell ref="AA418:AA419"/>
    <mergeCell ref="AB418:AB419"/>
    <mergeCell ref="AC418:AC419"/>
    <mergeCell ref="AD418:AD419"/>
    <mergeCell ref="AE418:AE419"/>
    <mergeCell ref="AF418:AF419"/>
    <mergeCell ref="BR418:BR419"/>
    <mergeCell ref="BS418:BS419"/>
    <mergeCell ref="BP418:BP419"/>
    <mergeCell ref="BT399:BT407"/>
    <mergeCell ref="L394:BS397"/>
    <mergeCell ref="AJ418:AJ419"/>
    <mergeCell ref="AK418:AK419"/>
    <mergeCell ref="AL418:AL419"/>
    <mergeCell ref="AM418:AM419"/>
    <mergeCell ref="AN418:AN419"/>
    <mergeCell ref="R418:R419"/>
    <mergeCell ref="S418:S419"/>
    <mergeCell ref="T418:T419"/>
    <mergeCell ref="U418:U419"/>
    <mergeCell ref="BF418:BF419"/>
    <mergeCell ref="AQ418:AQ419"/>
    <mergeCell ref="AR418:AR419"/>
    <mergeCell ref="AS418:AS419"/>
    <mergeCell ref="AT418:AT419"/>
    <mergeCell ref="AU418:AU419"/>
    <mergeCell ref="AV418:AV419"/>
    <mergeCell ref="AW418:AW419"/>
    <mergeCell ref="AX418:AX419"/>
    <mergeCell ref="BQ418:BQ419"/>
    <mergeCell ref="BT326:BT334"/>
    <mergeCell ref="BT344:BT352"/>
    <mergeCell ref="FM116:FM121"/>
    <mergeCell ref="BT116:BT121"/>
    <mergeCell ref="FM92:FM103"/>
    <mergeCell ref="BT158:BT166"/>
    <mergeCell ref="BT177:BT184"/>
    <mergeCell ref="BT353:BT361"/>
    <mergeCell ref="BT213:BT222"/>
    <mergeCell ref="BT223:BT231"/>
    <mergeCell ref="BT372:BT380"/>
    <mergeCell ref="BT362:BT370"/>
    <mergeCell ref="L366:BS369"/>
    <mergeCell ref="Z418:Z419"/>
    <mergeCell ref="M324:M325"/>
    <mergeCell ref="N324:N325"/>
    <mergeCell ref="O324:O325"/>
    <mergeCell ref="P324:P325"/>
    <mergeCell ref="Q324:Q325"/>
    <mergeCell ref="R324:R325"/>
    <mergeCell ref="S324:S325"/>
    <mergeCell ref="T324:T325"/>
    <mergeCell ref="U324:U325"/>
    <mergeCell ref="FN92:FN103"/>
    <mergeCell ref="FM63:FM67"/>
    <mergeCell ref="FN63:FN67"/>
    <mergeCell ref="BT233:BT242"/>
    <mergeCell ref="BT139:BT146"/>
    <mergeCell ref="BT168:BT175"/>
    <mergeCell ref="FM122:FM127"/>
    <mergeCell ref="FN122:FN127"/>
    <mergeCell ref="FN116:FN121"/>
    <mergeCell ref="L4:BS4"/>
    <mergeCell ref="B55:B58"/>
    <mergeCell ref="A19:A20"/>
    <mergeCell ref="C47:C50"/>
    <mergeCell ref="B47:B50"/>
    <mergeCell ref="A51:C51"/>
    <mergeCell ref="A64:C64"/>
    <mergeCell ref="A65:C65"/>
    <mergeCell ref="A66:C66"/>
    <mergeCell ref="A14:C14"/>
    <mergeCell ref="A15:C15"/>
    <mergeCell ref="A16:C16"/>
    <mergeCell ref="B19:B20"/>
    <mergeCell ref="C19:C20"/>
    <mergeCell ref="I6:K6"/>
    <mergeCell ref="D19:D20"/>
    <mergeCell ref="E19:E20"/>
    <mergeCell ref="I19:J20"/>
    <mergeCell ref="B4:C4"/>
    <mergeCell ref="A17:A18"/>
    <mergeCell ref="B17:B18"/>
    <mergeCell ref="C17:C18"/>
    <mergeCell ref="D17:D18"/>
    <mergeCell ref="E17:E18"/>
    <mergeCell ref="A67:C67"/>
    <mergeCell ref="A52:C52"/>
    <mergeCell ref="A53:C53"/>
    <mergeCell ref="A54:C54"/>
    <mergeCell ref="A47:A50"/>
    <mergeCell ref="A60:C60"/>
    <mergeCell ref="BT12:BT16"/>
    <mergeCell ref="A126:C126"/>
    <mergeCell ref="A127:C127"/>
    <mergeCell ref="A113:C113"/>
    <mergeCell ref="A114:C114"/>
    <mergeCell ref="A115:C115"/>
    <mergeCell ref="J82:N82"/>
    <mergeCell ref="J83:N83"/>
    <mergeCell ref="J84:N84"/>
    <mergeCell ref="J85:N85"/>
    <mergeCell ref="J86:N86"/>
    <mergeCell ref="J87:N87"/>
    <mergeCell ref="J88:N88"/>
    <mergeCell ref="C92:C99"/>
    <mergeCell ref="A81:A88"/>
    <mergeCell ref="B81:B88"/>
    <mergeCell ref="A89:C89"/>
    <mergeCell ref="A90:C90"/>
    <mergeCell ref="A91:C91"/>
    <mergeCell ref="A117:C117"/>
    <mergeCell ref="A118:C118"/>
    <mergeCell ref="A119:C119"/>
    <mergeCell ref="A120:C120"/>
    <mergeCell ref="A121:C121"/>
    <mergeCell ref="B1:C1"/>
    <mergeCell ref="B2:C2"/>
    <mergeCell ref="A27:C27"/>
    <mergeCell ref="A28:C28"/>
    <mergeCell ref="B41:B43"/>
    <mergeCell ref="B29:B31"/>
    <mergeCell ref="B32:B34"/>
    <mergeCell ref="B44:B46"/>
    <mergeCell ref="B35:B37"/>
    <mergeCell ref="B38:B40"/>
    <mergeCell ref="C29:C46"/>
    <mergeCell ref="C21:C24"/>
    <mergeCell ref="A21:A24"/>
    <mergeCell ref="B21:B24"/>
    <mergeCell ref="A9:C9"/>
    <mergeCell ref="A10:C10"/>
    <mergeCell ref="A11:C11"/>
    <mergeCell ref="A13:C13"/>
    <mergeCell ref="A133:C133"/>
    <mergeCell ref="A136:C136"/>
    <mergeCell ref="A135:C135"/>
    <mergeCell ref="A100:C100"/>
    <mergeCell ref="A25:C25"/>
    <mergeCell ref="A26:C26"/>
    <mergeCell ref="A92:A99"/>
    <mergeCell ref="B92:B99"/>
    <mergeCell ref="A102:C102"/>
    <mergeCell ref="A134:C134"/>
    <mergeCell ref="C55:C58"/>
    <mergeCell ref="A61:C61"/>
    <mergeCell ref="A62:C62"/>
    <mergeCell ref="A103:C103"/>
    <mergeCell ref="A109:C109"/>
    <mergeCell ref="A110:C110"/>
    <mergeCell ref="A111:C111"/>
    <mergeCell ref="C81:C88"/>
    <mergeCell ref="A101:C101"/>
    <mergeCell ref="A59:C59"/>
    <mergeCell ref="A55:A58"/>
    <mergeCell ref="A123:C123"/>
    <mergeCell ref="A124:C124"/>
    <mergeCell ref="A125:C125"/>
    <mergeCell ref="BT8:BT11"/>
    <mergeCell ref="BT21:BT28"/>
    <mergeCell ref="BT29:BT31"/>
    <mergeCell ref="BT32:BT34"/>
    <mergeCell ref="BT35:BT37"/>
    <mergeCell ref="BT41:BT43"/>
    <mergeCell ref="BT38:BT40"/>
    <mergeCell ref="AY147:AY148"/>
    <mergeCell ref="L238:BS241"/>
    <mergeCell ref="BT150:BT157"/>
    <mergeCell ref="Y147:Y148"/>
    <mergeCell ref="BT186:BT193"/>
    <mergeCell ref="BR147:BR148"/>
    <mergeCell ref="BS147:BS148"/>
    <mergeCell ref="L153:BS156"/>
    <mergeCell ref="R147:R148"/>
    <mergeCell ref="AP147:AP148"/>
    <mergeCell ref="AQ147:AQ148"/>
    <mergeCell ref="AR147:AR148"/>
    <mergeCell ref="AS147:AS148"/>
    <mergeCell ref="AT147:AT148"/>
    <mergeCell ref="AU147:AU148"/>
    <mergeCell ref="AV147:AV148"/>
    <mergeCell ref="AW147:AW148"/>
    <mergeCell ref="D130:E130"/>
    <mergeCell ref="D131:E131"/>
    <mergeCell ref="L142:BS145"/>
    <mergeCell ref="D143:E143"/>
    <mergeCell ref="D144:E144"/>
    <mergeCell ref="D145:E145"/>
    <mergeCell ref="Z147:Z148"/>
    <mergeCell ref="AA147:AA148"/>
    <mergeCell ref="AB147:AB148"/>
    <mergeCell ref="AC147:AC148"/>
    <mergeCell ref="AD147:AD148"/>
    <mergeCell ref="AE147:AE148"/>
    <mergeCell ref="AF147:AF148"/>
    <mergeCell ref="BF147:BF148"/>
    <mergeCell ref="BG147:BG148"/>
    <mergeCell ref="BH147:BH148"/>
    <mergeCell ref="AG147:AG148"/>
    <mergeCell ref="AH147:AH148"/>
    <mergeCell ref="AI147:AI148"/>
    <mergeCell ref="AJ147:AJ148"/>
    <mergeCell ref="BI147:BI148"/>
    <mergeCell ref="BJ147:BJ148"/>
    <mergeCell ref="BE147:BE148"/>
    <mergeCell ref="AK147:AK148"/>
    <mergeCell ref="A154:C154"/>
    <mergeCell ref="A155:C155"/>
    <mergeCell ref="A156:C156"/>
    <mergeCell ref="A157:C157"/>
    <mergeCell ref="A146:C146"/>
    <mergeCell ref="D146:E146"/>
    <mergeCell ref="A139:C139"/>
    <mergeCell ref="D139:E139"/>
    <mergeCell ref="A140:C140"/>
    <mergeCell ref="D140:E140"/>
    <mergeCell ref="A141:C141"/>
    <mergeCell ref="D141:E141"/>
    <mergeCell ref="A142:C142"/>
    <mergeCell ref="D142:E142"/>
    <mergeCell ref="A150:C150"/>
    <mergeCell ref="A151:C151"/>
    <mergeCell ref="A152:C152"/>
    <mergeCell ref="A153:C153"/>
    <mergeCell ref="A143:C143"/>
    <mergeCell ref="A144:C144"/>
    <mergeCell ref="A145:C145"/>
    <mergeCell ref="A147:A148"/>
    <mergeCell ref="B147:B148"/>
    <mergeCell ref="C147:C148"/>
    <mergeCell ref="A159:C159"/>
    <mergeCell ref="D159:E159"/>
    <mergeCell ref="A160:C160"/>
    <mergeCell ref="D160:E160"/>
    <mergeCell ref="A161:C161"/>
    <mergeCell ref="D161:E161"/>
    <mergeCell ref="A162:C162"/>
    <mergeCell ref="D162:E162"/>
    <mergeCell ref="L162:BS165"/>
    <mergeCell ref="A163:C163"/>
    <mergeCell ref="D163:E163"/>
    <mergeCell ref="A164:C164"/>
    <mergeCell ref="D164:E164"/>
    <mergeCell ref="A165:C165"/>
    <mergeCell ref="D165:E165"/>
    <mergeCell ref="A172:C172"/>
    <mergeCell ref="D172:E172"/>
    <mergeCell ref="A173:C173"/>
    <mergeCell ref="D173:E173"/>
    <mergeCell ref="A174:C174"/>
    <mergeCell ref="D174:E174"/>
    <mergeCell ref="A175:C175"/>
    <mergeCell ref="D175:E175"/>
    <mergeCell ref="A166:C166"/>
    <mergeCell ref="D166:E166"/>
    <mergeCell ref="A168:C168"/>
    <mergeCell ref="D168:E168"/>
    <mergeCell ref="A169:C169"/>
    <mergeCell ref="D169:E169"/>
    <mergeCell ref="A170:C170"/>
    <mergeCell ref="D170:E170"/>
    <mergeCell ref="A171:C171"/>
    <mergeCell ref="D171:E171"/>
    <mergeCell ref="A177:C177"/>
    <mergeCell ref="D177:E177"/>
    <mergeCell ref="A178:C178"/>
    <mergeCell ref="D178:E178"/>
    <mergeCell ref="A179:C179"/>
    <mergeCell ref="D179:E179"/>
    <mergeCell ref="A180:C180"/>
    <mergeCell ref="D180:E180"/>
    <mergeCell ref="L180:BS183"/>
    <mergeCell ref="A181:C181"/>
    <mergeCell ref="D181:E181"/>
    <mergeCell ref="A182:C182"/>
    <mergeCell ref="D182:E182"/>
    <mergeCell ref="A183:C183"/>
    <mergeCell ref="D183:E183"/>
    <mergeCell ref="A190:C190"/>
    <mergeCell ref="D190:E190"/>
    <mergeCell ref="A191:C191"/>
    <mergeCell ref="D191:E191"/>
    <mergeCell ref="A192:C192"/>
    <mergeCell ref="D192:E192"/>
    <mergeCell ref="A193:C193"/>
    <mergeCell ref="D193:E193"/>
    <mergeCell ref="A184:C184"/>
    <mergeCell ref="D184:E184"/>
    <mergeCell ref="A186:C186"/>
    <mergeCell ref="D186:E186"/>
    <mergeCell ref="A187:C187"/>
    <mergeCell ref="D187:E187"/>
    <mergeCell ref="A188:C188"/>
    <mergeCell ref="D188:E188"/>
    <mergeCell ref="A189:C189"/>
    <mergeCell ref="D189:E189"/>
    <mergeCell ref="A196:C196"/>
    <mergeCell ref="D196:E196"/>
    <mergeCell ref="A197:C197"/>
    <mergeCell ref="D197:E197"/>
    <mergeCell ref="A198:C198"/>
    <mergeCell ref="D198:E198"/>
    <mergeCell ref="L198:BS201"/>
    <mergeCell ref="A199:C199"/>
    <mergeCell ref="D199:E199"/>
    <mergeCell ref="A200:C200"/>
    <mergeCell ref="D200:E200"/>
    <mergeCell ref="A201:C201"/>
    <mergeCell ref="D201:E201"/>
    <mergeCell ref="A202:C202"/>
    <mergeCell ref="D202:E202"/>
    <mergeCell ref="BT203:BT212"/>
    <mergeCell ref="A204:C204"/>
    <mergeCell ref="D204:E204"/>
    <mergeCell ref="A205:C205"/>
    <mergeCell ref="D205:E205"/>
    <mergeCell ref="A207:C207"/>
    <mergeCell ref="D207:E207"/>
    <mergeCell ref="A208:C208"/>
    <mergeCell ref="D208:E208"/>
    <mergeCell ref="L208:BS211"/>
    <mergeCell ref="A209:C209"/>
    <mergeCell ref="D209:E209"/>
    <mergeCell ref="A210:C210"/>
    <mergeCell ref="D210:E210"/>
    <mergeCell ref="A211:C211"/>
    <mergeCell ref="D211:E211"/>
    <mergeCell ref="A212:C212"/>
    <mergeCell ref="D212:E212"/>
    <mergeCell ref="A206:C206"/>
    <mergeCell ref="BT195:BT202"/>
    <mergeCell ref="A195:C195"/>
    <mergeCell ref="D195:E195"/>
    <mergeCell ref="A224:C224"/>
    <mergeCell ref="D224:E224"/>
    <mergeCell ref="A225:C225"/>
    <mergeCell ref="D225:E225"/>
    <mergeCell ref="A226:C226"/>
    <mergeCell ref="D226:E226"/>
    <mergeCell ref="A227:C227"/>
    <mergeCell ref="D227:E227"/>
    <mergeCell ref="L227:BS230"/>
    <mergeCell ref="A228:C228"/>
    <mergeCell ref="D228:E228"/>
    <mergeCell ref="A229:C229"/>
    <mergeCell ref="D229:E229"/>
    <mergeCell ref="A230:C230"/>
    <mergeCell ref="D230:E230"/>
    <mergeCell ref="A233:C233"/>
    <mergeCell ref="D233:E233"/>
    <mergeCell ref="A234:C234"/>
    <mergeCell ref="D234:E234"/>
    <mergeCell ref="A235:C235"/>
    <mergeCell ref="A237:C237"/>
    <mergeCell ref="D237:E237"/>
    <mergeCell ref="A238:C238"/>
    <mergeCell ref="D238:E238"/>
    <mergeCell ref="A239:C239"/>
    <mergeCell ref="D239:E239"/>
    <mergeCell ref="A240:C240"/>
    <mergeCell ref="D240:E240"/>
    <mergeCell ref="A241:C241"/>
    <mergeCell ref="D241:E241"/>
    <mergeCell ref="A242:C242"/>
    <mergeCell ref="D242:E242"/>
    <mergeCell ref="A236:C236"/>
    <mergeCell ref="D245:E245"/>
    <mergeCell ref="A246:C246"/>
    <mergeCell ref="D246:E246"/>
    <mergeCell ref="A247:C247"/>
    <mergeCell ref="D247:E247"/>
    <mergeCell ref="L247:BS250"/>
    <mergeCell ref="A248:C248"/>
    <mergeCell ref="D248:E248"/>
    <mergeCell ref="A249:C249"/>
    <mergeCell ref="D249:E249"/>
    <mergeCell ref="A250:C250"/>
    <mergeCell ref="D250:E250"/>
    <mergeCell ref="A251:C251"/>
    <mergeCell ref="D251:E251"/>
    <mergeCell ref="BT252:BT260"/>
    <mergeCell ref="A253:C253"/>
    <mergeCell ref="D253:E253"/>
    <mergeCell ref="A254:C254"/>
    <mergeCell ref="D254:E254"/>
    <mergeCell ref="A255:C255"/>
    <mergeCell ref="D255:E255"/>
    <mergeCell ref="A256:C256"/>
    <mergeCell ref="D256:E256"/>
    <mergeCell ref="L256:BS259"/>
    <mergeCell ref="A257:C257"/>
    <mergeCell ref="D257:E257"/>
    <mergeCell ref="A258:C258"/>
    <mergeCell ref="D258:E258"/>
    <mergeCell ref="A259:C259"/>
    <mergeCell ref="D259:E259"/>
    <mergeCell ref="A260:C260"/>
    <mergeCell ref="D260:E260"/>
    <mergeCell ref="BT243:BT251"/>
    <mergeCell ref="A244:C244"/>
    <mergeCell ref="D244:E244"/>
    <mergeCell ref="A245:C245"/>
    <mergeCell ref="D263:E263"/>
    <mergeCell ref="A264:C264"/>
    <mergeCell ref="D264:E264"/>
    <mergeCell ref="A265:C265"/>
    <mergeCell ref="D265:E265"/>
    <mergeCell ref="L265:BS268"/>
    <mergeCell ref="A266:C266"/>
    <mergeCell ref="D266:E266"/>
    <mergeCell ref="A267:C267"/>
    <mergeCell ref="D267:E267"/>
    <mergeCell ref="A268:C268"/>
    <mergeCell ref="D268:E268"/>
    <mergeCell ref="A269:C269"/>
    <mergeCell ref="D269:E269"/>
    <mergeCell ref="BT270:BT278"/>
    <mergeCell ref="A271:C271"/>
    <mergeCell ref="D271:E271"/>
    <mergeCell ref="A272:C272"/>
    <mergeCell ref="D272:E272"/>
    <mergeCell ref="A273:C273"/>
    <mergeCell ref="D273:E273"/>
    <mergeCell ref="A274:C274"/>
    <mergeCell ref="D274:E274"/>
    <mergeCell ref="L274:BS277"/>
    <mergeCell ref="A275:C275"/>
    <mergeCell ref="D275:E275"/>
    <mergeCell ref="A276:C276"/>
    <mergeCell ref="D276:E276"/>
    <mergeCell ref="A277:C277"/>
    <mergeCell ref="D277:E277"/>
    <mergeCell ref="A278:C278"/>
    <mergeCell ref="D278:E278"/>
    <mergeCell ref="BT261:BT269"/>
    <mergeCell ref="A262:C262"/>
    <mergeCell ref="D262:E262"/>
    <mergeCell ref="A263:C263"/>
    <mergeCell ref="D281:E281"/>
    <mergeCell ref="A282:C282"/>
    <mergeCell ref="D282:E282"/>
    <mergeCell ref="A283:C283"/>
    <mergeCell ref="D283:E283"/>
    <mergeCell ref="L283:BS286"/>
    <mergeCell ref="A284:C284"/>
    <mergeCell ref="D284:E284"/>
    <mergeCell ref="A285:C285"/>
    <mergeCell ref="D285:E285"/>
    <mergeCell ref="A286:C286"/>
    <mergeCell ref="D286:E286"/>
    <mergeCell ref="A287:C287"/>
    <mergeCell ref="D287:E287"/>
    <mergeCell ref="BT288:BT296"/>
    <mergeCell ref="A289:C289"/>
    <mergeCell ref="D289:E289"/>
    <mergeCell ref="A290:C290"/>
    <mergeCell ref="D290:E290"/>
    <mergeCell ref="A291:C291"/>
    <mergeCell ref="D291:E291"/>
    <mergeCell ref="A292:C292"/>
    <mergeCell ref="D292:E292"/>
    <mergeCell ref="L292:BS295"/>
    <mergeCell ref="A293:C293"/>
    <mergeCell ref="D293:E293"/>
    <mergeCell ref="A294:C294"/>
    <mergeCell ref="D294:E294"/>
    <mergeCell ref="A295:C295"/>
    <mergeCell ref="D295:E295"/>
    <mergeCell ref="A296:C296"/>
    <mergeCell ref="D296:E296"/>
    <mergeCell ref="BT279:BT287"/>
    <mergeCell ref="A280:C280"/>
    <mergeCell ref="D280:E280"/>
    <mergeCell ref="A281:C281"/>
    <mergeCell ref="D307:E307"/>
    <mergeCell ref="A308:C308"/>
    <mergeCell ref="D308:E308"/>
    <mergeCell ref="A309:C309"/>
    <mergeCell ref="D309:E309"/>
    <mergeCell ref="L309:BS312"/>
    <mergeCell ref="A310:C310"/>
    <mergeCell ref="D310:E310"/>
    <mergeCell ref="A311:C311"/>
    <mergeCell ref="D311:E311"/>
    <mergeCell ref="A312:C312"/>
    <mergeCell ref="D312:E312"/>
    <mergeCell ref="A313:C313"/>
    <mergeCell ref="D313:E313"/>
    <mergeCell ref="BT314:BT323"/>
    <mergeCell ref="A315:C315"/>
    <mergeCell ref="D315:E315"/>
    <mergeCell ref="A317:C317"/>
    <mergeCell ref="D317:E317"/>
    <mergeCell ref="A318:C318"/>
    <mergeCell ref="D318:E318"/>
    <mergeCell ref="A319:C319"/>
    <mergeCell ref="D319:E319"/>
    <mergeCell ref="L319:BS322"/>
    <mergeCell ref="A320:C320"/>
    <mergeCell ref="D320:E320"/>
    <mergeCell ref="A321:C321"/>
    <mergeCell ref="D321:E321"/>
    <mergeCell ref="A322:C322"/>
    <mergeCell ref="D322:E322"/>
    <mergeCell ref="A323:C323"/>
    <mergeCell ref="D323:E323"/>
    <mergeCell ref="BT305:BT313"/>
    <mergeCell ref="A306:C306"/>
    <mergeCell ref="D306:E306"/>
    <mergeCell ref="A307:C307"/>
    <mergeCell ref="A327:C327"/>
    <mergeCell ref="D327:E327"/>
    <mergeCell ref="A328:C328"/>
    <mergeCell ref="D328:E328"/>
    <mergeCell ref="A329:C329"/>
    <mergeCell ref="D329:E329"/>
    <mergeCell ref="A330:C330"/>
    <mergeCell ref="D330:E330"/>
    <mergeCell ref="L330:BS333"/>
    <mergeCell ref="A331:C331"/>
    <mergeCell ref="D331:E331"/>
    <mergeCell ref="A332:C332"/>
    <mergeCell ref="D332:E332"/>
    <mergeCell ref="A333:C333"/>
    <mergeCell ref="D333:E333"/>
    <mergeCell ref="A352:C352"/>
    <mergeCell ref="D352:E352"/>
    <mergeCell ref="A334:C334"/>
    <mergeCell ref="D334:E334"/>
    <mergeCell ref="BT335:BT343"/>
    <mergeCell ref="A336:C336"/>
    <mergeCell ref="D336:E336"/>
    <mergeCell ref="A337:C337"/>
    <mergeCell ref="D337:E337"/>
    <mergeCell ref="A338:C338"/>
    <mergeCell ref="D338:E338"/>
    <mergeCell ref="A339:C339"/>
    <mergeCell ref="D339:E339"/>
    <mergeCell ref="L339:BS342"/>
    <mergeCell ref="A340:C340"/>
    <mergeCell ref="D340:E340"/>
    <mergeCell ref="A341:C341"/>
    <mergeCell ref="D341:E341"/>
    <mergeCell ref="A342:C342"/>
    <mergeCell ref="D342:E342"/>
    <mergeCell ref="A343:C343"/>
    <mergeCell ref="D343:E343"/>
    <mergeCell ref="A345:C345"/>
    <mergeCell ref="D345:E345"/>
    <mergeCell ref="A346:C346"/>
    <mergeCell ref="D346:E346"/>
    <mergeCell ref="A347:C347"/>
    <mergeCell ref="D347:E347"/>
    <mergeCell ref="A348:C348"/>
    <mergeCell ref="D348:E348"/>
    <mergeCell ref="L348:BS351"/>
    <mergeCell ref="A349:C349"/>
    <mergeCell ref="D349:E349"/>
    <mergeCell ref="A350:C350"/>
    <mergeCell ref="D350:E350"/>
    <mergeCell ref="A351:C351"/>
    <mergeCell ref="D351:E351"/>
    <mergeCell ref="A354:C354"/>
    <mergeCell ref="D354:E354"/>
    <mergeCell ref="A355:C355"/>
    <mergeCell ref="D355:E355"/>
    <mergeCell ref="A356:C356"/>
    <mergeCell ref="D356:E356"/>
    <mergeCell ref="A357:C357"/>
    <mergeCell ref="D357:E357"/>
    <mergeCell ref="L357:BS360"/>
    <mergeCell ref="A358:C358"/>
    <mergeCell ref="D358:E358"/>
    <mergeCell ref="A359:C359"/>
    <mergeCell ref="D359:E359"/>
    <mergeCell ref="A360:C360"/>
    <mergeCell ref="D360:E360"/>
    <mergeCell ref="A377:C377"/>
    <mergeCell ref="D377:E377"/>
    <mergeCell ref="A378:C378"/>
    <mergeCell ref="D378:E378"/>
    <mergeCell ref="A379:C379"/>
    <mergeCell ref="D379:E379"/>
    <mergeCell ref="A380:C380"/>
    <mergeCell ref="D380:E380"/>
    <mergeCell ref="A363:C363"/>
    <mergeCell ref="A369:C369"/>
    <mergeCell ref="D369:E369"/>
    <mergeCell ref="D363:E363"/>
    <mergeCell ref="A361:C361"/>
    <mergeCell ref="D361:E361"/>
    <mergeCell ref="A373:C373"/>
    <mergeCell ref="D373:E373"/>
    <mergeCell ref="A374:C374"/>
    <mergeCell ref="D374:E374"/>
    <mergeCell ref="A375:C375"/>
    <mergeCell ref="D375:E375"/>
    <mergeCell ref="A376:C376"/>
    <mergeCell ref="D376:E376"/>
    <mergeCell ref="A370:C370"/>
    <mergeCell ref="D370:E370"/>
    <mergeCell ref="A372:C372"/>
    <mergeCell ref="D372:E372"/>
    <mergeCell ref="A364:C364"/>
    <mergeCell ref="D364:E364"/>
    <mergeCell ref="A365:C365"/>
    <mergeCell ref="D365:E365"/>
    <mergeCell ref="A366:C366"/>
    <mergeCell ref="D366:E366"/>
    <mergeCell ref="A367:C367"/>
    <mergeCell ref="D367:E367"/>
    <mergeCell ref="A368:C368"/>
    <mergeCell ref="D368:E368"/>
    <mergeCell ref="A395:C395"/>
    <mergeCell ref="D395:E395"/>
    <mergeCell ref="BT381:BT389"/>
    <mergeCell ref="A382:C382"/>
    <mergeCell ref="D382:E382"/>
    <mergeCell ref="A383:C383"/>
    <mergeCell ref="D383:E383"/>
    <mergeCell ref="A384:C384"/>
    <mergeCell ref="D384:E384"/>
    <mergeCell ref="A385:C385"/>
    <mergeCell ref="D385:E385"/>
    <mergeCell ref="L385:BS388"/>
    <mergeCell ref="A386:C386"/>
    <mergeCell ref="D386:E386"/>
    <mergeCell ref="A387:C387"/>
    <mergeCell ref="D387:E387"/>
    <mergeCell ref="A388:C388"/>
    <mergeCell ref="D388:E388"/>
    <mergeCell ref="BT390:BT398"/>
    <mergeCell ref="D394:E394"/>
    <mergeCell ref="A389:C389"/>
    <mergeCell ref="D389:E389"/>
    <mergeCell ref="A400:C400"/>
    <mergeCell ref="D400:E400"/>
    <mergeCell ref="A401:C401"/>
    <mergeCell ref="D401:E401"/>
    <mergeCell ref="A402:C402"/>
    <mergeCell ref="D402:E402"/>
    <mergeCell ref="A403:C403"/>
    <mergeCell ref="D403:E403"/>
    <mergeCell ref="L403:BS406"/>
    <mergeCell ref="A404:C404"/>
    <mergeCell ref="D404:E404"/>
    <mergeCell ref="A405:C405"/>
    <mergeCell ref="D405:E405"/>
    <mergeCell ref="A406:C406"/>
    <mergeCell ref="D406:E406"/>
    <mergeCell ref="A407:C407"/>
    <mergeCell ref="D407:E407"/>
    <mergeCell ref="BT408:BT417"/>
    <mergeCell ref="A409:C409"/>
    <mergeCell ref="D409:E409"/>
    <mergeCell ref="A410:C410"/>
    <mergeCell ref="D410:E410"/>
    <mergeCell ref="A411:C411"/>
    <mergeCell ref="A412:C412"/>
    <mergeCell ref="D412:E412"/>
    <mergeCell ref="A413:C413"/>
    <mergeCell ref="D413:E413"/>
    <mergeCell ref="L413:BS416"/>
    <mergeCell ref="A414:C414"/>
    <mergeCell ref="D414:E414"/>
    <mergeCell ref="A415:C415"/>
    <mergeCell ref="D415:E415"/>
    <mergeCell ref="A416:C416"/>
    <mergeCell ref="D416:E416"/>
    <mergeCell ref="A417:C417"/>
    <mergeCell ref="D417:E417"/>
    <mergeCell ref="D432:E432"/>
    <mergeCell ref="L432:BS435"/>
    <mergeCell ref="A433:C433"/>
    <mergeCell ref="D433:E433"/>
    <mergeCell ref="A434:C434"/>
    <mergeCell ref="D434:E434"/>
    <mergeCell ref="A435:C435"/>
    <mergeCell ref="D435:E435"/>
    <mergeCell ref="A436:C436"/>
    <mergeCell ref="D436:E436"/>
    <mergeCell ref="D429:E429"/>
    <mergeCell ref="A430:C430"/>
    <mergeCell ref="D430:E430"/>
    <mergeCell ref="A431:C431"/>
    <mergeCell ref="D431:E431"/>
    <mergeCell ref="A432:C432"/>
    <mergeCell ref="BT437:BT445"/>
    <mergeCell ref="A438:C438"/>
    <mergeCell ref="D438:E438"/>
    <mergeCell ref="A439:C439"/>
    <mergeCell ref="D439:E439"/>
    <mergeCell ref="A440:C440"/>
    <mergeCell ref="D440:E440"/>
    <mergeCell ref="A441:C441"/>
    <mergeCell ref="D441:E441"/>
    <mergeCell ref="L441:BS444"/>
    <mergeCell ref="A442:C442"/>
    <mergeCell ref="D442:E442"/>
    <mergeCell ref="A443:C443"/>
    <mergeCell ref="D443:E443"/>
    <mergeCell ref="A444:C444"/>
    <mergeCell ref="D444:E444"/>
    <mergeCell ref="A445:C445"/>
    <mergeCell ref="D445:E445"/>
    <mergeCell ref="BT428:BT436"/>
    <mergeCell ref="A429:C429"/>
    <mergeCell ref="D147:D148"/>
    <mergeCell ref="E147:E148"/>
    <mergeCell ref="H147:H148"/>
    <mergeCell ref="I147:I148"/>
    <mergeCell ref="J147:J148"/>
    <mergeCell ref="L147:L148"/>
    <mergeCell ref="M147:M148"/>
    <mergeCell ref="N147:N148"/>
    <mergeCell ref="O147:O148"/>
    <mergeCell ref="BL147:BL148"/>
    <mergeCell ref="BM147:BM148"/>
    <mergeCell ref="BN147:BN148"/>
    <mergeCell ref="BO147:BO148"/>
    <mergeCell ref="BP147:BP148"/>
    <mergeCell ref="BQ147:BQ148"/>
    <mergeCell ref="C418:C419"/>
    <mergeCell ref="T147:T148"/>
    <mergeCell ref="L218:BS221"/>
    <mergeCell ref="A219:C219"/>
    <mergeCell ref="D219:E219"/>
    <mergeCell ref="A220:C220"/>
    <mergeCell ref="D220:E220"/>
    <mergeCell ref="BT44:BT46"/>
    <mergeCell ref="BT63:BT67"/>
    <mergeCell ref="BT81:BT91"/>
    <mergeCell ref="BT108:BT111"/>
    <mergeCell ref="BT92:BT103"/>
    <mergeCell ref="BT123:BT127"/>
    <mergeCell ref="BT47:BT54"/>
    <mergeCell ref="BT55:BT62"/>
    <mergeCell ref="BT129:BT137"/>
    <mergeCell ref="BT112:BT115"/>
    <mergeCell ref="A137:C137"/>
    <mergeCell ref="D132:E132"/>
    <mergeCell ref="D133:E133"/>
    <mergeCell ref="D134:E134"/>
    <mergeCell ref="D135:E135"/>
    <mergeCell ref="D136:E136"/>
    <mergeCell ref="D137:E137"/>
    <mergeCell ref="A130:C130"/>
    <mergeCell ref="BK147:BK148"/>
    <mergeCell ref="AZ147:AZ148"/>
    <mergeCell ref="A131:C131"/>
    <mergeCell ref="A132:C132"/>
    <mergeCell ref="P147:P148"/>
    <mergeCell ref="Q147:Q148"/>
    <mergeCell ref="S147:S148"/>
    <mergeCell ref="U147:U148"/>
    <mergeCell ref="V147:V148"/>
    <mergeCell ref="W147:W148"/>
    <mergeCell ref="X147:X148"/>
    <mergeCell ref="BA147:BA148"/>
    <mergeCell ref="BB147:BB148"/>
    <mergeCell ref="BC147:BC148"/>
    <mergeCell ref="BD147:BD148"/>
    <mergeCell ref="AX147:AX148"/>
    <mergeCell ref="A221:C221"/>
    <mergeCell ref="D221:E221"/>
    <mergeCell ref="A222:C222"/>
    <mergeCell ref="D222:E222"/>
    <mergeCell ref="A214:C214"/>
    <mergeCell ref="D214:E214"/>
    <mergeCell ref="A215:C215"/>
    <mergeCell ref="D215:E215"/>
    <mergeCell ref="A216:C216"/>
    <mergeCell ref="A217:C217"/>
    <mergeCell ref="D217:E217"/>
    <mergeCell ref="A218:C218"/>
    <mergeCell ref="D218:E218"/>
    <mergeCell ref="A69:C69"/>
    <mergeCell ref="A70:C70"/>
    <mergeCell ref="A71:C71"/>
    <mergeCell ref="BT68:BT71"/>
    <mergeCell ref="A74:C74"/>
    <mergeCell ref="A75:C75"/>
    <mergeCell ref="A76:C76"/>
    <mergeCell ref="A73:C73"/>
    <mergeCell ref="A78:C78"/>
    <mergeCell ref="A79:C79"/>
    <mergeCell ref="A80:C80"/>
    <mergeCell ref="BT72:BT76"/>
    <mergeCell ref="BT77:BT80"/>
    <mergeCell ref="A105:C105"/>
    <mergeCell ref="A106:C106"/>
    <mergeCell ref="A107:C107"/>
    <mergeCell ref="BT104:BT107"/>
    <mergeCell ref="BT297:BT304"/>
    <mergeCell ref="A298:C298"/>
    <mergeCell ref="D298:E298"/>
    <mergeCell ref="A299:C299"/>
    <mergeCell ref="D299:E299"/>
    <mergeCell ref="A300:C300"/>
    <mergeCell ref="D300:E300"/>
    <mergeCell ref="A301:C301"/>
    <mergeCell ref="D301:E301"/>
    <mergeCell ref="L301:BS304"/>
    <mergeCell ref="A302:C302"/>
    <mergeCell ref="D302:E302"/>
    <mergeCell ref="A303:C303"/>
    <mergeCell ref="D303:E303"/>
    <mergeCell ref="A304:C304"/>
    <mergeCell ref="D304:E304"/>
    <mergeCell ref="A231:C231"/>
    <mergeCell ref="D231:E231"/>
    <mergeCell ref="E324:E325"/>
    <mergeCell ref="A324:A325"/>
    <mergeCell ref="B324:B325"/>
    <mergeCell ref="C324:C325"/>
    <mergeCell ref="D324:D325"/>
    <mergeCell ref="D418:D419"/>
    <mergeCell ref="E418:E419"/>
    <mergeCell ref="A398:C398"/>
    <mergeCell ref="D398:E398"/>
    <mergeCell ref="A418:A419"/>
    <mergeCell ref="B418:B419"/>
    <mergeCell ref="A391:C391"/>
    <mergeCell ref="D391:E391"/>
    <mergeCell ref="A392:C392"/>
    <mergeCell ref="D392:E392"/>
    <mergeCell ref="A393:C393"/>
    <mergeCell ref="D393:E393"/>
    <mergeCell ref="A394:C394"/>
    <mergeCell ref="A396:C396"/>
    <mergeCell ref="D396:E396"/>
    <mergeCell ref="A397:C397"/>
    <mergeCell ref="D397:E397"/>
    <mergeCell ref="D427:E427"/>
    <mergeCell ref="A420:C420"/>
    <mergeCell ref="A421:C421"/>
    <mergeCell ref="A422:C422"/>
    <mergeCell ref="A423:C423"/>
    <mergeCell ref="A424:C424"/>
    <mergeCell ref="A425:C425"/>
    <mergeCell ref="A426:C426"/>
    <mergeCell ref="A427:C427"/>
    <mergeCell ref="D420:E420"/>
    <mergeCell ref="D422:E422"/>
    <mergeCell ref="BT420:BT427"/>
    <mergeCell ref="L423:BS426"/>
    <mergeCell ref="I150:J157"/>
    <mergeCell ref="D150:E150"/>
    <mergeCell ref="D151:E151"/>
    <mergeCell ref="D152:E152"/>
    <mergeCell ref="D153:E153"/>
    <mergeCell ref="D154:E154"/>
    <mergeCell ref="D155:E155"/>
    <mergeCell ref="D156:E156"/>
    <mergeCell ref="D157:E157"/>
    <mergeCell ref="D423:E423"/>
    <mergeCell ref="D424:E424"/>
    <mergeCell ref="D425:E425"/>
    <mergeCell ref="D426:E426"/>
    <mergeCell ref="I324:I325"/>
    <mergeCell ref="J324:J325"/>
    <mergeCell ref="K324:K325"/>
    <mergeCell ref="H418:H419"/>
    <mergeCell ref="I418:I419"/>
    <mergeCell ref="J418:J419"/>
    <mergeCell ref="V418:V419"/>
    <mergeCell ref="W418:W419"/>
    <mergeCell ref="L324:L325"/>
    <mergeCell ref="V324:V325"/>
    <mergeCell ref="W324:W325"/>
    <mergeCell ref="X324:X325"/>
    <mergeCell ref="Y324:Y325"/>
    <mergeCell ref="Z324:Z325"/>
    <mergeCell ref="AA324:AA325"/>
    <mergeCell ref="AB324:AB325"/>
    <mergeCell ref="AC324:AC325"/>
    <mergeCell ref="AD324:AD325"/>
    <mergeCell ref="AE324:AE325"/>
    <mergeCell ref="AF324:AF325"/>
    <mergeCell ref="AG324:AG325"/>
    <mergeCell ref="AH324:AH325"/>
    <mergeCell ref="AI324:AI325"/>
    <mergeCell ref="AJ324:AJ325"/>
    <mergeCell ref="AK324:AK325"/>
    <mergeCell ref="AL324:AL325"/>
    <mergeCell ref="AM324:AM325"/>
    <mergeCell ref="BN324:BN325"/>
    <mergeCell ref="AN324:AN325"/>
    <mergeCell ref="AO324:AO325"/>
    <mergeCell ref="AP324:AP325"/>
    <mergeCell ref="AQ324:AQ325"/>
    <mergeCell ref="AR324:AR325"/>
    <mergeCell ref="AS324:AS325"/>
    <mergeCell ref="AT324:AT325"/>
    <mergeCell ref="AU324:AU325"/>
    <mergeCell ref="AV324:AV325"/>
    <mergeCell ref="D316:E316"/>
    <mergeCell ref="A316:C316"/>
    <mergeCell ref="BO324:BO325"/>
    <mergeCell ref="BP324:BP325"/>
    <mergeCell ref="BQ324:BQ325"/>
    <mergeCell ref="BR324:BR325"/>
    <mergeCell ref="BS324:BS325"/>
    <mergeCell ref="BD324:BD325"/>
    <mergeCell ref="BE324:BE325"/>
    <mergeCell ref="BF324:BF325"/>
    <mergeCell ref="BG324:BG325"/>
    <mergeCell ref="BH324:BH325"/>
    <mergeCell ref="BI324:BI325"/>
    <mergeCell ref="BJ324:BJ325"/>
    <mergeCell ref="BK324:BK325"/>
    <mergeCell ref="BL324:BL325"/>
    <mergeCell ref="AW324:AW325"/>
    <mergeCell ref="AX324:AX325"/>
    <mergeCell ref="AY324:AY325"/>
    <mergeCell ref="AZ324:AZ325"/>
    <mergeCell ref="BA324:BA325"/>
    <mergeCell ref="BB324:BB325"/>
    <mergeCell ref="BC324:BC325"/>
    <mergeCell ref="BM324:BM325"/>
  </mergeCells>
  <phoneticPr fontId="26" type="noConversion"/>
  <conditionalFormatting sqref="A297:BT304">
    <cfRule type="expression" dxfId="587" priority="24">
      <formula>$E$128="2 No"</formula>
    </cfRule>
  </conditionalFormatting>
  <conditionalFormatting sqref="D94">
    <cfRule type="expression" dxfId="586" priority="16373">
      <formula>$E$83="yes"</formula>
    </cfRule>
  </conditionalFormatting>
  <conditionalFormatting sqref="D95">
    <cfRule type="expression" dxfId="585" priority="16377">
      <formula>$E$84="yes"</formula>
    </cfRule>
  </conditionalFormatting>
  <conditionalFormatting sqref="D96">
    <cfRule type="expression" dxfId="584" priority="16380">
      <formula>$E$85="yes"</formula>
    </cfRule>
  </conditionalFormatting>
  <conditionalFormatting sqref="D97">
    <cfRule type="expression" dxfId="583" priority="16383">
      <formula>$E$86="yes"</formula>
    </cfRule>
  </conditionalFormatting>
  <conditionalFormatting sqref="D98">
    <cfRule type="expression" dxfId="582" priority="16384">
      <formula>$E$87="yes"</formula>
    </cfRule>
  </conditionalFormatting>
  <conditionalFormatting sqref="D99">
    <cfRule type="expression" dxfId="581" priority="16385">
      <formula>$E$88="yes"</formula>
    </cfRule>
  </conditionalFormatting>
  <conditionalFormatting sqref="D104:D115">
    <cfRule type="expression" dxfId="580" priority="42">
      <formula>$H$55="NA"</formula>
    </cfRule>
  </conditionalFormatting>
  <conditionalFormatting sqref="D56:E62 D128">
    <cfRule type="expression" dxfId="579" priority="1900">
      <formula>$H$55="NA"</formula>
    </cfRule>
  </conditionalFormatting>
  <conditionalFormatting sqref="E8">
    <cfRule type="cellIs" dxfId="578" priority="4703" operator="equal">
      <formula>"3 No"</formula>
    </cfRule>
    <cfRule type="cellIs" dxfId="577" priority="9441" operator="equal">
      <formula>"4 No"</formula>
    </cfRule>
    <cfRule type="containsBlanks" dxfId="576" priority="9443">
      <formula>LEN(TRIM(E8))=0</formula>
    </cfRule>
  </conditionalFormatting>
  <conditionalFormatting sqref="E9">
    <cfRule type="expression" dxfId="575" priority="1839">
      <formula>$E$10="Y"</formula>
    </cfRule>
  </conditionalFormatting>
  <conditionalFormatting sqref="E9:E11 E59:E62 E13:E16 E109:E111">
    <cfRule type="expression" dxfId="574" priority="10891">
      <formula>#REF!="Y"</formula>
    </cfRule>
  </conditionalFormatting>
  <conditionalFormatting sqref="E9:E11">
    <cfRule type="expression" dxfId="573" priority="4723">
      <formula>$E$8="2 Yes"</formula>
    </cfRule>
    <cfRule type="expression" dxfId="572" priority="9178">
      <formula>$E$8="4 N/A"</formula>
    </cfRule>
    <cfRule type="expression" dxfId="571" priority="9175">
      <formula>$E$8="3 No"</formula>
    </cfRule>
    <cfRule type="expression" dxfId="570" priority="4722">
      <formula>$E$8="1 Yes"</formula>
    </cfRule>
    <cfRule type="expression" dxfId="569" priority="9177">
      <formula>$E$8="4 No"</formula>
    </cfRule>
    <cfRule type="expression" dxfId="568" priority="1845">
      <formula>$E$8=""</formula>
    </cfRule>
  </conditionalFormatting>
  <conditionalFormatting sqref="E10">
    <cfRule type="expression" dxfId="567" priority="1838">
      <formula>$E$9="Y"</formula>
    </cfRule>
  </conditionalFormatting>
  <conditionalFormatting sqref="E12">
    <cfRule type="cellIs" dxfId="566" priority="1837" operator="equal">
      <formula>"6 No"</formula>
    </cfRule>
    <cfRule type="cellIs" dxfId="565" priority="1836" operator="equal">
      <formula>"5 No"</formula>
    </cfRule>
    <cfRule type="cellIs" dxfId="564" priority="1835" operator="equal">
      <formula>"4 No"</formula>
    </cfRule>
    <cfRule type="cellIs" dxfId="563" priority="1834" operator="equal">
      <formula>"3 No"</formula>
    </cfRule>
    <cfRule type="containsBlanks" dxfId="562" priority="9445">
      <formula>LEN(TRIM(E12))=0</formula>
    </cfRule>
  </conditionalFormatting>
  <conditionalFormatting sqref="E13 E15">
    <cfRule type="expression" dxfId="561" priority="1774">
      <formula>$E$14="Y"</formula>
    </cfRule>
  </conditionalFormatting>
  <conditionalFormatting sqref="E13:E14">
    <cfRule type="expression" dxfId="560" priority="1775">
      <formula>$E$15="Y"</formula>
    </cfRule>
  </conditionalFormatting>
  <conditionalFormatting sqref="E13:E16">
    <cfRule type="expression" dxfId="559" priority="1787">
      <formula>$E$12="4 N/A"</formula>
    </cfRule>
    <cfRule type="expression" dxfId="558" priority="1785">
      <formula>$E$12="5 No"</formula>
    </cfRule>
    <cfRule type="expression" dxfId="557" priority="1784">
      <formula>$E$12="4 No"</formula>
    </cfRule>
    <cfRule type="expression" dxfId="556" priority="1783">
      <formula>$E$12="3 No"</formula>
    </cfRule>
    <cfRule type="expression" dxfId="555" priority="1780">
      <formula>$E$12="2 Yes"</formula>
    </cfRule>
    <cfRule type="expression" dxfId="554" priority="1779">
      <formula>$E$12="1 Yes"</formula>
    </cfRule>
    <cfRule type="expression" dxfId="553" priority="1778">
      <formula>$E$12=""</formula>
    </cfRule>
    <cfRule type="expression" dxfId="552" priority="1786">
      <formula>$E$12="6 No"</formula>
    </cfRule>
  </conditionalFormatting>
  <conditionalFormatting sqref="E14:E15">
    <cfRule type="expression" dxfId="551" priority="1773">
      <formula>$E$13="Y"</formula>
    </cfRule>
  </conditionalFormatting>
  <conditionalFormatting sqref="E17">
    <cfRule type="containsBlanks" dxfId="550" priority="72">
      <formula>LEN(TRIM(E17))=0</formula>
    </cfRule>
    <cfRule type="cellIs" dxfId="549" priority="73" operator="equal">
      <formula>"3 No"</formula>
    </cfRule>
    <cfRule type="cellIs" dxfId="548" priority="74" operator="equal">
      <formula>"2 No"</formula>
    </cfRule>
  </conditionalFormatting>
  <conditionalFormatting sqref="E19">
    <cfRule type="containsBlanks" dxfId="547" priority="1771">
      <formula>LEN(TRIM(E19))=0</formula>
    </cfRule>
    <cfRule type="cellIs" dxfId="546" priority="4700" operator="equal">
      <formula>"3 No"</formula>
    </cfRule>
    <cfRule type="cellIs" dxfId="545" priority="4701" operator="equal">
      <formula>"2 No"</formula>
    </cfRule>
  </conditionalFormatting>
  <conditionalFormatting sqref="E21">
    <cfRule type="expression" dxfId="544" priority="1924">
      <formula>COUNTBLANK(E22)</formula>
    </cfRule>
    <cfRule type="cellIs" dxfId="543" priority="1707" operator="lessThan">
      <formula>0.86</formula>
    </cfRule>
    <cfRule type="cellIs" dxfId="542" priority="1706" operator="between">
      <formula>0.86</formula>
      <formula>0.92</formula>
    </cfRule>
    <cfRule type="expression" dxfId="541" priority="2225">
      <formula>$E$21="NA"</formula>
    </cfRule>
    <cfRule type="cellIs" dxfId="540" priority="1705" operator="between">
      <formula>0.93</formula>
      <formula>1</formula>
    </cfRule>
  </conditionalFormatting>
  <conditionalFormatting sqref="E22:E23">
    <cfRule type="containsBlanks" dxfId="539" priority="3242">
      <formula>LEN(TRIM(E22))=0</formula>
    </cfRule>
  </conditionalFormatting>
  <conditionalFormatting sqref="E22:E28">
    <cfRule type="expression" dxfId="538" priority="2234">
      <formula>$H$21="N/A"</formula>
    </cfRule>
  </conditionalFormatting>
  <conditionalFormatting sqref="E24">
    <cfRule type="expression" dxfId="537" priority="1928">
      <formula>COUNTBLANK($E$22)</formula>
    </cfRule>
    <cfRule type="containsText" dxfId="536" priority="1708" operator="containsText" text="No">
      <formula>NOT(ISERROR(SEARCH("No",E24)))</formula>
    </cfRule>
  </conditionalFormatting>
  <conditionalFormatting sqref="E25">
    <cfRule type="expression" dxfId="535" priority="1699">
      <formula>$E$26="Y"</formula>
    </cfRule>
  </conditionalFormatting>
  <conditionalFormatting sqref="E25:E27">
    <cfRule type="expression" dxfId="534" priority="1700">
      <formula>$E$28="Y"</formula>
    </cfRule>
  </conditionalFormatting>
  <conditionalFormatting sqref="E25:E28">
    <cfRule type="expression" dxfId="533" priority="2233">
      <formula>$H$21&lt;1</formula>
    </cfRule>
    <cfRule type="expression" dxfId="532" priority="2232">
      <formula>$H$21=1</formula>
    </cfRule>
    <cfRule type="expression" dxfId="531" priority="9951">
      <formula>#REF!="Y"</formula>
    </cfRule>
  </conditionalFormatting>
  <conditionalFormatting sqref="E26 E28">
    <cfRule type="expression" dxfId="530" priority="1698">
      <formula>$E$25="Y"</formula>
    </cfRule>
  </conditionalFormatting>
  <conditionalFormatting sqref="E28">
    <cfRule type="expression" dxfId="529" priority="1740">
      <formula>$E$26="Y"</formula>
    </cfRule>
  </conditionalFormatting>
  <conditionalFormatting sqref="E29">
    <cfRule type="expression" dxfId="528" priority="16421">
      <formula>$E$21="NA"</formula>
    </cfRule>
    <cfRule type="expression" dxfId="527" priority="16420">
      <formula>COUNTBLANK(E30)</formula>
    </cfRule>
    <cfRule type="expression" dxfId="526" priority="16419">
      <formula>$E$29&lt;100%</formula>
    </cfRule>
    <cfRule type="expression" dxfId="525" priority="16418">
      <formula>$E$29=100%</formula>
    </cfRule>
  </conditionalFormatting>
  <conditionalFormatting sqref="E32">
    <cfRule type="expression" dxfId="524" priority="16417">
      <formula>$E$21="NA"</formula>
    </cfRule>
    <cfRule type="expression" dxfId="523" priority="16416">
      <formula>COUNTBLANK(E33)</formula>
    </cfRule>
    <cfRule type="expression" dxfId="522" priority="16415">
      <formula>$E$32=100%</formula>
    </cfRule>
    <cfRule type="expression" dxfId="521" priority="16414">
      <formula>$E$32&lt;100%</formula>
    </cfRule>
  </conditionalFormatting>
  <conditionalFormatting sqref="E35">
    <cfRule type="expression" dxfId="520" priority="130">
      <formula>$E$35=100%</formula>
    </cfRule>
    <cfRule type="expression" dxfId="519" priority="129">
      <formula>$E$35&lt;100%</formula>
    </cfRule>
  </conditionalFormatting>
  <conditionalFormatting sqref="E38">
    <cfRule type="expression" dxfId="518" priority="128">
      <formula>$E$38=100%</formula>
    </cfRule>
    <cfRule type="expression" dxfId="517" priority="127">
      <formula>$E$38&lt;100%</formula>
    </cfRule>
  </conditionalFormatting>
  <conditionalFormatting sqref="E41">
    <cfRule type="expression" dxfId="516" priority="126">
      <formula>$E$41=100%</formula>
    </cfRule>
    <cfRule type="expression" dxfId="515" priority="125">
      <formula>$E$41&lt;100%</formula>
    </cfRule>
  </conditionalFormatting>
  <conditionalFormatting sqref="E44">
    <cfRule type="expression" dxfId="514" priority="124">
      <formula>$E$44=100%</formula>
    </cfRule>
    <cfRule type="expression" dxfId="513" priority="123">
      <formula>$E$44&lt;100%</formula>
    </cfRule>
  </conditionalFormatting>
  <conditionalFormatting sqref="E47">
    <cfRule type="cellIs" dxfId="512" priority="1506" operator="between">
      <formula>0.93</formula>
      <formula>1</formula>
    </cfRule>
    <cfRule type="cellIs" dxfId="511" priority="1508" operator="lessThan">
      <formula>0.86</formula>
    </cfRule>
    <cfRule type="cellIs" dxfId="510" priority="1507" operator="between">
      <formula>0.86</formula>
      <formula>0.92</formula>
    </cfRule>
    <cfRule type="expression" dxfId="509" priority="1903">
      <formula>COUNTBLANK(E48)</formula>
    </cfRule>
    <cfRule type="expression" dxfId="508" priority="1906">
      <formula>$E$21="NA"</formula>
    </cfRule>
  </conditionalFormatting>
  <conditionalFormatting sqref="E48:E49">
    <cfRule type="containsBlanks" dxfId="507" priority="1910">
      <formula>LEN(TRIM(E48))=0</formula>
    </cfRule>
  </conditionalFormatting>
  <conditionalFormatting sqref="E48:E54">
    <cfRule type="expression" dxfId="506" priority="1907">
      <formula>$H$47="N/A"</formula>
    </cfRule>
  </conditionalFormatting>
  <conditionalFormatting sqref="E50">
    <cfRule type="containsText" dxfId="505" priority="1694" operator="containsText" text="No">
      <formula>NOT(ISERROR(SEARCH("No",E50)))</formula>
    </cfRule>
    <cfRule type="expression" dxfId="504" priority="1905">
      <formula>COUNTBLANK($E48)</formula>
    </cfRule>
  </conditionalFormatting>
  <conditionalFormatting sqref="E51">
    <cfRule type="expression" dxfId="503" priority="1689">
      <formula>$E$52="Y"</formula>
    </cfRule>
  </conditionalFormatting>
  <conditionalFormatting sqref="E51:E53">
    <cfRule type="expression" dxfId="502" priority="1690">
      <formula>$E$54="Y"</formula>
    </cfRule>
    <cfRule type="expression" dxfId="501" priority="15897">
      <formula>$E$54="Y"</formula>
    </cfRule>
  </conditionalFormatting>
  <conditionalFormatting sqref="E51:E54">
    <cfRule type="expression" dxfId="500" priority="1909">
      <formula>$H$47=1</formula>
    </cfRule>
    <cfRule type="expression" dxfId="499" priority="10422">
      <formula>#REF!="Y"</formula>
    </cfRule>
    <cfRule type="expression" dxfId="498" priority="1908">
      <formula>$H$47&lt;1</formula>
    </cfRule>
  </conditionalFormatting>
  <conditionalFormatting sqref="E52">
    <cfRule type="expression" dxfId="497" priority="1493">
      <formula>$E$51="Y"</formula>
    </cfRule>
  </conditionalFormatting>
  <conditionalFormatting sqref="E54">
    <cfRule type="expression" dxfId="496" priority="1765">
      <formula>$E$51="Y"</formula>
    </cfRule>
    <cfRule type="expression" dxfId="495" priority="1766">
      <formula>$E$52="Y"</formula>
    </cfRule>
  </conditionalFormatting>
  <conditionalFormatting sqref="E55">
    <cfRule type="expression" dxfId="494" priority="16586">
      <formula>$E$21="NA"</formula>
    </cfRule>
    <cfRule type="expression" dxfId="493" priority="16583">
      <formula>$E$55&lt;100%</formula>
    </cfRule>
    <cfRule type="expression" dxfId="492" priority="16585">
      <formula>COUNTBLANK(E56)</formula>
    </cfRule>
    <cfRule type="expression" dxfId="491" priority="16584">
      <formula>$E$55=100%</formula>
    </cfRule>
  </conditionalFormatting>
  <conditionalFormatting sqref="E56:E57">
    <cfRule type="containsBlanks" dxfId="490" priority="1898">
      <formula>LEN(TRIM(E56))=0</formula>
    </cfRule>
  </conditionalFormatting>
  <conditionalFormatting sqref="E56:E62">
    <cfRule type="expression" dxfId="489" priority="1682">
      <formula>$H$55="N/A"</formula>
    </cfRule>
  </conditionalFormatting>
  <conditionalFormatting sqref="E58">
    <cfRule type="containsText" dxfId="488" priority="1892" operator="containsText" text="No">
      <formula>NOT(ISERROR(SEARCH("No",E58)))</formula>
    </cfRule>
    <cfRule type="expression" dxfId="487" priority="1895">
      <formula>COUNTBLANK($E$56)</formula>
    </cfRule>
  </conditionalFormatting>
  <conditionalFormatting sqref="E59 E62">
    <cfRule type="expression" dxfId="486" priority="1684">
      <formula>$E$60="Y"</formula>
    </cfRule>
  </conditionalFormatting>
  <conditionalFormatting sqref="E59:E60 E62">
    <cfRule type="expression" dxfId="485" priority="1685">
      <formula>#REF!="Y"</formula>
    </cfRule>
  </conditionalFormatting>
  <conditionalFormatting sqref="E59:E61">
    <cfRule type="expression" dxfId="484" priority="16353">
      <formula>$E$62="Y"</formula>
    </cfRule>
    <cfRule type="expression" dxfId="483" priority="1492">
      <formula>$E$62="Y"</formula>
    </cfRule>
  </conditionalFormatting>
  <conditionalFormatting sqref="E59:E62">
    <cfRule type="expression" dxfId="482" priority="1896">
      <formula>$H$55&lt;1</formula>
    </cfRule>
    <cfRule type="expression" dxfId="481" priority="1897">
      <formula>$H$55=1</formula>
    </cfRule>
  </conditionalFormatting>
  <conditionalFormatting sqref="E60 E62">
    <cfRule type="expression" dxfId="480" priority="1683">
      <formula>$E$59="Y"</formula>
    </cfRule>
  </conditionalFormatting>
  <conditionalFormatting sqref="E63">
    <cfRule type="cellIs" dxfId="479" priority="1591" operator="equal">
      <formula>"2 No"</formula>
    </cfRule>
    <cfRule type="cellIs" dxfId="478" priority="1592" operator="equal">
      <formula>"3 No"</formula>
    </cfRule>
    <cfRule type="containsBlanks" dxfId="477" priority="1588">
      <formula>LEN(TRIM(E63))=0</formula>
    </cfRule>
  </conditionalFormatting>
  <conditionalFormatting sqref="E64">
    <cfRule type="expression" dxfId="476" priority="1582">
      <formula>$E$65="Y"</formula>
    </cfRule>
  </conditionalFormatting>
  <conditionalFormatting sqref="E64:E65">
    <cfRule type="expression" dxfId="475" priority="1586">
      <formula>$E$66="Y"</formula>
    </cfRule>
  </conditionalFormatting>
  <conditionalFormatting sqref="E64:E66">
    <cfRule type="expression" dxfId="474" priority="1585">
      <formula>#REF!="Y"</formula>
    </cfRule>
  </conditionalFormatting>
  <conditionalFormatting sqref="E64:E67">
    <cfRule type="expression" dxfId="473" priority="1594">
      <formula>$E$63="3 No"</formula>
    </cfRule>
    <cfRule type="expression" dxfId="472" priority="11823">
      <formula>#REF!="Y"</formula>
    </cfRule>
    <cfRule type="expression" dxfId="471" priority="1593">
      <formula>$E$63="2 No"</formula>
    </cfRule>
    <cfRule type="expression" dxfId="470" priority="1595">
      <formula>$E$63="4 N/A"</formula>
    </cfRule>
    <cfRule type="expression" dxfId="469" priority="1589">
      <formula>$E$63=""</formula>
    </cfRule>
    <cfRule type="expression" dxfId="468" priority="1590">
      <formula>$E$63="1 Yes"</formula>
    </cfRule>
  </conditionalFormatting>
  <conditionalFormatting sqref="E65:E66">
    <cfRule type="expression" dxfId="467" priority="1580">
      <formula>$E$64="Y"</formula>
    </cfRule>
  </conditionalFormatting>
  <conditionalFormatting sqref="E66">
    <cfRule type="expression" dxfId="466" priority="1676">
      <formula>$E$65="Y"</formula>
    </cfRule>
  </conditionalFormatting>
  <conditionalFormatting sqref="E68">
    <cfRule type="cellIs" dxfId="465" priority="67" operator="equal">
      <formula>"3 No"</formula>
    </cfRule>
    <cfRule type="cellIs" dxfId="464" priority="66" operator="equal">
      <formula>"2 No"</formula>
    </cfRule>
    <cfRule type="containsBlanks" dxfId="463" priority="65">
      <formula>LEN(TRIM(E68))=0</formula>
    </cfRule>
  </conditionalFormatting>
  <conditionalFormatting sqref="E69">
    <cfRule type="expression" dxfId="462" priority="69">
      <formula>$E$65="Y"</formula>
    </cfRule>
  </conditionalFormatting>
  <conditionalFormatting sqref="E69:E70">
    <cfRule type="expression" dxfId="461" priority="70">
      <formula>#REF!="Y"</formula>
    </cfRule>
    <cfRule type="expression" dxfId="460" priority="71">
      <formula>$E$66="Y"</formula>
    </cfRule>
  </conditionalFormatting>
  <conditionalFormatting sqref="E69:E71">
    <cfRule type="expression" dxfId="459" priority="68">
      <formula>$E$68="1 Yes"</formula>
    </cfRule>
    <cfRule type="expression" dxfId="458" priority="49">
      <formula>$E$68="2 No"</formula>
    </cfRule>
    <cfRule type="expression" dxfId="457" priority="50">
      <formula>$E$68=""</formula>
    </cfRule>
    <cfRule type="expression" dxfId="456" priority="48">
      <formula>$E$68="3 N/A"</formula>
    </cfRule>
  </conditionalFormatting>
  <conditionalFormatting sqref="E72">
    <cfRule type="cellIs" dxfId="455" priority="64" operator="equal">
      <formula>"3 No"</formula>
    </cfRule>
    <cfRule type="cellIs" dxfId="454" priority="63" operator="equal">
      <formula>"2 No"</formula>
    </cfRule>
    <cfRule type="containsBlanks" dxfId="453" priority="62">
      <formula>LEN(TRIM(E72))=0</formula>
    </cfRule>
  </conditionalFormatting>
  <conditionalFormatting sqref="E73:E74">
    <cfRule type="expression" dxfId="452" priority="59">
      <formula>$E$65="Y"</formula>
    </cfRule>
  </conditionalFormatting>
  <conditionalFormatting sqref="E73:E75">
    <cfRule type="expression" dxfId="451" priority="61">
      <formula>$E$66="Y"</formula>
    </cfRule>
    <cfRule type="expression" dxfId="450" priority="60">
      <formula>#REF!="Y"</formula>
    </cfRule>
  </conditionalFormatting>
  <conditionalFormatting sqref="E73:E76">
    <cfRule type="expression" dxfId="449" priority="58">
      <formula>$E$72="1 Yes"</formula>
    </cfRule>
    <cfRule type="expression" dxfId="448" priority="47">
      <formula>$E$72=""</formula>
    </cfRule>
    <cfRule type="expression" dxfId="447" priority="46">
      <formula>$E$72="2 No"</formula>
    </cfRule>
  </conditionalFormatting>
  <conditionalFormatting sqref="E77">
    <cfRule type="containsBlanks" dxfId="446" priority="55">
      <formula>LEN(TRIM(E77))=0</formula>
    </cfRule>
    <cfRule type="cellIs" dxfId="445" priority="57" operator="equal">
      <formula>"3 No"</formula>
    </cfRule>
    <cfRule type="cellIs" dxfId="444" priority="56" operator="equal">
      <formula>"2 No"</formula>
    </cfRule>
  </conditionalFormatting>
  <conditionalFormatting sqref="E78">
    <cfRule type="expression" dxfId="443" priority="52">
      <formula>$E$65="Y"</formula>
    </cfRule>
  </conditionalFormatting>
  <conditionalFormatting sqref="E78:E79">
    <cfRule type="expression" dxfId="442" priority="53">
      <formula>#REF!="Y"</formula>
    </cfRule>
    <cfRule type="expression" dxfId="441" priority="54">
      <formula>$E$66="Y"</formula>
    </cfRule>
  </conditionalFormatting>
  <conditionalFormatting sqref="E78:E80">
    <cfRule type="expression" dxfId="440" priority="45">
      <formula>$E$77=""</formula>
    </cfRule>
    <cfRule type="expression" dxfId="439" priority="44">
      <formula>$E$77="2 No"</formula>
    </cfRule>
    <cfRule type="expression" dxfId="438" priority="51">
      <formula>$E$77="1 Yes"</formula>
    </cfRule>
    <cfRule type="expression" dxfId="437" priority="43">
      <formula>$E$77="3 N/A"</formula>
    </cfRule>
  </conditionalFormatting>
  <conditionalFormatting sqref="E81">
    <cfRule type="expression" dxfId="436" priority="119">
      <formula>$E$81="1 Yes"</formula>
    </cfRule>
    <cfRule type="containsText" dxfId="435" priority="9446" operator="containsText" text="FALSE">
      <formula>NOT(ISERROR(SEARCH("FALSE",E81)))</formula>
    </cfRule>
    <cfRule type="expression" dxfId="434" priority="1663">
      <formula>$E$81="3 N/A"</formula>
    </cfRule>
    <cfRule type="cellIs" dxfId="433" priority="120" operator="equal">
      <formula>"2 No"</formula>
    </cfRule>
  </conditionalFormatting>
  <conditionalFormatting sqref="E82:E88">
    <cfRule type="notContainsBlanks" dxfId="432" priority="16393">
      <formula>LEN(TRIM(E82))&gt;0</formula>
    </cfRule>
  </conditionalFormatting>
  <conditionalFormatting sqref="E89">
    <cfRule type="expression" dxfId="431" priority="1494">
      <formula>$E$90="Y"</formula>
    </cfRule>
  </conditionalFormatting>
  <conditionalFormatting sqref="E89:E91">
    <cfRule type="expression" dxfId="430" priority="1666">
      <formula>$E$81="3 N/A"</formula>
    </cfRule>
    <cfRule type="expression" dxfId="429" priority="1671">
      <formula>$E$81="1 Yes"</formula>
    </cfRule>
    <cfRule type="expression" dxfId="428" priority="1670">
      <formula>$E$81="2 No"</formula>
    </cfRule>
    <cfRule type="expression" dxfId="427" priority="1669">
      <formula>$E$81="FALSE"</formula>
    </cfRule>
  </conditionalFormatting>
  <conditionalFormatting sqref="E90">
    <cfRule type="expression" dxfId="426" priority="1495">
      <formula>$E$89="Y"</formula>
    </cfRule>
  </conditionalFormatting>
  <conditionalFormatting sqref="E92">
    <cfRule type="cellIs" dxfId="425" priority="1513" operator="equal">
      <formula>"4 N/A"</formula>
    </cfRule>
    <cfRule type="cellIs" dxfId="424" priority="1514" operator="equal">
      <formula>"1 Yes"</formula>
    </cfRule>
    <cfRule type="cellIs" dxfId="423" priority="1642" operator="equal">
      <formula>"No"</formula>
    </cfRule>
    <cfRule type="containsText" dxfId="422" priority="1641" operator="containsText" text="FALSE">
      <formula>NOT(ISERROR(SEARCH("FALSE",E92)))</formula>
    </cfRule>
  </conditionalFormatting>
  <conditionalFormatting sqref="E93">
    <cfRule type="expression" dxfId="421" priority="1608">
      <formula>$E$82=""</formula>
    </cfRule>
    <cfRule type="expression" dxfId="420" priority="1621">
      <formula>$E$82="Yes"</formula>
    </cfRule>
  </conditionalFormatting>
  <conditionalFormatting sqref="E93:E99">
    <cfRule type="containsText" dxfId="419" priority="106" operator="containsText" text="4 N/A">
      <formula>NOT(ISERROR(SEARCH("4 N/A",E93)))</formula>
    </cfRule>
    <cfRule type="containsText" dxfId="418" priority="77" operator="containsText" text="3 No">
      <formula>NOT(ISERROR(SEARCH("3 No",E93)))</formula>
    </cfRule>
    <cfRule type="containsText" dxfId="417" priority="76" operator="containsText" text="2 No">
      <formula>NOT(ISERROR(SEARCH("2 No",E93)))</formula>
    </cfRule>
    <cfRule type="containsText" dxfId="416" priority="75" operator="containsText" text="1 Yes">
      <formula>NOT(ISERROR(SEARCH("1 Yes",E93)))</formula>
    </cfRule>
    <cfRule type="containsBlanks" dxfId="415" priority="16589">
      <formula>LEN(TRIM(E93))=0</formula>
    </cfRule>
  </conditionalFormatting>
  <conditionalFormatting sqref="E94">
    <cfRule type="expression" dxfId="414" priority="16366">
      <formula>$E$83=""</formula>
    </cfRule>
    <cfRule type="expression" dxfId="413" priority="16375">
      <formula>$E$83="yes"</formula>
    </cfRule>
  </conditionalFormatting>
  <conditionalFormatting sqref="E95">
    <cfRule type="expression" dxfId="412" priority="16378">
      <formula>$E$84="yes"</formula>
    </cfRule>
    <cfRule type="expression" dxfId="411" priority="16376">
      <formula>$E$84=""</formula>
    </cfRule>
  </conditionalFormatting>
  <conditionalFormatting sqref="E96">
    <cfRule type="expression" dxfId="410" priority="16381">
      <formula>$E$85="yes"</formula>
    </cfRule>
    <cfRule type="expression" dxfId="409" priority="16379">
      <formula>$E$85=""</formula>
    </cfRule>
  </conditionalFormatting>
  <conditionalFormatting sqref="E97">
    <cfRule type="expression" dxfId="408" priority="16382">
      <formula>$E$86=""</formula>
    </cfRule>
    <cfRule type="expression" dxfId="407" priority="16386">
      <formula>$E$86="yes"</formula>
    </cfRule>
  </conditionalFormatting>
  <conditionalFormatting sqref="E98">
    <cfRule type="expression" dxfId="406" priority="16388">
      <formula>$E$87="yes"</formula>
    </cfRule>
    <cfRule type="expression" dxfId="405" priority="16387">
      <formula>$E$87=""</formula>
    </cfRule>
  </conditionalFormatting>
  <conditionalFormatting sqref="E99">
    <cfRule type="expression" dxfId="404" priority="16389">
      <formula>$E$88="Yes"</formula>
    </cfRule>
  </conditionalFormatting>
  <conditionalFormatting sqref="E100 E102">
    <cfRule type="expression" dxfId="403" priority="1510">
      <formula>$E$101="Y"</formula>
    </cfRule>
  </conditionalFormatting>
  <conditionalFormatting sqref="E100:E101">
    <cfRule type="expression" dxfId="402" priority="1511">
      <formula>$E$102="Y"</formula>
    </cfRule>
  </conditionalFormatting>
  <conditionalFormatting sqref="E100:E103">
    <cfRule type="expression" dxfId="401" priority="12770">
      <formula>#REF!="Y"</formula>
    </cfRule>
    <cfRule type="expression" dxfId="400" priority="1516">
      <formula>$E$92="4 N/A"</formula>
    </cfRule>
    <cfRule type="expression" dxfId="399" priority="1515">
      <formula>$E$92="1 Yes"</formula>
    </cfRule>
    <cfRule type="expression" dxfId="398" priority="1517">
      <formula>$E$92="no"</formula>
    </cfRule>
  </conditionalFormatting>
  <conditionalFormatting sqref="E101:E102">
    <cfRule type="expression" dxfId="397" priority="1509">
      <formula>$E$100="Y"</formula>
    </cfRule>
  </conditionalFormatting>
  <conditionalFormatting sqref="E104">
    <cfRule type="containsBlanks" dxfId="396" priority="40">
      <formula>LEN(TRIM(E104))=0</formula>
    </cfRule>
    <cfRule type="cellIs" dxfId="395" priority="39" operator="equal">
      <formula>"3 No"</formula>
    </cfRule>
    <cfRule type="cellIs" dxfId="394" priority="38" operator="equal">
      <formula>"2 No"</formula>
    </cfRule>
  </conditionalFormatting>
  <conditionalFormatting sqref="E105:E106">
    <cfRule type="expression" dxfId="393" priority="33">
      <formula>#REF!="Y"</formula>
    </cfRule>
  </conditionalFormatting>
  <conditionalFormatting sqref="E105:E107">
    <cfRule type="expression" dxfId="392" priority="41">
      <formula>#REF!="Y"</formula>
    </cfRule>
    <cfRule type="expression" dxfId="391" priority="36">
      <formula>$E$104="1 Yes"</formula>
    </cfRule>
    <cfRule type="expression" dxfId="390" priority="37">
      <formula>$E$104="2 No"</formula>
    </cfRule>
    <cfRule type="expression" dxfId="389" priority="31">
      <formula>$E$104="3 N/A"</formula>
    </cfRule>
    <cfRule type="expression" dxfId="388" priority="35">
      <formula>$E$104=""</formula>
    </cfRule>
  </conditionalFormatting>
  <conditionalFormatting sqref="E108">
    <cfRule type="containsBlanks" dxfId="387" priority="1574">
      <formula>LEN(TRIM(E108))=0</formula>
    </cfRule>
    <cfRule type="cellIs" dxfId="386" priority="1573" operator="equal">
      <formula>"3 No"</formula>
    </cfRule>
    <cfRule type="cellIs" dxfId="385" priority="1572" operator="equal">
      <formula>"2 No"</formula>
    </cfRule>
  </conditionalFormatting>
  <conditionalFormatting sqref="E109">
    <cfRule type="expression" dxfId="384" priority="1566">
      <formula>$E$110="Y"</formula>
    </cfRule>
  </conditionalFormatting>
  <conditionalFormatting sqref="E109:E110">
    <cfRule type="expression" dxfId="383" priority="1565">
      <formula>#REF!="Y"</formula>
    </cfRule>
  </conditionalFormatting>
  <conditionalFormatting sqref="E109:E111">
    <cfRule type="expression" dxfId="382" priority="1569">
      <formula>$E$108="1 Yes"</formula>
    </cfRule>
    <cfRule type="expression" dxfId="381" priority="1570">
      <formula>$E$108="2 No"</formula>
    </cfRule>
    <cfRule type="expression" dxfId="380" priority="1568">
      <formula>$E$108=""</formula>
    </cfRule>
  </conditionalFormatting>
  <conditionalFormatting sqref="E110">
    <cfRule type="expression" dxfId="379" priority="1564">
      <formula>$E$109="Y"</formula>
    </cfRule>
  </conditionalFormatting>
  <conditionalFormatting sqref="E112">
    <cfRule type="cellIs" dxfId="378" priority="1560" operator="equal">
      <formula>"2 No"</formula>
    </cfRule>
    <cfRule type="cellIs" dxfId="377" priority="1561" operator="equal">
      <formula>"3 No"</formula>
    </cfRule>
    <cfRule type="containsBlanks" dxfId="376" priority="1562">
      <formula>LEN(TRIM(E112))=0</formula>
    </cfRule>
  </conditionalFormatting>
  <conditionalFormatting sqref="E113">
    <cfRule type="expression" dxfId="375" priority="1555">
      <formula>$E$114="Y"</formula>
    </cfRule>
  </conditionalFormatting>
  <conditionalFormatting sqref="E113:E114">
    <cfRule type="expression" dxfId="374" priority="1554">
      <formula>#REF!="Y"</formula>
    </cfRule>
  </conditionalFormatting>
  <conditionalFormatting sqref="E113:E115">
    <cfRule type="expression" dxfId="373" priority="1559">
      <formula>$E$112="2 No"</formula>
    </cfRule>
    <cfRule type="expression" dxfId="372" priority="1558">
      <formula>$E$112="1 Yes"</formula>
    </cfRule>
    <cfRule type="expression" dxfId="371" priority="1557">
      <formula>$E$112=""</formula>
    </cfRule>
    <cfRule type="expression" dxfId="370" priority="13215">
      <formula>#REF!="Y"</formula>
    </cfRule>
  </conditionalFormatting>
  <conditionalFormatting sqref="E114">
    <cfRule type="expression" dxfId="369" priority="1553">
      <formula>$E$113="Y"</formula>
    </cfRule>
  </conditionalFormatting>
  <conditionalFormatting sqref="E116">
    <cfRule type="cellIs" dxfId="368" priority="1548" operator="equal">
      <formula>"2 No"</formula>
    </cfRule>
    <cfRule type="containsBlanks" dxfId="367" priority="1545">
      <formula>LEN(TRIM(E116))=0</formula>
    </cfRule>
    <cfRule type="cellIs" dxfId="366" priority="1549" operator="equal">
      <formula>"3 No"</formula>
    </cfRule>
  </conditionalFormatting>
  <conditionalFormatting sqref="E117 E119:E120">
    <cfRule type="expression" dxfId="365" priority="1539">
      <formula>$E$118="Y"</formula>
    </cfRule>
  </conditionalFormatting>
  <conditionalFormatting sqref="E117:E118 E120">
    <cfRule type="expression" dxfId="364" priority="1542">
      <formula>$E$119="Y"</formula>
    </cfRule>
  </conditionalFormatting>
  <conditionalFormatting sqref="E117:E119">
    <cfRule type="expression" dxfId="363" priority="1543">
      <formula>$E$120="Y"</formula>
    </cfRule>
  </conditionalFormatting>
  <conditionalFormatting sqref="E117:E121">
    <cfRule type="expression" dxfId="362" priority="1546">
      <formula>$E$116=""</formula>
    </cfRule>
    <cfRule type="expression" dxfId="361" priority="1552">
      <formula>$E$116="3 N/A"</formula>
    </cfRule>
    <cfRule type="expression" dxfId="360" priority="1550">
      <formula>$E$116="2 No"</formula>
    </cfRule>
    <cfRule type="expression" dxfId="359" priority="1547">
      <formula>$E$116="1 Yes"</formula>
    </cfRule>
    <cfRule type="expression" dxfId="358" priority="14105">
      <formula>#REF!="Y"</formula>
    </cfRule>
  </conditionalFormatting>
  <conditionalFormatting sqref="E118:E120">
    <cfRule type="expression" dxfId="357" priority="1537">
      <formula>$E$117="Y"</formula>
    </cfRule>
  </conditionalFormatting>
  <conditionalFormatting sqref="E122">
    <cfRule type="cellIs" dxfId="356" priority="1534" operator="equal">
      <formula>"3 No"</formula>
    </cfRule>
    <cfRule type="cellIs" dxfId="355" priority="1533" operator="equal">
      <formula>"2 No"</formula>
    </cfRule>
    <cfRule type="containsBlanks" dxfId="354" priority="107">
      <formula>LEN(TRIM(E122))=0</formula>
    </cfRule>
  </conditionalFormatting>
  <conditionalFormatting sqref="E123 E125:E126">
    <cfRule type="expression" dxfId="353" priority="1526">
      <formula>$E$124="Y"</formula>
    </cfRule>
  </conditionalFormatting>
  <conditionalFormatting sqref="E123:E124 E126">
    <cfRule type="expression" dxfId="352" priority="1527">
      <formula>$E$125="Y"</formula>
    </cfRule>
  </conditionalFormatting>
  <conditionalFormatting sqref="E123:E125">
    <cfRule type="expression" dxfId="351" priority="1528">
      <formula>$E$126="Y"</formula>
    </cfRule>
  </conditionalFormatting>
  <conditionalFormatting sqref="E123:E127">
    <cfRule type="expression" dxfId="350" priority="1535">
      <formula>$E$122="2 No"</formula>
    </cfRule>
    <cfRule type="expression" dxfId="349" priority="1536">
      <formula>$E$122="3 N/A"</formula>
    </cfRule>
    <cfRule type="expression" dxfId="348" priority="1532">
      <formula>$E$122="1 Yes"</formula>
    </cfRule>
    <cfRule type="expression" dxfId="347" priority="1531">
      <formula>$E$122=""</formula>
    </cfRule>
    <cfRule type="expression" dxfId="346" priority="14550">
      <formula>#REF!="Y"</formula>
    </cfRule>
  </conditionalFormatting>
  <conditionalFormatting sqref="E124:E126">
    <cfRule type="expression" dxfId="345" priority="1525">
      <formula>$E$123="Y"</formula>
    </cfRule>
  </conditionalFormatting>
  <conditionalFormatting sqref="E128">
    <cfRule type="containsBlanks" dxfId="344" priority="1505">
      <formula>LEN(TRIM(E128))=0</formula>
    </cfRule>
  </conditionalFormatting>
  <conditionalFormatting sqref="I82 I83:J83">
    <cfRule type="expression" dxfId="343" priority="1628">
      <formula>$E$83="Yes"</formula>
    </cfRule>
  </conditionalFormatting>
  <conditionalFormatting sqref="I82:I83">
    <cfRule type="expression" dxfId="342" priority="16362">
      <formula>$E$83="Yes"</formula>
    </cfRule>
  </conditionalFormatting>
  <conditionalFormatting sqref="I82:I88">
    <cfRule type="containsText" dxfId="341" priority="16361" operator="containsText" text="&quot;2 No&quot;">
      <formula>NOT(ISERROR(SEARCH("""2 No""",I82)))</formula>
    </cfRule>
    <cfRule type="expression" dxfId="340" priority="136">
      <formula>$E82=""</formula>
    </cfRule>
    <cfRule type="expression" dxfId="339" priority="142">
      <formula>$E$82="Yes"</formula>
    </cfRule>
    <cfRule type="expression" dxfId="338" priority="139">
      <formula>$I82="2 No"</formula>
    </cfRule>
  </conditionalFormatting>
  <conditionalFormatting sqref="I84">
    <cfRule type="expression" dxfId="337" priority="16368">
      <formula>$E$84="Yes"</formula>
    </cfRule>
  </conditionalFormatting>
  <conditionalFormatting sqref="I85">
    <cfRule type="expression" dxfId="336" priority="16369">
      <formula>$E$85="Yes"</formula>
    </cfRule>
  </conditionalFormatting>
  <conditionalFormatting sqref="I86">
    <cfRule type="expression" dxfId="335" priority="16370">
      <formula>$E$86="Yes"</formula>
    </cfRule>
  </conditionalFormatting>
  <conditionalFormatting sqref="I128">
    <cfRule type="expression" dxfId="334" priority="16590">
      <formula>$E$128="1 Yes"</formula>
    </cfRule>
    <cfRule type="notContainsBlanks" dxfId="333" priority="16588">
      <formula>LEN(TRIM(I128))&gt;0</formula>
    </cfRule>
  </conditionalFormatting>
  <conditionalFormatting sqref="I82:J88">
    <cfRule type="notContainsBlanks" dxfId="332" priority="141">
      <formula>LEN(TRIM(I82))&gt;0</formula>
    </cfRule>
  </conditionalFormatting>
  <conditionalFormatting sqref="I84:J84">
    <cfRule type="expression" dxfId="331" priority="1629">
      <formula>$E$84="Yes"</formula>
    </cfRule>
  </conditionalFormatting>
  <conditionalFormatting sqref="I85:J85">
    <cfRule type="expression" dxfId="330" priority="16359">
      <formula>$E$85="Yes"</formula>
    </cfRule>
  </conditionalFormatting>
  <conditionalFormatting sqref="I86:J86">
    <cfRule type="expression" dxfId="329" priority="16360">
      <formula>$E$86="Yes"</formula>
    </cfRule>
  </conditionalFormatting>
  <conditionalFormatting sqref="I87:J87">
    <cfRule type="expression" dxfId="328" priority="16371">
      <formula>$E$87="Yes"</formula>
    </cfRule>
  </conditionalFormatting>
  <conditionalFormatting sqref="I88:J88">
    <cfRule type="expression" dxfId="327" priority="16390">
      <formula>$E$88="Yes"</formula>
    </cfRule>
  </conditionalFormatting>
  <conditionalFormatting sqref="J82">
    <cfRule type="expression" dxfId="326" priority="16363">
      <formula>$E$82="No"</formula>
    </cfRule>
    <cfRule type="expression" dxfId="325" priority="16367">
      <formula>$E$82="Yes"</formula>
    </cfRule>
  </conditionalFormatting>
  <conditionalFormatting sqref="L129:BS129">
    <cfRule type="cellIs" dxfId="324" priority="4550" operator="equal">
      <formula>"2 No"</formula>
    </cfRule>
    <cfRule type="containsBlanks" dxfId="323" priority="4549">
      <formula>LEN(TRIM(L129))=0</formula>
    </cfRule>
  </conditionalFormatting>
  <conditionalFormatting sqref="L130:BS130 L137:BS137">
    <cfRule type="expression" dxfId="322" priority="1500">
      <formula>L$131="Yes b."</formula>
    </cfRule>
  </conditionalFormatting>
  <conditionalFormatting sqref="L130:BS132 L137:BS137">
    <cfRule type="expression" dxfId="321" priority="9052" stopIfTrue="1">
      <formula>L$129="2 No"</formula>
    </cfRule>
    <cfRule type="expression" dxfId="320" priority="9036" stopIfTrue="1">
      <formula>L$129="1 Yes"</formula>
    </cfRule>
  </conditionalFormatting>
  <conditionalFormatting sqref="L130:BS132">
    <cfRule type="expression" dxfId="319" priority="9029">
      <formula>L$137="Yes c."</formula>
    </cfRule>
  </conditionalFormatting>
  <conditionalFormatting sqref="L131:BS131 L137:BS137">
    <cfRule type="expression" dxfId="318" priority="1499">
      <formula>L$130="Yes a."</formula>
    </cfRule>
  </conditionalFormatting>
  <conditionalFormatting sqref="L138:BS138">
    <cfRule type="containsBlanks" dxfId="317" priority="1485">
      <formula>LEN(TRIM(L138))=0</formula>
    </cfRule>
    <cfRule type="cellIs" dxfId="316" priority="1486" operator="equal">
      <formula>"2 No"</formula>
    </cfRule>
  </conditionalFormatting>
  <conditionalFormatting sqref="L139:BS139 L146:BS146">
    <cfRule type="expression" dxfId="315" priority="1484">
      <formula>L$140="Yes b."</formula>
    </cfRule>
  </conditionalFormatting>
  <conditionalFormatting sqref="L139:BS141 L146:BS146">
    <cfRule type="expression" dxfId="314" priority="1488" stopIfTrue="1">
      <formula>L$138="1 Yes"</formula>
    </cfRule>
    <cfRule type="expression" dxfId="313" priority="1489" stopIfTrue="1">
      <formula>L$138="2 No"</formula>
    </cfRule>
    <cfRule type="expression" dxfId="312" priority="1490" stopIfTrue="1">
      <formula>L$138="3 N/A"</formula>
    </cfRule>
  </conditionalFormatting>
  <conditionalFormatting sqref="L139:BS141">
    <cfRule type="expression" dxfId="311" priority="1487">
      <formula>L$146="Yes c."</formula>
    </cfRule>
  </conditionalFormatting>
  <conditionalFormatting sqref="L140:BS140 L146:BS146">
    <cfRule type="expression" dxfId="310" priority="1483">
      <formula>L$139="Yes a."</formula>
    </cfRule>
  </conditionalFormatting>
  <conditionalFormatting sqref="L147:BS147">
    <cfRule type="containsBlanks" dxfId="309" priority="1482">
      <formula>LEN(TRIM(L147))=0</formula>
    </cfRule>
  </conditionalFormatting>
  <conditionalFormatting sqref="L149:BS149">
    <cfRule type="expression" dxfId="308" priority="438">
      <formula>L$149="2 Yes"</formula>
    </cfRule>
    <cfRule type="expression" dxfId="307" priority="437">
      <formula>L$149="1 Yes"</formula>
    </cfRule>
    <cfRule type="cellIs" dxfId="306" priority="2785" operator="equal">
      <formula>"3 No"</formula>
    </cfRule>
    <cfRule type="cellIs" dxfId="305" priority="79" operator="equal">
      <formula>"4 N/A"</formula>
    </cfRule>
    <cfRule type="containsBlanks" dxfId="304" priority="2784">
      <formula>LEN(TRIM(L149))=0</formula>
    </cfRule>
  </conditionalFormatting>
  <conditionalFormatting sqref="L150:BS150 L157:BS157">
    <cfRule type="expression" dxfId="303" priority="422">
      <formula>L$151="Yes b."</formula>
    </cfRule>
  </conditionalFormatting>
  <conditionalFormatting sqref="L150:BS152 L157:BS157">
    <cfRule type="expression" dxfId="302" priority="429">
      <formula>L$149="4 N/A"</formula>
    </cfRule>
    <cfRule type="expression" dxfId="301" priority="428">
      <formula>L$149="2 No"</formula>
    </cfRule>
    <cfRule type="expression" dxfId="300" priority="427">
      <formula>L$149="2 Yes"</formula>
    </cfRule>
    <cfRule type="expression" dxfId="299" priority="425">
      <formula>L$147="3 N/A"</formula>
    </cfRule>
    <cfRule type="expression" dxfId="298" priority="426">
      <formula>L$149="1 Yes"</formula>
    </cfRule>
  </conditionalFormatting>
  <conditionalFormatting sqref="L150:BS152">
    <cfRule type="expression" dxfId="297" priority="424">
      <formula>L$157="Yes c."</formula>
    </cfRule>
  </conditionalFormatting>
  <conditionalFormatting sqref="L151:BS151 L157:BS157">
    <cfRule type="expression" dxfId="296" priority="135">
      <formula>L$150="Yes a."</formula>
    </cfRule>
  </conditionalFormatting>
  <conditionalFormatting sqref="L158:BS158">
    <cfRule type="cellIs" dxfId="295" priority="401" operator="equal">
      <formula>"3 No"</formula>
    </cfRule>
    <cfRule type="containsBlanks" dxfId="294" priority="404">
      <formula>LEN(TRIM(L158))=0</formula>
    </cfRule>
    <cfRule type="cellIs" dxfId="293" priority="405" operator="equal">
      <formula>"2 No"</formula>
    </cfRule>
  </conditionalFormatting>
  <conditionalFormatting sqref="L159:BS159">
    <cfRule type="expression" dxfId="292" priority="400">
      <formula>L$160="Yes b."</formula>
    </cfRule>
  </conditionalFormatting>
  <conditionalFormatting sqref="L159:BS161 L166:BS166">
    <cfRule type="expression" dxfId="291" priority="409" stopIfTrue="1">
      <formula>L$158="3 N/A"</formula>
    </cfRule>
    <cfRule type="expression" dxfId="290" priority="408" stopIfTrue="1">
      <formula>L$158="3 No"</formula>
    </cfRule>
    <cfRule type="expression" dxfId="289" priority="407" stopIfTrue="1">
      <formula>L$158="2 No"</formula>
    </cfRule>
    <cfRule type="expression" dxfId="288" priority="406" stopIfTrue="1">
      <formula>L$158="1 Yes"</formula>
    </cfRule>
  </conditionalFormatting>
  <conditionalFormatting sqref="L159:BS161">
    <cfRule type="expression" dxfId="287" priority="402">
      <formula>L$166="Yes c."</formula>
    </cfRule>
  </conditionalFormatting>
  <conditionalFormatting sqref="L160:BS160">
    <cfRule type="expression" dxfId="286" priority="399">
      <formula>L$159="Yes a."</formula>
    </cfRule>
  </conditionalFormatting>
  <conditionalFormatting sqref="L166:BS166">
    <cfRule type="expression" dxfId="285" priority="419">
      <formula>L$159="Yes a."</formula>
    </cfRule>
    <cfRule type="expression" dxfId="284" priority="418">
      <formula>L$160="Yes b."</formula>
    </cfRule>
  </conditionalFormatting>
  <conditionalFormatting sqref="L167:BS167">
    <cfRule type="cellIs" dxfId="283" priority="396" operator="equal">
      <formula>"2 No"</formula>
    </cfRule>
    <cfRule type="containsBlanks" dxfId="282" priority="395">
      <formula>LEN(TRIM(L167))=0</formula>
    </cfRule>
  </conditionalFormatting>
  <conditionalFormatting sqref="L168:BS168 L175:BS175">
    <cfRule type="expression" dxfId="281" priority="393">
      <formula>L$169="Yes b."</formula>
    </cfRule>
  </conditionalFormatting>
  <conditionalFormatting sqref="L168:BS170 L175:BS175">
    <cfRule type="expression" dxfId="280" priority="397" stopIfTrue="1">
      <formula>L$167="1 Yes"</formula>
    </cfRule>
    <cfRule type="expression" dxfId="279" priority="398" stopIfTrue="1">
      <formula>L$167="2 No"</formula>
    </cfRule>
  </conditionalFormatting>
  <conditionalFormatting sqref="L168:BS170">
    <cfRule type="expression" dxfId="278" priority="394">
      <formula>L$175="Yes c."</formula>
    </cfRule>
  </conditionalFormatting>
  <conditionalFormatting sqref="L169:BS169 L175:BS175">
    <cfRule type="expression" dxfId="277" priority="392">
      <formula>L$168="Yes a."</formula>
    </cfRule>
  </conditionalFormatting>
  <conditionalFormatting sqref="L176:BS176">
    <cfRule type="cellIs" dxfId="276" priority="387" operator="equal">
      <formula>"2 No"</formula>
    </cfRule>
    <cfRule type="containsBlanks" dxfId="275" priority="386">
      <formula>LEN(TRIM(L176))=0</formula>
    </cfRule>
  </conditionalFormatting>
  <conditionalFormatting sqref="L177:BS177 L184:BS184">
    <cfRule type="expression" dxfId="274" priority="385">
      <formula>L$178="Yes b."</formula>
    </cfRule>
  </conditionalFormatting>
  <conditionalFormatting sqref="L177:BS179 L184:BS184">
    <cfRule type="expression" dxfId="273" priority="391" stopIfTrue="1">
      <formula>L$176="3 N/A"</formula>
    </cfRule>
    <cfRule type="expression" dxfId="272" priority="390" stopIfTrue="1">
      <formula>L$176="2 No"</formula>
    </cfRule>
    <cfRule type="expression" dxfId="271" priority="389" stopIfTrue="1">
      <formula>L$176="1 Yes"</formula>
    </cfRule>
  </conditionalFormatting>
  <conditionalFormatting sqref="L177:BS179">
    <cfRule type="expression" dxfId="270" priority="388">
      <formula>L$184="Yes c."</formula>
    </cfRule>
  </conditionalFormatting>
  <conditionalFormatting sqref="L178:BS178 L184:BS184">
    <cfRule type="expression" dxfId="269" priority="384">
      <formula>L$177="Yes a."</formula>
    </cfRule>
  </conditionalFormatting>
  <conditionalFormatting sqref="L185:BS185">
    <cfRule type="containsBlanks" dxfId="268" priority="373">
      <formula>LEN(TRIM(L185))=0</formula>
    </cfRule>
    <cfRule type="cellIs" dxfId="267" priority="374" operator="equal">
      <formula>"2 No"</formula>
    </cfRule>
  </conditionalFormatting>
  <conditionalFormatting sqref="L186:BS186 L193:BS193">
    <cfRule type="expression" dxfId="266" priority="371">
      <formula>L$187="Yes b."</formula>
    </cfRule>
  </conditionalFormatting>
  <conditionalFormatting sqref="L186:BS188 L193:BS193">
    <cfRule type="expression" dxfId="265" priority="375" stopIfTrue="1">
      <formula>L$185="1 Yes"</formula>
    </cfRule>
    <cfRule type="expression" dxfId="264" priority="376" stopIfTrue="1">
      <formula>L$185="2 No"</formula>
    </cfRule>
  </conditionalFormatting>
  <conditionalFormatting sqref="L186:BS188">
    <cfRule type="expression" dxfId="263" priority="372">
      <formula>L$193="Yes c."</formula>
    </cfRule>
  </conditionalFormatting>
  <conditionalFormatting sqref="L187:BS187 L193:BS193">
    <cfRule type="expression" dxfId="262" priority="370">
      <formula>L$186="Yes a."</formula>
    </cfRule>
  </conditionalFormatting>
  <conditionalFormatting sqref="L194:BS194">
    <cfRule type="containsBlanks" dxfId="261" priority="366">
      <formula>LEN(TRIM(L194))=0</formula>
    </cfRule>
    <cfRule type="cellIs" dxfId="260" priority="367" operator="equal">
      <formula>"2 No"</formula>
    </cfRule>
  </conditionalFormatting>
  <conditionalFormatting sqref="L195:BS195 L202:BS202">
    <cfRule type="expression" dxfId="259" priority="364">
      <formula>L$196="Yes b."</formula>
    </cfRule>
  </conditionalFormatting>
  <conditionalFormatting sqref="L195:BS197 L202:BS202">
    <cfRule type="expression" dxfId="258" priority="368" stopIfTrue="1">
      <formula>L$194="1 Yes"</formula>
    </cfRule>
    <cfRule type="expression" dxfId="257" priority="369" stopIfTrue="1">
      <formula>L$194="2 No"</formula>
    </cfRule>
  </conditionalFormatting>
  <conditionalFormatting sqref="L195:BS197">
    <cfRule type="expression" dxfId="256" priority="365">
      <formula>L$202="Yes c."</formula>
    </cfRule>
  </conditionalFormatting>
  <conditionalFormatting sqref="L196:BS196 L202:BS202">
    <cfRule type="expression" dxfId="255" priority="363">
      <formula>L$195="Yes a."</formula>
    </cfRule>
  </conditionalFormatting>
  <conditionalFormatting sqref="L203:BS203">
    <cfRule type="containsBlanks" dxfId="254" priority="339">
      <formula>LEN(TRIM(L203))=0</formula>
    </cfRule>
    <cfRule type="cellIs" dxfId="253" priority="340" operator="equal">
      <formula>"2 No"</formula>
    </cfRule>
  </conditionalFormatting>
  <conditionalFormatting sqref="L204:BS204 L206:BS206 L212:BS212">
    <cfRule type="expression" dxfId="252" priority="327">
      <formula>L$205="Yes b."</formula>
    </cfRule>
  </conditionalFormatting>
  <conditionalFormatting sqref="L204:BS205 L212:BS212">
    <cfRule type="expression" dxfId="251" priority="328">
      <formula>L$206="Yes c."</formula>
    </cfRule>
  </conditionalFormatting>
  <conditionalFormatting sqref="L204:BS207 L212:BS212">
    <cfRule type="expression" dxfId="250" priority="330" stopIfTrue="1">
      <formula>L$203="1 Yes"</formula>
    </cfRule>
    <cfRule type="expression" dxfId="249" priority="331" stopIfTrue="1">
      <formula>L$203="2 No"</formula>
    </cfRule>
    <cfRule type="expression" dxfId="248" priority="338" stopIfTrue="1">
      <formula>L$203="3 N/A"</formula>
    </cfRule>
  </conditionalFormatting>
  <conditionalFormatting sqref="L204:BS207">
    <cfRule type="expression" dxfId="247" priority="329">
      <formula>L$212="Yes d."</formula>
    </cfRule>
  </conditionalFormatting>
  <conditionalFormatting sqref="L205:BS206 L212:BS212">
    <cfRule type="expression" dxfId="246" priority="325">
      <formula>L$204="Yes a."</formula>
    </cfRule>
  </conditionalFormatting>
  <conditionalFormatting sqref="L213:BS213">
    <cfRule type="cellIs" dxfId="245" priority="89" operator="equal">
      <formula>"2 No"</formula>
    </cfRule>
    <cfRule type="containsBlanks" dxfId="244" priority="88">
      <formula>LEN(TRIM(L213))=0</formula>
    </cfRule>
  </conditionalFormatting>
  <conditionalFormatting sqref="L214:BS214 L216:BS216 L222:BS222">
    <cfRule type="expression" dxfId="243" priority="82">
      <formula>L$215="Yes b."</formula>
    </cfRule>
  </conditionalFormatting>
  <conditionalFormatting sqref="L214:BS215 L222:BS222">
    <cfRule type="expression" dxfId="242" priority="83">
      <formula>L$216="Yes c."</formula>
    </cfRule>
  </conditionalFormatting>
  <conditionalFormatting sqref="L214:BS217 L222:BS222">
    <cfRule type="expression" dxfId="241" priority="87" stopIfTrue="1">
      <formula>L$213="3 N/A"</formula>
    </cfRule>
    <cfRule type="expression" dxfId="240" priority="86" stopIfTrue="1">
      <formula>L$213="2 No"</formula>
    </cfRule>
    <cfRule type="expression" dxfId="239" priority="85" stopIfTrue="1">
      <formula>L$213="1 Yes"</formula>
    </cfRule>
  </conditionalFormatting>
  <conditionalFormatting sqref="L214:BS217">
    <cfRule type="expression" dxfId="238" priority="84">
      <formula>L$222="Yes d."</formula>
    </cfRule>
  </conditionalFormatting>
  <conditionalFormatting sqref="L215:BS216 L222:BS222">
    <cfRule type="expression" dxfId="237" priority="81">
      <formula>L$214="Yes a."</formula>
    </cfRule>
  </conditionalFormatting>
  <conditionalFormatting sqref="L223:BS223">
    <cfRule type="containsBlanks" dxfId="236" priority="319">
      <formula>LEN(TRIM(L223))=0</formula>
    </cfRule>
    <cfRule type="cellIs" dxfId="235" priority="320" operator="equal">
      <formula>"2 No"</formula>
    </cfRule>
  </conditionalFormatting>
  <conditionalFormatting sqref="L224:BS224">
    <cfRule type="expression" dxfId="234" priority="318">
      <formula>L$225="Yes b."</formula>
    </cfRule>
  </conditionalFormatting>
  <conditionalFormatting sqref="L224:BS226">
    <cfRule type="expression" dxfId="233" priority="323" stopIfTrue="1">
      <formula>L$223="2 No"</formula>
    </cfRule>
    <cfRule type="expression" dxfId="232" priority="322" stopIfTrue="1">
      <formula>L$223="1 Yes"</formula>
    </cfRule>
    <cfRule type="expression" dxfId="231" priority="324" stopIfTrue="1">
      <formula>L$223="3 N/A"</formula>
    </cfRule>
    <cfRule type="expression" dxfId="230" priority="21">
      <formula>W$223="3 N/A"</formula>
    </cfRule>
  </conditionalFormatting>
  <conditionalFormatting sqref="L225:BS225">
    <cfRule type="expression" dxfId="229" priority="317">
      <formula>L$224="Yes a."</formula>
    </cfRule>
  </conditionalFormatting>
  <conditionalFormatting sqref="L231:BS231">
    <cfRule type="expression" dxfId="228" priority="20">
      <formula>L$235="Yes c."</formula>
    </cfRule>
    <cfRule type="expression" dxfId="227" priority="19">
      <formula>L$225="Yes b."</formula>
    </cfRule>
    <cfRule type="expression" dxfId="226" priority="78" stopIfTrue="1">
      <formula>L$223="2 No"</formula>
    </cfRule>
    <cfRule type="expression" dxfId="225" priority="18">
      <formula>L$224="Yes a."</formula>
    </cfRule>
    <cfRule type="expression" dxfId="224" priority="17">
      <formula>L$223="3 N/A"</formula>
    </cfRule>
    <cfRule type="expression" dxfId="223" priority="23" stopIfTrue="1">
      <formula>L$223="1 Yes"</formula>
    </cfRule>
    <cfRule type="expression" dxfId="222" priority="22">
      <formula>L$236="Yes d."</formula>
    </cfRule>
  </conditionalFormatting>
  <conditionalFormatting sqref="L232:BS232">
    <cfRule type="cellIs" dxfId="221" priority="353" operator="equal">
      <formula>"2 No"</formula>
    </cfRule>
    <cfRule type="containsBlanks" dxfId="220" priority="352">
      <formula>LEN(TRIM(L232))=0</formula>
    </cfRule>
  </conditionalFormatting>
  <conditionalFormatting sqref="L233:BS233 L235:BS236 L242:BS242">
    <cfRule type="expression" dxfId="219" priority="342">
      <formula>L$234="Yes b."</formula>
    </cfRule>
  </conditionalFormatting>
  <conditionalFormatting sqref="L233:BS234 L236:BS236 L242:BS242">
    <cfRule type="expression" dxfId="218" priority="343">
      <formula>L$235="Yes c."</formula>
    </cfRule>
  </conditionalFormatting>
  <conditionalFormatting sqref="L233:BS235 L242:BS242">
    <cfRule type="expression" dxfId="217" priority="344">
      <formula>L$236="Yes d."</formula>
    </cfRule>
  </conditionalFormatting>
  <conditionalFormatting sqref="L233:BS237 L242:BS242">
    <cfRule type="expression" dxfId="216" priority="348" stopIfTrue="1">
      <formula>L$232="2 No"</formula>
    </cfRule>
    <cfRule type="expression" dxfId="215" priority="347" stopIfTrue="1">
      <formula>L$232="1 Yes"</formula>
    </cfRule>
  </conditionalFormatting>
  <conditionalFormatting sqref="L233:BS237">
    <cfRule type="expression" dxfId="214" priority="345">
      <formula>L$242="Yes e."</formula>
    </cfRule>
  </conditionalFormatting>
  <conditionalFormatting sqref="L234:BS236 L242:BS242">
    <cfRule type="expression" dxfId="213" priority="341">
      <formula>L$233="Yes a."</formula>
    </cfRule>
  </conditionalFormatting>
  <conditionalFormatting sqref="L243:BS243">
    <cfRule type="cellIs" dxfId="212" priority="314" operator="equal">
      <formula>"2 No"</formula>
    </cfRule>
    <cfRule type="containsBlanks" dxfId="211" priority="313">
      <formula>LEN(TRIM(L243))=0</formula>
    </cfRule>
  </conditionalFormatting>
  <conditionalFormatting sqref="L244:BS244 L251:BS251">
    <cfRule type="expression" dxfId="210" priority="311">
      <formula>L$245="Yes b."</formula>
    </cfRule>
  </conditionalFormatting>
  <conditionalFormatting sqref="L244:BS246 L251:BS251">
    <cfRule type="expression" dxfId="209" priority="315" stopIfTrue="1">
      <formula>L$243="1 Yes"</formula>
    </cfRule>
    <cfRule type="expression" dxfId="208" priority="316" stopIfTrue="1">
      <formula>L$243="2 No"</formula>
    </cfRule>
  </conditionalFormatting>
  <conditionalFormatting sqref="L244:BS246">
    <cfRule type="expression" dxfId="207" priority="312">
      <formula>L$251="Yes c."</formula>
    </cfRule>
  </conditionalFormatting>
  <conditionalFormatting sqref="L245:BS245 L251:BS251">
    <cfRule type="expression" dxfId="206" priority="310">
      <formula>L$244="Yes a."</formula>
    </cfRule>
  </conditionalFormatting>
  <conditionalFormatting sqref="L252:BS252">
    <cfRule type="cellIs" dxfId="205" priority="307" operator="equal">
      <formula>"2 No"</formula>
    </cfRule>
    <cfRule type="containsBlanks" dxfId="204" priority="306">
      <formula>LEN(TRIM(L252))=0</formula>
    </cfRule>
  </conditionalFormatting>
  <conditionalFormatting sqref="L253:BS253 L260:BS260">
    <cfRule type="expression" dxfId="203" priority="304">
      <formula>L$254="Yes b."</formula>
    </cfRule>
  </conditionalFormatting>
  <conditionalFormatting sqref="L253:BS255 L260:BS260">
    <cfRule type="expression" dxfId="202" priority="309" stopIfTrue="1">
      <formula>L$252="2 No"</formula>
    </cfRule>
    <cfRule type="expression" dxfId="201" priority="308" stopIfTrue="1">
      <formula>L$252="1 Yes"</formula>
    </cfRule>
  </conditionalFormatting>
  <conditionalFormatting sqref="L253:BS255">
    <cfRule type="expression" dxfId="200" priority="305">
      <formula>L$260="Yes c."</formula>
    </cfRule>
  </conditionalFormatting>
  <conditionalFormatting sqref="L254:BS254 L260:BS260">
    <cfRule type="expression" dxfId="199" priority="303">
      <formula>L$253="Yes a."</formula>
    </cfRule>
  </conditionalFormatting>
  <conditionalFormatting sqref="L261:BS261">
    <cfRule type="cellIs" dxfId="198" priority="300" operator="equal">
      <formula>"2 No"</formula>
    </cfRule>
    <cfRule type="containsBlanks" dxfId="197" priority="299">
      <formula>LEN(TRIM(L261))=0</formula>
    </cfRule>
  </conditionalFormatting>
  <conditionalFormatting sqref="L262:BS262 L269:BS269">
    <cfRule type="expression" dxfId="196" priority="297">
      <formula>L$263="Yes b."</formula>
    </cfRule>
  </conditionalFormatting>
  <conditionalFormatting sqref="L262:BS264 L269:BS269">
    <cfRule type="expression" dxfId="195" priority="302" stopIfTrue="1">
      <formula>L$261="2 No"</formula>
    </cfRule>
    <cfRule type="expression" dxfId="194" priority="301" stopIfTrue="1">
      <formula>L$261="1 Yes"</formula>
    </cfRule>
  </conditionalFormatting>
  <conditionalFormatting sqref="L262:BS264">
    <cfRule type="expression" dxfId="193" priority="298">
      <formula>L$269="Yes c."</formula>
    </cfRule>
  </conditionalFormatting>
  <conditionalFormatting sqref="L263:BS263 L269:BS269">
    <cfRule type="expression" dxfId="192" priority="296">
      <formula>L$262="Yes a."</formula>
    </cfRule>
  </conditionalFormatting>
  <conditionalFormatting sqref="L270:BS270">
    <cfRule type="cellIs" dxfId="191" priority="293" operator="equal">
      <formula>"2 No"</formula>
    </cfRule>
    <cfRule type="containsBlanks" dxfId="190" priority="292">
      <formula>LEN(TRIM(L270))=0</formula>
    </cfRule>
  </conditionalFormatting>
  <conditionalFormatting sqref="L271:BS271 L278:BS278">
    <cfRule type="expression" dxfId="189" priority="290">
      <formula>L$272="Yes b."</formula>
    </cfRule>
  </conditionalFormatting>
  <conditionalFormatting sqref="L271:BS273 L278:BS278">
    <cfRule type="expression" dxfId="188" priority="295" stopIfTrue="1">
      <formula>L$270="2 No"</formula>
    </cfRule>
    <cfRule type="expression" dxfId="187" priority="294" stopIfTrue="1">
      <formula>L$270="1 Yes"</formula>
    </cfRule>
  </conditionalFormatting>
  <conditionalFormatting sqref="L271:BS273">
    <cfRule type="expression" dxfId="186" priority="291">
      <formula>L$278="Yes c."</formula>
    </cfRule>
  </conditionalFormatting>
  <conditionalFormatting sqref="L272:BS272 L278:BS278">
    <cfRule type="expression" dxfId="185" priority="289">
      <formula>L$271="Yes a."</formula>
    </cfRule>
  </conditionalFormatting>
  <conditionalFormatting sqref="L279:BS279">
    <cfRule type="containsBlanks" dxfId="184" priority="262">
      <formula>LEN(TRIM(L279))=0</formula>
    </cfRule>
    <cfRule type="cellIs" dxfId="183" priority="263" operator="equal">
      <formula>"2 No"</formula>
    </cfRule>
  </conditionalFormatting>
  <conditionalFormatting sqref="L280:BS280 L287:BS287">
    <cfRule type="expression" dxfId="182" priority="261">
      <formula>L$281="Yes b."</formula>
    </cfRule>
  </conditionalFormatting>
  <conditionalFormatting sqref="L280:BS282 L287:BS287">
    <cfRule type="expression" dxfId="181" priority="266" stopIfTrue="1">
      <formula>L$279="2 No"</formula>
    </cfRule>
    <cfRule type="expression" dxfId="180" priority="267" stopIfTrue="1">
      <formula>L$279="3 N/A"</formula>
    </cfRule>
    <cfRule type="expression" dxfId="179" priority="265" stopIfTrue="1">
      <formula>L$279="1 Yes"</formula>
    </cfRule>
  </conditionalFormatting>
  <conditionalFormatting sqref="L280:BS282">
    <cfRule type="expression" dxfId="178" priority="264">
      <formula>L$287="Yes c."</formula>
    </cfRule>
  </conditionalFormatting>
  <conditionalFormatting sqref="L281:BS281 L287:BS287">
    <cfRule type="expression" dxfId="177" priority="260">
      <formula>L$280="Yes a."</formula>
    </cfRule>
  </conditionalFormatting>
  <conditionalFormatting sqref="L288:BS288">
    <cfRule type="containsBlanks" dxfId="176" priority="254">
      <formula>LEN(TRIM(L288))=0</formula>
    </cfRule>
    <cfRule type="cellIs" dxfId="175" priority="255" operator="equal">
      <formula>"2 No"</formula>
    </cfRule>
  </conditionalFormatting>
  <conditionalFormatting sqref="L289:BS289 L296:BS296">
    <cfRule type="expression" dxfId="174" priority="253">
      <formula>L$290="Yes b."</formula>
    </cfRule>
  </conditionalFormatting>
  <conditionalFormatting sqref="L289:BS291 L296:BS296">
    <cfRule type="expression" dxfId="173" priority="1">
      <formula>L$288="2 No"</formula>
    </cfRule>
    <cfRule type="expression" dxfId="172" priority="259" stopIfTrue="1">
      <formula>L$288="3 N/A"</formula>
    </cfRule>
    <cfRule type="expression" dxfId="171" priority="2">
      <formula>L$288="1 Yes"</formula>
    </cfRule>
  </conditionalFormatting>
  <conditionalFormatting sqref="L289:BS291">
    <cfRule type="expression" dxfId="170" priority="256">
      <formula>L$296="Yes c."</formula>
    </cfRule>
  </conditionalFormatting>
  <conditionalFormatting sqref="L290:BS290 L296:BS296">
    <cfRule type="expression" dxfId="169" priority="252">
      <formula>L$289="Yes a."</formula>
    </cfRule>
  </conditionalFormatting>
  <conditionalFormatting sqref="L297:BS297">
    <cfRule type="containsBlanks" dxfId="168" priority="29">
      <formula>LEN(TRIM(L297))=0</formula>
    </cfRule>
    <cfRule type="cellIs" dxfId="167" priority="30" operator="equal">
      <formula>"2 No"</formula>
    </cfRule>
  </conditionalFormatting>
  <conditionalFormatting sqref="L298:BS298">
    <cfRule type="expression" dxfId="166" priority="25">
      <formula>#REF!="Yes b."</formula>
    </cfRule>
  </conditionalFormatting>
  <conditionalFormatting sqref="L298:BS300">
    <cfRule type="expression" dxfId="165" priority="27">
      <formula>#REF!="2 No"</formula>
    </cfRule>
    <cfRule type="expression" dxfId="164" priority="28">
      <formula>#REF!="1 Yes"</formula>
    </cfRule>
    <cfRule type="expression" dxfId="163" priority="258" stopIfTrue="1">
      <formula>L$297="2 No"</formula>
    </cfRule>
    <cfRule type="expression" dxfId="162" priority="257" stopIfTrue="1">
      <formula>L$297="1 Yes"</formula>
    </cfRule>
  </conditionalFormatting>
  <conditionalFormatting sqref="L299:BS299">
    <cfRule type="expression" dxfId="161" priority="26">
      <formula>#REF!="Yes a."</formula>
    </cfRule>
  </conditionalFormatting>
  <conditionalFormatting sqref="L305:BS305">
    <cfRule type="containsBlanks" dxfId="160" priority="246">
      <formula>LEN(TRIM(L305))=0</formula>
    </cfRule>
    <cfRule type="cellIs" dxfId="159" priority="247" operator="equal">
      <formula>"2 No"</formula>
    </cfRule>
  </conditionalFormatting>
  <conditionalFormatting sqref="L306:BS306 L313:BS313">
    <cfRule type="expression" dxfId="158" priority="245">
      <formula>L$307="Yes b."</formula>
    </cfRule>
  </conditionalFormatting>
  <conditionalFormatting sqref="L306:BS308 L313:BS313">
    <cfRule type="expression" dxfId="157" priority="249" stopIfTrue="1">
      <formula>L$305="1 Yes"</formula>
    </cfRule>
    <cfRule type="expression" dxfId="156" priority="250" stopIfTrue="1">
      <formula>L$305="2 No"</formula>
    </cfRule>
    <cfRule type="expression" dxfId="155" priority="251" stopIfTrue="1">
      <formula>L$305="3 N/A"</formula>
    </cfRule>
  </conditionalFormatting>
  <conditionalFormatting sqref="L306:BS308">
    <cfRule type="expression" dxfId="154" priority="248">
      <formula>L$313="Yes c."</formula>
    </cfRule>
  </conditionalFormatting>
  <conditionalFormatting sqref="L307:BS307 L313:BS313">
    <cfRule type="expression" dxfId="153" priority="244">
      <formula>L$306="Yes a."</formula>
    </cfRule>
  </conditionalFormatting>
  <conditionalFormatting sqref="L314:BS314">
    <cfRule type="cellIs" dxfId="152" priority="239" operator="equal">
      <formula>"2 No"</formula>
    </cfRule>
    <cfRule type="containsBlanks" dxfId="151" priority="238">
      <formula>LEN(TRIM(L314))=0</formula>
    </cfRule>
    <cfRule type="cellIs" dxfId="150" priority="235" operator="equal">
      <formula>"3 No"</formula>
    </cfRule>
  </conditionalFormatting>
  <conditionalFormatting sqref="L315:BS316">
    <cfRule type="expression" dxfId="149" priority="236">
      <formula>L$317="Yes b."</formula>
    </cfRule>
  </conditionalFormatting>
  <conditionalFormatting sqref="L315:BS318 L323:BS323">
    <cfRule type="expression" dxfId="148" priority="241" stopIfTrue="1">
      <formula>L$314="2 No"</formula>
    </cfRule>
    <cfRule type="expression" dxfId="147" priority="242" stopIfTrue="1">
      <formula>L$314="3 No"</formula>
    </cfRule>
    <cfRule type="expression" dxfId="146" priority="240" stopIfTrue="1">
      <formula>L$314="1 Yes"</formula>
    </cfRule>
  </conditionalFormatting>
  <conditionalFormatting sqref="L315:BS318">
    <cfRule type="expression" dxfId="145" priority="237">
      <formula>L$323="Yes c."</formula>
    </cfRule>
  </conditionalFormatting>
  <conditionalFormatting sqref="L317:BS317 L323:BS323">
    <cfRule type="expression" dxfId="144" priority="234">
      <formula>L$315="Yes a."</formula>
    </cfRule>
  </conditionalFormatting>
  <conditionalFormatting sqref="L324:BS324">
    <cfRule type="cellIs" dxfId="143" priority="16" operator="equal">
      <formula>"2 No"</formula>
    </cfRule>
    <cfRule type="containsBlanks" dxfId="142" priority="15">
      <formula>LEN(TRIM(L324))=0</formula>
    </cfRule>
  </conditionalFormatting>
  <conditionalFormatting sqref="L326:BS326">
    <cfRule type="cellIs" dxfId="141" priority="228" operator="equal">
      <formula>"2 No"</formula>
    </cfRule>
    <cfRule type="containsBlanks" dxfId="140" priority="227">
      <formula>LEN(TRIM(L326))=0</formula>
    </cfRule>
  </conditionalFormatting>
  <conditionalFormatting sqref="L327:BS327 L334:BS334">
    <cfRule type="expression" dxfId="139" priority="226">
      <formula>L$328="Yes b."</formula>
    </cfRule>
  </conditionalFormatting>
  <conditionalFormatting sqref="L327:BS329 L334:BS334">
    <cfRule type="expression" dxfId="138" priority="231" stopIfTrue="1">
      <formula>L$326="2 No"</formula>
    </cfRule>
    <cfRule type="expression" dxfId="137" priority="230" stopIfTrue="1">
      <formula>L$326="1 Yes"</formula>
    </cfRule>
    <cfRule type="expression" dxfId="136" priority="232" stopIfTrue="1">
      <formula>L$326="3 N/A"</formula>
    </cfRule>
  </conditionalFormatting>
  <conditionalFormatting sqref="L327:BS329">
    <cfRule type="expression" dxfId="135" priority="229">
      <formula>L$334="Yes c."</formula>
    </cfRule>
  </conditionalFormatting>
  <conditionalFormatting sqref="L328:BS328 L334:BS334">
    <cfRule type="expression" dxfId="134" priority="225">
      <formula>L$327="Yes a."</formula>
    </cfRule>
  </conditionalFormatting>
  <conditionalFormatting sqref="L335:BS335">
    <cfRule type="cellIs" dxfId="133" priority="286" operator="equal">
      <formula>"2 No"</formula>
    </cfRule>
    <cfRule type="containsBlanks" dxfId="132" priority="285">
      <formula>LEN(TRIM(L335))=0</formula>
    </cfRule>
  </conditionalFormatting>
  <conditionalFormatting sqref="L336:BS336 L343:BS343">
    <cfRule type="expression" dxfId="131" priority="283">
      <formula>L$337="Yes b."</formula>
    </cfRule>
  </conditionalFormatting>
  <conditionalFormatting sqref="L336:BS338 L343:BS343">
    <cfRule type="expression" dxfId="130" priority="287" stopIfTrue="1">
      <formula>L$335="1 Yes"</formula>
    </cfRule>
    <cfRule type="expression" dxfId="129" priority="288" stopIfTrue="1">
      <formula>L$335="2 No"</formula>
    </cfRule>
  </conditionalFormatting>
  <conditionalFormatting sqref="L336:BS338">
    <cfRule type="expression" dxfId="128" priority="284">
      <formula>L$343="Yes c."</formula>
    </cfRule>
  </conditionalFormatting>
  <conditionalFormatting sqref="L337:BS337 L343:BS343">
    <cfRule type="expression" dxfId="127" priority="282">
      <formula>L$336="Yes a."</formula>
    </cfRule>
  </conditionalFormatting>
  <conditionalFormatting sqref="L344:BS344">
    <cfRule type="cellIs" dxfId="126" priority="220" operator="equal">
      <formula>"2 No"</formula>
    </cfRule>
    <cfRule type="containsBlanks" dxfId="125" priority="219">
      <formula>LEN(TRIM(L344))=0</formula>
    </cfRule>
  </conditionalFormatting>
  <conditionalFormatting sqref="L345:BS345 L352:BS352">
    <cfRule type="expression" dxfId="124" priority="218">
      <formula>L$346="Yes b."</formula>
    </cfRule>
  </conditionalFormatting>
  <conditionalFormatting sqref="L345:BS347 L352:BS352">
    <cfRule type="expression" dxfId="123" priority="224" stopIfTrue="1">
      <formula>L$344="3 N/A"</formula>
    </cfRule>
    <cfRule type="expression" dxfId="122" priority="222" stopIfTrue="1">
      <formula>L$344="1 Yes"</formula>
    </cfRule>
    <cfRule type="expression" dxfId="121" priority="223" stopIfTrue="1">
      <formula>L$344="2 No"</formula>
    </cfRule>
  </conditionalFormatting>
  <conditionalFormatting sqref="L345:BS347">
    <cfRule type="expression" dxfId="120" priority="221">
      <formula>L$352="Yes c."</formula>
    </cfRule>
  </conditionalFormatting>
  <conditionalFormatting sqref="L346:BS346 L352:BS352">
    <cfRule type="expression" dxfId="119" priority="217">
      <formula>L$345="Yes a."</formula>
    </cfRule>
  </conditionalFormatting>
  <conditionalFormatting sqref="L353:BS353">
    <cfRule type="cellIs" dxfId="118" priority="212" operator="equal">
      <formula>"2 No"</formula>
    </cfRule>
    <cfRule type="containsBlanks" dxfId="117" priority="211">
      <formula>LEN(TRIM(L353))=0</formula>
    </cfRule>
  </conditionalFormatting>
  <conditionalFormatting sqref="L354:BS354 L361:BS361">
    <cfRule type="expression" dxfId="116" priority="210">
      <formula>L$355="Yes b."</formula>
    </cfRule>
  </conditionalFormatting>
  <conditionalFormatting sqref="L354:BS356 L361:BS361">
    <cfRule type="expression" dxfId="115" priority="215" stopIfTrue="1">
      <formula>L$353="2 No"</formula>
    </cfRule>
    <cfRule type="expression" dxfId="114" priority="214" stopIfTrue="1">
      <formula>L$353="1 Yes"</formula>
    </cfRule>
    <cfRule type="expression" dxfId="113" priority="216" stopIfTrue="1">
      <formula>L$353="3 N/A"</formula>
    </cfRule>
  </conditionalFormatting>
  <conditionalFormatting sqref="L354:BS356">
    <cfRule type="expression" dxfId="112" priority="213">
      <formula>L$361="Yes c."</formula>
    </cfRule>
  </conditionalFormatting>
  <conditionalFormatting sqref="L355:BS355 L361:BS361">
    <cfRule type="expression" dxfId="111" priority="209">
      <formula>L$354="Yes a."</formula>
    </cfRule>
  </conditionalFormatting>
  <conditionalFormatting sqref="L362:BS362">
    <cfRule type="cellIs" dxfId="110" priority="272" operator="equal">
      <formula>"2 No"</formula>
    </cfRule>
    <cfRule type="containsBlanks" dxfId="109" priority="271">
      <formula>LEN(TRIM(L362))=0</formula>
    </cfRule>
  </conditionalFormatting>
  <conditionalFormatting sqref="L363:BS363 L370:BS370">
    <cfRule type="expression" dxfId="108" priority="16609">
      <formula>L$364="Yes b."</formula>
    </cfRule>
  </conditionalFormatting>
  <conditionalFormatting sqref="L363:BS365 L370:BS370">
    <cfRule type="expression" dxfId="107" priority="16611" stopIfTrue="1">
      <formula>L$362="1 Yes"</formula>
    </cfRule>
    <cfRule type="expression" dxfId="106" priority="16612" stopIfTrue="1">
      <formula>L$362="2 No"</formula>
    </cfRule>
  </conditionalFormatting>
  <conditionalFormatting sqref="L363:BS365">
    <cfRule type="expression" dxfId="105" priority="16615">
      <formula>L$370="Yes c."</formula>
    </cfRule>
  </conditionalFormatting>
  <conditionalFormatting sqref="L364:BS364 L370:BS370">
    <cfRule type="expression" dxfId="104" priority="16616">
      <formula>L$363="Yes a."</formula>
    </cfRule>
  </conditionalFormatting>
  <conditionalFormatting sqref="L371:BS371">
    <cfRule type="cellIs" dxfId="103" priority="197" operator="equal">
      <formula>"2 No"</formula>
    </cfRule>
    <cfRule type="containsBlanks" dxfId="102" priority="196">
      <formula>LEN(TRIM(L371))=0</formula>
    </cfRule>
    <cfRule type="cellIs" dxfId="101" priority="193" operator="equal">
      <formula>"3 No"</formula>
    </cfRule>
  </conditionalFormatting>
  <conditionalFormatting sqref="L372:BS372 L380:BS380">
    <cfRule type="expression" dxfId="100" priority="14" stopIfTrue="1">
      <formula>L$371="3 No"</formula>
    </cfRule>
    <cfRule type="expression" dxfId="99" priority="12" stopIfTrue="1">
      <formula>L$371="1 Yes"</formula>
    </cfRule>
    <cfRule type="expression" dxfId="98" priority="13" stopIfTrue="1">
      <formula>L$371="2 No"</formula>
    </cfRule>
  </conditionalFormatting>
  <conditionalFormatting sqref="L372:BS373">
    <cfRule type="expression" dxfId="97" priority="10">
      <formula>L$374="Yes b."</formula>
    </cfRule>
  </conditionalFormatting>
  <conditionalFormatting sqref="L372:BS375">
    <cfRule type="expression" dxfId="96" priority="11">
      <formula>L$380="Yes c."</formula>
    </cfRule>
  </conditionalFormatting>
  <conditionalFormatting sqref="L373:BS375">
    <cfRule type="expression" dxfId="95" priority="198" stopIfTrue="1">
      <formula>L$371="1 Yes"</formula>
    </cfRule>
    <cfRule type="expression" dxfId="94" priority="200" stopIfTrue="1">
      <formula>L$371="3 No"</formula>
    </cfRule>
    <cfRule type="expression" dxfId="93" priority="199" stopIfTrue="1">
      <formula>L$371="2 No"</formula>
    </cfRule>
  </conditionalFormatting>
  <conditionalFormatting sqref="L380:BS380 L374:BS374">
    <cfRule type="expression" dxfId="92" priority="192">
      <formula>L$373="Yes a."</formula>
    </cfRule>
  </conditionalFormatting>
  <conditionalFormatting sqref="L381:BS381">
    <cfRule type="containsBlanks" dxfId="91" priority="186">
      <formula>LEN(TRIM(L381))=0</formula>
    </cfRule>
    <cfRule type="cellIs" dxfId="90" priority="187" operator="equal">
      <formula>"2 No"</formula>
    </cfRule>
  </conditionalFormatting>
  <conditionalFormatting sqref="L382:BS382 L389:BS389">
    <cfRule type="expression" dxfId="89" priority="185">
      <formula>L$383="Yes b."</formula>
    </cfRule>
  </conditionalFormatting>
  <conditionalFormatting sqref="L382:BS384 L389:BS389">
    <cfRule type="expression" dxfId="88" priority="191" stopIfTrue="1">
      <formula>L$381="3 N/A"</formula>
    </cfRule>
    <cfRule type="expression" dxfId="87" priority="189" stopIfTrue="1">
      <formula>L$381="1 Yes"</formula>
    </cfRule>
    <cfRule type="expression" dxfId="86" priority="190" stopIfTrue="1">
      <formula>L$381="2 No"</formula>
    </cfRule>
  </conditionalFormatting>
  <conditionalFormatting sqref="L382:BS384">
    <cfRule type="expression" dxfId="85" priority="188">
      <formula>L$389="Yes c."</formula>
    </cfRule>
  </conditionalFormatting>
  <conditionalFormatting sqref="L383:BS383 L389:BS389">
    <cfRule type="expression" dxfId="84" priority="184">
      <formula>L$382="Yes a."</formula>
    </cfRule>
  </conditionalFormatting>
  <conditionalFormatting sqref="L390:BS390">
    <cfRule type="cellIs" dxfId="83" priority="279" operator="equal">
      <formula>"2 No"</formula>
    </cfRule>
    <cfRule type="containsBlanks" dxfId="82" priority="278">
      <formula>LEN(TRIM(L390))=0</formula>
    </cfRule>
  </conditionalFormatting>
  <conditionalFormatting sqref="L391:BS391 L398:BS398">
    <cfRule type="expression" dxfId="81" priority="276">
      <formula>L$392="Yes b."</formula>
    </cfRule>
  </conditionalFormatting>
  <conditionalFormatting sqref="L391:BS393 L398:BS398">
    <cfRule type="expression" dxfId="80" priority="281" stopIfTrue="1">
      <formula>L$390="2 No"</formula>
    </cfRule>
    <cfRule type="expression" dxfId="79" priority="280" stopIfTrue="1">
      <formula>L$390="1 Yes"</formula>
    </cfRule>
    <cfRule type="expression" dxfId="78" priority="9">
      <formula>L$390="3 N/A"</formula>
    </cfRule>
  </conditionalFormatting>
  <conditionalFormatting sqref="L391:BS393">
    <cfRule type="expression" dxfId="77" priority="277">
      <formula>L$398="Yes c."</formula>
    </cfRule>
  </conditionalFormatting>
  <conditionalFormatting sqref="L392:BS392 L398:BS398">
    <cfRule type="expression" dxfId="76" priority="275">
      <formula>L$391="Yes a."</formula>
    </cfRule>
  </conditionalFormatting>
  <conditionalFormatting sqref="L399:BS399">
    <cfRule type="containsBlanks" dxfId="75" priority="178">
      <formula>LEN(TRIM(L399))=0</formula>
    </cfRule>
    <cfRule type="cellIs" dxfId="74" priority="179" operator="equal">
      <formula>"2 No"</formula>
    </cfRule>
  </conditionalFormatting>
  <conditionalFormatting sqref="L400:BS400 L407:BS407">
    <cfRule type="expression" dxfId="73" priority="177">
      <formula>L$401="Yes b."</formula>
    </cfRule>
  </conditionalFormatting>
  <conditionalFormatting sqref="L400:BS402 L407:BS407">
    <cfRule type="expression" dxfId="72" priority="181" stopIfTrue="1">
      <formula>L$399="1 Yes"</formula>
    </cfRule>
    <cfRule type="expression" dxfId="71" priority="182" stopIfTrue="1">
      <formula>L$399="2 No"</formula>
    </cfRule>
    <cfRule type="expression" dxfId="70" priority="183" stopIfTrue="1">
      <formula>L$399="3 N/A"</formula>
    </cfRule>
  </conditionalFormatting>
  <conditionalFormatting sqref="L400:BS402">
    <cfRule type="expression" dxfId="69" priority="180">
      <formula>L$407="Yes c."</formula>
    </cfRule>
  </conditionalFormatting>
  <conditionalFormatting sqref="L401:BS401 L407:BS407">
    <cfRule type="expression" dxfId="68" priority="176">
      <formula>L$400="Yes a."</formula>
    </cfRule>
  </conditionalFormatting>
  <conditionalFormatting sqref="L408:BS408">
    <cfRule type="containsBlanks" dxfId="67" priority="174">
      <formula>LEN(TRIM(L408))=0</formula>
    </cfRule>
    <cfRule type="cellIs" dxfId="66" priority="175" operator="equal">
      <formula>"2 No"</formula>
    </cfRule>
  </conditionalFormatting>
  <conditionalFormatting sqref="L409:BS409 L411:BS411 L417:BS417">
    <cfRule type="expression" dxfId="65" priority="162">
      <formula>L$410="Yes b."</formula>
    </cfRule>
  </conditionalFormatting>
  <conditionalFormatting sqref="L409:BS410 L417:BS417">
    <cfRule type="expression" dxfId="64" priority="163">
      <formula>L$411="Yes c."</formula>
    </cfRule>
  </conditionalFormatting>
  <conditionalFormatting sqref="L409:BS412 L417:BS417">
    <cfRule type="expression" dxfId="63" priority="166" stopIfTrue="1">
      <formula>L$408="1 Yes"</formula>
    </cfRule>
    <cfRule type="expression" dxfId="62" priority="172" stopIfTrue="1">
      <formula>L$408="2 No"</formula>
    </cfRule>
    <cfRule type="expression" dxfId="61" priority="173" stopIfTrue="1">
      <formula>L$408="3 N/A"</formula>
    </cfRule>
  </conditionalFormatting>
  <conditionalFormatting sqref="L409:BS412">
    <cfRule type="expression" dxfId="60" priority="165">
      <formula>L$417="Yes d."</formula>
    </cfRule>
  </conditionalFormatting>
  <conditionalFormatting sqref="L410:BS411 L417:BS417">
    <cfRule type="expression" dxfId="59" priority="161">
      <formula>L$409="Yes a."</formula>
    </cfRule>
  </conditionalFormatting>
  <conditionalFormatting sqref="L418:BS418">
    <cfRule type="expression" dxfId="58" priority="160">
      <formula>L$418="3 No"</formula>
    </cfRule>
    <cfRule type="expression" dxfId="57" priority="159">
      <formula>L$418=""</formula>
    </cfRule>
  </conditionalFormatting>
  <conditionalFormatting sqref="L420:BS420 L427:BS427 L436:BS436">
    <cfRule type="expression" dxfId="56" priority="4">
      <formula>L$430="Yes b."</formula>
    </cfRule>
  </conditionalFormatting>
  <conditionalFormatting sqref="L420:BS422 L427:BS427">
    <cfRule type="expression" dxfId="55" priority="6" stopIfTrue="1">
      <formula>L$418="1 Yes"</formula>
    </cfRule>
    <cfRule type="expression" dxfId="54" priority="8" stopIfTrue="1">
      <formula>L$418="3 N/A"</formula>
    </cfRule>
    <cfRule type="expression" dxfId="53" priority="7" stopIfTrue="1">
      <formula>L$418="2 No"</formula>
    </cfRule>
  </conditionalFormatting>
  <conditionalFormatting sqref="L420:BS422">
    <cfRule type="expression" dxfId="52" priority="5">
      <formula>L$436="Yes c."</formula>
    </cfRule>
  </conditionalFormatting>
  <conditionalFormatting sqref="L421:BS421 L427:BS427 L436:BS436">
    <cfRule type="expression" dxfId="51" priority="3">
      <formula>L$429="Yes a."</formula>
    </cfRule>
  </conditionalFormatting>
  <conditionalFormatting sqref="L428:BS428">
    <cfRule type="cellIs" dxfId="50" priority="154" operator="equal">
      <formula>"2 No"</formula>
    </cfRule>
    <cfRule type="containsBlanks" dxfId="49" priority="153">
      <formula>LEN(TRIM(L428))=0</formula>
    </cfRule>
  </conditionalFormatting>
  <conditionalFormatting sqref="L429:BS429">
    <cfRule type="expression" dxfId="48" priority="152">
      <formula>L$430="Yes b."</formula>
    </cfRule>
  </conditionalFormatting>
  <conditionalFormatting sqref="L429:BS431 L436:BS436">
    <cfRule type="expression" dxfId="47" priority="156" stopIfTrue="1">
      <formula>L$428="1 Yes"</formula>
    </cfRule>
    <cfRule type="expression" dxfId="46" priority="157" stopIfTrue="1">
      <formula>L$428="2 No"</formula>
    </cfRule>
    <cfRule type="expression" dxfId="45" priority="158" stopIfTrue="1">
      <formula>L$428="3 N/A"</formula>
    </cfRule>
  </conditionalFormatting>
  <conditionalFormatting sqref="L429:BS431">
    <cfRule type="expression" dxfId="44" priority="155">
      <formula>L$436="Yes c."</formula>
    </cfRule>
  </conditionalFormatting>
  <conditionalFormatting sqref="L430:BS430">
    <cfRule type="expression" dxfId="43" priority="151">
      <formula>L$429="Yes a."</formula>
    </cfRule>
  </conditionalFormatting>
  <conditionalFormatting sqref="L437:BS437">
    <cfRule type="cellIs" dxfId="42" priority="146" operator="equal">
      <formula>"2 No"</formula>
    </cfRule>
    <cfRule type="containsBlanks" dxfId="41" priority="145">
      <formula>LEN(TRIM(L437))=0</formula>
    </cfRule>
  </conditionalFormatting>
  <conditionalFormatting sqref="L438:BS438 L445:BS445">
    <cfRule type="expression" dxfId="40" priority="144">
      <formula>L$439="Yes b."</formula>
    </cfRule>
  </conditionalFormatting>
  <conditionalFormatting sqref="L438:BS440 L445:BS445">
    <cfRule type="expression" dxfId="39" priority="150" stopIfTrue="1">
      <formula>L$437="3 N/A"</formula>
    </cfRule>
    <cfRule type="expression" dxfId="38" priority="149" stopIfTrue="1">
      <formula>L$437="2 No"</formula>
    </cfRule>
    <cfRule type="expression" dxfId="37" priority="148" stopIfTrue="1">
      <formula>L$437="1 Yes"</formula>
    </cfRule>
  </conditionalFormatting>
  <conditionalFormatting sqref="L438:BS440">
    <cfRule type="expression" dxfId="36" priority="147">
      <formula>L$445="Yes c."</formula>
    </cfRule>
  </conditionalFormatting>
  <conditionalFormatting sqref="L439:BS439 L445:BS445">
    <cfRule type="expression" dxfId="35" priority="143">
      <formula>L$438="Yes a."</formula>
    </cfRule>
  </conditionalFormatting>
  <conditionalFormatting sqref="BT122">
    <cfRule type="expression" dxfId="34" priority="104">
      <formula>$E$128="2 No"</formula>
    </cfRule>
  </conditionalFormatting>
  <dataValidations xWindow="794" yWindow="681" count="26">
    <dataValidation type="list" allowBlank="1" showInputMessage="1" showErrorMessage="1" sqref="E80 L217:BS217 E27 E61 E53:H53 E11 E16 E91 E127 E111 E115 E121 L141:BS141 L431:BS431 L412:BS412 L402:BS402 L384:BS384 L338:BS338 L393:BS393 L375:BS375 L356:BS356 L347:BS347 L329:BS329 L273:BS273 L318:BS318 L308:BS308 L291:BS291 L282:BS282 L365:BS365 L264:BS264 L255:BS255 L246:BS246 L226:BS226 L197:BS197 L237:BS237 L207:BS207 L188:BS188 L179:BS179 L170:BS170 L161:BS161 L152:BS152 L132:BS132 L440:BS440 E67 E71 E76 E103 E107 L300:BS300 L422:BS422" xr:uid="{88D3A0F5-5D08-4CE1-A490-A73CC7CE6CF3}">
      <formula1>"0-30,31-60,61-90,over 90 days"</formula1>
    </dataValidation>
    <dataValidation type="list" allowBlank="1" showInputMessage="1" showErrorMessage="1" sqref="E11 E16" xr:uid="{9CD50E4D-E8EF-43C7-B8AF-183FA2E7840D}">
      <formula1>"0-30,31-60,61-90,over 90"</formula1>
    </dataValidation>
    <dataValidation type="list" allowBlank="1" showInputMessage="1" showErrorMessage="1" sqref="F51:H52 E111 E115 F54:H54 E107" xr:uid="{2F231BE7-0D9F-4F27-BE6D-820FCF93DFD2}">
      <formula1>"Y,NA"</formula1>
    </dataValidation>
    <dataValidation type="whole" operator="lessThanOrEqual" allowBlank="1" showInputMessage="1" showErrorMessage="1" error="# verified cannot be more than # reviewed" sqref="E23 E57" xr:uid="{E2AEF326-28CC-4E2C-8841-C9C6F851980F}">
      <formula1>E22</formula1>
    </dataValidation>
    <dataValidation allowBlank="1" showInputMessage="1" showErrorMessage="1" prompt="This question is only applicable to ID/A Providers.  Enter NA if the Provider is only enrolled in the AAW." sqref="E56" xr:uid="{D7512101-49F2-42BA-B42B-3B6896DF3407}"/>
    <dataValidation type="list" allowBlank="1" showInputMessage="1" showErrorMessage="1" sqref="E8 E12" xr:uid="{66C77931-0846-4976-83A2-BE703867D33C}">
      <formula1>"1 Yes, 2 Yes, 3 No, 4 N/A"</formula1>
    </dataValidation>
    <dataValidation type="list" allowBlank="1" showInputMessage="1" showErrorMessage="1" sqref="E9:E10 E13:E15 E51:E52 E25:E26 E28 E59:E60 E62 E54 E117:E120 E123:E126 E64:E66 E89:E90 E100:E102 E109:E110 E113:E114 E69:E70 E73:E75 E78:E79 E105:E106" xr:uid="{AA6E0F9A-EEB1-4392-A9F7-8B6D896B31EA}">
      <formula1>"Y"</formula1>
    </dataValidation>
    <dataValidation type="list" allowBlank="1" showInputMessage="1" showErrorMessage="1" sqref="E93:E99 E116 L138:BS138 E122 L408:BS408 L399:BS399 L381:BS381 L176:BS176 L279:BS279 L288:BS288 L203:BS203 L305:BS305 L428:BS428 L353:BS353 L344:BS344 L326:BS326 L437:BS437 L213:BS213 L223:BS223 I82:I88 L335:BS335 E17:E18 E68 E77 E104 L149:BS149 L158:BS158 L324:BS324 L390:BS390 L418:BS419" xr:uid="{36CC896F-2CD4-4EC2-A0A5-673BA38CDF68}">
      <formula1>"1 Yes, 2 No, 3 N/A"</formula1>
    </dataValidation>
    <dataValidation type="list" allowBlank="1" showInputMessage="1" showErrorMessage="1" sqref="L157:BS157 L137:BS137 L146:BS146 L166:BS166 L175:BS175 L184:BS184 L193:BS193 L202:BS202 L235:BS235 L206:BS206 L251:BS251 L260:BS260 L269:BS269 L278:BS278 L343:BS343 L398:BS398 L287:BS287 L231:BS231 L313:BS313 L300:BS304 L334:BS334 L352:BS352 L427:BS427 L374:BS374 L389:BS389 L407:BS407 L411:BS411 L436:BS436 L445:BS445 L216:BS216 L296:BS296 L317:BS317 L361:BS361 L365:BS370" xr:uid="{09D0C1B1-7983-48F7-9AFC-827C15481233}">
      <formula1>"Yes c."</formula1>
    </dataValidation>
    <dataValidation type="list" allowBlank="1" showInputMessage="1" showErrorMessage="1" sqref="E82:E88" xr:uid="{4DDCB217-8B21-470F-B1E4-272562AB1682}">
      <formula1>"Yes, No"</formula1>
    </dataValidation>
    <dataValidation allowBlank="1" showInputMessage="1" showErrorMessage="1" prompt="Response will be generated based on Q8 and responses below." sqref="E92" xr:uid="{A2937123-F71E-4721-9640-B9BE46B3F0D3}"/>
    <dataValidation type="list" allowBlank="1" showInputMessage="1" showErrorMessage="1" sqref="E108 E112 L252:BS252 L270:BS270 L362:BS362 L185:BS185 L243:BS243 L232:BS232 L261:BS261 L167:BS167 L129:BS129 L194:BS194 L314:BS314 E72 L297:BS297" xr:uid="{4B5E528D-A419-477B-B39B-6CEE6A11E78F}">
      <formula1>"1 Yes, 2 No"</formula1>
    </dataValidation>
    <dataValidation type="list" allowBlank="1" showInputMessage="1" showErrorMessage="1" prompt="For full reviews being completed by ODP enter/select N/A." sqref="I128" xr:uid="{4C3E9E7B-2BB1-4ECB-9A45-78DCD89FF199}">
      <formula1>"N/A"</formula1>
    </dataValidation>
    <dataValidation type="list" errorStyle="information" allowBlank="1" showInputMessage="1" error="If Yes, answer follow-up question._x000a_If No, no record review questions need to be answered." sqref="E128" xr:uid="{8A468428-5156-4B76-8A2B-00DF1CE65927}">
      <formula1>"1 Yes, 2 No"</formula1>
    </dataValidation>
    <dataValidation type="list" allowBlank="1" showInputMessage="1" showErrorMessage="1" sqref="L147:BS147" xr:uid="{65802BA7-5E83-4292-9FFC-84C72B8D6255}">
      <formula1>"1 Yes, 2 N/A"</formula1>
    </dataValidation>
    <dataValidation type="list" allowBlank="1" showInputMessage="1" showErrorMessage="1" sqref="L130:BS130 L139:BS139 L150:BS150 L159:BS159 L168:BS168 L177:BS177 L186:BS186 L195:BS195 L233:BS233 L204:BS204 L224:BS224 L244:BS244 L253:BS253 L262:BS262 L271:BS271 L336:BS336 L391:BS391 L280:BS280 L289:BS289 L306:BS306 L420:BS420 L327:BS327 L345:BS345 L354:BS354 L363:BS363 L382:BS382 L400:BS400 L409:BS409 L429:BS429 L438:BS438 L214:BS214 L298:BS298 L372:BS372 L315:BS315" xr:uid="{A51482B4-D7ED-45EE-B7DE-9A4B48D74D60}">
      <formula1>"Yes a."</formula1>
    </dataValidation>
    <dataValidation type="list" allowBlank="1" showInputMessage="1" showErrorMessage="1" sqref="L131:BS131 L140:BS140 L151:BS151 L160:BS160 L169:BS169 L178:BS178 L187:BS187 L196:BS196 L234:BS234 L205:BS205 L225:BS225 L245:BS245 L254:BS254 L263:BS263 L272:BS272 L337:BS337 L392:BS392 L281:BS281 L290:BS290 L307:BS307 L316:BS316 L328:BS328 L346:BS346 L355:BS355 L373:BS373 L383:BS383 L401:BS401 L410:BS410 L430:BS430 L439:BS439 L215:BS215 L299:BS299 L364:BS364 L421:BS421" xr:uid="{95848382-FD7D-4259-AF23-DD9571C4544A}">
      <formula1>"Yes b."</formula1>
    </dataValidation>
    <dataValidation type="list" allowBlank="1" showInputMessage="1" showErrorMessage="1" sqref="L236:BS236 L212:BS212 L417:BS417 L222:BS222 L380:BS380 L323:BS323" xr:uid="{59F81BD5-776C-4A44-AB1A-EFBC3D5C1020}">
      <formula1>"Yes d."</formula1>
    </dataValidation>
    <dataValidation type="list" allowBlank="1" showInputMessage="1" showErrorMessage="1" sqref="L242:BS242" xr:uid="{A39FF964-493F-4D59-9FDF-CAC0425233E0}">
      <formula1>"Yes e."</formula1>
    </dataValidation>
    <dataValidation type="list" allowBlank="1" showInputMessage="1" showErrorMessage="1" sqref="E63 L371:BS371" xr:uid="{CE46F6E0-1D83-4304-AADA-A0FBF79BFE12}">
      <formula1>"1 Yes, 2 No, 3 No"</formula1>
    </dataValidation>
    <dataValidation allowBlank="1" showInputMessage="1" showErrorMessage="1" prompt="Please follow instructions for training questions._x000a_For AAW Only SCOs, the response will remain N/A as training  requirements are evaluated during SCO Qualifications." sqref="E21 E47 E55" xr:uid="{E382E483-DD87-4575-96C1-31C2B6ABA097}"/>
    <dataValidation type="list" allowBlank="1" showInputMessage="1" showErrorMessage="1" prompt="If No, no record review questions need to be answered." sqref="E128" xr:uid="{1F388F4B-FC89-4CBB-A76C-25E1D30F5B13}">
      <formula1>"1 Yes, 2 No"</formula1>
    </dataValidation>
    <dataValidation type="list" allowBlank="1" showInputMessage="1" showErrorMessage="1" sqref="L6" xr:uid="{0E4C8FBD-2ED4-46B9-8A00-43DBE0FD02C0}">
      <formula1>"CW, P/FDS, CLW, AAW, SC, Base"</formula1>
    </dataValidation>
    <dataValidation allowBlank="1" showInputMessage="1" showErrorMessage="1" prompt="Please record &quot;Yes&quot; or &quot;No&quot; for IM functions listed below, responses below will generate response." sqref="E81" xr:uid="{C9E854B1-E256-474E-8E18-D494BA60891A}"/>
    <dataValidation type="list" allowBlank="1" showInputMessage="1" showErrorMessage="1" sqref="L7:U7" xr:uid="{C3243348-4F90-4263-83F3-8035C6B684D1}">
      <formula1>"AI/AN, Asian, B/AA, W, H/L, Multi, PI, Other"</formula1>
    </dataValidation>
    <dataValidation type="list" allowBlank="1" showInputMessage="1" showErrorMessage="1" sqref="E19:E20" xr:uid="{7401E772-5835-420D-9D8F-6E38E6534DC6}">
      <formula1>"N/A"</formula1>
    </dataValidation>
  </dataValidations>
  <printOptions horizontalCentered="1"/>
  <pageMargins left="0.25" right="0.25" top="0.5" bottom="0.5" header="0.3" footer="0.3"/>
  <pageSetup orientation="portrait" r:id="rId1"/>
  <headerFooter>
    <oddFooter>&amp;R&amp;"Arial Narrow,Regular"Page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880A12-69DD-4266-A875-9E3ADB9003C9}">
  <dimension ref="A1:AC37"/>
  <sheetViews>
    <sheetView showGridLines="0" topLeftCell="A3" zoomScaleNormal="100" workbookViewId="0">
      <selection activeCell="A7" sqref="A7"/>
    </sheetView>
  </sheetViews>
  <sheetFormatPr defaultColWidth="8.77734375" defaultRowHeight="14.4"/>
  <cols>
    <col min="1" max="1" width="17.21875" style="21" customWidth="1"/>
    <col min="2" max="2" width="15.21875" style="21" customWidth="1"/>
    <col min="3" max="3" width="12.77734375" style="21" customWidth="1"/>
    <col min="4" max="4" width="10.5546875" style="21" customWidth="1"/>
    <col min="5" max="5" width="11.21875" style="21" customWidth="1"/>
    <col min="6" max="6" width="12.77734375" style="21" customWidth="1"/>
    <col min="7" max="7" width="11.77734375" style="21" bestFit="1" customWidth="1"/>
    <col min="8" max="8" width="8.77734375" style="21" customWidth="1"/>
    <col min="9" max="9" width="11.77734375" style="21" bestFit="1" customWidth="1"/>
    <col min="10" max="10" width="8.77734375" style="21" customWidth="1"/>
    <col min="11" max="11" width="11.77734375" style="21" bestFit="1" customWidth="1"/>
    <col min="12" max="12" width="8.77734375" style="21" customWidth="1"/>
    <col min="13" max="13" width="11.77734375" style="21" bestFit="1" customWidth="1"/>
    <col min="14" max="14" width="8.77734375" style="21" customWidth="1"/>
    <col min="15" max="15" width="10.77734375" style="21" customWidth="1"/>
    <col min="16" max="16" width="8.77734375" style="21" customWidth="1"/>
    <col min="17" max="17" width="13.21875" style="21" bestFit="1" customWidth="1"/>
    <col min="18" max="18" width="8.77734375" style="21" customWidth="1"/>
    <col min="19" max="19" width="8.77734375" style="21" hidden="1" customWidth="1"/>
    <col min="20" max="20" width="8.21875" style="265" hidden="1" customWidth="1"/>
    <col min="21" max="21" width="9.21875" style="25" hidden="1" customWidth="1"/>
    <col min="22" max="22" width="5.77734375" style="25" hidden="1" customWidth="1"/>
    <col min="23" max="23" width="11" style="25" customWidth="1"/>
    <col min="24" max="24" width="11" style="21" customWidth="1"/>
    <col min="25" max="25" width="11.77734375" style="21" customWidth="1"/>
    <col min="26" max="26" width="11" style="21" customWidth="1"/>
    <col min="27" max="28" width="8.77734375" style="21"/>
    <col min="29" max="29" width="6.21875" style="21" hidden="1" customWidth="1"/>
    <col min="30" max="16384" width="8.77734375" style="21"/>
  </cols>
  <sheetData>
    <row r="1" spans="1:29" ht="15" thickBot="1">
      <c r="AC1" s="20">
        <f>C3*0.25</f>
        <v>0</v>
      </c>
    </row>
    <row r="2" spans="1:29" ht="14.1" customHeight="1" thickBot="1">
      <c r="B2" s="26" t="s">
        <v>130</v>
      </c>
      <c r="C2" s="433">
        <f>Questions!B1</f>
        <v>0</v>
      </c>
      <c r="G2" s="806" t="s">
        <v>131</v>
      </c>
      <c r="H2" s="807"/>
      <c r="I2" s="807"/>
      <c r="J2" s="807"/>
      <c r="K2" s="807"/>
      <c r="L2" s="807"/>
      <c r="M2" s="807"/>
      <c r="N2" s="807"/>
      <c r="O2" s="807"/>
      <c r="P2" s="807"/>
      <c r="Q2" s="807"/>
      <c r="R2" s="808"/>
      <c r="S2" s="23"/>
      <c r="T2" s="23"/>
      <c r="U2" s="20"/>
      <c r="V2" s="20"/>
      <c r="W2" s="27"/>
      <c r="X2" s="23"/>
      <c r="AC2" s="265"/>
    </row>
    <row r="3" spans="1:29" ht="14.25" customHeight="1">
      <c r="A3" s="809" t="s">
        <v>132</v>
      </c>
      <c r="B3" s="809"/>
      <c r="C3" s="383"/>
      <c r="E3" s="28"/>
      <c r="F3" s="29"/>
      <c r="G3" s="810" t="s">
        <v>266</v>
      </c>
      <c r="H3" s="811"/>
      <c r="I3" s="811"/>
      <c r="J3" s="811"/>
      <c r="K3" s="811"/>
      <c r="L3" s="811"/>
      <c r="M3" s="811"/>
      <c r="N3" s="811"/>
      <c r="O3" s="811"/>
      <c r="P3" s="811"/>
      <c r="Q3" s="811"/>
      <c r="R3" s="812"/>
      <c r="S3" s="32"/>
      <c r="T3" s="30" cm="1">
        <f t="array" ref="T3">_xlfn.IFS(C3&lt;6,C3,AND(C3&gt;5,C3&lt;20),5,C3&gt;19,AC1)</f>
        <v>0</v>
      </c>
      <c r="U3" s="30"/>
      <c r="V3" s="30"/>
      <c r="W3" s="31"/>
      <c r="X3" s="32"/>
      <c r="AC3" s="265"/>
    </row>
    <row r="4" spans="1:29" ht="33.75" customHeight="1" thickBot="1">
      <c r="A4" s="816" t="s">
        <v>238</v>
      </c>
      <c r="B4" s="816"/>
      <c r="C4" s="313">
        <f>IF(T3&gt;25,25,T3)</f>
        <v>0</v>
      </c>
      <c r="D4" s="34"/>
      <c r="E4" s="34"/>
      <c r="F4" s="29"/>
      <c r="G4" s="813"/>
      <c r="H4" s="814"/>
      <c r="I4" s="814"/>
      <c r="J4" s="814"/>
      <c r="K4" s="814"/>
      <c r="L4" s="814"/>
      <c r="M4" s="814"/>
      <c r="N4" s="814"/>
      <c r="O4" s="814"/>
      <c r="P4" s="814"/>
      <c r="Q4" s="814"/>
      <c r="R4" s="815"/>
      <c r="S4" s="32"/>
      <c r="T4" s="35">
        <v>43831</v>
      </c>
      <c r="U4" s="35">
        <v>45657</v>
      </c>
      <c r="V4" s="35"/>
      <c r="W4" s="31"/>
      <c r="X4" s="32"/>
      <c r="AC4" s="265"/>
    </row>
    <row r="5" spans="1:29" ht="101.25" customHeight="1" thickTop="1" thickBot="1">
      <c r="A5" s="817" t="s">
        <v>134</v>
      </c>
      <c r="B5" s="819" t="s">
        <v>135</v>
      </c>
      <c r="C5" s="819" t="s">
        <v>136</v>
      </c>
      <c r="D5" s="819" t="s">
        <v>137</v>
      </c>
      <c r="E5" s="819" t="s">
        <v>138</v>
      </c>
      <c r="F5" s="821" t="s">
        <v>139</v>
      </c>
      <c r="G5" s="826" t="s">
        <v>140</v>
      </c>
      <c r="H5" s="827"/>
      <c r="I5" s="828" t="s">
        <v>141</v>
      </c>
      <c r="J5" s="829"/>
      <c r="K5" s="830" t="s">
        <v>142</v>
      </c>
      <c r="L5" s="827"/>
      <c r="M5" s="828" t="s">
        <v>143</v>
      </c>
      <c r="N5" s="829"/>
      <c r="O5" s="831" t="s">
        <v>144</v>
      </c>
      <c r="P5" s="832"/>
      <c r="Q5" s="823" t="s">
        <v>145</v>
      </c>
      <c r="R5" s="824"/>
      <c r="S5" s="434" t="s">
        <v>146</v>
      </c>
      <c r="T5" s="434" t="s">
        <v>147</v>
      </c>
      <c r="U5" s="52" t="s">
        <v>148</v>
      </c>
      <c r="V5" s="52" t="s">
        <v>149</v>
      </c>
      <c r="W5" s="835" t="s">
        <v>150</v>
      </c>
      <c r="X5" s="837" t="s">
        <v>268</v>
      </c>
      <c r="Y5" s="837" t="s">
        <v>151</v>
      </c>
      <c r="Z5" s="833" t="s">
        <v>152</v>
      </c>
      <c r="AC5" s="825" t="s">
        <v>133</v>
      </c>
    </row>
    <row r="6" spans="1:29" ht="37.5" customHeight="1">
      <c r="A6" s="818"/>
      <c r="B6" s="820"/>
      <c r="C6" s="820"/>
      <c r="D6" s="820"/>
      <c r="E6" s="820"/>
      <c r="F6" s="822"/>
      <c r="G6" s="36" t="s">
        <v>267</v>
      </c>
      <c r="H6" s="37" t="s">
        <v>153</v>
      </c>
      <c r="I6" s="38" t="s">
        <v>267</v>
      </c>
      <c r="J6" s="39" t="s">
        <v>154</v>
      </c>
      <c r="K6" s="40" t="s">
        <v>267</v>
      </c>
      <c r="L6" s="40" t="s">
        <v>153</v>
      </c>
      <c r="M6" s="38" t="s">
        <v>267</v>
      </c>
      <c r="N6" s="38" t="s">
        <v>153</v>
      </c>
      <c r="O6" s="41" t="s">
        <v>267</v>
      </c>
      <c r="P6" s="41" t="s">
        <v>153</v>
      </c>
      <c r="Q6" s="42" t="s">
        <v>267</v>
      </c>
      <c r="R6" s="42" t="s">
        <v>153</v>
      </c>
      <c r="S6" s="435"/>
      <c r="T6" s="435"/>
      <c r="U6" s="53"/>
      <c r="V6" s="53"/>
      <c r="W6" s="836"/>
      <c r="X6" s="838"/>
      <c r="Y6" s="838"/>
      <c r="Z6" s="834"/>
      <c r="AC6" s="825"/>
    </row>
    <row r="7" spans="1:29" s="43" customFormat="1">
      <c r="A7" s="436"/>
      <c r="B7" s="437"/>
      <c r="C7" s="438"/>
      <c r="D7" s="439"/>
      <c r="E7" s="440"/>
      <c r="F7" s="55"/>
      <c r="G7" s="54"/>
      <c r="H7" s="348"/>
      <c r="I7" s="13"/>
      <c r="J7" s="349"/>
      <c r="K7" s="12"/>
      <c r="L7" s="348"/>
      <c r="M7" s="13"/>
      <c r="N7" s="349"/>
      <c r="O7" s="12"/>
      <c r="P7" s="348"/>
      <c r="Q7" s="13"/>
      <c r="R7" s="349"/>
      <c r="S7" s="44">
        <f>IF(P7="N/A",1,0)</f>
        <v>0</v>
      </c>
      <c r="T7" s="44">
        <f>(COUNTIF(G7,"&lt;&gt;"))+(COUNTIF(I7,"&lt;&gt;"))+(COUNTIF(K7,"&lt;&gt;"))+(COUNTIF(M7,"&lt;&gt;"))+(COUNTIF(O7,"&lt;&gt;"))+(COUNTIF(Q7,"&lt;&gt;"))</f>
        <v>0</v>
      </c>
      <c r="U7" s="44">
        <f t="shared" ref="U7:U31" si="0">6-((COUNTIF(G7,"N/A"))+(COUNTIF(I7,"N/A"))+(COUNTIF(K7,"N/A"))+(COUNTIF(M7,"N/A"))+(COUNTIF(O7,"N/A"))+(COUNTIF(Q7,"N/A")))</f>
        <v>6</v>
      </c>
      <c r="V7" s="44">
        <f t="shared" ref="V7:V31" si="1">IF(AC7=1,U7,0)</f>
        <v>0</v>
      </c>
      <c r="W7" s="334">
        <f>T7/U7</f>
        <v>0</v>
      </c>
      <c r="X7" s="327">
        <f t="shared" ref="X7:X31" si="2">SUMIF(P7,"&lt;&gt;#N/A")+H7+J7+L7+N7+R7</f>
        <v>0</v>
      </c>
      <c r="Y7" s="327">
        <f>'Additional Training Hours'!C5</f>
        <v>0</v>
      </c>
      <c r="Z7" s="328">
        <f>IF(P7="N/A","N/A",(X7+Y7))</f>
        <v>0</v>
      </c>
      <c r="AC7" s="43">
        <f t="shared" ref="AC7:AC31" si="3">COUNTIF(A7,"&lt;&gt;")</f>
        <v>0</v>
      </c>
    </row>
    <row r="8" spans="1:29" s="43" customFormat="1">
      <c r="A8" s="436"/>
      <c r="B8" s="437"/>
      <c r="C8" s="438"/>
      <c r="D8" s="439"/>
      <c r="E8" s="440"/>
      <c r="F8" s="55"/>
      <c r="G8" s="54"/>
      <c r="H8" s="348"/>
      <c r="I8" s="13"/>
      <c r="J8" s="349"/>
      <c r="K8" s="12"/>
      <c r="L8" s="348"/>
      <c r="M8" s="13"/>
      <c r="N8" s="349"/>
      <c r="O8" s="12"/>
      <c r="P8" s="348"/>
      <c r="Q8" s="13"/>
      <c r="R8" s="349"/>
      <c r="S8" s="44">
        <f t="shared" ref="S8:S31" si="4">IF(P8="N/A",1,0)</f>
        <v>0</v>
      </c>
      <c r="T8" s="44">
        <f t="shared" ref="T8:T31" si="5">(COUNTIF(G8,"&lt;&gt;"))+(COUNTIF(I8,"&lt;&gt;"))+(COUNTIF(K8,"&lt;&gt;"))+(COUNTIF(M8,"&lt;&gt;"))+(COUNTIF(O8,"&lt;&gt;"))+(COUNTIF(Q8,"&lt;&gt;"))</f>
        <v>0</v>
      </c>
      <c r="U8" s="44">
        <f t="shared" si="0"/>
        <v>6</v>
      </c>
      <c r="V8" s="44">
        <f t="shared" si="1"/>
        <v>0</v>
      </c>
      <c r="W8" s="334">
        <f t="shared" ref="W8:W31" si="6">T8/U8</f>
        <v>0</v>
      </c>
      <c r="X8" s="327">
        <f t="shared" si="2"/>
        <v>0</v>
      </c>
      <c r="Y8" s="327">
        <f>'Additional Training Hours'!F5</f>
        <v>0</v>
      </c>
      <c r="Z8" s="328">
        <f>IF(P8="N/A","N/A",(X8+Y8))</f>
        <v>0</v>
      </c>
      <c r="AC8" s="43">
        <f t="shared" si="3"/>
        <v>0</v>
      </c>
    </row>
    <row r="9" spans="1:29" s="43" customFormat="1">
      <c r="A9" s="436"/>
      <c r="B9" s="437"/>
      <c r="C9" s="438"/>
      <c r="D9" s="439"/>
      <c r="E9" s="440"/>
      <c r="F9" s="55"/>
      <c r="G9" s="54"/>
      <c r="H9" s="348"/>
      <c r="I9" s="13"/>
      <c r="J9" s="349"/>
      <c r="K9" s="12"/>
      <c r="L9" s="348"/>
      <c r="M9" s="13"/>
      <c r="N9" s="349"/>
      <c r="O9" s="12"/>
      <c r="P9" s="348"/>
      <c r="Q9" s="13"/>
      <c r="R9" s="349"/>
      <c r="S9" s="44">
        <f t="shared" si="4"/>
        <v>0</v>
      </c>
      <c r="T9" s="44">
        <f t="shared" si="5"/>
        <v>0</v>
      </c>
      <c r="U9" s="44">
        <f t="shared" si="0"/>
        <v>6</v>
      </c>
      <c r="V9" s="44">
        <f t="shared" si="1"/>
        <v>0</v>
      </c>
      <c r="W9" s="334">
        <f t="shared" si="6"/>
        <v>0</v>
      </c>
      <c r="X9" s="327">
        <f t="shared" si="2"/>
        <v>0</v>
      </c>
      <c r="Y9" s="327">
        <f>'Additional Training Hours'!I5</f>
        <v>0</v>
      </c>
      <c r="Z9" s="328">
        <f t="shared" ref="Z9:Z31" si="7">IF(P9="N/A","N/A",(X9+Y9))</f>
        <v>0</v>
      </c>
      <c r="AC9" s="43">
        <f t="shared" si="3"/>
        <v>0</v>
      </c>
    </row>
    <row r="10" spans="1:29" s="43" customFormat="1">
      <c r="A10" s="436"/>
      <c r="B10" s="437"/>
      <c r="C10" s="438"/>
      <c r="D10" s="439"/>
      <c r="E10" s="440"/>
      <c r="F10" s="55"/>
      <c r="G10" s="54"/>
      <c r="H10" s="348"/>
      <c r="I10" s="13"/>
      <c r="J10" s="349"/>
      <c r="K10" s="12"/>
      <c r="L10" s="348"/>
      <c r="M10" s="13"/>
      <c r="N10" s="349"/>
      <c r="O10" s="12"/>
      <c r="P10" s="348"/>
      <c r="Q10" s="13"/>
      <c r="R10" s="349"/>
      <c r="S10" s="44">
        <f t="shared" si="4"/>
        <v>0</v>
      </c>
      <c r="T10" s="44">
        <f t="shared" si="5"/>
        <v>0</v>
      </c>
      <c r="U10" s="44">
        <f t="shared" si="0"/>
        <v>6</v>
      </c>
      <c r="V10" s="44">
        <f t="shared" si="1"/>
        <v>0</v>
      </c>
      <c r="W10" s="334">
        <f t="shared" si="6"/>
        <v>0</v>
      </c>
      <c r="X10" s="327">
        <f t="shared" si="2"/>
        <v>0</v>
      </c>
      <c r="Y10" s="327">
        <f>'Additional Training Hours'!L5</f>
        <v>0</v>
      </c>
      <c r="Z10" s="328">
        <f t="shared" si="7"/>
        <v>0</v>
      </c>
      <c r="AC10" s="43">
        <f t="shared" si="3"/>
        <v>0</v>
      </c>
    </row>
    <row r="11" spans="1:29" s="43" customFormat="1">
      <c r="A11" s="436"/>
      <c r="B11" s="437"/>
      <c r="C11" s="438"/>
      <c r="D11" s="439"/>
      <c r="E11" s="440"/>
      <c r="F11" s="55"/>
      <c r="G11" s="54"/>
      <c r="H11" s="348"/>
      <c r="I11" s="13"/>
      <c r="J11" s="349"/>
      <c r="K11" s="12"/>
      <c r="L11" s="348"/>
      <c r="M11" s="13"/>
      <c r="N11" s="349"/>
      <c r="O11" s="12"/>
      <c r="P11" s="348"/>
      <c r="Q11" s="13"/>
      <c r="R11" s="349"/>
      <c r="S11" s="44">
        <f t="shared" si="4"/>
        <v>0</v>
      </c>
      <c r="T11" s="44">
        <f t="shared" si="5"/>
        <v>0</v>
      </c>
      <c r="U11" s="44">
        <f t="shared" si="0"/>
        <v>6</v>
      </c>
      <c r="V11" s="44">
        <f t="shared" si="1"/>
        <v>0</v>
      </c>
      <c r="W11" s="334">
        <f t="shared" si="6"/>
        <v>0</v>
      </c>
      <c r="X11" s="327">
        <f t="shared" si="2"/>
        <v>0</v>
      </c>
      <c r="Y11" s="327">
        <f>'Additional Training Hours'!O5</f>
        <v>0</v>
      </c>
      <c r="Z11" s="328">
        <f t="shared" si="7"/>
        <v>0</v>
      </c>
      <c r="AC11" s="43">
        <f t="shared" si="3"/>
        <v>0</v>
      </c>
    </row>
    <row r="12" spans="1:29" s="43" customFormat="1">
      <c r="A12" s="436"/>
      <c r="B12" s="437"/>
      <c r="C12" s="438"/>
      <c r="D12" s="439"/>
      <c r="E12" s="440"/>
      <c r="F12" s="55"/>
      <c r="G12" s="54"/>
      <c r="H12" s="348"/>
      <c r="I12" s="13"/>
      <c r="J12" s="349"/>
      <c r="K12" s="12"/>
      <c r="L12" s="348"/>
      <c r="M12" s="13"/>
      <c r="N12" s="349"/>
      <c r="O12" s="12"/>
      <c r="P12" s="348"/>
      <c r="Q12" s="13"/>
      <c r="R12" s="349"/>
      <c r="S12" s="44">
        <f t="shared" si="4"/>
        <v>0</v>
      </c>
      <c r="T12" s="44">
        <f t="shared" si="5"/>
        <v>0</v>
      </c>
      <c r="U12" s="44">
        <f t="shared" si="0"/>
        <v>6</v>
      </c>
      <c r="V12" s="44">
        <f t="shared" si="1"/>
        <v>0</v>
      </c>
      <c r="W12" s="334">
        <f t="shared" si="6"/>
        <v>0</v>
      </c>
      <c r="X12" s="327">
        <f t="shared" si="2"/>
        <v>0</v>
      </c>
      <c r="Y12" s="327">
        <f>'Additional Training Hours'!R5</f>
        <v>0</v>
      </c>
      <c r="Z12" s="328">
        <f t="shared" si="7"/>
        <v>0</v>
      </c>
      <c r="AC12" s="43">
        <f t="shared" si="3"/>
        <v>0</v>
      </c>
    </row>
    <row r="13" spans="1:29" s="43" customFormat="1">
      <c r="A13" s="436"/>
      <c r="B13" s="437"/>
      <c r="C13" s="438"/>
      <c r="D13" s="439"/>
      <c r="E13" s="440"/>
      <c r="F13" s="55"/>
      <c r="G13" s="54"/>
      <c r="H13" s="348"/>
      <c r="I13" s="13"/>
      <c r="J13" s="349"/>
      <c r="K13" s="12"/>
      <c r="L13" s="348"/>
      <c r="M13" s="13"/>
      <c r="N13" s="349"/>
      <c r="O13" s="12"/>
      <c r="P13" s="348"/>
      <c r="Q13" s="13"/>
      <c r="R13" s="349"/>
      <c r="S13" s="44">
        <f t="shared" si="4"/>
        <v>0</v>
      </c>
      <c r="T13" s="44">
        <f t="shared" si="5"/>
        <v>0</v>
      </c>
      <c r="U13" s="44">
        <f t="shared" si="0"/>
        <v>6</v>
      </c>
      <c r="V13" s="44">
        <f t="shared" si="1"/>
        <v>0</v>
      </c>
      <c r="W13" s="334">
        <f t="shared" si="6"/>
        <v>0</v>
      </c>
      <c r="X13" s="327">
        <f t="shared" si="2"/>
        <v>0</v>
      </c>
      <c r="Y13" s="327">
        <f>'Additional Training Hours'!U5</f>
        <v>0</v>
      </c>
      <c r="Z13" s="328">
        <f t="shared" si="7"/>
        <v>0</v>
      </c>
      <c r="AC13" s="43">
        <f t="shared" si="3"/>
        <v>0</v>
      </c>
    </row>
    <row r="14" spans="1:29" s="43" customFormat="1">
      <c r="A14" s="436"/>
      <c r="B14" s="437"/>
      <c r="C14" s="438"/>
      <c r="D14" s="439"/>
      <c r="E14" s="440"/>
      <c r="F14" s="55"/>
      <c r="G14" s="54"/>
      <c r="H14" s="348"/>
      <c r="I14" s="13"/>
      <c r="J14" s="349"/>
      <c r="K14" s="12"/>
      <c r="L14" s="348"/>
      <c r="M14" s="13"/>
      <c r="N14" s="349"/>
      <c r="O14" s="12"/>
      <c r="P14" s="348"/>
      <c r="Q14" s="13"/>
      <c r="R14" s="349"/>
      <c r="S14" s="44">
        <f t="shared" si="4"/>
        <v>0</v>
      </c>
      <c r="T14" s="44">
        <f t="shared" si="5"/>
        <v>0</v>
      </c>
      <c r="U14" s="44">
        <f t="shared" si="0"/>
        <v>6</v>
      </c>
      <c r="V14" s="44">
        <f t="shared" si="1"/>
        <v>0</v>
      </c>
      <c r="W14" s="334">
        <f t="shared" si="6"/>
        <v>0</v>
      </c>
      <c r="X14" s="327">
        <f t="shared" si="2"/>
        <v>0</v>
      </c>
      <c r="Y14" s="327">
        <f>'Additional Training Hours'!X5</f>
        <v>0</v>
      </c>
      <c r="Z14" s="328">
        <f t="shared" si="7"/>
        <v>0</v>
      </c>
      <c r="AC14" s="43">
        <f t="shared" si="3"/>
        <v>0</v>
      </c>
    </row>
    <row r="15" spans="1:29" s="43" customFormat="1">
      <c r="A15" s="436"/>
      <c r="B15" s="437"/>
      <c r="C15" s="438"/>
      <c r="D15" s="439"/>
      <c r="E15" s="440"/>
      <c r="F15" s="55"/>
      <c r="G15" s="54"/>
      <c r="H15" s="348"/>
      <c r="I15" s="13"/>
      <c r="J15" s="349"/>
      <c r="K15" s="12"/>
      <c r="L15" s="348"/>
      <c r="M15" s="13"/>
      <c r="N15" s="349"/>
      <c r="O15" s="12"/>
      <c r="P15" s="348"/>
      <c r="Q15" s="13"/>
      <c r="R15" s="349"/>
      <c r="S15" s="44">
        <f t="shared" si="4"/>
        <v>0</v>
      </c>
      <c r="T15" s="44">
        <f t="shared" si="5"/>
        <v>0</v>
      </c>
      <c r="U15" s="44">
        <f t="shared" si="0"/>
        <v>6</v>
      </c>
      <c r="V15" s="44">
        <f t="shared" si="1"/>
        <v>0</v>
      </c>
      <c r="W15" s="334">
        <f t="shared" si="6"/>
        <v>0</v>
      </c>
      <c r="X15" s="327">
        <f t="shared" si="2"/>
        <v>0</v>
      </c>
      <c r="Y15" s="327">
        <f>'Additional Training Hours'!AA5</f>
        <v>0</v>
      </c>
      <c r="Z15" s="328">
        <f t="shared" si="7"/>
        <v>0</v>
      </c>
      <c r="AC15" s="43">
        <f t="shared" si="3"/>
        <v>0</v>
      </c>
    </row>
    <row r="16" spans="1:29" s="43" customFormat="1">
      <c r="A16" s="436"/>
      <c r="B16" s="437"/>
      <c r="C16" s="438"/>
      <c r="D16" s="439"/>
      <c r="E16" s="440"/>
      <c r="F16" s="55"/>
      <c r="G16" s="54"/>
      <c r="H16" s="348"/>
      <c r="I16" s="13"/>
      <c r="J16" s="349"/>
      <c r="K16" s="12"/>
      <c r="L16" s="348"/>
      <c r="M16" s="13"/>
      <c r="N16" s="349"/>
      <c r="O16" s="12"/>
      <c r="P16" s="348"/>
      <c r="Q16" s="13"/>
      <c r="R16" s="349"/>
      <c r="S16" s="44">
        <f t="shared" si="4"/>
        <v>0</v>
      </c>
      <c r="T16" s="44">
        <f t="shared" si="5"/>
        <v>0</v>
      </c>
      <c r="U16" s="44">
        <f t="shared" si="0"/>
        <v>6</v>
      </c>
      <c r="V16" s="44">
        <f t="shared" si="1"/>
        <v>0</v>
      </c>
      <c r="W16" s="334">
        <f t="shared" si="6"/>
        <v>0</v>
      </c>
      <c r="X16" s="327">
        <f t="shared" si="2"/>
        <v>0</v>
      </c>
      <c r="Y16" s="327">
        <f>'Additional Training Hours'!AD5</f>
        <v>0</v>
      </c>
      <c r="Z16" s="328">
        <f t="shared" si="7"/>
        <v>0</v>
      </c>
      <c r="AC16" s="43">
        <f t="shared" si="3"/>
        <v>0</v>
      </c>
    </row>
    <row r="17" spans="1:29" s="43" customFormat="1">
      <c r="A17" s="436"/>
      <c r="B17" s="437"/>
      <c r="C17" s="438"/>
      <c r="D17" s="439"/>
      <c r="E17" s="440"/>
      <c r="F17" s="55"/>
      <c r="G17" s="54"/>
      <c r="H17" s="348"/>
      <c r="I17" s="13"/>
      <c r="J17" s="349"/>
      <c r="K17" s="12"/>
      <c r="L17" s="348"/>
      <c r="M17" s="13"/>
      <c r="N17" s="349"/>
      <c r="O17" s="12"/>
      <c r="P17" s="348"/>
      <c r="Q17" s="13"/>
      <c r="R17" s="349"/>
      <c r="S17" s="44">
        <f t="shared" si="4"/>
        <v>0</v>
      </c>
      <c r="T17" s="44">
        <f t="shared" si="5"/>
        <v>0</v>
      </c>
      <c r="U17" s="44">
        <f t="shared" si="0"/>
        <v>6</v>
      </c>
      <c r="V17" s="44">
        <f t="shared" si="1"/>
        <v>0</v>
      </c>
      <c r="W17" s="334">
        <f t="shared" si="6"/>
        <v>0</v>
      </c>
      <c r="X17" s="327">
        <f t="shared" si="2"/>
        <v>0</v>
      </c>
      <c r="Y17" s="327">
        <f>'Additional Training Hours'!AG5</f>
        <v>0</v>
      </c>
      <c r="Z17" s="328">
        <f t="shared" si="7"/>
        <v>0</v>
      </c>
      <c r="AC17" s="43">
        <f t="shared" si="3"/>
        <v>0</v>
      </c>
    </row>
    <row r="18" spans="1:29" s="43" customFormat="1">
      <c r="A18" s="436"/>
      <c r="B18" s="437"/>
      <c r="C18" s="438"/>
      <c r="D18" s="439"/>
      <c r="E18" s="440"/>
      <c r="F18" s="55"/>
      <c r="G18" s="54"/>
      <c r="H18" s="348"/>
      <c r="I18" s="13"/>
      <c r="J18" s="349"/>
      <c r="K18" s="12"/>
      <c r="L18" s="348"/>
      <c r="M18" s="13"/>
      <c r="N18" s="349"/>
      <c r="O18" s="12"/>
      <c r="P18" s="348"/>
      <c r="Q18" s="13"/>
      <c r="R18" s="349"/>
      <c r="S18" s="44">
        <f t="shared" si="4"/>
        <v>0</v>
      </c>
      <c r="T18" s="44">
        <f t="shared" si="5"/>
        <v>0</v>
      </c>
      <c r="U18" s="44">
        <f t="shared" si="0"/>
        <v>6</v>
      </c>
      <c r="V18" s="44">
        <f t="shared" si="1"/>
        <v>0</v>
      </c>
      <c r="W18" s="334">
        <f t="shared" si="6"/>
        <v>0</v>
      </c>
      <c r="X18" s="327">
        <f t="shared" si="2"/>
        <v>0</v>
      </c>
      <c r="Y18" s="327">
        <f>'Additional Training Hours'!AJ5</f>
        <v>0</v>
      </c>
      <c r="Z18" s="328">
        <f t="shared" si="7"/>
        <v>0</v>
      </c>
      <c r="AC18" s="43">
        <f t="shared" si="3"/>
        <v>0</v>
      </c>
    </row>
    <row r="19" spans="1:29" s="43" customFormat="1">
      <c r="A19" s="436"/>
      <c r="B19" s="437"/>
      <c r="C19" s="438"/>
      <c r="D19" s="439"/>
      <c r="E19" s="440"/>
      <c r="F19" s="55"/>
      <c r="G19" s="54"/>
      <c r="H19" s="348"/>
      <c r="I19" s="13"/>
      <c r="J19" s="349"/>
      <c r="K19" s="12"/>
      <c r="L19" s="348"/>
      <c r="M19" s="13"/>
      <c r="N19" s="349"/>
      <c r="O19" s="12"/>
      <c r="P19" s="348"/>
      <c r="Q19" s="13"/>
      <c r="R19" s="349"/>
      <c r="S19" s="44">
        <f t="shared" si="4"/>
        <v>0</v>
      </c>
      <c r="T19" s="44">
        <f t="shared" si="5"/>
        <v>0</v>
      </c>
      <c r="U19" s="44">
        <f t="shared" si="0"/>
        <v>6</v>
      </c>
      <c r="V19" s="44">
        <f t="shared" si="1"/>
        <v>0</v>
      </c>
      <c r="W19" s="334">
        <f t="shared" si="6"/>
        <v>0</v>
      </c>
      <c r="X19" s="327">
        <f t="shared" si="2"/>
        <v>0</v>
      </c>
      <c r="Y19" s="327">
        <f>'Additional Training Hours'!AM5</f>
        <v>0</v>
      </c>
      <c r="Z19" s="328">
        <f t="shared" si="7"/>
        <v>0</v>
      </c>
      <c r="AC19" s="43">
        <f t="shared" si="3"/>
        <v>0</v>
      </c>
    </row>
    <row r="20" spans="1:29" s="43" customFormat="1">
      <c r="A20" s="436"/>
      <c r="B20" s="437"/>
      <c r="C20" s="438"/>
      <c r="D20" s="439"/>
      <c r="E20" s="440"/>
      <c r="F20" s="55"/>
      <c r="G20" s="54"/>
      <c r="H20" s="348"/>
      <c r="I20" s="13"/>
      <c r="J20" s="349"/>
      <c r="K20" s="12"/>
      <c r="L20" s="348"/>
      <c r="M20" s="13"/>
      <c r="N20" s="349"/>
      <c r="O20" s="12"/>
      <c r="P20" s="348"/>
      <c r="Q20" s="13"/>
      <c r="R20" s="349"/>
      <c r="S20" s="44">
        <f t="shared" si="4"/>
        <v>0</v>
      </c>
      <c r="T20" s="44">
        <f t="shared" si="5"/>
        <v>0</v>
      </c>
      <c r="U20" s="44">
        <f t="shared" si="0"/>
        <v>6</v>
      </c>
      <c r="V20" s="44">
        <f t="shared" si="1"/>
        <v>0</v>
      </c>
      <c r="W20" s="334">
        <f t="shared" si="6"/>
        <v>0</v>
      </c>
      <c r="X20" s="327">
        <f t="shared" si="2"/>
        <v>0</v>
      </c>
      <c r="Y20" s="327">
        <f>'Additional Training Hours'!AP5</f>
        <v>0</v>
      </c>
      <c r="Z20" s="328">
        <f t="shared" si="7"/>
        <v>0</v>
      </c>
      <c r="AC20" s="43">
        <f t="shared" si="3"/>
        <v>0</v>
      </c>
    </row>
    <row r="21" spans="1:29" s="43" customFormat="1">
      <c r="A21" s="436"/>
      <c r="B21" s="437"/>
      <c r="C21" s="438"/>
      <c r="D21" s="439"/>
      <c r="E21" s="440"/>
      <c r="F21" s="55"/>
      <c r="G21" s="54"/>
      <c r="H21" s="348"/>
      <c r="I21" s="13"/>
      <c r="J21" s="349"/>
      <c r="K21" s="12"/>
      <c r="L21" s="348"/>
      <c r="M21" s="13"/>
      <c r="N21" s="349"/>
      <c r="O21" s="12"/>
      <c r="P21" s="348"/>
      <c r="Q21" s="13"/>
      <c r="R21" s="349"/>
      <c r="S21" s="44">
        <f t="shared" si="4"/>
        <v>0</v>
      </c>
      <c r="T21" s="44">
        <f>(COUNTIF(G21,"&lt;&gt;"))+(COUNTIF(I21,"&lt;&gt;"))+(COUNTIF(K21,"&lt;&gt;"))+(COUNTIF(M21,"&lt;&gt;"))+(COUNTIF(O21,"&lt;&gt;"))+(COUNTIF(Q21,"&lt;&gt;"))</f>
        <v>0</v>
      </c>
      <c r="U21" s="44">
        <f>6-((COUNTIF(G21,"N/A"))+(COUNTIF(I21,"N/A"))+(COUNTIF(K21,"N/A"))+(COUNTIF(M21,"N/A"))+(COUNTIF(O21,"N/A"))+(COUNTIF(Q21,"N/A")))</f>
        <v>6</v>
      </c>
      <c r="V21" s="44">
        <f t="shared" si="1"/>
        <v>0</v>
      </c>
      <c r="W21" s="334">
        <f t="shared" si="6"/>
        <v>0</v>
      </c>
      <c r="X21" s="327">
        <f t="shared" si="2"/>
        <v>0</v>
      </c>
      <c r="Y21" s="327">
        <f>'Additional Training Hours'!AS5</f>
        <v>0</v>
      </c>
      <c r="Z21" s="328">
        <f t="shared" si="7"/>
        <v>0</v>
      </c>
      <c r="AC21" s="43">
        <f t="shared" si="3"/>
        <v>0</v>
      </c>
    </row>
    <row r="22" spans="1:29" s="43" customFormat="1">
      <c r="A22" s="436"/>
      <c r="B22" s="437"/>
      <c r="C22" s="438"/>
      <c r="D22" s="439"/>
      <c r="E22" s="440"/>
      <c r="F22" s="55"/>
      <c r="G22" s="54"/>
      <c r="H22" s="348"/>
      <c r="I22" s="13"/>
      <c r="J22" s="349"/>
      <c r="K22" s="12"/>
      <c r="L22" s="348"/>
      <c r="M22" s="13"/>
      <c r="N22" s="349"/>
      <c r="O22" s="12"/>
      <c r="P22" s="348"/>
      <c r="Q22" s="13"/>
      <c r="R22" s="349"/>
      <c r="S22" s="44">
        <f t="shared" si="4"/>
        <v>0</v>
      </c>
      <c r="T22" s="44">
        <f>(COUNTIF(G22,"&lt;&gt;"))+(COUNTIF(I22,"&lt;&gt;"))+(COUNTIF(K22,"&lt;&gt;"))+(COUNTIF(M22,"&lt;&gt;"))+(COUNTIF(O22,"&lt;&gt;"))+(COUNTIF(Q22,"&lt;&gt;"))</f>
        <v>0</v>
      </c>
      <c r="U22" s="44">
        <f>6-((COUNTIF(G22,"N/A"))+(COUNTIF(I22,"N/A"))+(COUNTIF(K22,"N/A"))+(COUNTIF(M22,"N/A"))+(COUNTIF(O22,"N/A"))+(COUNTIF(Q22,"N/A")))</f>
        <v>6</v>
      </c>
      <c r="V22" s="44">
        <f t="shared" si="1"/>
        <v>0</v>
      </c>
      <c r="W22" s="334">
        <f t="shared" si="6"/>
        <v>0</v>
      </c>
      <c r="X22" s="327">
        <f t="shared" si="2"/>
        <v>0</v>
      </c>
      <c r="Y22" s="327">
        <f>'Additional Training Hours'!AV5</f>
        <v>0</v>
      </c>
      <c r="Z22" s="328">
        <f t="shared" si="7"/>
        <v>0</v>
      </c>
      <c r="AC22" s="43">
        <f t="shared" si="3"/>
        <v>0</v>
      </c>
    </row>
    <row r="23" spans="1:29" s="43" customFormat="1">
      <c r="A23" s="436"/>
      <c r="B23" s="437"/>
      <c r="C23" s="438"/>
      <c r="D23" s="439"/>
      <c r="E23" s="440"/>
      <c r="F23" s="55"/>
      <c r="G23" s="54"/>
      <c r="H23" s="348"/>
      <c r="I23" s="13"/>
      <c r="J23" s="349"/>
      <c r="K23" s="12"/>
      <c r="L23" s="348"/>
      <c r="M23" s="13"/>
      <c r="N23" s="349"/>
      <c r="O23" s="12"/>
      <c r="P23" s="348"/>
      <c r="Q23" s="13"/>
      <c r="R23" s="349"/>
      <c r="S23" s="44">
        <f t="shared" si="4"/>
        <v>0</v>
      </c>
      <c r="T23" s="44">
        <f t="shared" si="5"/>
        <v>0</v>
      </c>
      <c r="U23" s="44">
        <f t="shared" si="0"/>
        <v>6</v>
      </c>
      <c r="V23" s="44">
        <f t="shared" si="1"/>
        <v>0</v>
      </c>
      <c r="W23" s="334">
        <f t="shared" si="6"/>
        <v>0</v>
      </c>
      <c r="X23" s="327">
        <f t="shared" si="2"/>
        <v>0</v>
      </c>
      <c r="Y23" s="327">
        <f>'Additional Training Hours'!AY5</f>
        <v>0</v>
      </c>
      <c r="Z23" s="328">
        <f t="shared" si="7"/>
        <v>0</v>
      </c>
      <c r="AC23" s="43">
        <f t="shared" si="3"/>
        <v>0</v>
      </c>
    </row>
    <row r="24" spans="1:29" s="43" customFormat="1">
      <c r="A24" s="436"/>
      <c r="B24" s="437"/>
      <c r="C24" s="438"/>
      <c r="D24" s="439"/>
      <c r="E24" s="440"/>
      <c r="F24" s="55"/>
      <c r="G24" s="54"/>
      <c r="H24" s="348"/>
      <c r="I24" s="13"/>
      <c r="J24" s="349"/>
      <c r="K24" s="12"/>
      <c r="L24" s="348"/>
      <c r="M24" s="13"/>
      <c r="N24" s="349"/>
      <c r="O24" s="12"/>
      <c r="P24" s="348"/>
      <c r="Q24" s="13"/>
      <c r="R24" s="349"/>
      <c r="S24" s="44">
        <f t="shared" si="4"/>
        <v>0</v>
      </c>
      <c r="T24" s="44">
        <f t="shared" si="5"/>
        <v>0</v>
      </c>
      <c r="U24" s="44">
        <f t="shared" si="0"/>
        <v>6</v>
      </c>
      <c r="V24" s="44">
        <f t="shared" si="1"/>
        <v>0</v>
      </c>
      <c r="W24" s="334">
        <f t="shared" si="6"/>
        <v>0</v>
      </c>
      <c r="X24" s="327">
        <f t="shared" si="2"/>
        <v>0</v>
      </c>
      <c r="Y24" s="327">
        <f>'Additional Training Hours'!BB5</f>
        <v>0</v>
      </c>
      <c r="Z24" s="328">
        <f t="shared" si="7"/>
        <v>0</v>
      </c>
      <c r="AC24" s="43">
        <f t="shared" si="3"/>
        <v>0</v>
      </c>
    </row>
    <row r="25" spans="1:29" s="43" customFormat="1">
      <c r="A25" s="436"/>
      <c r="B25" s="437"/>
      <c r="C25" s="438"/>
      <c r="D25" s="439"/>
      <c r="E25" s="440"/>
      <c r="F25" s="55"/>
      <c r="G25" s="54"/>
      <c r="H25" s="348"/>
      <c r="I25" s="13"/>
      <c r="J25" s="349"/>
      <c r="K25" s="12"/>
      <c r="L25" s="348"/>
      <c r="M25" s="13"/>
      <c r="N25" s="349"/>
      <c r="O25" s="12"/>
      <c r="P25" s="348"/>
      <c r="Q25" s="13"/>
      <c r="R25" s="349"/>
      <c r="S25" s="44">
        <f t="shared" si="4"/>
        <v>0</v>
      </c>
      <c r="T25" s="44">
        <f t="shared" si="5"/>
        <v>0</v>
      </c>
      <c r="U25" s="44">
        <f t="shared" si="0"/>
        <v>6</v>
      </c>
      <c r="V25" s="44">
        <f t="shared" si="1"/>
        <v>0</v>
      </c>
      <c r="W25" s="334">
        <f t="shared" si="6"/>
        <v>0</v>
      </c>
      <c r="X25" s="327">
        <f t="shared" si="2"/>
        <v>0</v>
      </c>
      <c r="Y25" s="327">
        <f>'Additional Training Hours'!BE5</f>
        <v>0</v>
      </c>
      <c r="Z25" s="328">
        <f t="shared" si="7"/>
        <v>0</v>
      </c>
      <c r="AC25" s="43">
        <f t="shared" si="3"/>
        <v>0</v>
      </c>
    </row>
    <row r="26" spans="1:29" s="43" customFormat="1">
      <c r="A26" s="436"/>
      <c r="B26" s="437"/>
      <c r="C26" s="438"/>
      <c r="D26" s="439"/>
      <c r="E26" s="440"/>
      <c r="F26" s="55"/>
      <c r="G26" s="54"/>
      <c r="H26" s="348"/>
      <c r="I26" s="13"/>
      <c r="J26" s="349"/>
      <c r="K26" s="12"/>
      <c r="L26" s="348"/>
      <c r="M26" s="13"/>
      <c r="N26" s="349"/>
      <c r="O26" s="12"/>
      <c r="P26" s="348"/>
      <c r="Q26" s="13"/>
      <c r="R26" s="349"/>
      <c r="S26" s="44">
        <f t="shared" si="4"/>
        <v>0</v>
      </c>
      <c r="T26" s="44">
        <f t="shared" si="5"/>
        <v>0</v>
      </c>
      <c r="U26" s="44">
        <f t="shared" si="0"/>
        <v>6</v>
      </c>
      <c r="V26" s="44">
        <f t="shared" si="1"/>
        <v>0</v>
      </c>
      <c r="W26" s="334">
        <f t="shared" si="6"/>
        <v>0</v>
      </c>
      <c r="X26" s="327">
        <f t="shared" si="2"/>
        <v>0</v>
      </c>
      <c r="Y26" s="327">
        <f>'Additional Training Hours'!BH5</f>
        <v>0</v>
      </c>
      <c r="Z26" s="328">
        <f t="shared" si="7"/>
        <v>0</v>
      </c>
      <c r="AC26" s="43">
        <f t="shared" si="3"/>
        <v>0</v>
      </c>
    </row>
    <row r="27" spans="1:29" s="43" customFormat="1">
      <c r="A27" s="436"/>
      <c r="B27" s="437"/>
      <c r="C27" s="438"/>
      <c r="D27" s="439"/>
      <c r="E27" s="440"/>
      <c r="F27" s="55"/>
      <c r="G27" s="54"/>
      <c r="H27" s="348"/>
      <c r="I27" s="13"/>
      <c r="J27" s="349"/>
      <c r="K27" s="12"/>
      <c r="L27" s="348"/>
      <c r="M27" s="13"/>
      <c r="N27" s="349"/>
      <c r="O27" s="12"/>
      <c r="P27" s="348"/>
      <c r="Q27" s="13"/>
      <c r="R27" s="349"/>
      <c r="S27" s="44">
        <f t="shared" si="4"/>
        <v>0</v>
      </c>
      <c r="T27" s="44">
        <f t="shared" si="5"/>
        <v>0</v>
      </c>
      <c r="U27" s="44">
        <f t="shared" si="0"/>
        <v>6</v>
      </c>
      <c r="V27" s="44">
        <f t="shared" si="1"/>
        <v>0</v>
      </c>
      <c r="W27" s="334">
        <f t="shared" si="6"/>
        <v>0</v>
      </c>
      <c r="X27" s="327">
        <f t="shared" si="2"/>
        <v>0</v>
      </c>
      <c r="Y27" s="327">
        <f>'Additional Training Hours'!BK5</f>
        <v>0</v>
      </c>
      <c r="Z27" s="328">
        <f t="shared" si="7"/>
        <v>0</v>
      </c>
      <c r="AC27" s="43">
        <f t="shared" si="3"/>
        <v>0</v>
      </c>
    </row>
    <row r="28" spans="1:29" s="43" customFormat="1">
      <c r="A28" s="436"/>
      <c r="B28" s="437"/>
      <c r="C28" s="438"/>
      <c r="D28" s="439"/>
      <c r="E28" s="440"/>
      <c r="F28" s="55"/>
      <c r="G28" s="54"/>
      <c r="H28" s="348"/>
      <c r="I28" s="13"/>
      <c r="J28" s="349"/>
      <c r="K28" s="12"/>
      <c r="L28" s="348"/>
      <c r="M28" s="13"/>
      <c r="N28" s="349"/>
      <c r="O28" s="12"/>
      <c r="P28" s="348"/>
      <c r="Q28" s="13"/>
      <c r="R28" s="349"/>
      <c r="S28" s="44">
        <f t="shared" si="4"/>
        <v>0</v>
      </c>
      <c r="T28" s="44">
        <f t="shared" si="5"/>
        <v>0</v>
      </c>
      <c r="U28" s="44">
        <f t="shared" si="0"/>
        <v>6</v>
      </c>
      <c r="V28" s="44">
        <f t="shared" si="1"/>
        <v>0</v>
      </c>
      <c r="W28" s="334">
        <f t="shared" si="6"/>
        <v>0</v>
      </c>
      <c r="X28" s="327">
        <f t="shared" si="2"/>
        <v>0</v>
      </c>
      <c r="Y28" s="327">
        <f>'Additional Training Hours'!BN5</f>
        <v>0</v>
      </c>
      <c r="Z28" s="328">
        <f t="shared" si="7"/>
        <v>0</v>
      </c>
      <c r="AC28" s="43">
        <f t="shared" si="3"/>
        <v>0</v>
      </c>
    </row>
    <row r="29" spans="1:29" s="43" customFormat="1">
      <c r="A29" s="436"/>
      <c r="B29" s="437"/>
      <c r="C29" s="438"/>
      <c r="D29" s="439"/>
      <c r="E29" s="440"/>
      <c r="F29" s="55"/>
      <c r="G29" s="54"/>
      <c r="H29" s="348"/>
      <c r="I29" s="13"/>
      <c r="J29" s="349"/>
      <c r="K29" s="12"/>
      <c r="L29" s="348"/>
      <c r="M29" s="13"/>
      <c r="N29" s="349"/>
      <c r="O29" s="12"/>
      <c r="P29" s="348"/>
      <c r="Q29" s="13"/>
      <c r="R29" s="349"/>
      <c r="S29" s="44">
        <f t="shared" si="4"/>
        <v>0</v>
      </c>
      <c r="T29" s="44">
        <f t="shared" si="5"/>
        <v>0</v>
      </c>
      <c r="U29" s="44">
        <f t="shared" si="0"/>
        <v>6</v>
      </c>
      <c r="V29" s="44">
        <f t="shared" si="1"/>
        <v>0</v>
      </c>
      <c r="W29" s="334">
        <f t="shared" si="6"/>
        <v>0</v>
      </c>
      <c r="X29" s="327">
        <f t="shared" si="2"/>
        <v>0</v>
      </c>
      <c r="Y29" s="327">
        <f>'Additional Training Hours'!BQ5</f>
        <v>0</v>
      </c>
      <c r="Z29" s="328">
        <f t="shared" si="7"/>
        <v>0</v>
      </c>
      <c r="AC29" s="43">
        <f t="shared" si="3"/>
        <v>0</v>
      </c>
    </row>
    <row r="30" spans="1:29" s="43" customFormat="1">
      <c r="A30" s="436"/>
      <c r="B30" s="437"/>
      <c r="C30" s="438"/>
      <c r="D30" s="439"/>
      <c r="E30" s="440"/>
      <c r="F30" s="55"/>
      <c r="G30" s="54"/>
      <c r="H30" s="348"/>
      <c r="I30" s="13"/>
      <c r="J30" s="349"/>
      <c r="K30" s="12"/>
      <c r="L30" s="348"/>
      <c r="M30" s="13"/>
      <c r="N30" s="349"/>
      <c r="O30" s="12"/>
      <c r="P30" s="348"/>
      <c r="Q30" s="13"/>
      <c r="R30" s="349"/>
      <c r="S30" s="44">
        <f t="shared" si="4"/>
        <v>0</v>
      </c>
      <c r="T30" s="44">
        <f t="shared" si="5"/>
        <v>0</v>
      </c>
      <c r="U30" s="44">
        <f t="shared" si="0"/>
        <v>6</v>
      </c>
      <c r="V30" s="44">
        <f t="shared" si="1"/>
        <v>0</v>
      </c>
      <c r="W30" s="334">
        <f t="shared" si="6"/>
        <v>0</v>
      </c>
      <c r="X30" s="327">
        <f t="shared" si="2"/>
        <v>0</v>
      </c>
      <c r="Y30" s="327">
        <f>'Additional Training Hours'!BT5</f>
        <v>0</v>
      </c>
      <c r="Z30" s="328">
        <f t="shared" si="7"/>
        <v>0</v>
      </c>
      <c r="AC30" s="43">
        <f t="shared" si="3"/>
        <v>0</v>
      </c>
    </row>
    <row r="31" spans="1:29" s="43" customFormat="1" ht="15" thickBot="1">
      <c r="A31" s="441"/>
      <c r="B31" s="442"/>
      <c r="C31" s="443"/>
      <c r="D31" s="444"/>
      <c r="E31" s="444"/>
      <c r="F31" s="445"/>
      <c r="G31" s="446"/>
      <c r="H31" s="447"/>
      <c r="I31" s="448"/>
      <c r="J31" s="449"/>
      <c r="K31" s="450"/>
      <c r="L31" s="447"/>
      <c r="M31" s="448"/>
      <c r="N31" s="449"/>
      <c r="O31" s="450"/>
      <c r="P31" s="447"/>
      <c r="Q31" s="448"/>
      <c r="R31" s="449"/>
      <c r="S31" s="451">
        <f t="shared" si="4"/>
        <v>0</v>
      </c>
      <c r="T31" s="451">
        <f t="shared" si="5"/>
        <v>0</v>
      </c>
      <c r="U31" s="451">
        <f t="shared" si="0"/>
        <v>6</v>
      </c>
      <c r="V31" s="451">
        <f t="shared" si="1"/>
        <v>0</v>
      </c>
      <c r="W31" s="335">
        <f t="shared" si="6"/>
        <v>0</v>
      </c>
      <c r="X31" s="329">
        <f t="shared" si="2"/>
        <v>0</v>
      </c>
      <c r="Y31" s="329">
        <f>'Additional Training Hours'!BW5</f>
        <v>0</v>
      </c>
      <c r="Z31" s="452">
        <f t="shared" si="7"/>
        <v>0</v>
      </c>
      <c r="AC31" s="43">
        <f t="shared" si="3"/>
        <v>0</v>
      </c>
    </row>
    <row r="32" spans="1:29" s="43" customFormat="1">
      <c r="A32" s="453"/>
      <c r="B32" s="453"/>
      <c r="C32" s="453"/>
      <c r="D32" s="45"/>
      <c r="E32" s="45"/>
      <c r="F32" s="46"/>
      <c r="G32" s="454">
        <f>COUNTIF(G7:G31,"&lt;&gt;")</f>
        <v>0</v>
      </c>
      <c r="H32" s="455" t="str">
        <f>IF(AC32=0,"N/A",G32/$W$34)</f>
        <v>N/A</v>
      </c>
      <c r="I32" s="456">
        <f>COUNTIF(I7:I31,"&lt;&gt;")</f>
        <v>0</v>
      </c>
      <c r="J32" s="457" t="str">
        <f>IF(AC32=0,"N/A",I32/$W$34)</f>
        <v>N/A</v>
      </c>
      <c r="K32" s="454">
        <f>COUNTIF(K7:K31,"&lt;&gt;")</f>
        <v>0</v>
      </c>
      <c r="L32" s="455" t="str">
        <f>IF(AC32=0,"N/A",K32/$W$34)</f>
        <v>N/A</v>
      </c>
      <c r="M32" s="456">
        <f>COUNTIF(M7:M31,"&lt;&gt;")</f>
        <v>0</v>
      </c>
      <c r="N32" s="457" t="str">
        <f>IF(AC32=0,"N/A",M32/$W$34)</f>
        <v>N/A</v>
      </c>
      <c r="O32" s="454">
        <f>COUNTIF(O7:O31,"&lt;&gt;")</f>
        <v>0</v>
      </c>
      <c r="P32" s="458" t="str">
        <f>IF(AC32=0,"N/A",O32/$W$34)</f>
        <v>N/A</v>
      </c>
      <c r="Q32" s="456">
        <f>COUNTIF(Q7:Q31,"&lt;&gt;")</f>
        <v>0</v>
      </c>
      <c r="R32" s="457" t="str">
        <f>IF(AC32=0,"N/A",Q32/$W$34)</f>
        <v>N/A</v>
      </c>
      <c r="S32" s="20">
        <f>SUM(S7:S31)</f>
        <v>0</v>
      </c>
      <c r="T32" s="20">
        <f>SUM(T7:T31)</f>
        <v>0</v>
      </c>
      <c r="U32" s="459"/>
      <c r="V32" s="459">
        <f>SUM(V7:V31)</f>
        <v>0</v>
      </c>
      <c r="W32" s="460" t="s">
        <v>752</v>
      </c>
      <c r="X32" s="461"/>
      <c r="Y32" s="461"/>
      <c r="Z32" s="462" t="s">
        <v>753</v>
      </c>
      <c r="AC32" s="43">
        <f>SUM(AC7:AC31)</f>
        <v>0</v>
      </c>
    </row>
    <row r="33" spans="4:26" ht="15.75" customHeight="1">
      <c r="D33" s="46"/>
      <c r="E33" s="46"/>
      <c r="G33" s="803" t="s">
        <v>155</v>
      </c>
      <c r="H33" s="803" t="s">
        <v>240</v>
      </c>
      <c r="I33" s="802" t="s">
        <v>155</v>
      </c>
      <c r="J33" s="802" t="s">
        <v>240</v>
      </c>
      <c r="K33" s="803" t="s">
        <v>155</v>
      </c>
      <c r="L33" s="803" t="s">
        <v>240</v>
      </c>
      <c r="M33" s="802" t="s">
        <v>155</v>
      </c>
      <c r="N33" s="802" t="s">
        <v>240</v>
      </c>
      <c r="O33" s="803" t="s">
        <v>155</v>
      </c>
      <c r="P33" s="803" t="s">
        <v>240</v>
      </c>
      <c r="Q33" s="802" t="s">
        <v>155</v>
      </c>
      <c r="R33" s="802" t="s">
        <v>240</v>
      </c>
      <c r="S33" s="20">
        <f>AC32-S32</f>
        <v>0</v>
      </c>
      <c r="T33" s="311"/>
      <c r="W33" s="47" t="str">
        <f>IF(W34=0,"N/A",T32/V32)</f>
        <v>N/A</v>
      </c>
      <c r="X33" s="839"/>
      <c r="Y33" s="839"/>
      <c r="Z33" s="47" t="str">
        <f>IF(S33=0,"N/A",Z35/Z34)</f>
        <v>N/A</v>
      </c>
    </row>
    <row r="34" spans="4:26" ht="15.75" customHeight="1">
      <c r="G34" s="803"/>
      <c r="H34" s="803"/>
      <c r="I34" s="802"/>
      <c r="J34" s="802"/>
      <c r="K34" s="803"/>
      <c r="L34" s="803"/>
      <c r="M34" s="802"/>
      <c r="N34" s="802"/>
      <c r="O34" s="803"/>
      <c r="P34" s="803"/>
      <c r="Q34" s="802"/>
      <c r="R34" s="802"/>
      <c r="W34" s="336">
        <f>AC32</f>
        <v>0</v>
      </c>
      <c r="X34" s="805" t="s">
        <v>69</v>
      </c>
      <c r="Y34" s="805"/>
      <c r="Z34" s="336">
        <f>S33</f>
        <v>0</v>
      </c>
    </row>
    <row r="35" spans="4:26">
      <c r="H35" s="463"/>
      <c r="W35" s="801">
        <f>COUNTIF(W7:W31, "1")</f>
        <v>0</v>
      </c>
      <c r="X35" s="804" t="s">
        <v>241</v>
      </c>
      <c r="Y35" s="804"/>
      <c r="Z35" s="801">
        <f>COUNTIF(Z7:Z31,"&gt;=24")</f>
        <v>0</v>
      </c>
    </row>
    <row r="36" spans="4:26">
      <c r="W36" s="801"/>
      <c r="X36" s="804"/>
      <c r="Y36" s="804"/>
      <c r="Z36" s="801"/>
    </row>
    <row r="37" spans="4:26">
      <c r="E37" s="48"/>
      <c r="F37" s="48"/>
      <c r="G37" s="48"/>
      <c r="H37" s="48"/>
      <c r="I37" s="48"/>
    </row>
  </sheetData>
  <sheetProtection algorithmName="SHA-512" hashValue="dnGoymTSIsEr2/E5VKJjLKI9shWvpQj3EI1ERh6GqjC6tjogiZRYi0i+kS7pdtNoV+FIj/KvSe6KoL6toGqiuA==" saltValue="ewiJRDU866i5jaHWAXYcTQ==" spinCount="100000" sheet="1" formatCells="0"/>
  <mergeCells count="38">
    <mergeCell ref="L33:L34"/>
    <mergeCell ref="R33:R34"/>
    <mergeCell ref="W5:W6"/>
    <mergeCell ref="X5:X6"/>
    <mergeCell ref="Y5:Y6"/>
    <mergeCell ref="X33:Y33"/>
    <mergeCell ref="G33:G34"/>
    <mergeCell ref="H33:H34"/>
    <mergeCell ref="I33:I34"/>
    <mergeCell ref="J33:J34"/>
    <mergeCell ref="K33:K34"/>
    <mergeCell ref="AC5:AC6"/>
    <mergeCell ref="G5:H5"/>
    <mergeCell ref="I5:J5"/>
    <mergeCell ref="K5:L5"/>
    <mergeCell ref="M5:N5"/>
    <mergeCell ref="O5:P5"/>
    <mergeCell ref="Z5:Z6"/>
    <mergeCell ref="G2:R2"/>
    <mergeCell ref="A3:B3"/>
    <mergeCell ref="G3:R4"/>
    <mergeCell ref="A4:B4"/>
    <mergeCell ref="A5:A6"/>
    <mergeCell ref="B5:B6"/>
    <mergeCell ref="C5:C6"/>
    <mergeCell ref="D5:D6"/>
    <mergeCell ref="E5:E6"/>
    <mergeCell ref="F5:F6"/>
    <mergeCell ref="Q5:R5"/>
    <mergeCell ref="Z35:Z36"/>
    <mergeCell ref="M33:M34"/>
    <mergeCell ref="N33:N34"/>
    <mergeCell ref="O33:O34"/>
    <mergeCell ref="P33:P34"/>
    <mergeCell ref="Q33:Q34"/>
    <mergeCell ref="X35:Y36"/>
    <mergeCell ref="W35:W36"/>
    <mergeCell ref="X34:Y34"/>
  </mergeCells>
  <phoneticPr fontId="26" type="noConversion"/>
  <conditionalFormatting sqref="C3">
    <cfRule type="containsBlanks" dxfId="33" priority="13">
      <formula>LEN(TRIM(C3))=0</formula>
    </cfRule>
  </conditionalFormatting>
  <conditionalFormatting sqref="C4">
    <cfRule type="expression" dxfId="32" priority="5">
      <formula>$C$3=""</formula>
    </cfRule>
  </conditionalFormatting>
  <conditionalFormatting sqref="E7:E31">
    <cfRule type="expression" dxfId="31" priority="4">
      <formula>AND(E7&lt;D7)</formula>
    </cfRule>
  </conditionalFormatting>
  <conditionalFormatting sqref="F7:F31">
    <cfRule type="expression" dxfId="30" priority="2">
      <formula>$F7&gt;($E7+365)</formula>
    </cfRule>
    <cfRule type="expression" dxfId="29" priority="3">
      <formula>$F7&lt;$E7</formula>
    </cfRule>
  </conditionalFormatting>
  <conditionalFormatting sqref="G7:Z31">
    <cfRule type="expression" dxfId="28" priority="1">
      <formula>$A7=""</formula>
    </cfRule>
  </conditionalFormatting>
  <conditionalFormatting sqref="W7:W31 W33 Z33">
    <cfRule type="cellIs" dxfId="27" priority="12" operator="lessThan">
      <formula>0.86</formula>
    </cfRule>
  </conditionalFormatting>
  <conditionalFormatting sqref="W7:W31">
    <cfRule type="cellIs" dxfId="26" priority="10" operator="between">
      <formula>0.93</formula>
      <formula>1</formula>
    </cfRule>
    <cfRule type="cellIs" dxfId="25" priority="11" operator="between">
      <formula>0.86</formula>
      <formula>0.92</formula>
    </cfRule>
  </conditionalFormatting>
  <conditionalFormatting sqref="Z7:Z31">
    <cfRule type="containsText" dxfId="24" priority="7" operator="containsText" text="N/A">
      <formula>NOT(ISERROR(SEARCH("N/A",Z7)))</formula>
    </cfRule>
    <cfRule type="cellIs" dxfId="23" priority="8" operator="greaterThanOrEqual">
      <formula>24</formula>
    </cfRule>
    <cfRule type="cellIs" dxfId="22" priority="9" operator="lessThan">
      <formula>24</formula>
    </cfRule>
  </conditionalFormatting>
  <dataValidations xWindow="1351" yWindow="452" count="1">
    <dataValidation type="list" allowBlank="1" showInputMessage="1" showErrorMessage="1" sqref="C7:C32" xr:uid="{5D610C2F-17CA-45D2-B5CD-DCF5C26261D3}">
      <formula1>"SC, SC Supervisor"</formula1>
    </dataValidation>
  </dataValidation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72FCCB-5CC6-4320-8183-2728607F9B20}">
  <dimension ref="A1:AL78"/>
  <sheetViews>
    <sheetView showGridLines="0" workbookViewId="0">
      <selection activeCell="D2" sqref="D2"/>
    </sheetView>
  </sheetViews>
  <sheetFormatPr defaultColWidth="9.21875" defaultRowHeight="14.4"/>
  <cols>
    <col min="1" max="1" width="3.5546875" style="261" bestFit="1" customWidth="1"/>
    <col min="2" max="2" width="17" style="21" bestFit="1" customWidth="1"/>
    <col min="3" max="3" width="12.77734375" style="262" bestFit="1" customWidth="1"/>
    <col min="4" max="88" width="27.21875" style="6" customWidth="1"/>
    <col min="89" max="16384" width="9.21875" style="6"/>
  </cols>
  <sheetData>
    <row r="1" spans="1:38" s="21" customFormat="1">
      <c r="A1" s="261"/>
      <c r="B1" s="49" t="s">
        <v>130</v>
      </c>
      <c r="C1" s="262">
        <f>Questions!B1</f>
        <v>0</v>
      </c>
    </row>
    <row r="2" spans="1:38" s="21" customFormat="1" ht="30" customHeight="1">
      <c r="A2" s="261"/>
      <c r="B2" s="840" t="s">
        <v>156</v>
      </c>
      <c r="C2" s="262"/>
      <c r="D2" s="24" t="s">
        <v>157</v>
      </c>
    </row>
    <row r="3" spans="1:38" s="21" customFormat="1" ht="15" customHeight="1">
      <c r="A3" s="261"/>
      <c r="B3" s="840"/>
      <c r="C3" s="262"/>
    </row>
    <row r="4" spans="1:38" s="21" customFormat="1">
      <c r="A4" s="261"/>
      <c r="C4" s="262"/>
    </row>
    <row r="5" spans="1:38" s="57" customFormat="1">
      <c r="A5" s="261" t="s">
        <v>158</v>
      </c>
      <c r="B5" s="263">
        <f>'Training Tracker'!A7</f>
        <v>0</v>
      </c>
      <c r="C5" s="262" t="s">
        <v>159</v>
      </c>
      <c r="D5" s="56"/>
      <c r="E5" s="56"/>
      <c r="F5" s="56"/>
      <c r="G5" s="56"/>
      <c r="H5" s="56"/>
      <c r="I5" s="56"/>
      <c r="J5" s="56"/>
      <c r="K5" s="56"/>
      <c r="L5" s="56"/>
      <c r="M5" s="56"/>
      <c r="N5" s="56"/>
      <c r="O5" s="56"/>
      <c r="P5" s="56"/>
      <c r="Q5" s="56"/>
      <c r="R5" s="56"/>
      <c r="S5" s="56"/>
      <c r="T5" s="56"/>
      <c r="U5" s="56"/>
      <c r="V5" s="56"/>
      <c r="W5" s="56"/>
      <c r="X5" s="56"/>
      <c r="Y5" s="56"/>
      <c r="Z5" s="56"/>
      <c r="AA5" s="56"/>
      <c r="AB5" s="56"/>
      <c r="AC5" s="56"/>
      <c r="AD5" s="56"/>
      <c r="AE5" s="56"/>
      <c r="AF5" s="56"/>
      <c r="AG5" s="56"/>
      <c r="AH5" s="56"/>
      <c r="AI5" s="56"/>
      <c r="AJ5" s="56"/>
      <c r="AK5" s="56"/>
      <c r="AL5" s="56"/>
    </row>
    <row r="6" spans="1:38" s="59" customFormat="1">
      <c r="A6" s="264"/>
      <c r="B6" s="23">
        <f>IF('Training Tracker'!P7="N/A", "N/A SSP Staff",SUM(D6:AL6))</f>
        <v>0</v>
      </c>
      <c r="C6" s="265" t="s">
        <v>160</v>
      </c>
      <c r="D6" s="58"/>
      <c r="E6" s="58"/>
      <c r="F6" s="58"/>
      <c r="G6" s="58"/>
      <c r="H6" s="58"/>
      <c r="I6" s="58"/>
      <c r="J6" s="58"/>
      <c r="K6" s="58"/>
      <c r="L6" s="58"/>
      <c r="M6" s="58"/>
      <c r="N6" s="58"/>
      <c r="O6" s="58"/>
      <c r="P6" s="58"/>
      <c r="Q6" s="58"/>
      <c r="R6" s="58"/>
      <c r="S6" s="58"/>
      <c r="T6" s="58"/>
      <c r="U6" s="58"/>
      <c r="V6" s="58"/>
      <c r="W6" s="58"/>
      <c r="X6" s="58"/>
      <c r="Y6" s="58"/>
      <c r="Z6" s="58"/>
      <c r="AA6" s="58"/>
      <c r="AB6" s="58"/>
      <c r="AC6" s="58"/>
      <c r="AD6" s="58"/>
      <c r="AE6" s="58"/>
      <c r="AF6" s="58"/>
      <c r="AG6" s="58"/>
      <c r="AH6" s="58"/>
      <c r="AI6" s="58"/>
      <c r="AJ6" s="58"/>
      <c r="AK6" s="58"/>
      <c r="AL6" s="58"/>
    </row>
    <row r="7" spans="1:38">
      <c r="D7" s="22"/>
      <c r="E7" s="22"/>
      <c r="F7" s="22"/>
      <c r="G7" s="22"/>
      <c r="H7" s="22"/>
      <c r="I7" s="22"/>
      <c r="J7" s="22"/>
      <c r="K7" s="22"/>
      <c r="L7" s="22"/>
      <c r="M7" s="22"/>
      <c r="N7" s="22"/>
      <c r="O7" s="22"/>
      <c r="P7" s="22"/>
      <c r="Q7" s="22"/>
      <c r="R7" s="22"/>
      <c r="S7" s="22"/>
      <c r="T7" s="22"/>
      <c r="U7" s="22"/>
      <c r="V7" s="22"/>
      <c r="W7" s="22"/>
      <c r="X7" s="22"/>
      <c r="Y7" s="22"/>
      <c r="Z7" s="22"/>
      <c r="AA7" s="22"/>
      <c r="AB7" s="22"/>
      <c r="AC7" s="22"/>
      <c r="AD7" s="22"/>
      <c r="AE7" s="22"/>
      <c r="AF7" s="22"/>
      <c r="AG7" s="22"/>
      <c r="AH7" s="22"/>
      <c r="AI7" s="22"/>
      <c r="AJ7" s="22"/>
      <c r="AK7" s="22"/>
      <c r="AL7" s="22"/>
    </row>
    <row r="8" spans="1:38" s="57" customFormat="1">
      <c r="A8" s="261" t="s">
        <v>161</v>
      </c>
      <c r="B8" s="263">
        <f>'Training Tracker'!A8</f>
        <v>0</v>
      </c>
      <c r="C8" s="262" t="s">
        <v>159</v>
      </c>
      <c r="D8" s="56"/>
      <c r="E8" s="56"/>
      <c r="F8" s="56"/>
      <c r="G8" s="56"/>
      <c r="H8" s="56"/>
      <c r="I8" s="56"/>
      <c r="J8" s="56"/>
      <c r="K8" s="56"/>
      <c r="L8" s="56"/>
      <c r="M8" s="56"/>
      <c r="N8" s="56"/>
      <c r="O8" s="56"/>
      <c r="P8" s="56"/>
      <c r="Q8" s="56"/>
      <c r="R8" s="56"/>
      <c r="S8" s="56"/>
      <c r="T8" s="56"/>
      <c r="U8" s="56"/>
      <c r="V8" s="56"/>
      <c r="W8" s="56"/>
      <c r="X8" s="56"/>
      <c r="Y8" s="56"/>
      <c r="Z8" s="56"/>
      <c r="AA8" s="56"/>
      <c r="AB8" s="56"/>
      <c r="AC8" s="56"/>
      <c r="AD8" s="56"/>
      <c r="AE8" s="56"/>
      <c r="AF8" s="56"/>
      <c r="AG8" s="56"/>
      <c r="AH8" s="56"/>
      <c r="AI8" s="56"/>
      <c r="AJ8" s="56"/>
      <c r="AK8" s="56"/>
      <c r="AL8" s="56"/>
    </row>
    <row r="9" spans="1:38" s="59" customFormat="1">
      <c r="A9" s="264"/>
      <c r="B9" s="23">
        <f>IF('Training Tracker'!P8="N/A", "N/A SSP Staff",SUM(D9:AL9))</f>
        <v>0</v>
      </c>
      <c r="C9" s="265" t="s">
        <v>160</v>
      </c>
      <c r="D9" s="58"/>
      <c r="E9" s="58"/>
      <c r="F9" s="58"/>
      <c r="G9" s="58"/>
      <c r="H9" s="58"/>
      <c r="I9" s="58"/>
      <c r="J9" s="58"/>
      <c r="K9" s="58"/>
      <c r="L9" s="58"/>
      <c r="M9" s="58"/>
      <c r="N9" s="58"/>
      <c r="O9" s="58"/>
      <c r="P9" s="58"/>
      <c r="Q9" s="58"/>
      <c r="R9" s="58"/>
      <c r="S9" s="58"/>
      <c r="T9" s="58"/>
      <c r="U9" s="58"/>
      <c r="V9" s="58"/>
      <c r="W9" s="58"/>
      <c r="X9" s="58"/>
      <c r="Y9" s="58"/>
      <c r="Z9" s="58"/>
      <c r="AA9" s="58"/>
      <c r="AB9" s="58"/>
      <c r="AC9" s="58"/>
      <c r="AD9" s="58"/>
      <c r="AE9" s="58"/>
      <c r="AF9" s="58"/>
      <c r="AG9" s="58"/>
      <c r="AH9" s="58"/>
      <c r="AI9" s="58"/>
      <c r="AJ9" s="58"/>
      <c r="AK9" s="58"/>
      <c r="AL9" s="58"/>
    </row>
    <row r="10" spans="1:38">
      <c r="D10" s="22"/>
      <c r="E10" s="22"/>
      <c r="F10" s="22"/>
      <c r="G10" s="22"/>
      <c r="H10" s="22"/>
      <c r="I10" s="22"/>
      <c r="J10" s="22"/>
      <c r="K10" s="22"/>
      <c r="L10" s="22"/>
      <c r="M10" s="22"/>
      <c r="N10" s="22"/>
      <c r="O10" s="22"/>
      <c r="P10" s="22"/>
      <c r="Q10" s="22"/>
      <c r="R10" s="22"/>
      <c r="S10" s="22"/>
      <c r="T10" s="22"/>
      <c r="U10" s="22"/>
      <c r="V10" s="22"/>
      <c r="W10" s="22"/>
      <c r="X10" s="22"/>
      <c r="Y10" s="22"/>
      <c r="Z10" s="22"/>
      <c r="AA10" s="22"/>
      <c r="AB10" s="22"/>
      <c r="AC10" s="22"/>
      <c r="AD10" s="22"/>
      <c r="AE10" s="22"/>
      <c r="AF10" s="22"/>
      <c r="AG10" s="22"/>
      <c r="AH10" s="22"/>
      <c r="AI10" s="22"/>
      <c r="AJ10" s="22"/>
      <c r="AK10" s="22"/>
      <c r="AL10" s="22"/>
    </row>
    <row r="11" spans="1:38" s="57" customFormat="1">
      <c r="A11" s="261" t="s">
        <v>162</v>
      </c>
      <c r="B11" s="263">
        <f>'Training Tracker'!A9</f>
        <v>0</v>
      </c>
      <c r="C11" s="262" t="s">
        <v>159</v>
      </c>
      <c r="D11" s="56"/>
      <c r="E11" s="56"/>
      <c r="F11" s="56"/>
      <c r="G11" s="56"/>
      <c r="H11" s="56"/>
      <c r="I11" s="56"/>
      <c r="J11" s="56"/>
      <c r="K11" s="56"/>
      <c r="L11" s="56"/>
      <c r="M11" s="56"/>
      <c r="N11" s="56"/>
      <c r="O11" s="56"/>
      <c r="P11" s="56"/>
      <c r="Q11" s="56"/>
      <c r="R11" s="56"/>
      <c r="S11" s="56"/>
      <c r="T11" s="56"/>
      <c r="U11" s="56"/>
      <c r="V11" s="56"/>
      <c r="W11" s="56"/>
      <c r="X11" s="56"/>
      <c r="Y11" s="56"/>
      <c r="Z11" s="56"/>
      <c r="AA11" s="56"/>
      <c r="AB11" s="56"/>
      <c r="AC11" s="56"/>
      <c r="AD11" s="56"/>
      <c r="AE11" s="56"/>
      <c r="AF11" s="56"/>
      <c r="AG11" s="56"/>
      <c r="AH11" s="56"/>
      <c r="AI11" s="56"/>
      <c r="AJ11" s="56"/>
      <c r="AK11" s="56"/>
      <c r="AL11" s="56"/>
    </row>
    <row r="12" spans="1:38" s="59" customFormat="1">
      <c r="A12" s="264"/>
      <c r="B12" s="23">
        <f>IF('Training Tracker'!P9="N/A", "N/A SSP Staff",SUM(D12:AL12))</f>
        <v>0</v>
      </c>
      <c r="C12" s="265" t="s">
        <v>160</v>
      </c>
      <c r="D12" s="58"/>
      <c r="E12" s="58"/>
      <c r="F12" s="58"/>
      <c r="G12" s="58"/>
      <c r="H12" s="58"/>
      <c r="I12" s="58"/>
      <c r="J12" s="58"/>
      <c r="K12" s="58"/>
      <c r="L12" s="58"/>
      <c r="M12" s="58"/>
      <c r="N12" s="58"/>
      <c r="O12" s="58"/>
      <c r="P12" s="58"/>
      <c r="Q12" s="58"/>
      <c r="R12" s="58"/>
      <c r="S12" s="58"/>
      <c r="T12" s="58"/>
      <c r="U12" s="58"/>
      <c r="V12" s="58"/>
      <c r="W12" s="58"/>
      <c r="X12" s="58"/>
      <c r="Y12" s="58"/>
      <c r="Z12" s="58"/>
      <c r="AA12" s="58"/>
      <c r="AB12" s="58"/>
      <c r="AC12" s="58"/>
      <c r="AD12" s="58"/>
      <c r="AE12" s="58"/>
      <c r="AF12" s="58"/>
      <c r="AG12" s="58"/>
      <c r="AH12" s="58"/>
      <c r="AI12" s="58"/>
      <c r="AJ12" s="58"/>
      <c r="AK12" s="58"/>
      <c r="AL12" s="58"/>
    </row>
    <row r="13" spans="1:38">
      <c r="D13" s="22"/>
      <c r="E13" s="22"/>
      <c r="F13" s="22"/>
      <c r="G13" s="22"/>
      <c r="H13" s="22"/>
      <c r="I13" s="22"/>
      <c r="J13" s="22"/>
      <c r="K13" s="22"/>
      <c r="L13" s="22"/>
      <c r="M13" s="22"/>
      <c r="N13" s="22"/>
      <c r="O13" s="22"/>
      <c r="P13" s="22"/>
      <c r="Q13" s="22"/>
      <c r="R13" s="22"/>
      <c r="S13" s="22"/>
      <c r="T13" s="22"/>
      <c r="U13" s="22"/>
      <c r="V13" s="22"/>
      <c r="W13" s="22"/>
      <c r="X13" s="22"/>
      <c r="Y13" s="22"/>
      <c r="Z13" s="22"/>
      <c r="AA13" s="22"/>
      <c r="AB13" s="22"/>
      <c r="AC13" s="22"/>
      <c r="AD13" s="22"/>
      <c r="AE13" s="22"/>
      <c r="AF13" s="22"/>
      <c r="AG13" s="22"/>
      <c r="AH13" s="22"/>
      <c r="AI13" s="22"/>
      <c r="AJ13" s="22"/>
      <c r="AK13" s="22"/>
      <c r="AL13" s="22"/>
    </row>
    <row r="14" spans="1:38" s="57" customFormat="1">
      <c r="A14" s="261" t="s">
        <v>163</v>
      </c>
      <c r="B14" s="263">
        <f>'Training Tracker'!A10</f>
        <v>0</v>
      </c>
      <c r="C14" s="262" t="s">
        <v>159</v>
      </c>
      <c r="D14" s="56"/>
      <c r="E14" s="56"/>
      <c r="F14" s="56"/>
      <c r="G14" s="56"/>
      <c r="H14" s="56"/>
      <c r="I14" s="56"/>
      <c r="J14" s="56"/>
      <c r="K14" s="56"/>
      <c r="L14" s="56"/>
      <c r="M14" s="56"/>
      <c r="N14" s="56"/>
      <c r="O14" s="56"/>
      <c r="P14" s="56"/>
      <c r="Q14" s="56"/>
      <c r="R14" s="56"/>
      <c r="S14" s="56"/>
      <c r="T14" s="56"/>
      <c r="U14" s="56"/>
      <c r="V14" s="56"/>
      <c r="W14" s="56"/>
      <c r="X14" s="56"/>
      <c r="Y14" s="56"/>
      <c r="Z14" s="56"/>
      <c r="AA14" s="56"/>
      <c r="AB14" s="56"/>
      <c r="AC14" s="56"/>
      <c r="AD14" s="56"/>
      <c r="AE14" s="56"/>
      <c r="AF14" s="56"/>
      <c r="AG14" s="56"/>
      <c r="AH14" s="56"/>
      <c r="AI14" s="56"/>
      <c r="AJ14" s="56"/>
      <c r="AK14" s="56"/>
      <c r="AL14" s="56"/>
    </row>
    <row r="15" spans="1:38" s="59" customFormat="1">
      <c r="A15" s="264"/>
      <c r="B15" s="23">
        <f>IF('Training Tracker'!P10="N/A", "N/A SSP Staff",SUM(D15:AL15))</f>
        <v>0</v>
      </c>
      <c r="C15" s="265" t="s">
        <v>160</v>
      </c>
      <c r="D15" s="58"/>
      <c r="E15" s="58"/>
      <c r="F15" s="58"/>
      <c r="G15" s="58"/>
      <c r="H15" s="58"/>
      <c r="I15" s="58"/>
      <c r="J15" s="58"/>
      <c r="K15" s="58"/>
      <c r="L15" s="58"/>
      <c r="M15" s="58"/>
      <c r="N15" s="58"/>
      <c r="O15" s="58"/>
      <c r="P15" s="58"/>
      <c r="Q15" s="58"/>
      <c r="R15" s="58"/>
      <c r="S15" s="58"/>
      <c r="T15" s="58"/>
      <c r="U15" s="58"/>
      <c r="V15" s="58"/>
      <c r="W15" s="58"/>
      <c r="X15" s="58"/>
      <c r="Y15" s="58"/>
      <c r="Z15" s="58"/>
      <c r="AA15" s="58"/>
      <c r="AB15" s="58"/>
      <c r="AC15" s="58"/>
      <c r="AD15" s="58"/>
      <c r="AE15" s="58"/>
      <c r="AF15" s="58"/>
      <c r="AG15" s="58"/>
      <c r="AH15" s="58"/>
      <c r="AI15" s="58"/>
      <c r="AJ15" s="58"/>
      <c r="AK15" s="58"/>
      <c r="AL15" s="58"/>
    </row>
    <row r="16" spans="1:38">
      <c r="D16" s="22"/>
      <c r="E16" s="22"/>
      <c r="F16" s="22"/>
      <c r="G16" s="22"/>
      <c r="H16" s="22"/>
      <c r="I16" s="22"/>
      <c r="J16" s="22"/>
      <c r="K16" s="22"/>
      <c r="L16" s="22"/>
      <c r="M16" s="22"/>
      <c r="N16" s="22"/>
      <c r="O16" s="22"/>
      <c r="P16" s="22"/>
      <c r="Q16" s="22"/>
      <c r="R16" s="22"/>
      <c r="S16" s="22"/>
      <c r="T16" s="22"/>
      <c r="U16" s="22"/>
      <c r="V16" s="22"/>
      <c r="W16" s="22"/>
      <c r="X16" s="22"/>
      <c r="Y16" s="22"/>
      <c r="Z16" s="22"/>
      <c r="AA16" s="22"/>
      <c r="AB16" s="22"/>
      <c r="AC16" s="22"/>
      <c r="AD16" s="22"/>
      <c r="AE16" s="22"/>
      <c r="AF16" s="22"/>
      <c r="AG16" s="22"/>
      <c r="AH16" s="22"/>
      <c r="AI16" s="22"/>
      <c r="AJ16" s="22"/>
      <c r="AK16" s="22"/>
      <c r="AL16" s="22"/>
    </row>
    <row r="17" spans="1:38" s="57" customFormat="1">
      <c r="A17" s="261" t="s">
        <v>164</v>
      </c>
      <c r="B17" s="263">
        <f>'Training Tracker'!A11</f>
        <v>0</v>
      </c>
      <c r="C17" s="262" t="s">
        <v>159</v>
      </c>
      <c r="D17" s="56"/>
      <c r="E17" s="56"/>
      <c r="F17" s="56"/>
      <c r="G17" s="56"/>
      <c r="H17" s="56"/>
      <c r="I17" s="56"/>
      <c r="J17" s="56"/>
      <c r="K17" s="56"/>
      <c r="L17" s="56"/>
      <c r="M17" s="56"/>
      <c r="N17" s="56"/>
      <c r="O17" s="56"/>
      <c r="P17" s="56"/>
      <c r="Q17" s="56"/>
      <c r="R17" s="56"/>
      <c r="S17" s="56"/>
      <c r="T17" s="56"/>
      <c r="U17" s="56"/>
      <c r="V17" s="56"/>
      <c r="W17" s="56"/>
      <c r="X17" s="56"/>
      <c r="Y17" s="56"/>
      <c r="Z17" s="56"/>
      <c r="AA17" s="56"/>
      <c r="AB17" s="56"/>
      <c r="AC17" s="56"/>
      <c r="AD17" s="56"/>
      <c r="AE17" s="56"/>
      <c r="AF17" s="56"/>
      <c r="AG17" s="56"/>
      <c r="AH17" s="56"/>
      <c r="AI17" s="56"/>
      <c r="AJ17" s="56"/>
      <c r="AK17" s="56"/>
      <c r="AL17" s="56"/>
    </row>
    <row r="18" spans="1:38" s="59" customFormat="1">
      <c r="A18" s="264"/>
      <c r="B18" s="23">
        <f>IF('Training Tracker'!P11="N/A", "N/A SSP Staff",SUM(D18:AL18))</f>
        <v>0</v>
      </c>
      <c r="C18" s="265" t="s">
        <v>160</v>
      </c>
      <c r="D18" s="58"/>
      <c r="E18" s="58"/>
      <c r="F18" s="58"/>
      <c r="G18" s="58"/>
      <c r="H18" s="58"/>
      <c r="I18" s="58"/>
      <c r="J18" s="58"/>
      <c r="K18" s="58"/>
      <c r="L18" s="58"/>
      <c r="M18" s="58"/>
      <c r="N18" s="58"/>
      <c r="O18" s="58"/>
      <c r="P18" s="58"/>
      <c r="Q18" s="58"/>
      <c r="R18" s="58"/>
      <c r="S18" s="58"/>
      <c r="T18" s="58"/>
      <c r="U18" s="58"/>
      <c r="V18" s="58"/>
      <c r="W18" s="58"/>
      <c r="X18" s="58"/>
      <c r="Y18" s="58"/>
      <c r="Z18" s="58"/>
      <c r="AA18" s="58"/>
      <c r="AB18" s="58"/>
      <c r="AC18" s="58"/>
      <c r="AD18" s="58"/>
      <c r="AE18" s="58"/>
      <c r="AF18" s="58"/>
      <c r="AG18" s="58"/>
      <c r="AH18" s="58"/>
      <c r="AI18" s="58"/>
      <c r="AJ18" s="58"/>
      <c r="AK18" s="58"/>
      <c r="AL18" s="58"/>
    </row>
    <row r="19" spans="1:38">
      <c r="D19" s="22"/>
      <c r="E19" s="22"/>
      <c r="F19" s="22"/>
      <c r="G19" s="22"/>
      <c r="H19" s="22"/>
      <c r="I19" s="22"/>
      <c r="J19" s="22"/>
      <c r="K19" s="22"/>
      <c r="L19" s="22"/>
      <c r="M19" s="22"/>
      <c r="N19" s="22"/>
      <c r="O19" s="22"/>
      <c r="P19" s="22"/>
      <c r="Q19" s="22"/>
      <c r="R19" s="22"/>
      <c r="S19" s="22"/>
      <c r="T19" s="22"/>
      <c r="U19" s="22"/>
      <c r="V19" s="22"/>
      <c r="W19" s="22"/>
      <c r="X19" s="22"/>
      <c r="Y19" s="22"/>
      <c r="Z19" s="22"/>
      <c r="AA19" s="22"/>
      <c r="AB19" s="22"/>
      <c r="AC19" s="22"/>
      <c r="AD19" s="22"/>
      <c r="AE19" s="22"/>
      <c r="AF19" s="22"/>
      <c r="AG19" s="22"/>
      <c r="AH19" s="22"/>
      <c r="AI19" s="22"/>
      <c r="AJ19" s="22"/>
      <c r="AK19" s="22"/>
      <c r="AL19" s="22"/>
    </row>
    <row r="20" spans="1:38" s="57" customFormat="1">
      <c r="A20" s="261" t="s">
        <v>165</v>
      </c>
      <c r="B20" s="263">
        <f>'Training Tracker'!A12</f>
        <v>0</v>
      </c>
      <c r="C20" s="262" t="s">
        <v>159</v>
      </c>
      <c r="D20" s="56"/>
      <c r="E20" s="56"/>
      <c r="F20" s="56"/>
      <c r="G20" s="56"/>
      <c r="H20" s="56"/>
      <c r="I20" s="56"/>
      <c r="J20" s="56"/>
      <c r="K20" s="56"/>
      <c r="L20" s="56"/>
      <c r="M20" s="56"/>
      <c r="N20" s="56"/>
      <c r="O20" s="56"/>
      <c r="P20" s="56"/>
      <c r="Q20" s="56"/>
      <c r="R20" s="56"/>
      <c r="S20" s="56"/>
      <c r="T20" s="56"/>
      <c r="U20" s="56"/>
      <c r="V20" s="56"/>
      <c r="W20" s="56"/>
      <c r="X20" s="56"/>
      <c r="Y20" s="56"/>
      <c r="Z20" s="56"/>
      <c r="AA20" s="56"/>
      <c r="AB20" s="56"/>
      <c r="AC20" s="56"/>
      <c r="AD20" s="56"/>
      <c r="AE20" s="56"/>
      <c r="AF20" s="56"/>
      <c r="AG20" s="56"/>
      <c r="AH20" s="56"/>
      <c r="AI20" s="56"/>
      <c r="AJ20" s="56"/>
      <c r="AK20" s="56"/>
      <c r="AL20" s="56"/>
    </row>
    <row r="21" spans="1:38" s="59" customFormat="1">
      <c r="A21" s="264"/>
      <c r="B21" s="23">
        <f>IF('Training Tracker'!P12="N/A", "N/A SSP Staff",SUM(D21:AL21))</f>
        <v>0</v>
      </c>
      <c r="C21" s="265" t="s">
        <v>160</v>
      </c>
      <c r="D21" s="58"/>
      <c r="E21" s="58"/>
      <c r="F21" s="58"/>
      <c r="G21" s="58"/>
      <c r="H21" s="58"/>
      <c r="I21" s="58"/>
      <c r="J21" s="58"/>
      <c r="K21" s="58"/>
      <c r="L21" s="58"/>
      <c r="M21" s="58"/>
      <c r="N21" s="58"/>
      <c r="O21" s="58"/>
      <c r="P21" s="58"/>
      <c r="Q21" s="58"/>
      <c r="R21" s="58"/>
      <c r="S21" s="58"/>
      <c r="T21" s="58"/>
      <c r="U21" s="58"/>
      <c r="V21" s="58"/>
      <c r="W21" s="58"/>
      <c r="X21" s="58"/>
      <c r="Y21" s="58"/>
      <c r="Z21" s="58"/>
      <c r="AA21" s="58"/>
      <c r="AB21" s="58"/>
      <c r="AC21" s="58"/>
      <c r="AD21" s="58"/>
      <c r="AE21" s="58"/>
      <c r="AF21" s="58"/>
      <c r="AG21" s="58"/>
      <c r="AH21" s="58"/>
      <c r="AI21" s="58"/>
      <c r="AJ21" s="58"/>
      <c r="AK21" s="58"/>
      <c r="AL21" s="58"/>
    </row>
    <row r="22" spans="1:38">
      <c r="D22" s="22"/>
      <c r="E22" s="22"/>
      <c r="F22" s="22"/>
      <c r="G22" s="22"/>
      <c r="H22" s="22"/>
      <c r="I22" s="22"/>
      <c r="J22" s="22"/>
      <c r="K22" s="22"/>
      <c r="L22" s="22"/>
      <c r="M22" s="22"/>
      <c r="N22" s="22"/>
      <c r="O22" s="22"/>
      <c r="P22" s="22"/>
      <c r="Q22" s="22"/>
      <c r="R22" s="22"/>
      <c r="S22" s="22"/>
      <c r="T22" s="22"/>
      <c r="U22" s="22"/>
      <c r="V22" s="22"/>
      <c r="W22" s="22"/>
      <c r="X22" s="22"/>
      <c r="Y22" s="22"/>
      <c r="Z22" s="22"/>
      <c r="AA22" s="22"/>
      <c r="AB22" s="22"/>
      <c r="AC22" s="22"/>
      <c r="AD22" s="22"/>
      <c r="AE22" s="22"/>
      <c r="AF22" s="22"/>
      <c r="AG22" s="22"/>
      <c r="AH22" s="22"/>
      <c r="AI22" s="22"/>
      <c r="AJ22" s="22"/>
      <c r="AK22" s="22"/>
      <c r="AL22" s="22"/>
    </row>
    <row r="23" spans="1:38" s="57" customFormat="1">
      <c r="A23" s="261" t="s">
        <v>166</v>
      </c>
      <c r="B23" s="263">
        <f>'Training Tracker'!A13</f>
        <v>0</v>
      </c>
      <c r="C23" s="262" t="s">
        <v>159</v>
      </c>
      <c r="D23" s="56"/>
      <c r="E23" s="56"/>
      <c r="F23" s="56"/>
      <c r="G23" s="56"/>
      <c r="H23" s="56"/>
      <c r="I23" s="56"/>
      <c r="J23" s="56"/>
      <c r="K23" s="56"/>
      <c r="L23" s="56"/>
      <c r="M23" s="56"/>
      <c r="N23" s="56"/>
      <c r="O23" s="56"/>
      <c r="P23" s="56"/>
      <c r="Q23" s="56"/>
      <c r="R23" s="56"/>
      <c r="S23" s="56"/>
      <c r="T23" s="56"/>
      <c r="U23" s="56"/>
      <c r="V23" s="56"/>
      <c r="W23" s="56"/>
      <c r="X23" s="56"/>
      <c r="Y23" s="56"/>
      <c r="Z23" s="56"/>
      <c r="AA23" s="56"/>
      <c r="AB23" s="56"/>
      <c r="AC23" s="56"/>
      <c r="AD23" s="56"/>
      <c r="AE23" s="56"/>
      <c r="AF23" s="56"/>
      <c r="AG23" s="56"/>
      <c r="AH23" s="56"/>
      <c r="AI23" s="56"/>
      <c r="AJ23" s="56"/>
      <c r="AK23" s="56"/>
      <c r="AL23" s="56"/>
    </row>
    <row r="24" spans="1:38" s="59" customFormat="1">
      <c r="A24" s="264"/>
      <c r="B24" s="23">
        <f>IF('Training Tracker'!P13="N/A", "N/A SSP Staff",SUM(D24:AL24))</f>
        <v>0</v>
      </c>
      <c r="C24" s="265" t="s">
        <v>160</v>
      </c>
      <c r="D24" s="58"/>
      <c r="E24" s="58"/>
      <c r="F24" s="58"/>
      <c r="G24" s="58"/>
      <c r="H24" s="58"/>
      <c r="I24" s="58"/>
      <c r="J24" s="58"/>
      <c r="K24" s="58"/>
      <c r="L24" s="58"/>
      <c r="M24" s="58"/>
      <c r="N24" s="58"/>
      <c r="O24" s="58"/>
      <c r="P24" s="58"/>
      <c r="Q24" s="58"/>
      <c r="R24" s="58"/>
      <c r="S24" s="58"/>
      <c r="T24" s="58"/>
      <c r="U24" s="58"/>
      <c r="V24" s="58"/>
      <c r="W24" s="58"/>
      <c r="X24" s="58"/>
      <c r="Y24" s="58"/>
      <c r="Z24" s="58"/>
      <c r="AA24" s="58"/>
      <c r="AB24" s="58"/>
      <c r="AC24" s="58"/>
      <c r="AD24" s="58"/>
      <c r="AE24" s="58"/>
      <c r="AF24" s="58"/>
      <c r="AG24" s="58"/>
      <c r="AH24" s="58"/>
      <c r="AI24" s="58"/>
      <c r="AJ24" s="58"/>
      <c r="AK24" s="58"/>
      <c r="AL24" s="58"/>
    </row>
    <row r="25" spans="1:38">
      <c r="D25" s="22"/>
      <c r="E25" s="22"/>
      <c r="F25" s="22"/>
      <c r="G25" s="22"/>
      <c r="H25" s="22"/>
      <c r="I25" s="22"/>
      <c r="J25" s="22"/>
      <c r="K25" s="22"/>
      <c r="L25" s="22"/>
      <c r="M25" s="22"/>
      <c r="N25" s="22"/>
      <c r="O25" s="22"/>
      <c r="P25" s="22"/>
      <c r="Q25" s="22"/>
      <c r="R25" s="22"/>
      <c r="S25" s="22"/>
      <c r="T25" s="22"/>
      <c r="U25" s="22"/>
      <c r="V25" s="22"/>
      <c r="W25" s="22"/>
      <c r="X25" s="22"/>
      <c r="Y25" s="22"/>
      <c r="Z25" s="22"/>
      <c r="AA25" s="22"/>
      <c r="AB25" s="22"/>
      <c r="AC25" s="22"/>
      <c r="AD25" s="22"/>
      <c r="AE25" s="22"/>
      <c r="AF25" s="22"/>
      <c r="AG25" s="22"/>
      <c r="AH25" s="22"/>
      <c r="AI25" s="22"/>
      <c r="AJ25" s="22"/>
      <c r="AK25" s="22"/>
      <c r="AL25" s="22"/>
    </row>
    <row r="26" spans="1:38" s="57" customFormat="1">
      <c r="A26" s="261" t="s">
        <v>167</v>
      </c>
      <c r="B26" s="263">
        <f>'Training Tracker'!A14</f>
        <v>0</v>
      </c>
      <c r="C26" s="262" t="s">
        <v>159</v>
      </c>
      <c r="D26" s="56"/>
      <c r="E26" s="56"/>
      <c r="F26" s="56"/>
      <c r="G26" s="56"/>
      <c r="H26" s="56"/>
      <c r="I26" s="56"/>
      <c r="J26" s="56"/>
      <c r="K26" s="56"/>
      <c r="L26" s="56"/>
      <c r="M26" s="56"/>
      <c r="N26" s="56"/>
      <c r="O26" s="56"/>
      <c r="P26" s="56"/>
      <c r="Q26" s="56"/>
      <c r="R26" s="56"/>
      <c r="S26" s="56"/>
      <c r="T26" s="56"/>
      <c r="U26" s="56"/>
      <c r="V26" s="56"/>
      <c r="W26" s="56"/>
      <c r="X26" s="56"/>
      <c r="Y26" s="56"/>
      <c r="Z26" s="56"/>
      <c r="AA26" s="56"/>
      <c r="AB26" s="56"/>
      <c r="AC26" s="56"/>
      <c r="AD26" s="56"/>
      <c r="AE26" s="56"/>
      <c r="AF26" s="56"/>
      <c r="AG26" s="56"/>
      <c r="AH26" s="56"/>
      <c r="AI26" s="56"/>
      <c r="AJ26" s="56"/>
      <c r="AK26" s="56"/>
      <c r="AL26" s="56"/>
    </row>
    <row r="27" spans="1:38" s="59" customFormat="1">
      <c r="A27" s="264"/>
      <c r="B27" s="23">
        <f>IF('Training Tracker'!P14="N/A", "N/A SSP Staff",SUM(D27:AL27))</f>
        <v>0</v>
      </c>
      <c r="C27" s="265" t="s">
        <v>160</v>
      </c>
      <c r="D27" s="58"/>
      <c r="E27" s="58"/>
      <c r="F27" s="58"/>
      <c r="G27" s="58"/>
      <c r="H27" s="58"/>
      <c r="I27" s="58"/>
      <c r="J27" s="58"/>
      <c r="K27" s="58"/>
      <c r="L27" s="58"/>
      <c r="M27" s="58"/>
      <c r="N27" s="58"/>
      <c r="O27" s="58"/>
      <c r="P27" s="58"/>
      <c r="Q27" s="58"/>
      <c r="R27" s="58"/>
      <c r="S27" s="58"/>
      <c r="T27" s="58"/>
      <c r="U27" s="58"/>
      <c r="V27" s="58"/>
      <c r="W27" s="58"/>
      <c r="X27" s="58"/>
      <c r="Y27" s="58"/>
      <c r="Z27" s="58"/>
      <c r="AA27" s="58"/>
      <c r="AB27" s="58"/>
      <c r="AC27" s="58"/>
      <c r="AD27" s="58"/>
      <c r="AE27" s="58"/>
      <c r="AF27" s="58"/>
      <c r="AG27" s="58"/>
      <c r="AH27" s="58"/>
      <c r="AI27" s="58"/>
      <c r="AJ27" s="58"/>
      <c r="AK27" s="58"/>
      <c r="AL27" s="58"/>
    </row>
    <row r="28" spans="1:38">
      <c r="D28" s="22"/>
      <c r="E28" s="22"/>
      <c r="F28" s="22"/>
      <c r="G28" s="22"/>
      <c r="H28" s="22"/>
      <c r="I28" s="22"/>
      <c r="J28" s="22"/>
      <c r="K28" s="22"/>
      <c r="L28" s="22"/>
      <c r="M28" s="22"/>
      <c r="N28" s="22"/>
      <c r="O28" s="22"/>
      <c r="P28" s="22"/>
      <c r="Q28" s="22"/>
      <c r="R28" s="22"/>
      <c r="S28" s="22"/>
      <c r="T28" s="22"/>
      <c r="U28" s="22"/>
      <c r="V28" s="22"/>
      <c r="W28" s="22"/>
      <c r="X28" s="22"/>
      <c r="Y28" s="22"/>
      <c r="Z28" s="22"/>
      <c r="AA28" s="22"/>
      <c r="AB28" s="22"/>
      <c r="AC28" s="22"/>
      <c r="AD28" s="22"/>
      <c r="AE28" s="22"/>
      <c r="AF28" s="22"/>
      <c r="AG28" s="22"/>
      <c r="AH28" s="22"/>
      <c r="AI28" s="22"/>
      <c r="AJ28" s="22"/>
      <c r="AK28" s="22"/>
      <c r="AL28" s="22"/>
    </row>
    <row r="29" spans="1:38" s="57" customFormat="1">
      <c r="A29" s="261" t="s">
        <v>168</v>
      </c>
      <c r="B29" s="263">
        <f>'Training Tracker'!A15</f>
        <v>0</v>
      </c>
      <c r="C29" s="262" t="s">
        <v>159</v>
      </c>
      <c r="D29" s="56"/>
      <c r="E29" s="56"/>
      <c r="F29" s="56"/>
      <c r="G29" s="56"/>
      <c r="H29" s="56"/>
      <c r="I29" s="56"/>
      <c r="J29" s="56"/>
      <c r="K29" s="56"/>
      <c r="L29" s="56"/>
      <c r="M29" s="56"/>
      <c r="N29" s="56"/>
      <c r="O29" s="56"/>
      <c r="P29" s="56"/>
      <c r="Q29" s="56"/>
      <c r="R29" s="56"/>
      <c r="S29" s="56"/>
      <c r="T29" s="56"/>
      <c r="U29" s="56"/>
      <c r="V29" s="56"/>
      <c r="W29" s="56"/>
      <c r="X29" s="56"/>
      <c r="Y29" s="56"/>
      <c r="Z29" s="56"/>
      <c r="AA29" s="56"/>
      <c r="AB29" s="56"/>
      <c r="AC29" s="56"/>
      <c r="AD29" s="56"/>
      <c r="AE29" s="56"/>
      <c r="AF29" s="56"/>
      <c r="AG29" s="56"/>
      <c r="AH29" s="56"/>
      <c r="AI29" s="56"/>
      <c r="AJ29" s="56"/>
      <c r="AK29" s="56"/>
      <c r="AL29" s="56"/>
    </row>
    <row r="30" spans="1:38" s="59" customFormat="1">
      <c r="A30" s="264"/>
      <c r="B30" s="23">
        <f>IF('Training Tracker'!P15="N/A", "N/A SSP Staff",SUM(D30:AL30))</f>
        <v>0</v>
      </c>
      <c r="C30" s="265" t="s">
        <v>160</v>
      </c>
      <c r="D30" s="58"/>
      <c r="E30" s="58"/>
      <c r="F30" s="58"/>
      <c r="G30" s="58"/>
      <c r="H30" s="58"/>
      <c r="I30" s="58"/>
      <c r="J30" s="58"/>
      <c r="K30" s="58"/>
      <c r="L30" s="58"/>
      <c r="M30" s="58"/>
      <c r="N30" s="58"/>
      <c r="O30" s="58"/>
      <c r="P30" s="58"/>
      <c r="Q30" s="58"/>
      <c r="R30" s="58"/>
      <c r="S30" s="58"/>
      <c r="T30" s="58"/>
      <c r="U30" s="58"/>
      <c r="V30" s="58"/>
      <c r="W30" s="58"/>
      <c r="X30" s="58"/>
      <c r="Y30" s="58"/>
      <c r="Z30" s="58"/>
      <c r="AA30" s="58"/>
      <c r="AB30" s="58"/>
      <c r="AC30" s="58"/>
      <c r="AD30" s="58"/>
      <c r="AE30" s="58"/>
      <c r="AF30" s="58"/>
      <c r="AG30" s="58"/>
      <c r="AH30" s="58"/>
      <c r="AI30" s="58"/>
      <c r="AJ30" s="58"/>
      <c r="AK30" s="58"/>
      <c r="AL30" s="58"/>
    </row>
    <row r="31" spans="1:38">
      <c r="D31" s="22"/>
      <c r="E31" s="22"/>
      <c r="F31" s="22"/>
      <c r="G31" s="22"/>
      <c r="H31" s="22"/>
      <c r="I31" s="22"/>
      <c r="J31" s="22"/>
      <c r="K31" s="22"/>
      <c r="L31" s="22"/>
      <c r="M31" s="22"/>
      <c r="N31" s="22"/>
      <c r="O31" s="22"/>
      <c r="P31" s="22"/>
      <c r="Q31" s="22"/>
      <c r="R31" s="22"/>
      <c r="S31" s="22"/>
      <c r="T31" s="22"/>
      <c r="U31" s="22"/>
      <c r="V31" s="22"/>
      <c r="W31" s="22"/>
      <c r="X31" s="22"/>
      <c r="Y31" s="22"/>
      <c r="Z31" s="22"/>
      <c r="AA31" s="22"/>
      <c r="AB31" s="22"/>
      <c r="AC31" s="22"/>
      <c r="AD31" s="22"/>
      <c r="AE31" s="22"/>
      <c r="AF31" s="22"/>
      <c r="AG31" s="22"/>
      <c r="AH31" s="22"/>
      <c r="AI31" s="22"/>
      <c r="AJ31" s="22"/>
      <c r="AK31" s="22"/>
      <c r="AL31" s="22"/>
    </row>
    <row r="32" spans="1:38" s="57" customFormat="1">
      <c r="A32" s="261" t="s">
        <v>169</v>
      </c>
      <c r="B32" s="263">
        <f>'Training Tracker'!A16</f>
        <v>0</v>
      </c>
      <c r="C32" s="262" t="s">
        <v>159</v>
      </c>
      <c r="D32" s="56"/>
      <c r="E32" s="56"/>
      <c r="F32" s="56"/>
      <c r="G32" s="56"/>
      <c r="H32" s="56"/>
      <c r="I32" s="56"/>
      <c r="J32" s="56"/>
      <c r="K32" s="56"/>
      <c r="L32" s="56"/>
      <c r="M32" s="56"/>
      <c r="N32" s="56"/>
      <c r="O32" s="56"/>
      <c r="P32" s="56"/>
      <c r="Q32" s="56"/>
      <c r="R32" s="56"/>
      <c r="S32" s="56"/>
      <c r="T32" s="56"/>
      <c r="U32" s="56"/>
      <c r="V32" s="56"/>
      <c r="W32" s="56"/>
      <c r="X32" s="56"/>
      <c r="Y32" s="56"/>
      <c r="Z32" s="56"/>
      <c r="AA32" s="56"/>
      <c r="AB32" s="56"/>
      <c r="AC32" s="56"/>
      <c r="AD32" s="56"/>
      <c r="AE32" s="56"/>
      <c r="AF32" s="56"/>
      <c r="AG32" s="56"/>
      <c r="AH32" s="56"/>
      <c r="AI32" s="56"/>
      <c r="AJ32" s="56"/>
      <c r="AK32" s="56"/>
      <c r="AL32" s="56"/>
    </row>
    <row r="33" spans="1:38" s="59" customFormat="1">
      <c r="A33" s="264"/>
      <c r="B33" s="23">
        <f>IF('Training Tracker'!P16="N/A", "N/A SSP Staff",SUM(D33:AL33))</f>
        <v>0</v>
      </c>
      <c r="C33" s="265" t="s">
        <v>160</v>
      </c>
      <c r="D33" s="58"/>
      <c r="E33" s="58"/>
      <c r="F33" s="58"/>
      <c r="G33" s="58"/>
      <c r="H33" s="58"/>
      <c r="I33" s="58"/>
      <c r="J33" s="58"/>
      <c r="K33" s="58"/>
      <c r="L33" s="58"/>
      <c r="M33" s="58"/>
      <c r="N33" s="58"/>
      <c r="O33" s="58"/>
      <c r="P33" s="58"/>
      <c r="Q33" s="58"/>
      <c r="R33" s="58"/>
      <c r="S33" s="58"/>
      <c r="T33" s="58"/>
      <c r="U33" s="58"/>
      <c r="V33" s="58"/>
      <c r="W33" s="58"/>
      <c r="X33" s="58"/>
      <c r="Y33" s="58"/>
      <c r="Z33" s="58"/>
      <c r="AA33" s="58"/>
      <c r="AB33" s="58"/>
      <c r="AC33" s="58"/>
      <c r="AD33" s="58"/>
      <c r="AE33" s="58"/>
      <c r="AF33" s="58"/>
      <c r="AG33" s="58"/>
      <c r="AH33" s="58"/>
      <c r="AI33" s="58"/>
      <c r="AJ33" s="58"/>
      <c r="AK33" s="58"/>
      <c r="AL33" s="58"/>
    </row>
    <row r="34" spans="1:38">
      <c r="D34" s="22"/>
      <c r="E34" s="22"/>
      <c r="F34" s="22"/>
      <c r="G34" s="22"/>
      <c r="H34" s="22"/>
      <c r="I34" s="22"/>
      <c r="J34" s="22"/>
      <c r="K34" s="22"/>
      <c r="L34" s="22"/>
      <c r="M34" s="22"/>
      <c r="N34" s="22"/>
      <c r="O34" s="22"/>
      <c r="P34" s="22"/>
      <c r="Q34" s="22"/>
      <c r="R34" s="22"/>
      <c r="S34" s="22"/>
      <c r="T34" s="22"/>
      <c r="U34" s="22"/>
      <c r="V34" s="22"/>
      <c r="W34" s="22"/>
      <c r="X34" s="22"/>
      <c r="Y34" s="22"/>
      <c r="Z34" s="22"/>
      <c r="AA34" s="22"/>
      <c r="AB34" s="22"/>
      <c r="AC34" s="22"/>
      <c r="AD34" s="22"/>
      <c r="AE34" s="22"/>
      <c r="AF34" s="22"/>
      <c r="AG34" s="22"/>
      <c r="AH34" s="22"/>
      <c r="AI34" s="22"/>
      <c r="AJ34" s="22"/>
      <c r="AK34" s="22"/>
      <c r="AL34" s="22"/>
    </row>
    <row r="35" spans="1:38" s="57" customFormat="1">
      <c r="A35" s="261" t="s">
        <v>170</v>
      </c>
      <c r="B35" s="263">
        <f>'Training Tracker'!A17</f>
        <v>0</v>
      </c>
      <c r="C35" s="262" t="s">
        <v>159</v>
      </c>
      <c r="D35" s="56"/>
      <c r="E35" s="56"/>
      <c r="F35" s="56"/>
      <c r="G35" s="56"/>
      <c r="H35" s="56"/>
      <c r="I35" s="56"/>
      <c r="J35" s="56"/>
      <c r="K35" s="56"/>
      <c r="L35" s="56"/>
      <c r="M35" s="56"/>
      <c r="N35" s="56"/>
      <c r="O35" s="56"/>
      <c r="P35" s="56"/>
      <c r="Q35" s="56"/>
      <c r="R35" s="56"/>
      <c r="S35" s="56"/>
      <c r="T35" s="56"/>
      <c r="U35" s="56"/>
      <c r="V35" s="56"/>
      <c r="W35" s="56"/>
      <c r="X35" s="56"/>
      <c r="Y35" s="56"/>
      <c r="Z35" s="56"/>
      <c r="AA35" s="56"/>
      <c r="AB35" s="56"/>
      <c r="AC35" s="56"/>
      <c r="AD35" s="56"/>
      <c r="AE35" s="56"/>
      <c r="AF35" s="56"/>
      <c r="AG35" s="56"/>
      <c r="AH35" s="56"/>
      <c r="AI35" s="56"/>
      <c r="AJ35" s="56"/>
      <c r="AK35" s="56"/>
      <c r="AL35" s="56"/>
    </row>
    <row r="36" spans="1:38" s="59" customFormat="1">
      <c r="A36" s="264"/>
      <c r="B36" s="23">
        <f>IF('Training Tracker'!P17="N/A", "N/A SSP Staff",SUM(D36:AL36))</f>
        <v>0</v>
      </c>
      <c r="C36" s="265" t="s">
        <v>160</v>
      </c>
      <c r="D36" s="58"/>
      <c r="E36" s="58"/>
      <c r="F36" s="58"/>
      <c r="G36" s="58"/>
      <c r="H36" s="58"/>
      <c r="I36" s="58"/>
      <c r="J36" s="58"/>
      <c r="K36" s="58"/>
      <c r="L36" s="58"/>
      <c r="M36" s="58"/>
      <c r="N36" s="58"/>
      <c r="O36" s="58"/>
      <c r="P36" s="58"/>
      <c r="Q36" s="58"/>
      <c r="R36" s="58"/>
      <c r="S36" s="58"/>
      <c r="T36" s="58"/>
      <c r="U36" s="58"/>
      <c r="V36" s="58"/>
      <c r="W36" s="58"/>
      <c r="X36" s="58"/>
      <c r="Y36" s="58"/>
      <c r="Z36" s="58"/>
      <c r="AA36" s="58"/>
      <c r="AB36" s="58"/>
      <c r="AC36" s="58"/>
      <c r="AD36" s="58"/>
      <c r="AE36" s="58"/>
      <c r="AF36" s="58"/>
      <c r="AG36" s="58"/>
      <c r="AH36" s="58"/>
      <c r="AI36" s="58"/>
      <c r="AJ36" s="58"/>
      <c r="AK36" s="58"/>
      <c r="AL36" s="58"/>
    </row>
    <row r="37" spans="1:38">
      <c r="D37" s="22"/>
      <c r="E37" s="22"/>
      <c r="F37" s="22"/>
      <c r="G37" s="22"/>
      <c r="H37" s="22"/>
      <c r="I37" s="22"/>
      <c r="J37" s="22"/>
      <c r="K37" s="22"/>
      <c r="L37" s="22"/>
      <c r="M37" s="22"/>
      <c r="N37" s="22"/>
      <c r="O37" s="22"/>
      <c r="P37" s="22"/>
      <c r="Q37" s="22"/>
      <c r="R37" s="22"/>
      <c r="S37" s="22"/>
      <c r="T37" s="22"/>
      <c r="U37" s="22"/>
      <c r="V37" s="22"/>
      <c r="W37" s="22"/>
      <c r="X37" s="22"/>
      <c r="Y37" s="22"/>
      <c r="Z37" s="22"/>
      <c r="AA37" s="22"/>
      <c r="AB37" s="22"/>
      <c r="AC37" s="22"/>
      <c r="AD37" s="22"/>
      <c r="AE37" s="22"/>
      <c r="AF37" s="22"/>
      <c r="AG37" s="22"/>
      <c r="AH37" s="22"/>
      <c r="AI37" s="22"/>
      <c r="AJ37" s="22"/>
      <c r="AK37" s="22"/>
      <c r="AL37" s="22"/>
    </row>
    <row r="38" spans="1:38" s="57" customFormat="1">
      <c r="A38" s="261" t="s">
        <v>171</v>
      </c>
      <c r="B38" s="263">
        <f>'Training Tracker'!A18</f>
        <v>0</v>
      </c>
      <c r="C38" s="262" t="s">
        <v>159</v>
      </c>
      <c r="D38" s="56"/>
      <c r="E38" s="56"/>
      <c r="F38" s="56"/>
      <c r="G38" s="56"/>
      <c r="H38" s="56"/>
      <c r="I38" s="56"/>
      <c r="J38" s="56"/>
      <c r="K38" s="56"/>
      <c r="L38" s="56"/>
      <c r="M38" s="56"/>
      <c r="N38" s="56"/>
      <c r="O38" s="56"/>
      <c r="P38" s="56"/>
      <c r="Q38" s="56"/>
      <c r="R38" s="56"/>
      <c r="S38" s="56"/>
      <c r="T38" s="56"/>
      <c r="U38" s="56"/>
      <c r="V38" s="56"/>
      <c r="W38" s="56"/>
      <c r="X38" s="56"/>
      <c r="Y38" s="56"/>
      <c r="Z38" s="56"/>
      <c r="AA38" s="56"/>
      <c r="AB38" s="56"/>
      <c r="AC38" s="56"/>
      <c r="AD38" s="56"/>
      <c r="AE38" s="56"/>
      <c r="AF38" s="56"/>
      <c r="AG38" s="56"/>
      <c r="AH38" s="56"/>
      <c r="AI38" s="56"/>
      <c r="AJ38" s="56"/>
      <c r="AK38" s="56"/>
      <c r="AL38" s="56"/>
    </row>
    <row r="39" spans="1:38" s="59" customFormat="1">
      <c r="A39" s="264"/>
      <c r="B39" s="23">
        <f>IF('Training Tracker'!P18="N/A", "N/A SSP Staff",SUM(D39:AL39))</f>
        <v>0</v>
      </c>
      <c r="C39" s="265" t="s">
        <v>160</v>
      </c>
      <c r="D39" s="58"/>
      <c r="E39" s="58"/>
      <c r="F39" s="58"/>
      <c r="G39" s="58"/>
      <c r="H39" s="58"/>
      <c r="I39" s="58"/>
      <c r="J39" s="58"/>
      <c r="K39" s="58"/>
      <c r="L39" s="58"/>
      <c r="M39" s="58"/>
      <c r="N39" s="58"/>
      <c r="O39" s="58"/>
      <c r="P39" s="58"/>
      <c r="Q39" s="58"/>
      <c r="R39" s="58"/>
      <c r="S39" s="58"/>
      <c r="T39" s="58"/>
      <c r="U39" s="58"/>
      <c r="V39" s="58"/>
      <c r="W39" s="58"/>
      <c r="X39" s="58"/>
      <c r="Y39" s="58"/>
      <c r="Z39" s="58"/>
      <c r="AA39" s="58"/>
      <c r="AB39" s="58"/>
      <c r="AC39" s="58"/>
      <c r="AD39" s="58"/>
      <c r="AE39" s="58"/>
      <c r="AF39" s="58"/>
      <c r="AG39" s="58"/>
      <c r="AH39" s="58"/>
      <c r="AI39" s="58"/>
      <c r="AJ39" s="58"/>
      <c r="AK39" s="58"/>
      <c r="AL39" s="58"/>
    </row>
    <row r="40" spans="1:38">
      <c r="D40" s="22"/>
      <c r="E40" s="22"/>
      <c r="F40" s="22"/>
      <c r="G40" s="22"/>
      <c r="H40" s="22"/>
      <c r="I40" s="22"/>
      <c r="J40" s="22"/>
      <c r="K40" s="22"/>
      <c r="L40" s="22"/>
      <c r="M40" s="22"/>
      <c r="N40" s="22"/>
      <c r="O40" s="22"/>
      <c r="P40" s="22"/>
      <c r="Q40" s="22"/>
      <c r="R40" s="22"/>
      <c r="S40" s="22"/>
      <c r="T40" s="22"/>
      <c r="U40" s="22"/>
      <c r="V40" s="22"/>
      <c r="W40" s="22"/>
      <c r="X40" s="22"/>
      <c r="Y40" s="22"/>
      <c r="Z40" s="22"/>
      <c r="AA40" s="22"/>
      <c r="AB40" s="22"/>
      <c r="AC40" s="22"/>
      <c r="AD40" s="22"/>
      <c r="AE40" s="22"/>
      <c r="AF40" s="22"/>
      <c r="AG40" s="22"/>
      <c r="AH40" s="22"/>
      <c r="AI40" s="22"/>
      <c r="AJ40" s="22"/>
      <c r="AK40" s="22"/>
      <c r="AL40" s="22"/>
    </row>
    <row r="41" spans="1:38" s="57" customFormat="1">
      <c r="A41" s="261" t="s">
        <v>172</v>
      </c>
      <c r="B41" s="263">
        <f>'Training Tracker'!A19</f>
        <v>0</v>
      </c>
      <c r="C41" s="262" t="s">
        <v>159</v>
      </c>
      <c r="D41" s="56"/>
      <c r="E41" s="56"/>
      <c r="F41" s="56"/>
      <c r="G41" s="56"/>
      <c r="H41" s="56"/>
      <c r="I41" s="56"/>
      <c r="J41" s="56"/>
      <c r="K41" s="56"/>
      <c r="L41" s="56"/>
      <c r="M41" s="56"/>
      <c r="N41" s="56"/>
      <c r="O41" s="56"/>
      <c r="P41" s="56"/>
      <c r="Q41" s="56"/>
      <c r="R41" s="56"/>
      <c r="S41" s="56"/>
      <c r="T41" s="56"/>
      <c r="U41" s="56"/>
      <c r="V41" s="56"/>
      <c r="W41" s="56"/>
      <c r="X41" s="56"/>
      <c r="Y41" s="56"/>
      <c r="Z41" s="56"/>
      <c r="AA41" s="56"/>
      <c r="AB41" s="56"/>
      <c r="AC41" s="56"/>
      <c r="AD41" s="56"/>
      <c r="AE41" s="56"/>
      <c r="AF41" s="56"/>
      <c r="AG41" s="56"/>
      <c r="AH41" s="56"/>
      <c r="AI41" s="56"/>
      <c r="AJ41" s="56"/>
      <c r="AK41" s="56"/>
      <c r="AL41" s="56"/>
    </row>
    <row r="42" spans="1:38" s="59" customFormat="1">
      <c r="A42" s="264"/>
      <c r="B42" s="23">
        <f>IF('Training Tracker'!P19="N/A", "N/A SSP Staff",SUM(D42:AL42))</f>
        <v>0</v>
      </c>
      <c r="C42" s="265" t="s">
        <v>160</v>
      </c>
      <c r="D42" s="58"/>
      <c r="E42" s="58"/>
      <c r="F42" s="58"/>
      <c r="G42" s="58"/>
      <c r="H42" s="58"/>
      <c r="I42" s="58"/>
      <c r="J42" s="58"/>
      <c r="K42" s="58"/>
      <c r="L42" s="58"/>
      <c r="M42" s="58"/>
      <c r="N42" s="58"/>
      <c r="O42" s="58"/>
      <c r="P42" s="58"/>
      <c r="Q42" s="58"/>
      <c r="R42" s="58"/>
      <c r="S42" s="58"/>
      <c r="T42" s="58"/>
      <c r="U42" s="58"/>
      <c r="V42" s="58"/>
      <c r="W42" s="58"/>
      <c r="X42" s="58"/>
      <c r="Y42" s="58"/>
      <c r="Z42" s="58"/>
      <c r="AA42" s="58"/>
      <c r="AB42" s="58"/>
      <c r="AC42" s="58"/>
      <c r="AD42" s="58"/>
      <c r="AE42" s="58"/>
      <c r="AF42" s="58"/>
      <c r="AG42" s="58"/>
      <c r="AH42" s="58"/>
      <c r="AI42" s="58"/>
      <c r="AJ42" s="58"/>
      <c r="AK42" s="58"/>
      <c r="AL42" s="58"/>
    </row>
    <row r="43" spans="1:38">
      <c r="D43" s="22"/>
      <c r="E43" s="22"/>
      <c r="F43" s="22"/>
      <c r="G43" s="22"/>
      <c r="H43" s="22"/>
      <c r="I43" s="22"/>
      <c r="J43" s="22"/>
      <c r="K43" s="22"/>
      <c r="L43" s="22"/>
      <c r="M43" s="22"/>
      <c r="N43" s="22"/>
      <c r="O43" s="22"/>
      <c r="P43" s="22"/>
      <c r="Q43" s="22"/>
      <c r="R43" s="22"/>
      <c r="S43" s="22"/>
      <c r="T43" s="22"/>
      <c r="U43" s="22"/>
      <c r="V43" s="22"/>
      <c r="W43" s="22"/>
      <c r="X43" s="22"/>
      <c r="Y43" s="22"/>
      <c r="Z43" s="22"/>
      <c r="AA43" s="22"/>
      <c r="AB43" s="22"/>
      <c r="AC43" s="22"/>
      <c r="AD43" s="22"/>
      <c r="AE43" s="22"/>
      <c r="AF43" s="22"/>
      <c r="AG43" s="22"/>
      <c r="AH43" s="22"/>
      <c r="AI43" s="22"/>
      <c r="AJ43" s="22"/>
      <c r="AK43" s="22"/>
      <c r="AL43" s="22"/>
    </row>
    <row r="44" spans="1:38" s="57" customFormat="1">
      <c r="A44" s="261" t="s">
        <v>173</v>
      </c>
      <c r="B44" s="263">
        <f>'Training Tracker'!A20</f>
        <v>0</v>
      </c>
      <c r="C44" s="262" t="s">
        <v>159</v>
      </c>
      <c r="D44" s="56"/>
      <c r="E44" s="56"/>
      <c r="F44" s="56"/>
      <c r="G44" s="56"/>
      <c r="H44" s="56"/>
      <c r="I44" s="56"/>
      <c r="J44" s="56"/>
      <c r="K44" s="56"/>
      <c r="L44" s="56"/>
      <c r="M44" s="56"/>
      <c r="N44" s="56"/>
      <c r="O44" s="56"/>
      <c r="P44" s="56"/>
      <c r="Q44" s="56"/>
      <c r="R44" s="56"/>
      <c r="S44" s="56"/>
      <c r="T44" s="56"/>
      <c r="U44" s="56"/>
      <c r="V44" s="56"/>
      <c r="W44" s="56"/>
      <c r="X44" s="56"/>
      <c r="Y44" s="56"/>
      <c r="Z44" s="56"/>
      <c r="AA44" s="56"/>
      <c r="AB44" s="56"/>
      <c r="AC44" s="56"/>
      <c r="AD44" s="56"/>
      <c r="AE44" s="56"/>
      <c r="AF44" s="56"/>
      <c r="AG44" s="56"/>
      <c r="AH44" s="56"/>
      <c r="AI44" s="56"/>
      <c r="AJ44" s="56"/>
      <c r="AK44" s="56"/>
      <c r="AL44" s="56"/>
    </row>
    <row r="45" spans="1:38" s="59" customFormat="1">
      <c r="A45" s="264"/>
      <c r="B45" s="23">
        <f>IF('Training Tracker'!P20="N/A", "N/A SSP Staff",SUM(D45:AL45))</f>
        <v>0</v>
      </c>
      <c r="C45" s="265" t="s">
        <v>160</v>
      </c>
      <c r="D45" s="58"/>
      <c r="E45" s="58"/>
      <c r="F45" s="58"/>
      <c r="G45" s="58"/>
      <c r="H45" s="58"/>
      <c r="I45" s="58"/>
      <c r="J45" s="58"/>
      <c r="K45" s="58"/>
      <c r="L45" s="58"/>
      <c r="M45" s="58"/>
      <c r="N45" s="58"/>
      <c r="O45" s="58"/>
      <c r="P45" s="58"/>
      <c r="Q45" s="58"/>
      <c r="R45" s="58"/>
      <c r="S45" s="58"/>
      <c r="T45" s="58"/>
      <c r="U45" s="58"/>
      <c r="V45" s="58"/>
      <c r="W45" s="58"/>
      <c r="X45" s="58"/>
      <c r="Y45" s="58"/>
      <c r="Z45" s="58"/>
      <c r="AA45" s="58"/>
      <c r="AB45" s="58"/>
      <c r="AC45" s="58"/>
      <c r="AD45" s="58"/>
      <c r="AE45" s="58"/>
      <c r="AF45" s="58"/>
      <c r="AG45" s="58"/>
      <c r="AH45" s="58"/>
      <c r="AI45" s="58"/>
      <c r="AJ45" s="58"/>
      <c r="AK45" s="58"/>
      <c r="AL45" s="58"/>
    </row>
    <row r="46" spans="1:38">
      <c r="D46" s="22"/>
      <c r="E46" s="22"/>
      <c r="F46" s="22"/>
      <c r="G46" s="22"/>
      <c r="H46" s="22"/>
      <c r="I46" s="22"/>
      <c r="J46" s="22"/>
      <c r="K46" s="22"/>
      <c r="L46" s="22"/>
      <c r="M46" s="22"/>
      <c r="N46" s="22"/>
      <c r="O46" s="22"/>
      <c r="P46" s="22"/>
      <c r="Q46" s="22"/>
      <c r="R46" s="22"/>
      <c r="S46" s="22"/>
      <c r="T46" s="22"/>
      <c r="U46" s="22"/>
      <c r="V46" s="22"/>
      <c r="W46" s="22"/>
      <c r="X46" s="22"/>
      <c r="Y46" s="22"/>
      <c r="Z46" s="22"/>
      <c r="AA46" s="22"/>
      <c r="AB46" s="22"/>
      <c r="AC46" s="22"/>
      <c r="AD46" s="22"/>
      <c r="AE46" s="22"/>
      <c r="AF46" s="22"/>
      <c r="AG46" s="22"/>
      <c r="AH46" s="22"/>
      <c r="AI46" s="22"/>
      <c r="AJ46" s="22"/>
      <c r="AK46" s="22"/>
      <c r="AL46" s="22"/>
    </row>
    <row r="47" spans="1:38" s="57" customFormat="1">
      <c r="A47" s="261" t="s">
        <v>174</v>
      </c>
      <c r="B47" s="263">
        <f>'Training Tracker'!A21</f>
        <v>0</v>
      </c>
      <c r="C47" s="262" t="s">
        <v>159</v>
      </c>
      <c r="D47" s="56"/>
      <c r="E47" s="56"/>
      <c r="F47" s="56"/>
      <c r="G47" s="56"/>
      <c r="H47" s="56"/>
      <c r="I47" s="56"/>
      <c r="J47" s="56"/>
      <c r="K47" s="56"/>
      <c r="L47" s="56"/>
      <c r="M47" s="56"/>
      <c r="N47" s="56"/>
      <c r="O47" s="56"/>
      <c r="P47" s="56"/>
      <c r="Q47" s="56"/>
      <c r="R47" s="56"/>
      <c r="S47" s="56"/>
      <c r="T47" s="56"/>
      <c r="U47" s="56"/>
      <c r="V47" s="56"/>
      <c r="W47" s="56"/>
      <c r="X47" s="56"/>
      <c r="Y47" s="56"/>
      <c r="Z47" s="56"/>
      <c r="AA47" s="56"/>
      <c r="AB47" s="56"/>
      <c r="AC47" s="56"/>
      <c r="AD47" s="56"/>
      <c r="AE47" s="56"/>
      <c r="AF47" s="56"/>
      <c r="AG47" s="56"/>
      <c r="AH47" s="56"/>
      <c r="AI47" s="56"/>
      <c r="AJ47" s="56"/>
      <c r="AK47" s="56"/>
      <c r="AL47" s="56"/>
    </row>
    <row r="48" spans="1:38" s="59" customFormat="1">
      <c r="A48" s="264"/>
      <c r="B48" s="23">
        <f>IF('Training Tracker'!P21="N/A", "N/A SSP Staff",SUM(D48:AL48))</f>
        <v>0</v>
      </c>
      <c r="C48" s="265" t="s">
        <v>160</v>
      </c>
      <c r="D48" s="58"/>
      <c r="E48" s="58"/>
      <c r="F48" s="58"/>
      <c r="G48" s="58"/>
      <c r="H48" s="58"/>
      <c r="I48" s="58"/>
      <c r="J48" s="58"/>
      <c r="K48" s="58"/>
      <c r="L48" s="58"/>
      <c r="M48" s="58"/>
      <c r="N48" s="58"/>
      <c r="O48" s="58"/>
      <c r="P48" s="58"/>
      <c r="Q48" s="58"/>
      <c r="R48" s="58"/>
      <c r="S48" s="58"/>
      <c r="T48" s="58"/>
      <c r="U48" s="58"/>
      <c r="V48" s="58"/>
      <c r="W48" s="58"/>
      <c r="X48" s="58"/>
      <c r="Y48" s="58"/>
      <c r="Z48" s="58"/>
      <c r="AA48" s="58"/>
      <c r="AB48" s="58"/>
      <c r="AC48" s="58"/>
      <c r="AD48" s="58"/>
      <c r="AE48" s="58"/>
      <c r="AF48" s="58"/>
      <c r="AG48" s="58"/>
      <c r="AH48" s="58"/>
      <c r="AI48" s="58"/>
      <c r="AJ48" s="58"/>
      <c r="AK48" s="58"/>
      <c r="AL48" s="58"/>
    </row>
    <row r="49" spans="1:38">
      <c r="D49" s="22"/>
      <c r="E49" s="22"/>
      <c r="F49" s="22"/>
      <c r="G49" s="22"/>
      <c r="H49" s="22"/>
      <c r="I49" s="22"/>
      <c r="J49" s="22"/>
      <c r="K49" s="22"/>
      <c r="L49" s="22"/>
      <c r="M49" s="22"/>
      <c r="N49" s="22"/>
      <c r="O49" s="22"/>
      <c r="P49" s="22"/>
      <c r="Q49" s="22"/>
      <c r="R49" s="22"/>
      <c r="S49" s="22"/>
      <c r="T49" s="22"/>
      <c r="U49" s="22"/>
      <c r="V49" s="22"/>
      <c r="W49" s="22"/>
      <c r="X49" s="22"/>
      <c r="Y49" s="22"/>
      <c r="Z49" s="22"/>
      <c r="AA49" s="22"/>
      <c r="AB49" s="22"/>
      <c r="AC49" s="22"/>
      <c r="AD49" s="22"/>
      <c r="AE49" s="22"/>
      <c r="AF49" s="22"/>
      <c r="AG49" s="22"/>
      <c r="AH49" s="22"/>
      <c r="AI49" s="22"/>
      <c r="AJ49" s="22"/>
      <c r="AK49" s="22"/>
      <c r="AL49" s="22"/>
    </row>
    <row r="50" spans="1:38" s="57" customFormat="1">
      <c r="A50" s="261" t="s">
        <v>175</v>
      </c>
      <c r="B50" s="263">
        <f>'Training Tracker'!A22</f>
        <v>0</v>
      </c>
      <c r="C50" s="262" t="s">
        <v>159</v>
      </c>
      <c r="D50" s="56"/>
      <c r="E50" s="56"/>
      <c r="F50" s="56"/>
      <c r="G50" s="56"/>
      <c r="H50" s="56"/>
      <c r="I50" s="56"/>
      <c r="J50" s="56"/>
      <c r="K50" s="56"/>
      <c r="L50" s="56"/>
      <c r="M50" s="56"/>
      <c r="N50" s="56"/>
      <c r="O50" s="56"/>
      <c r="P50" s="56"/>
      <c r="Q50" s="56"/>
      <c r="R50" s="56"/>
      <c r="S50" s="56"/>
      <c r="T50" s="56"/>
      <c r="U50" s="56"/>
      <c r="V50" s="56"/>
      <c r="W50" s="56"/>
      <c r="X50" s="56"/>
      <c r="Y50" s="56"/>
      <c r="Z50" s="56"/>
      <c r="AA50" s="56"/>
      <c r="AB50" s="56"/>
      <c r="AC50" s="56"/>
      <c r="AD50" s="56"/>
      <c r="AE50" s="56"/>
      <c r="AF50" s="56"/>
      <c r="AG50" s="56"/>
      <c r="AH50" s="56"/>
      <c r="AI50" s="56"/>
      <c r="AJ50" s="56"/>
      <c r="AK50" s="56"/>
      <c r="AL50" s="56"/>
    </row>
    <row r="51" spans="1:38" s="59" customFormat="1">
      <c r="A51" s="264"/>
      <c r="B51" s="23">
        <f>IF('Training Tracker'!P22="N/A", "N/A SSP Staff",SUM(D51:AL51))</f>
        <v>0</v>
      </c>
      <c r="C51" s="265" t="s">
        <v>160</v>
      </c>
      <c r="D51" s="58"/>
      <c r="E51" s="58"/>
      <c r="F51" s="58"/>
      <c r="G51" s="58"/>
      <c r="H51" s="58"/>
      <c r="I51" s="58"/>
      <c r="J51" s="58"/>
      <c r="K51" s="58"/>
      <c r="L51" s="58"/>
      <c r="M51" s="58"/>
      <c r="N51" s="58"/>
      <c r="O51" s="58"/>
      <c r="P51" s="58"/>
      <c r="Q51" s="58"/>
      <c r="R51" s="58"/>
      <c r="S51" s="58"/>
      <c r="T51" s="58"/>
      <c r="U51" s="58"/>
      <c r="V51" s="58"/>
      <c r="W51" s="58"/>
      <c r="X51" s="58"/>
      <c r="Y51" s="58"/>
      <c r="Z51" s="58"/>
      <c r="AA51" s="58"/>
      <c r="AB51" s="58"/>
      <c r="AC51" s="58"/>
      <c r="AD51" s="58"/>
      <c r="AE51" s="58"/>
      <c r="AF51" s="58"/>
      <c r="AG51" s="58"/>
      <c r="AH51" s="58"/>
      <c r="AI51" s="58"/>
      <c r="AJ51" s="58"/>
      <c r="AK51" s="58"/>
      <c r="AL51" s="58"/>
    </row>
    <row r="53" spans="1:38" s="57" customFormat="1">
      <c r="A53" s="261" t="s">
        <v>176</v>
      </c>
      <c r="B53" s="263">
        <f>'Training Tracker'!A23</f>
        <v>0</v>
      </c>
      <c r="C53" s="262" t="s">
        <v>159</v>
      </c>
      <c r="D53" s="56"/>
      <c r="E53" s="56"/>
      <c r="F53" s="56"/>
      <c r="G53" s="56"/>
      <c r="H53" s="56"/>
      <c r="I53" s="56"/>
      <c r="J53" s="56"/>
      <c r="K53" s="56"/>
      <c r="L53" s="56"/>
      <c r="M53" s="56"/>
      <c r="N53" s="56"/>
      <c r="O53" s="56"/>
      <c r="P53" s="56"/>
      <c r="Q53" s="56"/>
      <c r="R53" s="56"/>
      <c r="S53" s="56"/>
      <c r="T53" s="56"/>
      <c r="U53" s="56"/>
      <c r="V53" s="56"/>
      <c r="W53" s="56"/>
      <c r="X53" s="56"/>
      <c r="Y53" s="56"/>
      <c r="Z53" s="56"/>
      <c r="AA53" s="56"/>
      <c r="AB53" s="56"/>
      <c r="AC53" s="56"/>
      <c r="AD53" s="56"/>
      <c r="AE53" s="56"/>
      <c r="AF53" s="56"/>
      <c r="AG53" s="56"/>
      <c r="AH53" s="56"/>
      <c r="AI53" s="56"/>
      <c r="AJ53" s="56"/>
      <c r="AK53" s="56"/>
      <c r="AL53" s="56"/>
    </row>
    <row r="54" spans="1:38" s="59" customFormat="1">
      <c r="A54" s="264"/>
      <c r="B54" s="23">
        <f>IF('Training Tracker'!P23="N/A", "N/A SSP Staff",SUM(D54:AL54))</f>
        <v>0</v>
      </c>
      <c r="C54" s="265" t="s">
        <v>160</v>
      </c>
      <c r="D54" s="58"/>
      <c r="E54" s="58"/>
      <c r="F54" s="58"/>
      <c r="G54" s="58"/>
      <c r="H54" s="58"/>
      <c r="I54" s="58"/>
      <c r="J54" s="58"/>
      <c r="K54" s="58"/>
      <c r="L54" s="58"/>
      <c r="M54" s="58"/>
      <c r="N54" s="58"/>
      <c r="O54" s="58"/>
      <c r="P54" s="58"/>
      <c r="Q54" s="58"/>
      <c r="R54" s="58"/>
      <c r="S54" s="58"/>
      <c r="T54" s="58"/>
      <c r="U54" s="58"/>
      <c r="V54" s="58"/>
      <c r="W54" s="58"/>
      <c r="X54" s="58"/>
      <c r="Y54" s="58"/>
      <c r="Z54" s="58"/>
      <c r="AA54" s="58"/>
      <c r="AB54" s="58"/>
      <c r="AC54" s="58"/>
      <c r="AD54" s="58"/>
      <c r="AE54" s="58"/>
      <c r="AF54" s="58"/>
      <c r="AG54" s="58"/>
      <c r="AH54" s="58"/>
      <c r="AI54" s="58"/>
      <c r="AJ54" s="58"/>
      <c r="AK54" s="58"/>
      <c r="AL54" s="58"/>
    </row>
    <row r="55" spans="1:38">
      <c r="D55" s="22"/>
      <c r="E55" s="22"/>
      <c r="F55" s="22"/>
      <c r="G55" s="22"/>
      <c r="H55" s="22"/>
      <c r="I55" s="22"/>
      <c r="J55" s="22"/>
      <c r="K55" s="22"/>
      <c r="L55" s="22"/>
      <c r="M55" s="22"/>
      <c r="N55" s="22"/>
      <c r="O55" s="22"/>
      <c r="P55" s="22"/>
      <c r="Q55" s="22"/>
      <c r="R55" s="22"/>
      <c r="S55" s="22"/>
      <c r="T55" s="22"/>
      <c r="U55" s="22"/>
      <c r="V55" s="22"/>
      <c r="W55" s="22"/>
      <c r="X55" s="22"/>
      <c r="Y55" s="22"/>
      <c r="Z55" s="22"/>
      <c r="AA55" s="22"/>
      <c r="AB55" s="22"/>
      <c r="AC55" s="22"/>
      <c r="AD55" s="22"/>
      <c r="AE55" s="22"/>
      <c r="AF55" s="22"/>
      <c r="AG55" s="22"/>
      <c r="AH55" s="22"/>
      <c r="AI55" s="22"/>
      <c r="AJ55" s="22"/>
      <c r="AK55" s="22"/>
      <c r="AL55" s="22"/>
    </row>
    <row r="56" spans="1:38" s="57" customFormat="1">
      <c r="A56" s="261" t="s">
        <v>177</v>
      </c>
      <c r="B56" s="263">
        <f>'Training Tracker'!A24</f>
        <v>0</v>
      </c>
      <c r="C56" s="262" t="s">
        <v>159</v>
      </c>
      <c r="D56" s="56"/>
      <c r="E56" s="56"/>
      <c r="F56" s="56"/>
      <c r="G56" s="56"/>
      <c r="H56" s="56"/>
      <c r="I56" s="56"/>
      <c r="J56" s="56"/>
      <c r="K56" s="56"/>
      <c r="L56" s="56"/>
      <c r="M56" s="56"/>
      <c r="N56" s="56"/>
      <c r="O56" s="56"/>
      <c r="P56" s="56"/>
      <c r="Q56" s="56"/>
      <c r="R56" s="56"/>
      <c r="S56" s="56"/>
      <c r="T56" s="56"/>
      <c r="U56" s="56"/>
      <c r="V56" s="56"/>
      <c r="W56" s="56"/>
      <c r="X56" s="56"/>
      <c r="Y56" s="56"/>
      <c r="Z56" s="56"/>
      <c r="AA56" s="56"/>
      <c r="AB56" s="56"/>
      <c r="AC56" s="56"/>
      <c r="AD56" s="56"/>
      <c r="AE56" s="56"/>
      <c r="AF56" s="56"/>
      <c r="AG56" s="56"/>
      <c r="AH56" s="56"/>
      <c r="AI56" s="56"/>
      <c r="AJ56" s="56"/>
      <c r="AK56" s="56"/>
      <c r="AL56" s="56"/>
    </row>
    <row r="57" spans="1:38" s="59" customFormat="1">
      <c r="A57" s="264"/>
      <c r="B57" s="23">
        <f>IF('Training Tracker'!P24="N/A", "N/A SSP Staff",SUM(D57:AL57))</f>
        <v>0</v>
      </c>
      <c r="C57" s="265" t="s">
        <v>160</v>
      </c>
      <c r="D57" s="58"/>
      <c r="E57" s="58"/>
      <c r="F57" s="58"/>
      <c r="G57" s="58"/>
      <c r="H57" s="58"/>
      <c r="I57" s="58"/>
      <c r="J57" s="58"/>
      <c r="K57" s="58"/>
      <c r="L57" s="58"/>
      <c r="M57" s="58"/>
      <c r="N57" s="58"/>
      <c r="O57" s="58"/>
      <c r="P57" s="58"/>
      <c r="Q57" s="58"/>
      <c r="R57" s="58"/>
      <c r="S57" s="58"/>
      <c r="T57" s="58"/>
      <c r="U57" s="58"/>
      <c r="V57" s="58"/>
      <c r="W57" s="58"/>
      <c r="X57" s="58"/>
      <c r="Y57" s="58"/>
      <c r="Z57" s="58"/>
      <c r="AA57" s="58"/>
      <c r="AB57" s="58"/>
      <c r="AC57" s="58"/>
      <c r="AD57" s="58"/>
      <c r="AE57" s="58"/>
      <c r="AF57" s="58"/>
      <c r="AG57" s="58"/>
      <c r="AH57" s="58"/>
      <c r="AI57" s="58"/>
      <c r="AJ57" s="58"/>
      <c r="AK57" s="58"/>
      <c r="AL57" s="58"/>
    </row>
    <row r="58" spans="1:38">
      <c r="D58" s="22"/>
      <c r="E58" s="22"/>
      <c r="F58" s="22"/>
      <c r="G58" s="22"/>
      <c r="H58" s="22"/>
      <c r="I58" s="22"/>
      <c r="J58" s="22"/>
      <c r="K58" s="22"/>
      <c r="L58" s="22"/>
      <c r="M58" s="22"/>
      <c r="N58" s="22"/>
      <c r="O58" s="22"/>
      <c r="P58" s="22"/>
      <c r="Q58" s="22"/>
      <c r="R58" s="22"/>
      <c r="S58" s="22"/>
      <c r="T58" s="22"/>
      <c r="U58" s="22"/>
      <c r="V58" s="22"/>
      <c r="W58" s="22"/>
      <c r="X58" s="22"/>
      <c r="Y58" s="22"/>
      <c r="Z58" s="22"/>
      <c r="AA58" s="22"/>
      <c r="AB58" s="22"/>
      <c r="AC58" s="22"/>
      <c r="AD58" s="22"/>
      <c r="AE58" s="22"/>
      <c r="AF58" s="22"/>
      <c r="AG58" s="22"/>
      <c r="AH58" s="22"/>
      <c r="AI58" s="22"/>
      <c r="AJ58" s="22"/>
      <c r="AK58" s="22"/>
      <c r="AL58" s="22"/>
    </row>
    <row r="59" spans="1:38" s="57" customFormat="1">
      <c r="A59" s="261" t="s">
        <v>178</v>
      </c>
      <c r="B59" s="263">
        <f>'Training Tracker'!A25</f>
        <v>0</v>
      </c>
      <c r="C59" s="262" t="s">
        <v>159</v>
      </c>
      <c r="D59" s="56"/>
      <c r="E59" s="56"/>
      <c r="F59" s="56"/>
      <c r="G59" s="56"/>
      <c r="H59" s="56"/>
      <c r="I59" s="56"/>
      <c r="J59" s="56"/>
      <c r="K59" s="56"/>
      <c r="L59" s="56"/>
      <c r="M59" s="56"/>
      <c r="N59" s="56"/>
      <c r="O59" s="56"/>
      <c r="P59" s="56"/>
      <c r="Q59" s="56"/>
      <c r="R59" s="56"/>
      <c r="S59" s="56"/>
      <c r="T59" s="56"/>
      <c r="U59" s="56"/>
      <c r="V59" s="56"/>
      <c r="W59" s="56"/>
      <c r="X59" s="56"/>
      <c r="Y59" s="56"/>
      <c r="Z59" s="56"/>
      <c r="AA59" s="56"/>
      <c r="AB59" s="56"/>
      <c r="AC59" s="56"/>
      <c r="AD59" s="56"/>
      <c r="AE59" s="56"/>
      <c r="AF59" s="56"/>
      <c r="AG59" s="56"/>
      <c r="AH59" s="56"/>
      <c r="AI59" s="56"/>
      <c r="AJ59" s="56"/>
      <c r="AK59" s="56"/>
      <c r="AL59" s="56"/>
    </row>
    <row r="60" spans="1:38" s="59" customFormat="1">
      <c r="A60" s="264"/>
      <c r="B60" s="23">
        <f>IF('Training Tracker'!P25="N/A", "N/A SSP Staff",SUM(D60:AL60))</f>
        <v>0</v>
      </c>
      <c r="C60" s="265" t="s">
        <v>160</v>
      </c>
      <c r="D60" s="58"/>
      <c r="E60" s="58"/>
      <c r="F60" s="58"/>
      <c r="G60" s="58"/>
      <c r="H60" s="58"/>
      <c r="I60" s="58"/>
      <c r="J60" s="58"/>
      <c r="K60" s="58"/>
      <c r="L60" s="58"/>
      <c r="M60" s="58"/>
      <c r="N60" s="58"/>
      <c r="O60" s="58"/>
      <c r="P60" s="58"/>
      <c r="Q60" s="58"/>
      <c r="R60" s="58"/>
      <c r="S60" s="58"/>
      <c r="T60" s="58"/>
      <c r="U60" s="58"/>
      <c r="V60" s="58"/>
      <c r="W60" s="58"/>
      <c r="X60" s="58"/>
      <c r="Y60" s="58"/>
      <c r="Z60" s="58"/>
      <c r="AA60" s="58"/>
      <c r="AB60" s="58"/>
      <c r="AC60" s="58"/>
      <c r="AD60" s="58"/>
      <c r="AE60" s="58"/>
      <c r="AF60" s="58"/>
      <c r="AG60" s="58"/>
      <c r="AH60" s="58"/>
      <c r="AI60" s="58"/>
      <c r="AJ60" s="58"/>
      <c r="AK60" s="58"/>
      <c r="AL60" s="58"/>
    </row>
    <row r="61" spans="1:38">
      <c r="D61" s="22"/>
      <c r="E61" s="22"/>
      <c r="F61" s="22"/>
      <c r="G61" s="22"/>
      <c r="H61" s="22"/>
      <c r="I61" s="22"/>
      <c r="J61" s="22"/>
      <c r="K61" s="22"/>
      <c r="L61" s="22"/>
      <c r="M61" s="22"/>
      <c r="N61" s="22"/>
      <c r="O61" s="22"/>
      <c r="P61" s="22"/>
      <c r="Q61" s="22"/>
      <c r="R61" s="22"/>
      <c r="S61" s="22"/>
      <c r="T61" s="22"/>
      <c r="U61" s="22"/>
      <c r="V61" s="22"/>
      <c r="W61" s="22"/>
      <c r="X61" s="22"/>
      <c r="Y61" s="22"/>
      <c r="Z61" s="22"/>
      <c r="AA61" s="22"/>
      <c r="AB61" s="22"/>
      <c r="AC61" s="22"/>
      <c r="AD61" s="22"/>
      <c r="AE61" s="22"/>
      <c r="AF61" s="22"/>
      <c r="AG61" s="22"/>
      <c r="AH61" s="22"/>
      <c r="AI61" s="22"/>
      <c r="AJ61" s="22"/>
      <c r="AK61" s="22"/>
      <c r="AL61" s="22"/>
    </row>
    <row r="62" spans="1:38" s="57" customFormat="1">
      <c r="A62" s="261" t="s">
        <v>179</v>
      </c>
      <c r="B62" s="263">
        <f>'Training Tracker'!A26</f>
        <v>0</v>
      </c>
      <c r="C62" s="262" t="s">
        <v>159</v>
      </c>
      <c r="D62" s="56"/>
      <c r="E62" s="56"/>
      <c r="F62" s="56"/>
      <c r="G62" s="56"/>
      <c r="H62" s="56"/>
      <c r="I62" s="56"/>
      <c r="J62" s="56"/>
      <c r="K62" s="56"/>
      <c r="L62" s="56"/>
      <c r="M62" s="56"/>
      <c r="N62" s="56"/>
      <c r="O62" s="56"/>
      <c r="P62" s="56"/>
      <c r="Q62" s="56"/>
      <c r="R62" s="56"/>
      <c r="S62" s="56"/>
      <c r="T62" s="56"/>
      <c r="U62" s="56"/>
      <c r="V62" s="56"/>
      <c r="W62" s="56"/>
      <c r="X62" s="56"/>
      <c r="Y62" s="56"/>
      <c r="Z62" s="56"/>
      <c r="AA62" s="56"/>
      <c r="AB62" s="56"/>
      <c r="AC62" s="56"/>
      <c r="AD62" s="56"/>
      <c r="AE62" s="56"/>
      <c r="AF62" s="56"/>
      <c r="AG62" s="56"/>
      <c r="AH62" s="56"/>
      <c r="AI62" s="56"/>
      <c r="AJ62" s="56"/>
      <c r="AK62" s="56"/>
      <c r="AL62" s="56"/>
    </row>
    <row r="63" spans="1:38" s="59" customFormat="1">
      <c r="A63" s="264"/>
      <c r="B63" s="23">
        <f>IF('Training Tracker'!P26="N/A", "N/A SSP Staff",SUM(D63:AL63))</f>
        <v>0</v>
      </c>
      <c r="C63" s="265" t="s">
        <v>160</v>
      </c>
      <c r="D63" s="58"/>
      <c r="E63" s="58"/>
      <c r="F63" s="58"/>
      <c r="G63" s="58"/>
      <c r="H63" s="58"/>
      <c r="I63" s="58"/>
      <c r="J63" s="58"/>
      <c r="K63" s="58"/>
      <c r="L63" s="58"/>
      <c r="M63" s="58"/>
      <c r="N63" s="58"/>
      <c r="O63" s="58"/>
      <c r="P63" s="58"/>
      <c r="Q63" s="58"/>
      <c r="R63" s="58"/>
      <c r="S63" s="58"/>
      <c r="T63" s="58"/>
      <c r="U63" s="58"/>
      <c r="V63" s="58"/>
      <c r="W63" s="58"/>
      <c r="X63" s="58"/>
      <c r="Y63" s="58"/>
      <c r="Z63" s="58"/>
      <c r="AA63" s="58"/>
      <c r="AB63" s="58"/>
      <c r="AC63" s="58"/>
      <c r="AD63" s="58"/>
      <c r="AE63" s="58"/>
      <c r="AF63" s="58"/>
      <c r="AG63" s="58"/>
      <c r="AH63" s="58"/>
      <c r="AI63" s="58"/>
      <c r="AJ63" s="58"/>
      <c r="AK63" s="58"/>
      <c r="AL63" s="58"/>
    </row>
    <row r="64" spans="1:38">
      <c r="D64" s="22"/>
      <c r="E64" s="22"/>
      <c r="F64" s="22"/>
      <c r="G64" s="22"/>
      <c r="H64" s="22"/>
      <c r="I64" s="22"/>
      <c r="J64" s="22"/>
      <c r="K64" s="22"/>
      <c r="L64" s="22"/>
      <c r="M64" s="22"/>
      <c r="N64" s="22"/>
      <c r="O64" s="22"/>
      <c r="P64" s="22"/>
      <c r="Q64" s="22"/>
      <c r="R64" s="22"/>
      <c r="S64" s="22"/>
      <c r="T64" s="22"/>
      <c r="U64" s="22"/>
      <c r="V64" s="22"/>
      <c r="W64" s="22"/>
      <c r="X64" s="22"/>
      <c r="Y64" s="22"/>
      <c r="Z64" s="22"/>
      <c r="AA64" s="22"/>
      <c r="AB64" s="22"/>
      <c r="AC64" s="22"/>
      <c r="AD64" s="22"/>
      <c r="AE64" s="22"/>
      <c r="AF64" s="22"/>
      <c r="AG64" s="22"/>
      <c r="AH64" s="22"/>
      <c r="AI64" s="22"/>
      <c r="AJ64" s="22"/>
      <c r="AK64" s="22"/>
      <c r="AL64" s="22"/>
    </row>
    <row r="65" spans="1:38" s="57" customFormat="1">
      <c r="A65" s="261" t="s">
        <v>180</v>
      </c>
      <c r="B65" s="263">
        <f>'Training Tracker'!A27</f>
        <v>0</v>
      </c>
      <c r="C65" s="262" t="s">
        <v>159</v>
      </c>
      <c r="D65" s="56"/>
      <c r="E65" s="56"/>
      <c r="F65" s="56"/>
      <c r="G65" s="56"/>
      <c r="H65" s="56"/>
      <c r="I65" s="56"/>
      <c r="J65" s="56"/>
      <c r="K65" s="56"/>
      <c r="L65" s="56"/>
      <c r="M65" s="56"/>
      <c r="N65" s="56"/>
      <c r="O65" s="56"/>
      <c r="P65" s="56"/>
      <c r="Q65" s="56"/>
      <c r="R65" s="56"/>
      <c r="S65" s="56"/>
      <c r="T65" s="56"/>
      <c r="U65" s="56"/>
      <c r="V65" s="56"/>
      <c r="W65" s="56"/>
      <c r="X65" s="56"/>
      <c r="Y65" s="56"/>
      <c r="Z65" s="56"/>
      <c r="AA65" s="56"/>
      <c r="AB65" s="56"/>
      <c r="AC65" s="56"/>
      <c r="AD65" s="56"/>
      <c r="AE65" s="56"/>
      <c r="AF65" s="56"/>
      <c r="AG65" s="56"/>
      <c r="AH65" s="56"/>
      <c r="AI65" s="56"/>
      <c r="AJ65" s="56"/>
      <c r="AK65" s="56"/>
      <c r="AL65" s="56"/>
    </row>
    <row r="66" spans="1:38" s="59" customFormat="1">
      <c r="A66" s="264"/>
      <c r="B66" s="23">
        <f>IF('Training Tracker'!P27="N/A", "N/A SSP Staff",SUM(D66:AL66))</f>
        <v>0</v>
      </c>
      <c r="C66" s="265" t="s">
        <v>160</v>
      </c>
      <c r="D66" s="58"/>
      <c r="E66" s="58"/>
      <c r="F66" s="58"/>
      <c r="G66" s="58"/>
      <c r="H66" s="58"/>
      <c r="I66" s="58"/>
      <c r="J66" s="58"/>
      <c r="K66" s="58"/>
      <c r="L66" s="58"/>
      <c r="M66" s="58"/>
      <c r="N66" s="58"/>
      <c r="O66" s="58"/>
      <c r="P66" s="58"/>
      <c r="Q66" s="58"/>
      <c r="R66" s="58"/>
      <c r="S66" s="58"/>
      <c r="T66" s="58"/>
      <c r="U66" s="58"/>
      <c r="V66" s="58"/>
      <c r="W66" s="58"/>
      <c r="X66" s="58"/>
      <c r="Y66" s="58"/>
      <c r="Z66" s="58"/>
      <c r="AA66" s="58"/>
      <c r="AB66" s="58"/>
      <c r="AC66" s="58"/>
      <c r="AD66" s="58"/>
      <c r="AE66" s="58"/>
      <c r="AF66" s="58"/>
      <c r="AG66" s="58"/>
      <c r="AH66" s="58"/>
      <c r="AI66" s="58"/>
      <c r="AJ66" s="58"/>
      <c r="AK66" s="58"/>
      <c r="AL66" s="58"/>
    </row>
    <row r="67" spans="1:38">
      <c r="D67" s="22"/>
      <c r="E67" s="22"/>
      <c r="F67" s="22"/>
      <c r="G67" s="22"/>
      <c r="H67" s="22"/>
      <c r="I67" s="22"/>
      <c r="J67" s="22"/>
      <c r="K67" s="22"/>
      <c r="L67" s="22"/>
      <c r="M67" s="22"/>
      <c r="N67" s="22"/>
      <c r="O67" s="22"/>
      <c r="P67" s="22"/>
      <c r="Q67" s="22"/>
      <c r="R67" s="22"/>
      <c r="S67" s="22"/>
      <c r="T67" s="22"/>
      <c r="U67" s="22"/>
      <c r="V67" s="22"/>
      <c r="W67" s="22"/>
      <c r="X67" s="22"/>
      <c r="Y67" s="22"/>
      <c r="Z67" s="22"/>
      <c r="AA67" s="22"/>
      <c r="AB67" s="22"/>
      <c r="AC67" s="22"/>
      <c r="AD67" s="22"/>
      <c r="AE67" s="22"/>
      <c r="AF67" s="22"/>
      <c r="AG67" s="22"/>
      <c r="AH67" s="22"/>
      <c r="AI67" s="22"/>
      <c r="AJ67" s="22"/>
      <c r="AK67" s="22"/>
      <c r="AL67" s="22"/>
    </row>
    <row r="68" spans="1:38" s="57" customFormat="1">
      <c r="A68" s="261" t="s">
        <v>181</v>
      </c>
      <c r="B68" s="263">
        <f>'Training Tracker'!A28</f>
        <v>0</v>
      </c>
      <c r="C68" s="262" t="s">
        <v>159</v>
      </c>
      <c r="D68" s="56"/>
      <c r="E68" s="56"/>
      <c r="F68" s="56"/>
      <c r="G68" s="56"/>
      <c r="H68" s="56"/>
      <c r="I68" s="56"/>
      <c r="J68" s="56"/>
      <c r="K68" s="56"/>
      <c r="L68" s="56"/>
      <c r="M68" s="56"/>
      <c r="N68" s="56"/>
      <c r="O68" s="56"/>
      <c r="P68" s="56"/>
      <c r="Q68" s="56"/>
      <c r="R68" s="56"/>
      <c r="S68" s="56"/>
      <c r="T68" s="56"/>
      <c r="U68" s="56"/>
      <c r="V68" s="56"/>
      <c r="W68" s="56"/>
      <c r="X68" s="56"/>
      <c r="Y68" s="56"/>
      <c r="Z68" s="56"/>
      <c r="AA68" s="56"/>
      <c r="AB68" s="56"/>
      <c r="AC68" s="56"/>
      <c r="AD68" s="56"/>
      <c r="AE68" s="56"/>
      <c r="AF68" s="56"/>
      <c r="AG68" s="56"/>
      <c r="AH68" s="56"/>
      <c r="AI68" s="56"/>
      <c r="AJ68" s="56"/>
      <c r="AK68" s="56"/>
      <c r="AL68" s="56"/>
    </row>
    <row r="69" spans="1:38" s="59" customFormat="1">
      <c r="A69" s="264"/>
      <c r="B69" s="23">
        <f>IF('Training Tracker'!P28="N/A", "N/A SSP Staff",SUM(D69:AL69))</f>
        <v>0</v>
      </c>
      <c r="C69" s="265" t="s">
        <v>160</v>
      </c>
      <c r="D69" s="58"/>
      <c r="E69" s="58"/>
      <c r="F69" s="58"/>
      <c r="G69" s="58"/>
      <c r="H69" s="58"/>
      <c r="I69" s="58"/>
      <c r="J69" s="58"/>
      <c r="K69" s="58"/>
      <c r="L69" s="58"/>
      <c r="M69" s="58"/>
      <c r="N69" s="58"/>
      <c r="O69" s="58"/>
      <c r="P69" s="58"/>
      <c r="Q69" s="58"/>
      <c r="R69" s="58"/>
      <c r="S69" s="58"/>
      <c r="T69" s="58"/>
      <c r="U69" s="58"/>
      <c r="V69" s="58"/>
      <c r="W69" s="58"/>
      <c r="X69" s="58"/>
      <c r="Y69" s="58"/>
      <c r="Z69" s="58"/>
      <c r="AA69" s="58"/>
      <c r="AB69" s="58"/>
      <c r="AC69" s="58"/>
      <c r="AD69" s="58"/>
      <c r="AE69" s="58"/>
      <c r="AF69" s="58"/>
      <c r="AG69" s="58"/>
      <c r="AH69" s="58"/>
      <c r="AI69" s="58"/>
      <c r="AJ69" s="58"/>
      <c r="AK69" s="58"/>
      <c r="AL69" s="58"/>
    </row>
    <row r="70" spans="1:38">
      <c r="D70" s="22"/>
      <c r="E70" s="22"/>
      <c r="F70" s="22"/>
      <c r="G70" s="22"/>
      <c r="H70" s="22"/>
      <c r="I70" s="22"/>
      <c r="J70" s="22"/>
      <c r="K70" s="22"/>
      <c r="L70" s="22"/>
      <c r="M70" s="22"/>
      <c r="N70" s="22"/>
      <c r="O70" s="22"/>
      <c r="P70" s="22"/>
      <c r="Q70" s="22"/>
      <c r="R70" s="22"/>
      <c r="S70" s="22"/>
      <c r="T70" s="22"/>
      <c r="U70" s="22"/>
      <c r="V70" s="22"/>
      <c r="W70" s="22"/>
      <c r="X70" s="22"/>
      <c r="Y70" s="22"/>
      <c r="Z70" s="22"/>
      <c r="AA70" s="22"/>
      <c r="AB70" s="22"/>
      <c r="AC70" s="22"/>
      <c r="AD70" s="22"/>
      <c r="AE70" s="22"/>
      <c r="AF70" s="22"/>
      <c r="AG70" s="22"/>
      <c r="AH70" s="22"/>
      <c r="AI70" s="22"/>
      <c r="AJ70" s="22"/>
      <c r="AK70" s="22"/>
      <c r="AL70" s="22"/>
    </row>
    <row r="71" spans="1:38" s="57" customFormat="1">
      <c r="A71" s="261" t="s">
        <v>182</v>
      </c>
      <c r="B71" s="263">
        <f>'Training Tracker'!A29</f>
        <v>0</v>
      </c>
      <c r="C71" s="262" t="s">
        <v>159</v>
      </c>
      <c r="D71" s="56"/>
      <c r="E71" s="56"/>
      <c r="F71" s="56"/>
      <c r="G71" s="56"/>
      <c r="H71" s="56"/>
      <c r="I71" s="56"/>
      <c r="J71" s="56"/>
      <c r="K71" s="56"/>
      <c r="L71" s="56"/>
      <c r="M71" s="56"/>
      <c r="N71" s="56"/>
      <c r="O71" s="56"/>
      <c r="P71" s="56"/>
      <c r="Q71" s="56"/>
      <c r="R71" s="56"/>
      <c r="S71" s="56"/>
      <c r="T71" s="56"/>
      <c r="U71" s="56"/>
      <c r="V71" s="56"/>
      <c r="W71" s="56"/>
      <c r="X71" s="56"/>
      <c r="Y71" s="56"/>
      <c r="Z71" s="56"/>
      <c r="AA71" s="56"/>
      <c r="AB71" s="56"/>
      <c r="AC71" s="56"/>
      <c r="AD71" s="56"/>
      <c r="AE71" s="56"/>
      <c r="AF71" s="56"/>
      <c r="AG71" s="56"/>
      <c r="AH71" s="56"/>
      <c r="AI71" s="56"/>
      <c r="AJ71" s="56"/>
      <c r="AK71" s="56"/>
      <c r="AL71" s="56"/>
    </row>
    <row r="72" spans="1:38" s="59" customFormat="1">
      <c r="A72" s="264"/>
      <c r="B72" s="23">
        <f>IF('Training Tracker'!P29="N/A", "N/A SSP Staff",SUM(D72:AL72))</f>
        <v>0</v>
      </c>
      <c r="C72" s="265" t="s">
        <v>160</v>
      </c>
      <c r="D72" s="58"/>
      <c r="E72" s="58"/>
      <c r="F72" s="58"/>
      <c r="G72" s="58"/>
      <c r="H72" s="58"/>
      <c r="I72" s="58"/>
      <c r="J72" s="58"/>
      <c r="K72" s="58"/>
      <c r="L72" s="58"/>
      <c r="M72" s="58"/>
      <c r="N72" s="58"/>
      <c r="O72" s="58"/>
      <c r="P72" s="58"/>
      <c r="Q72" s="58"/>
      <c r="R72" s="58"/>
      <c r="S72" s="58"/>
      <c r="T72" s="58"/>
      <c r="U72" s="58"/>
      <c r="V72" s="58"/>
      <c r="W72" s="58"/>
      <c r="X72" s="58"/>
      <c r="Y72" s="58"/>
      <c r="Z72" s="58"/>
      <c r="AA72" s="58"/>
      <c r="AB72" s="58"/>
      <c r="AC72" s="58"/>
      <c r="AD72" s="58"/>
      <c r="AE72" s="58"/>
      <c r="AF72" s="58"/>
      <c r="AG72" s="58"/>
      <c r="AH72" s="58"/>
      <c r="AI72" s="58"/>
      <c r="AJ72" s="58"/>
      <c r="AK72" s="58"/>
      <c r="AL72" s="58"/>
    </row>
    <row r="73" spans="1:38">
      <c r="D73" s="22"/>
      <c r="E73" s="22"/>
      <c r="F73" s="22"/>
      <c r="G73" s="22"/>
      <c r="H73" s="22"/>
      <c r="I73" s="22"/>
      <c r="J73" s="22"/>
      <c r="K73" s="22"/>
      <c r="L73" s="22"/>
      <c r="M73" s="22"/>
      <c r="N73" s="22"/>
      <c r="O73" s="22"/>
      <c r="P73" s="22"/>
      <c r="Q73" s="22"/>
      <c r="R73" s="22"/>
      <c r="S73" s="22"/>
      <c r="T73" s="22"/>
      <c r="U73" s="22"/>
      <c r="V73" s="22"/>
      <c r="W73" s="22"/>
      <c r="X73" s="22"/>
      <c r="Y73" s="22"/>
      <c r="Z73" s="22"/>
      <c r="AA73" s="22"/>
      <c r="AB73" s="22"/>
      <c r="AC73" s="22"/>
      <c r="AD73" s="22"/>
      <c r="AE73" s="22"/>
      <c r="AF73" s="22"/>
      <c r="AG73" s="22"/>
      <c r="AH73" s="22"/>
      <c r="AI73" s="22"/>
      <c r="AJ73" s="22"/>
      <c r="AK73" s="22"/>
      <c r="AL73" s="22"/>
    </row>
    <row r="74" spans="1:38" s="57" customFormat="1">
      <c r="A74" s="261" t="s">
        <v>183</v>
      </c>
      <c r="B74" s="263">
        <f>'Training Tracker'!A30</f>
        <v>0</v>
      </c>
      <c r="C74" s="262" t="s">
        <v>159</v>
      </c>
      <c r="D74" s="56"/>
      <c r="E74" s="56"/>
      <c r="F74" s="56"/>
      <c r="G74" s="56"/>
      <c r="H74" s="56"/>
      <c r="I74" s="56"/>
      <c r="J74" s="56"/>
      <c r="K74" s="56"/>
      <c r="L74" s="56"/>
      <c r="M74" s="56"/>
      <c r="N74" s="56"/>
      <c r="O74" s="56"/>
      <c r="P74" s="56"/>
      <c r="Q74" s="56"/>
      <c r="R74" s="56"/>
      <c r="S74" s="56"/>
      <c r="T74" s="56"/>
      <c r="U74" s="56"/>
      <c r="V74" s="56"/>
      <c r="W74" s="56"/>
      <c r="X74" s="56"/>
      <c r="Y74" s="56"/>
      <c r="Z74" s="56"/>
      <c r="AA74" s="56"/>
      <c r="AB74" s="56"/>
      <c r="AC74" s="56"/>
      <c r="AD74" s="56"/>
      <c r="AE74" s="56"/>
      <c r="AF74" s="56"/>
      <c r="AG74" s="56"/>
      <c r="AH74" s="56"/>
      <c r="AI74" s="56"/>
      <c r="AJ74" s="56"/>
      <c r="AK74" s="56"/>
      <c r="AL74" s="56"/>
    </row>
    <row r="75" spans="1:38" s="59" customFormat="1">
      <c r="A75" s="264"/>
      <c r="B75" s="23">
        <f>IF('Training Tracker'!P30="N/A", "N/A SSP Staff",SUM(D75:AL75))</f>
        <v>0</v>
      </c>
      <c r="C75" s="265" t="s">
        <v>160</v>
      </c>
      <c r="D75" s="58"/>
      <c r="E75" s="58"/>
      <c r="F75" s="58"/>
      <c r="G75" s="58"/>
      <c r="H75" s="58"/>
      <c r="I75" s="58"/>
      <c r="J75" s="58"/>
      <c r="K75" s="58"/>
      <c r="L75" s="58"/>
      <c r="M75" s="58"/>
      <c r="N75" s="58"/>
      <c r="O75" s="58"/>
      <c r="P75" s="58"/>
      <c r="Q75" s="58"/>
      <c r="R75" s="58"/>
      <c r="S75" s="58"/>
      <c r="T75" s="58"/>
      <c r="U75" s="58"/>
      <c r="V75" s="58"/>
      <c r="W75" s="58"/>
      <c r="X75" s="58"/>
      <c r="Y75" s="58"/>
      <c r="Z75" s="58"/>
      <c r="AA75" s="58"/>
      <c r="AB75" s="58"/>
      <c r="AC75" s="58"/>
      <c r="AD75" s="58"/>
      <c r="AE75" s="58"/>
      <c r="AF75" s="58"/>
      <c r="AG75" s="58"/>
      <c r="AH75" s="58"/>
      <c r="AI75" s="58"/>
      <c r="AJ75" s="58"/>
      <c r="AK75" s="58"/>
      <c r="AL75" s="58"/>
    </row>
    <row r="76" spans="1:38">
      <c r="D76" s="22"/>
      <c r="E76" s="22"/>
      <c r="F76" s="22"/>
      <c r="G76" s="22"/>
      <c r="H76" s="22"/>
      <c r="I76" s="22"/>
      <c r="J76" s="22"/>
      <c r="K76" s="22"/>
      <c r="L76" s="22"/>
      <c r="M76" s="22"/>
      <c r="N76" s="22"/>
      <c r="O76" s="22"/>
      <c r="P76" s="22"/>
      <c r="Q76" s="22"/>
      <c r="R76" s="22"/>
      <c r="S76" s="22"/>
      <c r="T76" s="22"/>
      <c r="U76" s="22"/>
      <c r="V76" s="22"/>
      <c r="W76" s="22"/>
      <c r="X76" s="22"/>
      <c r="Y76" s="22"/>
      <c r="Z76" s="22"/>
      <c r="AA76" s="22"/>
      <c r="AB76" s="22"/>
      <c r="AC76" s="22"/>
      <c r="AD76" s="22"/>
      <c r="AE76" s="22"/>
      <c r="AF76" s="22"/>
      <c r="AG76" s="22"/>
      <c r="AH76" s="22"/>
      <c r="AI76" s="22"/>
      <c r="AJ76" s="22"/>
      <c r="AK76" s="22"/>
      <c r="AL76" s="22"/>
    </row>
    <row r="77" spans="1:38" s="57" customFormat="1">
      <c r="A77" s="261" t="s">
        <v>184</v>
      </c>
      <c r="B77" s="263">
        <f>'Training Tracker'!A31</f>
        <v>0</v>
      </c>
      <c r="C77" s="262" t="s">
        <v>159</v>
      </c>
      <c r="D77" s="56"/>
      <c r="E77" s="56"/>
      <c r="F77" s="56"/>
      <c r="G77" s="56"/>
      <c r="H77" s="56"/>
      <c r="I77" s="56"/>
      <c r="J77" s="56"/>
      <c r="K77" s="56"/>
      <c r="L77" s="56"/>
      <c r="M77" s="56"/>
      <c r="N77" s="56"/>
      <c r="O77" s="56"/>
      <c r="P77" s="56"/>
      <c r="Q77" s="56"/>
      <c r="R77" s="56"/>
      <c r="S77" s="56"/>
      <c r="T77" s="56"/>
      <c r="U77" s="56"/>
      <c r="V77" s="56"/>
      <c r="W77" s="56"/>
      <c r="X77" s="56"/>
      <c r="Y77" s="56"/>
      <c r="Z77" s="56"/>
      <c r="AA77" s="56"/>
      <c r="AB77" s="56"/>
      <c r="AC77" s="56"/>
      <c r="AD77" s="56"/>
      <c r="AE77" s="56"/>
      <c r="AF77" s="56"/>
      <c r="AG77" s="56"/>
      <c r="AH77" s="56"/>
      <c r="AI77" s="56"/>
      <c r="AJ77" s="56"/>
      <c r="AK77" s="56"/>
      <c r="AL77" s="56"/>
    </row>
    <row r="78" spans="1:38" s="59" customFormat="1">
      <c r="A78" s="264"/>
      <c r="B78" s="23">
        <f>IF('Training Tracker'!P31="N/A", "N/A SSP Staff",SUM(D78:AL78))</f>
        <v>0</v>
      </c>
      <c r="C78" s="265" t="s">
        <v>160</v>
      </c>
      <c r="D78" s="58"/>
      <c r="E78" s="58"/>
      <c r="F78" s="58"/>
      <c r="G78" s="58"/>
      <c r="H78" s="58"/>
      <c r="I78" s="58"/>
      <c r="J78" s="58"/>
      <c r="K78" s="58"/>
      <c r="L78" s="58"/>
      <c r="M78" s="58"/>
      <c r="N78" s="58"/>
      <c r="O78" s="58"/>
      <c r="P78" s="58"/>
      <c r="Q78" s="58"/>
      <c r="R78" s="58"/>
      <c r="S78" s="58"/>
      <c r="T78" s="58"/>
      <c r="U78" s="58"/>
      <c r="V78" s="58"/>
      <c r="W78" s="58"/>
      <c r="X78" s="58"/>
      <c r="Y78" s="58"/>
      <c r="Z78" s="58"/>
      <c r="AA78" s="58"/>
      <c r="AB78" s="58"/>
      <c r="AC78" s="58"/>
      <c r="AD78" s="58"/>
      <c r="AE78" s="58"/>
      <c r="AF78" s="58"/>
      <c r="AG78" s="58"/>
      <c r="AH78" s="58"/>
      <c r="AI78" s="58"/>
      <c r="AJ78" s="58"/>
      <c r="AK78" s="58"/>
      <c r="AL78" s="58"/>
    </row>
  </sheetData>
  <mergeCells count="1">
    <mergeCell ref="B2:B3"/>
  </mergeCells>
  <pageMargins left="0.7" right="0.7" top="0.75" bottom="0.75" header="0.3" footer="0.3"/>
  <pageSetup orientation="portrait" r:id="rId1"/>
  <ignoredErrors>
    <ignoredError sqref="A5:A77"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F0F09E-E054-44CD-9447-40C68A3BE4EA}">
  <dimension ref="A1:S46"/>
  <sheetViews>
    <sheetView showGridLines="0" topLeftCell="B1" zoomScale="110" zoomScaleNormal="110" workbookViewId="0">
      <pane ySplit="4" topLeftCell="A5" activePane="bottomLeft" state="frozen"/>
      <selection activeCell="F1" sqref="F1:H1048576"/>
      <selection pane="bottomLeft" activeCell="B5" sqref="B5"/>
    </sheetView>
  </sheetViews>
  <sheetFormatPr defaultColWidth="9.21875" defaultRowHeight="14.4"/>
  <cols>
    <col min="1" max="1" width="8.44140625" style="8" hidden="1" customWidth="1"/>
    <col min="2" max="2" width="25" style="8" bestFit="1" customWidth="1"/>
    <col min="3" max="3" width="20.5546875" style="8" customWidth="1"/>
    <col min="4" max="5" width="13.77734375" style="8" customWidth="1"/>
    <col min="6" max="6" width="18.77734375" style="8" customWidth="1"/>
    <col min="7" max="7" width="18.21875" style="8" customWidth="1"/>
    <col min="8" max="8" width="4" style="21" customWidth="1"/>
    <col min="9" max="9" width="9.44140625" style="21" hidden="1" customWidth="1"/>
    <col min="10" max="10" width="26.77734375" style="21" hidden="1" customWidth="1"/>
    <col min="11" max="11" width="12" style="21" bestFit="1" customWidth="1"/>
    <col min="12" max="13" width="11.77734375" style="21" hidden="1" customWidth="1"/>
    <col min="14" max="14" width="13.21875" style="21" customWidth="1"/>
    <col min="15" max="15" width="20.21875" style="265" bestFit="1" customWidth="1"/>
    <col min="16" max="16" width="30.44140625" style="265" bestFit="1" customWidth="1"/>
    <col min="17" max="17" width="15" style="21" customWidth="1"/>
    <col min="18" max="18" width="13.77734375" style="9" customWidth="1"/>
    <col min="19" max="19" width="11.44140625" style="8" customWidth="1"/>
    <col min="20" max="16384" width="9.21875" style="8"/>
  </cols>
  <sheetData>
    <row r="1" spans="1:19" s="21" customFormat="1">
      <c r="A1" s="265">
        <f>D2*0.25</f>
        <v>0</v>
      </c>
      <c r="C1" s="49" t="s">
        <v>130</v>
      </c>
      <c r="D1" s="51">
        <f>Questions!B1</f>
        <v>0</v>
      </c>
      <c r="E1" s="51"/>
      <c r="I1" s="46"/>
      <c r="J1" s="46"/>
      <c r="L1" s="50"/>
      <c r="M1" s="50"/>
      <c r="N1" s="265"/>
      <c r="S1" s="275"/>
    </row>
    <row r="2" spans="1:19" s="21" customFormat="1">
      <c r="B2" s="841" t="s">
        <v>185</v>
      </c>
      <c r="C2" s="841"/>
      <c r="D2" s="464"/>
      <c r="E2" s="465"/>
      <c r="I2" s="21" cm="1">
        <f t="array" ref="I2">_xlfn.IFS(D2&lt;6,D2,AND(D2&gt;5,D2&lt;20),5,D2&gt;19,A1)</f>
        <v>0</v>
      </c>
      <c r="K2" s="50"/>
      <c r="O2" s="265"/>
      <c r="P2" s="265"/>
      <c r="R2" s="275"/>
    </row>
    <row r="3" spans="1:19" s="21" customFormat="1" ht="24.75" customHeight="1" thickBot="1">
      <c r="B3" s="842" t="s">
        <v>239</v>
      </c>
      <c r="C3" s="842"/>
      <c r="D3" s="33">
        <f>IF(I2&gt;25,25,I2)</f>
        <v>0</v>
      </c>
      <c r="E3" s="33"/>
      <c r="I3" s="153" t="s">
        <v>186</v>
      </c>
      <c r="J3" s="153" t="s">
        <v>186</v>
      </c>
      <c r="K3" s="50"/>
      <c r="L3" s="153" t="s">
        <v>186</v>
      </c>
      <c r="M3" s="153" t="s">
        <v>186</v>
      </c>
      <c r="O3" s="265"/>
      <c r="P3" s="265"/>
      <c r="R3" s="275"/>
    </row>
    <row r="4" spans="1:19" ht="183" customHeight="1" thickTop="1" thickBot="1">
      <c r="A4" s="10" t="s">
        <v>186</v>
      </c>
      <c r="B4" s="295" t="s">
        <v>187</v>
      </c>
      <c r="C4" s="296" t="s">
        <v>188</v>
      </c>
      <c r="D4" s="296" t="s">
        <v>137</v>
      </c>
      <c r="E4" s="386" t="s">
        <v>189</v>
      </c>
      <c r="F4" s="297" t="s">
        <v>1342</v>
      </c>
      <c r="G4" s="298" t="s">
        <v>1343</v>
      </c>
      <c r="H4" s="466"/>
      <c r="I4" s="467" t="s">
        <v>190</v>
      </c>
      <c r="J4" s="468" t="s">
        <v>191</v>
      </c>
      <c r="K4" s="469" t="s">
        <v>1344</v>
      </c>
      <c r="L4" s="154" t="s">
        <v>192</v>
      </c>
      <c r="M4" s="154" t="s">
        <v>193</v>
      </c>
      <c r="N4" s="154" t="s">
        <v>1345</v>
      </c>
      <c r="O4" s="154" t="s">
        <v>1346</v>
      </c>
      <c r="P4" s="154" t="s">
        <v>1347</v>
      </c>
      <c r="Q4" s="470" t="s">
        <v>1348</v>
      </c>
      <c r="R4" s="471"/>
    </row>
    <row r="5" spans="1:19">
      <c r="A5" s="8">
        <f>COUNTIF(B5,"&lt;&gt;")</f>
        <v>0</v>
      </c>
      <c r="B5" s="423"/>
      <c r="C5" s="424"/>
      <c r="D5" s="1"/>
      <c r="E5" s="1"/>
      <c r="F5" s="472"/>
      <c r="G5" s="55"/>
      <c r="H5" s="45"/>
      <c r="I5" s="293" t="str">
        <f t="shared" ref="I5:I29" si="0">IF(F5&gt;0,F5,IF(F5="","No","No"))</f>
        <v>No</v>
      </c>
      <c r="J5" s="46">
        <f>D5-365</f>
        <v>-365</v>
      </c>
      <c r="K5" s="60" t="str">
        <f>IF(OR(I5="No",F5&lt;J5),"No","Yes")</f>
        <v>No</v>
      </c>
      <c r="L5" s="16">
        <f>D5+30</f>
        <v>30</v>
      </c>
      <c r="M5" s="16">
        <f t="shared" ref="M5:M29" si="1">E5+30</f>
        <v>30</v>
      </c>
      <c r="N5" s="17" t="str">
        <f>IF(G5&gt;=I5,"Yes",IF(AND(G5="",(K5="Yes")),"Yes","No"))</f>
        <v>No</v>
      </c>
      <c r="O5" s="17" t="str" cm="1">
        <f t="array" ref="O5">_xlfn.IFS(AND(F5&gt;=D5,F5&lt;=L5),"Yes",F5&lt;D5,"Completed Prior to Hire",TRUE,"No")</f>
        <v>Yes</v>
      </c>
      <c r="P5" s="17" t="str" cm="1">
        <f t="array" ref="P5">_xlfn.IFS(AND(F5&gt;=E5,F5&lt;=M5),"Yes",F5&lt;E5,"Completed Prior to Service Provision",TRUE,"No")</f>
        <v>Yes</v>
      </c>
      <c r="Q5" s="18" t="str">
        <f>IF(OR(AND(K5="Yes",N5="Yes",O5="Yes"),AND(K5="Yes",N5="Yes",P5="Yes"),AND(K5="Yes",N5="Yes",O5="Completed Prior to Hire",P5="Completed Prior to Service Provision")),"Yes","No")</f>
        <v>No</v>
      </c>
      <c r="R5" s="8"/>
    </row>
    <row r="6" spans="1:19">
      <c r="A6" s="8">
        <f t="shared" ref="A6:A29" si="2">COUNTIF(B6,"&lt;&gt;")</f>
        <v>0</v>
      </c>
      <c r="B6" s="425"/>
      <c r="C6" s="426"/>
      <c r="D6" s="1"/>
      <c r="E6" s="1"/>
      <c r="F6" s="1"/>
      <c r="G6" s="55"/>
      <c r="H6" s="45"/>
      <c r="I6" s="293" t="str">
        <f t="shared" si="0"/>
        <v>No</v>
      </c>
      <c r="J6" s="46">
        <f t="shared" ref="J6:J29" si="3">D6-365</f>
        <v>-365</v>
      </c>
      <c r="K6" s="60" t="str">
        <f>IF(OR(I6="No",F6&lt;J6),"No","Yes")</f>
        <v>No</v>
      </c>
      <c r="L6" s="16">
        <f t="shared" ref="L6:L29" si="4">D6+30</f>
        <v>30</v>
      </c>
      <c r="M6" s="432">
        <f t="shared" si="1"/>
        <v>30</v>
      </c>
      <c r="N6" s="17" t="str">
        <f t="shared" ref="N6:N29" si="5">IF(G6&gt;=I6,"Yes",IF(AND(G6="",(K6="Yes")),"Yes","No"))</f>
        <v>No</v>
      </c>
      <c r="O6" s="17" t="str" cm="1">
        <f t="array" ref="O6">_xlfn.IFS(AND(F6&gt;=D6,F6&lt;=L6),"Yes",F6&lt;D6,"Completed Prior to Hire",TRUE,"No")</f>
        <v>Yes</v>
      </c>
      <c r="P6" s="17" t="str" cm="1">
        <f t="array" ref="P6">_xlfn.IFS(AND(F6&gt;=E6,F6&lt;=M6),"Yes",F6&lt;E6,"Completed Prior to Service Provision",TRUE,"No")</f>
        <v>Yes</v>
      </c>
      <c r="Q6" s="18" t="str">
        <f t="shared" ref="Q6:Q29" si="6">IF(OR(AND(K6="Yes",N6="Yes",O6="Yes"),AND(K6="Yes",N6="Yes",P6="Yes"),AND(K6="Yes",N6="Yes",O6="Completed Prior to Hire",P6="Completed Prior to Service Provision")),"Yes","No")</f>
        <v>No</v>
      </c>
      <c r="R6" s="8"/>
    </row>
    <row r="7" spans="1:19">
      <c r="A7" s="8">
        <f t="shared" si="2"/>
        <v>0</v>
      </c>
      <c r="B7" s="425"/>
      <c r="C7" s="426"/>
      <c r="D7" s="1"/>
      <c r="E7" s="1"/>
      <c r="F7" s="1"/>
      <c r="G7" s="55"/>
      <c r="H7" s="45"/>
      <c r="I7" s="293" t="str">
        <f t="shared" si="0"/>
        <v>No</v>
      </c>
      <c r="J7" s="46">
        <f t="shared" si="3"/>
        <v>-365</v>
      </c>
      <c r="K7" s="60" t="str">
        <f t="shared" ref="K7:K29" si="7">IF(OR(I7="No",F7&lt;J7),"No","Yes")</f>
        <v>No</v>
      </c>
      <c r="L7" s="16">
        <f t="shared" si="4"/>
        <v>30</v>
      </c>
      <c r="M7" s="432">
        <f t="shared" si="1"/>
        <v>30</v>
      </c>
      <c r="N7" s="17" t="str">
        <f t="shared" si="5"/>
        <v>No</v>
      </c>
      <c r="O7" s="17" t="str" cm="1">
        <f t="array" ref="O7">_xlfn.IFS(AND(F7&gt;=D7,F7&lt;=L7),"Yes",F7&lt;D7,"Completed Prior to Hire",TRUE,"No")</f>
        <v>Yes</v>
      </c>
      <c r="P7" s="17" t="str" cm="1">
        <f t="array" ref="P7">_xlfn.IFS(AND(F7&gt;=E7,F7&lt;=M7),"Yes",F7&lt;E7,"Completed Prior to Service Provision",TRUE,"No")</f>
        <v>Yes</v>
      </c>
      <c r="Q7" s="18" t="str">
        <f t="shared" si="6"/>
        <v>No</v>
      </c>
      <c r="R7" s="8"/>
    </row>
    <row r="8" spans="1:19">
      <c r="A8" s="8">
        <f t="shared" si="2"/>
        <v>0</v>
      </c>
      <c r="B8" s="425"/>
      <c r="C8" s="427"/>
      <c r="D8" s="1"/>
      <c r="E8" s="11"/>
      <c r="F8" s="11"/>
      <c r="G8" s="55"/>
      <c r="H8" s="45"/>
      <c r="I8" s="293" t="str">
        <f t="shared" si="0"/>
        <v>No</v>
      </c>
      <c r="J8" s="46">
        <f t="shared" si="3"/>
        <v>-365</v>
      </c>
      <c r="K8" s="60" t="str">
        <f t="shared" si="7"/>
        <v>No</v>
      </c>
      <c r="L8" s="16">
        <f t="shared" si="4"/>
        <v>30</v>
      </c>
      <c r="M8" s="432">
        <f t="shared" si="1"/>
        <v>30</v>
      </c>
      <c r="N8" s="17" t="str">
        <f t="shared" si="5"/>
        <v>No</v>
      </c>
      <c r="O8" s="17" t="str" cm="1">
        <f t="array" ref="O8">_xlfn.IFS(AND(F8&gt;=D8,F8&lt;=L8),"Yes",F8&lt;D8,"Completed Prior to Hire",TRUE,"No")</f>
        <v>Yes</v>
      </c>
      <c r="P8" s="17" t="str" cm="1">
        <f t="array" ref="P8">_xlfn.IFS(AND(F8&gt;=E8,F8&lt;=M8),"Yes",F8&lt;E8,"Completed Prior to Service Provision",TRUE,"No")</f>
        <v>Yes</v>
      </c>
      <c r="Q8" s="18" t="str">
        <f t="shared" si="6"/>
        <v>No</v>
      </c>
      <c r="R8" s="8"/>
    </row>
    <row r="9" spans="1:19">
      <c r="A9" s="8">
        <f t="shared" si="2"/>
        <v>0</v>
      </c>
      <c r="B9" s="425"/>
      <c r="C9" s="427"/>
      <c r="D9" s="1"/>
      <c r="E9" s="11"/>
      <c r="F9" s="11"/>
      <c r="G9" s="55"/>
      <c r="H9" s="45"/>
      <c r="I9" s="293" t="str">
        <f t="shared" si="0"/>
        <v>No</v>
      </c>
      <c r="J9" s="46">
        <f t="shared" si="3"/>
        <v>-365</v>
      </c>
      <c r="K9" s="60" t="str">
        <f t="shared" si="7"/>
        <v>No</v>
      </c>
      <c r="L9" s="16">
        <f t="shared" si="4"/>
        <v>30</v>
      </c>
      <c r="M9" s="432">
        <f t="shared" si="1"/>
        <v>30</v>
      </c>
      <c r="N9" s="17" t="str">
        <f t="shared" si="5"/>
        <v>No</v>
      </c>
      <c r="O9" s="17" t="str" cm="1">
        <f t="array" ref="O9">_xlfn.IFS(AND(F9&gt;=D9,F9&lt;=L9),"Yes",F9&lt;D9,"Completed Prior to Hire",TRUE,"No")</f>
        <v>Yes</v>
      </c>
      <c r="P9" s="17" t="str" cm="1">
        <f t="array" ref="P9">_xlfn.IFS(AND(F9&gt;=E9,F9&lt;=M9),"Yes",F9&lt;E9,"Completed Prior to Service Provision",TRUE,"No")</f>
        <v>Yes</v>
      </c>
      <c r="Q9" s="18" t="str">
        <f t="shared" si="6"/>
        <v>No</v>
      </c>
      <c r="R9" s="8"/>
    </row>
    <row r="10" spans="1:19">
      <c r="A10" s="8">
        <f t="shared" si="2"/>
        <v>0</v>
      </c>
      <c r="B10" s="425"/>
      <c r="C10" s="427"/>
      <c r="D10" s="1"/>
      <c r="E10" s="11"/>
      <c r="F10" s="11"/>
      <c r="G10" s="55"/>
      <c r="H10" s="45"/>
      <c r="I10" s="293" t="str">
        <f t="shared" si="0"/>
        <v>No</v>
      </c>
      <c r="J10" s="46">
        <f t="shared" si="3"/>
        <v>-365</v>
      </c>
      <c r="K10" s="60" t="str">
        <f t="shared" si="7"/>
        <v>No</v>
      </c>
      <c r="L10" s="16">
        <f t="shared" si="4"/>
        <v>30</v>
      </c>
      <c r="M10" s="432">
        <f t="shared" si="1"/>
        <v>30</v>
      </c>
      <c r="N10" s="17" t="str">
        <f t="shared" si="5"/>
        <v>No</v>
      </c>
      <c r="O10" s="17" t="str" cm="1">
        <f t="array" ref="O10">_xlfn.IFS(AND(F10&gt;=D10,F10&lt;=L10),"Yes",F10&lt;D10,"Completed Prior to Hire",TRUE,"No")</f>
        <v>Yes</v>
      </c>
      <c r="P10" s="17" t="str" cm="1">
        <f t="array" ref="P10">_xlfn.IFS(AND(F10&gt;=E10,F10&lt;=M10),"Yes",F10&lt;E10,"Completed Prior to Service Provision",TRUE,"No")</f>
        <v>Yes</v>
      </c>
      <c r="Q10" s="18" t="str">
        <f t="shared" si="6"/>
        <v>No</v>
      </c>
      <c r="R10" s="8"/>
    </row>
    <row r="11" spans="1:19">
      <c r="A11" s="8">
        <f t="shared" si="2"/>
        <v>0</v>
      </c>
      <c r="B11" s="425"/>
      <c r="C11" s="427"/>
      <c r="D11" s="1"/>
      <c r="E11" s="11"/>
      <c r="F11" s="11"/>
      <c r="G11" s="55"/>
      <c r="H11" s="45"/>
      <c r="I11" s="293" t="str">
        <f t="shared" si="0"/>
        <v>No</v>
      </c>
      <c r="J11" s="46">
        <f t="shared" si="3"/>
        <v>-365</v>
      </c>
      <c r="K11" s="60" t="str">
        <f t="shared" si="7"/>
        <v>No</v>
      </c>
      <c r="L11" s="16">
        <f t="shared" si="4"/>
        <v>30</v>
      </c>
      <c r="M11" s="432">
        <f t="shared" si="1"/>
        <v>30</v>
      </c>
      <c r="N11" s="17" t="str">
        <f t="shared" si="5"/>
        <v>No</v>
      </c>
      <c r="O11" s="17" t="str" cm="1">
        <f t="array" ref="O11">_xlfn.IFS(AND(F11&gt;=D11,F11&lt;=L11),"Yes",F11&lt;D11,"Completed Prior to Hire",TRUE,"No")</f>
        <v>Yes</v>
      </c>
      <c r="P11" s="17" t="str" cm="1">
        <f t="array" ref="P11">_xlfn.IFS(AND(F11&gt;=E11,F11&lt;=M11),"Yes",F11&lt;E11,"Completed Prior to Service Provision",TRUE,"No")</f>
        <v>Yes</v>
      </c>
      <c r="Q11" s="18" t="str">
        <f t="shared" si="6"/>
        <v>No</v>
      </c>
      <c r="R11" s="8"/>
    </row>
    <row r="12" spans="1:19">
      <c r="A12" s="8">
        <f t="shared" si="2"/>
        <v>0</v>
      </c>
      <c r="B12" s="425"/>
      <c r="C12" s="427"/>
      <c r="D12" s="11"/>
      <c r="E12" s="11"/>
      <c r="F12" s="11"/>
      <c r="G12" s="55"/>
      <c r="H12" s="45"/>
      <c r="I12" s="293" t="str">
        <f t="shared" si="0"/>
        <v>No</v>
      </c>
      <c r="J12" s="46">
        <f t="shared" si="3"/>
        <v>-365</v>
      </c>
      <c r="K12" s="60" t="str">
        <f t="shared" si="7"/>
        <v>No</v>
      </c>
      <c r="L12" s="16">
        <f t="shared" si="4"/>
        <v>30</v>
      </c>
      <c r="M12" s="432">
        <f t="shared" si="1"/>
        <v>30</v>
      </c>
      <c r="N12" s="17" t="str">
        <f t="shared" si="5"/>
        <v>No</v>
      </c>
      <c r="O12" s="17" t="str" cm="1">
        <f t="array" ref="O12">_xlfn.IFS(AND(F12&gt;=D12,F12&lt;=L12),"Yes",F12&lt;D12,"Completed Prior to Hire",TRUE,"No")</f>
        <v>Yes</v>
      </c>
      <c r="P12" s="17" t="str" cm="1">
        <f t="array" ref="P12">_xlfn.IFS(AND(F12&gt;=E12,F12&lt;=M12),"Yes",F12&lt;E12,"Completed Prior to Service Provision",TRUE,"No")</f>
        <v>Yes</v>
      </c>
      <c r="Q12" s="18" t="str">
        <f t="shared" si="6"/>
        <v>No</v>
      </c>
      <c r="R12" s="8"/>
    </row>
    <row r="13" spans="1:19">
      <c r="A13" s="8">
        <f t="shared" si="2"/>
        <v>0</v>
      </c>
      <c r="B13" s="425"/>
      <c r="C13" s="427"/>
      <c r="D13" s="11"/>
      <c r="E13" s="11"/>
      <c r="F13" s="11"/>
      <c r="G13" s="55"/>
      <c r="H13" s="45"/>
      <c r="I13" s="293" t="str">
        <f t="shared" si="0"/>
        <v>No</v>
      </c>
      <c r="J13" s="46">
        <f t="shared" si="3"/>
        <v>-365</v>
      </c>
      <c r="K13" s="60" t="str">
        <f t="shared" si="7"/>
        <v>No</v>
      </c>
      <c r="L13" s="16">
        <f t="shared" si="4"/>
        <v>30</v>
      </c>
      <c r="M13" s="432">
        <f t="shared" si="1"/>
        <v>30</v>
      </c>
      <c r="N13" s="17" t="str">
        <f t="shared" si="5"/>
        <v>No</v>
      </c>
      <c r="O13" s="17" t="str" cm="1">
        <f t="array" ref="O13">_xlfn.IFS(AND(F13&gt;=D13,F13&lt;=L13),"Yes",F13&lt;D13,"Completed Prior to Hire",TRUE,"No")</f>
        <v>Yes</v>
      </c>
      <c r="P13" s="17" t="str" cm="1">
        <f t="array" ref="P13">_xlfn.IFS(AND(F13&gt;=E13,F13&lt;=M13),"Yes",F13&lt;E13,"Completed Prior to Service Provision",TRUE,"No")</f>
        <v>Yes</v>
      </c>
      <c r="Q13" s="18" t="str">
        <f t="shared" si="6"/>
        <v>No</v>
      </c>
      <c r="R13" s="8"/>
    </row>
    <row r="14" spans="1:19">
      <c r="A14" s="8">
        <f t="shared" si="2"/>
        <v>0</v>
      </c>
      <c r="B14" s="425"/>
      <c r="C14" s="427"/>
      <c r="D14" s="11"/>
      <c r="E14" s="11"/>
      <c r="F14" s="11"/>
      <c r="G14" s="55"/>
      <c r="H14" s="45"/>
      <c r="I14" s="293" t="str">
        <f t="shared" si="0"/>
        <v>No</v>
      </c>
      <c r="J14" s="46">
        <f t="shared" si="3"/>
        <v>-365</v>
      </c>
      <c r="K14" s="60" t="str">
        <f t="shared" si="7"/>
        <v>No</v>
      </c>
      <c r="L14" s="16">
        <f t="shared" si="4"/>
        <v>30</v>
      </c>
      <c r="M14" s="432">
        <f t="shared" si="1"/>
        <v>30</v>
      </c>
      <c r="N14" s="17" t="str">
        <f t="shared" si="5"/>
        <v>No</v>
      </c>
      <c r="O14" s="17" t="str" cm="1">
        <f t="array" ref="O14">_xlfn.IFS(AND(F14&gt;=D14,F14&lt;=L14),"Yes",F14&lt;D14,"Completed Prior to Hire",TRUE,"No")</f>
        <v>Yes</v>
      </c>
      <c r="P14" s="17" t="str" cm="1">
        <f t="array" ref="P14">_xlfn.IFS(AND(F14&gt;=E14,F14&lt;=M14),"Yes",F14&lt;E14,"Completed Prior to Service Provision",TRUE,"No")</f>
        <v>Yes</v>
      </c>
      <c r="Q14" s="18" t="str">
        <f t="shared" si="6"/>
        <v>No</v>
      </c>
      <c r="R14" s="8"/>
    </row>
    <row r="15" spans="1:19">
      <c r="A15" s="8">
        <f t="shared" si="2"/>
        <v>0</v>
      </c>
      <c r="B15" s="425"/>
      <c r="C15" s="427"/>
      <c r="D15" s="11"/>
      <c r="E15" s="11"/>
      <c r="F15" s="11"/>
      <c r="G15" s="55"/>
      <c r="H15" s="45"/>
      <c r="I15" s="293" t="str">
        <f t="shared" si="0"/>
        <v>No</v>
      </c>
      <c r="J15" s="46">
        <f t="shared" si="3"/>
        <v>-365</v>
      </c>
      <c r="K15" s="60" t="str">
        <f t="shared" si="7"/>
        <v>No</v>
      </c>
      <c r="L15" s="16">
        <f t="shared" si="4"/>
        <v>30</v>
      </c>
      <c r="M15" s="432">
        <f t="shared" si="1"/>
        <v>30</v>
      </c>
      <c r="N15" s="17" t="str">
        <f t="shared" si="5"/>
        <v>No</v>
      </c>
      <c r="O15" s="17" t="str" cm="1">
        <f t="array" ref="O15">_xlfn.IFS(AND(F15&gt;=D15,F15&lt;=L15),"Yes",F15&lt;D15,"Completed Prior to Hire",TRUE,"No")</f>
        <v>Yes</v>
      </c>
      <c r="P15" s="17" t="str" cm="1">
        <f t="array" ref="P15">_xlfn.IFS(AND(F15&gt;=E15,F15&lt;=M15),"Yes",F15&lt;E15,"Completed Prior to Service Provision",TRUE,"No")</f>
        <v>Yes</v>
      </c>
      <c r="Q15" s="18" t="str">
        <f t="shared" si="6"/>
        <v>No</v>
      </c>
      <c r="R15" s="8"/>
    </row>
    <row r="16" spans="1:19">
      <c r="A16" s="8">
        <f t="shared" si="2"/>
        <v>0</v>
      </c>
      <c r="B16" s="425"/>
      <c r="C16" s="427"/>
      <c r="D16" s="11"/>
      <c r="E16" s="11"/>
      <c r="F16" s="11"/>
      <c r="G16" s="55"/>
      <c r="H16" s="45"/>
      <c r="I16" s="293" t="str">
        <f t="shared" si="0"/>
        <v>No</v>
      </c>
      <c r="J16" s="46">
        <f t="shared" si="3"/>
        <v>-365</v>
      </c>
      <c r="K16" s="60" t="str">
        <f t="shared" si="7"/>
        <v>No</v>
      </c>
      <c r="L16" s="16">
        <f t="shared" si="4"/>
        <v>30</v>
      </c>
      <c r="M16" s="432">
        <f t="shared" si="1"/>
        <v>30</v>
      </c>
      <c r="N16" s="17" t="str">
        <f t="shared" si="5"/>
        <v>No</v>
      </c>
      <c r="O16" s="17" t="str" cm="1">
        <f t="array" ref="O16">_xlfn.IFS(AND(F16&gt;=D16,F16&lt;=L16),"Yes",F16&lt;D16,"Completed Prior to Hire",TRUE,"No")</f>
        <v>Yes</v>
      </c>
      <c r="P16" s="17" t="str" cm="1">
        <f t="array" ref="P16">_xlfn.IFS(AND(F16&gt;=E16,F16&lt;=M16),"Yes",F16&lt;E16,"Completed Prior to Service Provision",TRUE,"No")</f>
        <v>Yes</v>
      </c>
      <c r="Q16" s="18" t="str">
        <f t="shared" si="6"/>
        <v>No</v>
      </c>
      <c r="R16" s="8"/>
    </row>
    <row r="17" spans="1:18">
      <c r="A17" s="8">
        <f t="shared" si="2"/>
        <v>0</v>
      </c>
      <c r="B17" s="425"/>
      <c r="C17" s="427"/>
      <c r="D17" s="11"/>
      <c r="E17" s="11"/>
      <c r="F17" s="11"/>
      <c r="G17" s="55"/>
      <c r="H17" s="45"/>
      <c r="I17" s="293" t="str">
        <f t="shared" si="0"/>
        <v>No</v>
      </c>
      <c r="J17" s="46">
        <f t="shared" si="3"/>
        <v>-365</v>
      </c>
      <c r="K17" s="60" t="str">
        <f t="shared" si="7"/>
        <v>No</v>
      </c>
      <c r="L17" s="16">
        <f t="shared" si="4"/>
        <v>30</v>
      </c>
      <c r="M17" s="432">
        <f t="shared" si="1"/>
        <v>30</v>
      </c>
      <c r="N17" s="17" t="str">
        <f t="shared" si="5"/>
        <v>No</v>
      </c>
      <c r="O17" s="17" t="str" cm="1">
        <f t="array" ref="O17">_xlfn.IFS(AND(F17&gt;=D17,F17&lt;=L17),"Yes",F17&lt;D17,"Completed Prior to Hire",TRUE,"No")</f>
        <v>Yes</v>
      </c>
      <c r="P17" s="17" t="str" cm="1">
        <f t="array" ref="P17">_xlfn.IFS(AND(F17&gt;=E17,F17&lt;=M17),"Yes",F17&lt;E17,"Completed Prior to Service Provision",TRUE,"No")</f>
        <v>Yes</v>
      </c>
      <c r="Q17" s="18" t="str">
        <f t="shared" si="6"/>
        <v>No</v>
      </c>
      <c r="R17" s="8"/>
    </row>
    <row r="18" spans="1:18">
      <c r="A18" s="8">
        <f t="shared" si="2"/>
        <v>0</v>
      </c>
      <c r="B18" s="425"/>
      <c r="C18" s="427"/>
      <c r="D18" s="11"/>
      <c r="E18" s="11"/>
      <c r="F18" s="11"/>
      <c r="G18" s="55"/>
      <c r="H18" s="45"/>
      <c r="I18" s="293" t="str">
        <f t="shared" si="0"/>
        <v>No</v>
      </c>
      <c r="J18" s="46">
        <f t="shared" si="3"/>
        <v>-365</v>
      </c>
      <c r="K18" s="60" t="str">
        <f t="shared" si="7"/>
        <v>No</v>
      </c>
      <c r="L18" s="16">
        <f t="shared" si="4"/>
        <v>30</v>
      </c>
      <c r="M18" s="432">
        <f t="shared" si="1"/>
        <v>30</v>
      </c>
      <c r="N18" s="17" t="str">
        <f t="shared" si="5"/>
        <v>No</v>
      </c>
      <c r="O18" s="17" t="str" cm="1">
        <f t="array" ref="O18">_xlfn.IFS(AND(F18&gt;=D18,F18&lt;=L18),"Yes",F18&lt;D18,"Completed Prior to Hire",TRUE,"No")</f>
        <v>Yes</v>
      </c>
      <c r="P18" s="17" t="str" cm="1">
        <f t="array" ref="P18">_xlfn.IFS(AND(F18&gt;=E18,F18&lt;=M18),"Yes",F18&lt;E18,"Completed Prior to Service Provision",TRUE,"No")</f>
        <v>Yes</v>
      </c>
      <c r="Q18" s="18" t="str">
        <f t="shared" si="6"/>
        <v>No</v>
      </c>
      <c r="R18" s="8"/>
    </row>
    <row r="19" spans="1:18">
      <c r="A19" s="8">
        <f t="shared" si="2"/>
        <v>0</v>
      </c>
      <c r="B19" s="425"/>
      <c r="C19" s="427"/>
      <c r="D19" s="11"/>
      <c r="E19" s="11"/>
      <c r="F19" s="11"/>
      <c r="G19" s="55"/>
      <c r="H19" s="45"/>
      <c r="I19" s="293" t="str">
        <f t="shared" si="0"/>
        <v>No</v>
      </c>
      <c r="J19" s="46">
        <f t="shared" si="3"/>
        <v>-365</v>
      </c>
      <c r="K19" s="60" t="str">
        <f t="shared" si="7"/>
        <v>No</v>
      </c>
      <c r="L19" s="16">
        <f t="shared" si="4"/>
        <v>30</v>
      </c>
      <c r="M19" s="432">
        <f t="shared" si="1"/>
        <v>30</v>
      </c>
      <c r="N19" s="17" t="str">
        <f t="shared" si="5"/>
        <v>No</v>
      </c>
      <c r="O19" s="17" t="str" cm="1">
        <f t="array" ref="O19">_xlfn.IFS(AND(F19&gt;=D19,F19&lt;=L19),"Yes",F19&lt;D19,"Completed Prior to Hire",TRUE,"No")</f>
        <v>Yes</v>
      </c>
      <c r="P19" s="17" t="str" cm="1">
        <f t="array" ref="P19">_xlfn.IFS(AND(F19&gt;=E19,F19&lt;=M19),"Yes",F19&lt;E19,"Completed Prior to Service Provision",TRUE,"No")</f>
        <v>Yes</v>
      </c>
      <c r="Q19" s="18" t="str">
        <f t="shared" si="6"/>
        <v>No</v>
      </c>
      <c r="R19" s="8"/>
    </row>
    <row r="20" spans="1:18">
      <c r="A20" s="8">
        <f t="shared" si="2"/>
        <v>0</v>
      </c>
      <c r="B20" s="425"/>
      <c r="C20" s="427"/>
      <c r="D20" s="11"/>
      <c r="E20" s="11"/>
      <c r="F20" s="11"/>
      <c r="G20" s="55"/>
      <c r="H20" s="45"/>
      <c r="I20" s="293" t="str">
        <f t="shared" si="0"/>
        <v>No</v>
      </c>
      <c r="J20" s="46">
        <f t="shared" si="3"/>
        <v>-365</v>
      </c>
      <c r="K20" s="60" t="str">
        <f t="shared" si="7"/>
        <v>No</v>
      </c>
      <c r="L20" s="16">
        <f t="shared" si="4"/>
        <v>30</v>
      </c>
      <c r="M20" s="432">
        <f t="shared" si="1"/>
        <v>30</v>
      </c>
      <c r="N20" s="17" t="str">
        <f t="shared" si="5"/>
        <v>No</v>
      </c>
      <c r="O20" s="17" t="str" cm="1">
        <f t="array" ref="O20">_xlfn.IFS(AND(F20&gt;=D20,F20&lt;=L20),"Yes",F20&lt;D20,"Completed Prior to Hire",TRUE,"No")</f>
        <v>Yes</v>
      </c>
      <c r="P20" s="17" t="str" cm="1">
        <f t="array" ref="P20">_xlfn.IFS(AND(F20&gt;=E20,F20&lt;=M20),"Yes",F20&lt;E20,"Completed Prior to Service Provision",TRUE,"No")</f>
        <v>Yes</v>
      </c>
      <c r="Q20" s="18" t="str">
        <f t="shared" si="6"/>
        <v>No</v>
      </c>
      <c r="R20" s="8"/>
    </row>
    <row r="21" spans="1:18">
      <c r="A21" s="8">
        <f t="shared" si="2"/>
        <v>0</v>
      </c>
      <c r="B21" s="425"/>
      <c r="C21" s="427"/>
      <c r="D21" s="11"/>
      <c r="E21" s="11"/>
      <c r="F21" s="11"/>
      <c r="G21" s="55"/>
      <c r="H21" s="45"/>
      <c r="I21" s="293" t="str">
        <f t="shared" si="0"/>
        <v>No</v>
      </c>
      <c r="J21" s="46">
        <f t="shared" si="3"/>
        <v>-365</v>
      </c>
      <c r="K21" s="60" t="str">
        <f t="shared" si="7"/>
        <v>No</v>
      </c>
      <c r="L21" s="16">
        <f t="shared" si="4"/>
        <v>30</v>
      </c>
      <c r="M21" s="432">
        <f t="shared" si="1"/>
        <v>30</v>
      </c>
      <c r="N21" s="17" t="str">
        <f t="shared" si="5"/>
        <v>No</v>
      </c>
      <c r="O21" s="17" t="str" cm="1">
        <f t="array" ref="O21">_xlfn.IFS(AND(F21&gt;=D21,F21&lt;=L21),"Yes",F21&lt;D21,"Completed Prior to Hire",TRUE,"No")</f>
        <v>Yes</v>
      </c>
      <c r="P21" s="17" t="str" cm="1">
        <f t="array" ref="P21">_xlfn.IFS(AND(F21&gt;=E21,F21&lt;=M21),"Yes",F21&lt;E21,"Completed Prior to Service Provision",TRUE,"No")</f>
        <v>Yes</v>
      </c>
      <c r="Q21" s="18" t="str">
        <f t="shared" si="6"/>
        <v>No</v>
      </c>
      <c r="R21" s="8"/>
    </row>
    <row r="22" spans="1:18">
      <c r="A22" s="8">
        <f t="shared" si="2"/>
        <v>0</v>
      </c>
      <c r="B22" s="425"/>
      <c r="C22" s="427"/>
      <c r="D22" s="11"/>
      <c r="E22" s="11"/>
      <c r="F22" s="11"/>
      <c r="G22" s="55"/>
      <c r="H22" s="45"/>
      <c r="I22" s="293" t="str">
        <f t="shared" si="0"/>
        <v>No</v>
      </c>
      <c r="J22" s="46">
        <f t="shared" si="3"/>
        <v>-365</v>
      </c>
      <c r="K22" s="60" t="str">
        <f t="shared" si="7"/>
        <v>No</v>
      </c>
      <c r="L22" s="16">
        <f t="shared" si="4"/>
        <v>30</v>
      </c>
      <c r="M22" s="432">
        <f t="shared" si="1"/>
        <v>30</v>
      </c>
      <c r="N22" s="17" t="str">
        <f t="shared" si="5"/>
        <v>No</v>
      </c>
      <c r="O22" s="17" t="str" cm="1">
        <f t="array" ref="O22">_xlfn.IFS(AND(F22&gt;=D22,F22&lt;=L22),"Yes",F22&lt;D22,"Completed Prior to Hire",TRUE,"No")</f>
        <v>Yes</v>
      </c>
      <c r="P22" s="17" t="str" cm="1">
        <f t="array" ref="P22">_xlfn.IFS(AND(F22&gt;=E22,F22&lt;=M22),"Yes",F22&lt;E22,"Completed Prior to Service Provision",TRUE,"No")</f>
        <v>Yes</v>
      </c>
      <c r="Q22" s="18" t="str">
        <f t="shared" si="6"/>
        <v>No</v>
      </c>
      <c r="R22" s="8"/>
    </row>
    <row r="23" spans="1:18">
      <c r="A23" s="8">
        <f t="shared" si="2"/>
        <v>0</v>
      </c>
      <c r="B23" s="425"/>
      <c r="C23" s="427"/>
      <c r="D23" s="11"/>
      <c r="E23" s="11"/>
      <c r="F23" s="11"/>
      <c r="G23" s="55"/>
      <c r="H23" s="45"/>
      <c r="I23" s="293" t="str">
        <f t="shared" si="0"/>
        <v>No</v>
      </c>
      <c r="J23" s="46">
        <f t="shared" si="3"/>
        <v>-365</v>
      </c>
      <c r="K23" s="60" t="str">
        <f t="shared" si="7"/>
        <v>No</v>
      </c>
      <c r="L23" s="16">
        <f t="shared" si="4"/>
        <v>30</v>
      </c>
      <c r="M23" s="432">
        <f t="shared" si="1"/>
        <v>30</v>
      </c>
      <c r="N23" s="17" t="str">
        <f t="shared" si="5"/>
        <v>No</v>
      </c>
      <c r="O23" s="17" t="str" cm="1">
        <f t="array" ref="O23">_xlfn.IFS(AND(F23&gt;=D23,F23&lt;=L23),"Yes",F23&lt;D23,"Completed Prior to Hire",TRUE,"No")</f>
        <v>Yes</v>
      </c>
      <c r="P23" s="17" t="str" cm="1">
        <f t="array" ref="P23">_xlfn.IFS(AND(F23&gt;=E23,F23&lt;=M23),"Yes",F23&lt;E23,"Completed Prior to Service Provision",TRUE,"No")</f>
        <v>Yes</v>
      </c>
      <c r="Q23" s="18" t="str">
        <f t="shared" si="6"/>
        <v>No</v>
      </c>
      <c r="R23" s="8"/>
    </row>
    <row r="24" spans="1:18">
      <c r="A24" s="8">
        <f t="shared" si="2"/>
        <v>0</v>
      </c>
      <c r="B24" s="425"/>
      <c r="C24" s="427"/>
      <c r="D24" s="11"/>
      <c r="E24" s="11"/>
      <c r="F24" s="11"/>
      <c r="G24" s="55"/>
      <c r="H24" s="45"/>
      <c r="I24" s="293" t="str">
        <f t="shared" si="0"/>
        <v>No</v>
      </c>
      <c r="J24" s="46">
        <f t="shared" si="3"/>
        <v>-365</v>
      </c>
      <c r="K24" s="60" t="str">
        <f t="shared" si="7"/>
        <v>No</v>
      </c>
      <c r="L24" s="16">
        <f t="shared" si="4"/>
        <v>30</v>
      </c>
      <c r="M24" s="432">
        <f t="shared" si="1"/>
        <v>30</v>
      </c>
      <c r="N24" s="17" t="str">
        <f t="shared" si="5"/>
        <v>No</v>
      </c>
      <c r="O24" s="17" t="str" cm="1">
        <f t="array" ref="O24">_xlfn.IFS(AND(F24&gt;=D24,F24&lt;=L24),"Yes",F24&lt;D24,"Completed Prior to Hire",TRUE,"No")</f>
        <v>Yes</v>
      </c>
      <c r="P24" s="17" t="str" cm="1">
        <f t="array" ref="P24">_xlfn.IFS(AND(F24&gt;=E24,F24&lt;=M24),"Yes",F24&lt;E24,"Completed Prior to Service Provision",TRUE,"No")</f>
        <v>Yes</v>
      </c>
      <c r="Q24" s="18" t="str">
        <f t="shared" si="6"/>
        <v>No</v>
      </c>
      <c r="R24" s="8"/>
    </row>
    <row r="25" spans="1:18">
      <c r="A25" s="8">
        <f t="shared" si="2"/>
        <v>0</v>
      </c>
      <c r="B25" s="425"/>
      <c r="C25" s="427"/>
      <c r="D25" s="11"/>
      <c r="E25" s="11"/>
      <c r="F25" s="11"/>
      <c r="G25" s="55"/>
      <c r="H25" s="45"/>
      <c r="I25" s="293" t="str">
        <f t="shared" si="0"/>
        <v>No</v>
      </c>
      <c r="J25" s="46">
        <f t="shared" si="3"/>
        <v>-365</v>
      </c>
      <c r="K25" s="60" t="str">
        <f t="shared" si="7"/>
        <v>No</v>
      </c>
      <c r="L25" s="16">
        <f t="shared" si="4"/>
        <v>30</v>
      </c>
      <c r="M25" s="432">
        <f t="shared" si="1"/>
        <v>30</v>
      </c>
      <c r="N25" s="17" t="str">
        <f t="shared" si="5"/>
        <v>No</v>
      </c>
      <c r="O25" s="17" t="str" cm="1">
        <f t="array" ref="O25">_xlfn.IFS(AND(F25&gt;=D25,F25&lt;=L25),"Yes",F25&lt;D25,"Completed Prior to Hire",TRUE,"No")</f>
        <v>Yes</v>
      </c>
      <c r="P25" s="17" t="str" cm="1">
        <f t="array" ref="P25">_xlfn.IFS(AND(F25&gt;=E25,F25&lt;=M25),"Yes",F25&lt;E25,"Completed Prior to Service Provision",TRUE,"No")</f>
        <v>Yes</v>
      </c>
      <c r="Q25" s="18" t="str">
        <f t="shared" si="6"/>
        <v>No</v>
      </c>
      <c r="R25" s="8"/>
    </row>
    <row r="26" spans="1:18">
      <c r="A26" s="8">
        <f t="shared" si="2"/>
        <v>0</v>
      </c>
      <c r="B26" s="425"/>
      <c r="C26" s="427"/>
      <c r="D26" s="11"/>
      <c r="E26" s="11"/>
      <c r="F26" s="11"/>
      <c r="G26" s="55"/>
      <c r="H26" s="45"/>
      <c r="I26" s="293" t="str">
        <f t="shared" si="0"/>
        <v>No</v>
      </c>
      <c r="J26" s="46">
        <f t="shared" si="3"/>
        <v>-365</v>
      </c>
      <c r="K26" s="60" t="str">
        <f t="shared" si="7"/>
        <v>No</v>
      </c>
      <c r="L26" s="16">
        <f t="shared" si="4"/>
        <v>30</v>
      </c>
      <c r="M26" s="432">
        <f t="shared" si="1"/>
        <v>30</v>
      </c>
      <c r="N26" s="17" t="str">
        <f t="shared" si="5"/>
        <v>No</v>
      </c>
      <c r="O26" s="17" t="str" cm="1">
        <f t="array" ref="O26">_xlfn.IFS(AND(F26&gt;=D26,F26&lt;=L26),"Yes",F26&lt;D26,"Completed Prior to Hire",TRUE,"No")</f>
        <v>Yes</v>
      </c>
      <c r="P26" s="17" t="str" cm="1">
        <f t="array" ref="P26">_xlfn.IFS(AND(F26&gt;=E26,F26&lt;=M26),"Yes",F26&lt;E26,"Completed Prior to Service Provision",TRUE,"No")</f>
        <v>Yes</v>
      </c>
      <c r="Q26" s="18" t="str">
        <f t="shared" si="6"/>
        <v>No</v>
      </c>
      <c r="R26" s="8"/>
    </row>
    <row r="27" spans="1:18">
      <c r="A27" s="8">
        <f t="shared" si="2"/>
        <v>0</v>
      </c>
      <c r="B27" s="425"/>
      <c r="C27" s="427"/>
      <c r="D27" s="11"/>
      <c r="E27" s="11"/>
      <c r="F27" s="11"/>
      <c r="G27" s="55"/>
      <c r="H27" s="45"/>
      <c r="I27" s="293" t="str">
        <f t="shared" si="0"/>
        <v>No</v>
      </c>
      <c r="J27" s="46">
        <f t="shared" si="3"/>
        <v>-365</v>
      </c>
      <c r="K27" s="60" t="str">
        <f t="shared" si="7"/>
        <v>No</v>
      </c>
      <c r="L27" s="16">
        <f t="shared" si="4"/>
        <v>30</v>
      </c>
      <c r="M27" s="432">
        <f t="shared" si="1"/>
        <v>30</v>
      </c>
      <c r="N27" s="17" t="str">
        <f t="shared" si="5"/>
        <v>No</v>
      </c>
      <c r="O27" s="17" t="str" cm="1">
        <f t="array" ref="O27">_xlfn.IFS(AND(F27&gt;=D27,F27&lt;=L27),"Yes",F27&lt;D27,"Completed Prior to Hire",TRUE,"No")</f>
        <v>Yes</v>
      </c>
      <c r="P27" s="17" t="str" cm="1">
        <f t="array" ref="P27">_xlfn.IFS(AND(F27&gt;=E27,F27&lt;=M27),"Yes",F27&lt;E27,"Completed Prior to Service Provision",TRUE,"No")</f>
        <v>Yes</v>
      </c>
      <c r="Q27" s="18" t="str">
        <f t="shared" si="6"/>
        <v>No</v>
      </c>
      <c r="R27" s="8"/>
    </row>
    <row r="28" spans="1:18">
      <c r="A28" s="8">
        <f t="shared" si="2"/>
        <v>0</v>
      </c>
      <c r="B28" s="425"/>
      <c r="C28" s="427"/>
      <c r="D28" s="11"/>
      <c r="E28" s="11"/>
      <c r="F28" s="11"/>
      <c r="G28" s="55"/>
      <c r="H28" s="45"/>
      <c r="I28" s="293" t="str">
        <f t="shared" si="0"/>
        <v>No</v>
      </c>
      <c r="J28" s="46">
        <f t="shared" si="3"/>
        <v>-365</v>
      </c>
      <c r="K28" s="60" t="str">
        <f t="shared" si="7"/>
        <v>No</v>
      </c>
      <c r="L28" s="16">
        <f t="shared" si="4"/>
        <v>30</v>
      </c>
      <c r="M28" s="432">
        <f t="shared" si="1"/>
        <v>30</v>
      </c>
      <c r="N28" s="17" t="str">
        <f t="shared" si="5"/>
        <v>No</v>
      </c>
      <c r="O28" s="17" t="str" cm="1">
        <f t="array" ref="O28">_xlfn.IFS(AND(F28&gt;=D28,F28&lt;=L28),"Yes",F28&lt;D28,"Completed Prior to Hire",TRUE,"No")</f>
        <v>Yes</v>
      </c>
      <c r="P28" s="17" t="str" cm="1">
        <f t="array" ref="P28">_xlfn.IFS(AND(F28&gt;=E28,F28&lt;=M28),"Yes",F28&lt;E28,"Completed Prior to Service Provision",TRUE,"No")</f>
        <v>Yes</v>
      </c>
      <c r="Q28" s="18" t="str">
        <f t="shared" si="6"/>
        <v>No</v>
      </c>
      <c r="R28" s="8"/>
    </row>
    <row r="29" spans="1:18" ht="15" thickBot="1">
      <c r="A29" s="8">
        <f t="shared" si="2"/>
        <v>0</v>
      </c>
      <c r="B29" s="428"/>
      <c r="C29" s="422"/>
      <c r="D29" s="294"/>
      <c r="E29" s="294"/>
      <c r="F29" s="294"/>
      <c r="G29" s="55"/>
      <c r="H29" s="45"/>
      <c r="I29" s="293" t="str">
        <f t="shared" si="0"/>
        <v>No</v>
      </c>
      <c r="J29" s="46">
        <f t="shared" si="3"/>
        <v>-365</v>
      </c>
      <c r="K29" s="60" t="str">
        <f t="shared" si="7"/>
        <v>No</v>
      </c>
      <c r="L29" s="16">
        <f t="shared" si="4"/>
        <v>30</v>
      </c>
      <c r="M29" s="432">
        <f t="shared" si="1"/>
        <v>30</v>
      </c>
      <c r="N29" s="17" t="str">
        <f t="shared" si="5"/>
        <v>No</v>
      </c>
      <c r="O29" s="17" t="str" cm="1">
        <f t="array" ref="O29">_xlfn.IFS(AND(F29&gt;=D29,F29&lt;=L29),"Yes",F29&lt;D29,"Completed Prior to Hire",TRUE,"No")</f>
        <v>Yes</v>
      </c>
      <c r="P29" s="17" t="str" cm="1">
        <f t="array" ref="P29">_xlfn.IFS(AND(F29&gt;=E29,F29&lt;=M29),"Yes",F29&lt;E29,"Completed Prior to Service Provision",TRUE,"No")</f>
        <v>Yes</v>
      </c>
      <c r="Q29" s="18" t="str">
        <f t="shared" si="6"/>
        <v>No</v>
      </c>
      <c r="R29" s="8"/>
    </row>
    <row r="30" spans="1:18">
      <c r="A30" s="8">
        <f>SUM(A5:A29)</f>
        <v>0</v>
      </c>
      <c r="D30" s="14"/>
      <c r="E30" s="14"/>
      <c r="F30" s="20"/>
      <c r="G30" s="15"/>
      <c r="H30" s="20"/>
      <c r="I30" s="840"/>
      <c r="J30" s="46"/>
      <c r="L30" s="19"/>
      <c r="M30" s="19"/>
      <c r="N30" s="844" t="s">
        <v>194</v>
      </c>
      <c r="O30" s="844"/>
      <c r="P30" s="265">
        <f>A30</f>
        <v>0</v>
      </c>
      <c r="Q30" s="843" t="str">
        <f>IF(P30=0,"N/A",(P31/P30))</f>
        <v>N/A</v>
      </c>
      <c r="R30" s="8"/>
    </row>
    <row r="31" spans="1:18">
      <c r="D31" s="14"/>
      <c r="F31" s="473"/>
      <c r="H31" s="474"/>
      <c r="I31" s="840"/>
      <c r="J31" s="46"/>
      <c r="L31" s="265"/>
      <c r="M31" s="265"/>
      <c r="N31" s="845" t="s">
        <v>195</v>
      </c>
      <c r="O31" s="845"/>
      <c r="P31" s="265">
        <f>COUNTIF(Q5:Q29,"Yes")</f>
        <v>0</v>
      </c>
      <c r="Q31" s="843"/>
      <c r="R31" s="8"/>
    </row>
    <row r="32" spans="1:18">
      <c r="L32" s="265"/>
      <c r="M32" s="265"/>
      <c r="O32" s="21"/>
      <c r="P32" s="21"/>
      <c r="Q32" s="265"/>
      <c r="R32" s="8"/>
    </row>
    <row r="33" spans="6:15">
      <c r="O33" s="51"/>
    </row>
    <row r="34" spans="6:15">
      <c r="O34" s="51"/>
    </row>
    <row r="35" spans="6:15">
      <c r="O35" s="51"/>
    </row>
    <row r="36" spans="6:15">
      <c r="O36" s="51"/>
    </row>
    <row r="37" spans="6:15">
      <c r="O37" s="51"/>
    </row>
    <row r="38" spans="6:15">
      <c r="H38" s="48"/>
      <c r="O38" s="51"/>
    </row>
    <row r="39" spans="6:15">
      <c r="O39" s="51"/>
    </row>
    <row r="40" spans="6:15">
      <c r="O40" s="51"/>
    </row>
    <row r="43" spans="6:15">
      <c r="F43" s="14"/>
      <c r="G43" s="14"/>
    </row>
    <row r="44" spans="6:15">
      <c r="F44" s="14"/>
      <c r="G44" s="14"/>
    </row>
    <row r="45" spans="6:15">
      <c r="F45" s="14"/>
      <c r="G45" s="14"/>
    </row>
    <row r="46" spans="6:15">
      <c r="F46" s="14"/>
      <c r="G46" s="14"/>
    </row>
  </sheetData>
  <sheetProtection algorithmName="SHA-512" hashValue="KKhwJK0PZJXP3BSaNA7dW5eE43QxlsVO0Lm4qB6CRqPB01mfGUrX+SqNz1nyGOJ6xG6wnM/N2Jj48GXfkUrXCQ==" saltValue="tL+UVdpCW9sIluVLbcvpGg==" spinCount="100000" sheet="1" objects="1" scenarios="1"/>
  <mergeCells count="6">
    <mergeCell ref="B2:C2"/>
    <mergeCell ref="B3:C3"/>
    <mergeCell ref="I30:I31"/>
    <mergeCell ref="Q30:Q31"/>
    <mergeCell ref="N30:O30"/>
    <mergeCell ref="N31:O31"/>
  </mergeCells>
  <conditionalFormatting sqref="D2">
    <cfRule type="containsBlanks" dxfId="21" priority="20">
      <formula>LEN(TRIM(D2))=0</formula>
    </cfRule>
  </conditionalFormatting>
  <conditionalFormatting sqref="D3:F3">
    <cfRule type="expression" dxfId="20" priority="5">
      <formula>$D$2=""</formula>
    </cfRule>
  </conditionalFormatting>
  <conditionalFormatting sqref="F5:F29">
    <cfRule type="expression" dxfId="19" priority="18">
      <formula>$F5&lt;$J5</formula>
    </cfRule>
  </conditionalFormatting>
  <conditionalFormatting sqref="F5:G29 I5:I29">
    <cfRule type="expression" dxfId="18" priority="9">
      <formula>$B5=""</formula>
    </cfRule>
  </conditionalFormatting>
  <conditionalFormatting sqref="G5:G29">
    <cfRule type="containsBlanks" dxfId="17" priority="16">
      <formula>LEN(TRIM(G5))=0</formula>
    </cfRule>
    <cfRule type="expression" dxfId="16" priority="17">
      <formula>$F5=""</formula>
    </cfRule>
    <cfRule type="expression" dxfId="15" priority="19">
      <formula>$G5&lt;$F5</formula>
    </cfRule>
  </conditionalFormatting>
  <conditionalFormatting sqref="I5:I29 K5:K29 J4">
    <cfRule type="containsText" dxfId="14" priority="11" operator="containsText" text="Course(s) Missing">
      <formula>NOT(ISERROR(SEARCH("Course(s) Missing",I4)))</formula>
    </cfRule>
  </conditionalFormatting>
  <conditionalFormatting sqref="J4">
    <cfRule type="expression" dxfId="13" priority="15">
      <formula>$B5=""</formula>
    </cfRule>
  </conditionalFormatting>
  <conditionalFormatting sqref="K5:K29">
    <cfRule type="expression" dxfId="12" priority="13">
      <formula>$K5="No"</formula>
    </cfRule>
  </conditionalFormatting>
  <conditionalFormatting sqref="K5:Q29">
    <cfRule type="expression" dxfId="11" priority="2">
      <formula>$B5=""</formula>
    </cfRule>
  </conditionalFormatting>
  <conditionalFormatting sqref="N5:N29">
    <cfRule type="expression" dxfId="10" priority="14">
      <formula>$N5="No"</formula>
    </cfRule>
  </conditionalFormatting>
  <conditionalFormatting sqref="N5:P29">
    <cfRule type="expression" dxfId="9" priority="1">
      <formula>$K5="No"</formula>
    </cfRule>
  </conditionalFormatting>
  <conditionalFormatting sqref="O5:O29">
    <cfRule type="expression" dxfId="8" priority="12">
      <formula>$O5="No"</formula>
    </cfRule>
  </conditionalFormatting>
  <conditionalFormatting sqref="P5:P29">
    <cfRule type="expression" dxfId="7" priority="4">
      <formula>$P5="No"</formula>
    </cfRule>
  </conditionalFormatting>
  <conditionalFormatting sqref="Q5:Q29">
    <cfRule type="containsText" dxfId="6" priority="10" operator="containsText" text="No">
      <formula>NOT(ISERROR(SEARCH("No",Q5)))</formula>
    </cfRule>
  </conditionalFormatting>
  <conditionalFormatting sqref="Q30">
    <cfRule type="cellIs" dxfId="5" priority="6" operator="between">
      <formula>0.93</formula>
      <formula>1</formula>
    </cfRule>
    <cfRule type="cellIs" dxfId="4" priority="7" operator="between">
      <formula>0.86</formula>
      <formula>0.92</formula>
    </cfRule>
    <cfRule type="cellIs" dxfId="3" priority="8" operator="lessThan">
      <formula>0.86</formula>
    </cfRule>
  </conditionalFormatting>
  <dataValidations count="1">
    <dataValidation type="date" allowBlank="1" showInputMessage="1" showErrorMessage="1" error="Date of first time staff worked alone with individual cannot be prior to hire date." sqref="G5:G29" xr:uid="{B9315079-6B7F-4B89-BECA-5824B51758D5}">
      <formula1>D5</formula1>
      <formula2>46022</formula2>
    </dataValidation>
  </dataValidation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D796FC-962A-4BD9-B2D9-9B295F7341F6}">
  <dimension ref="B1:BW16387"/>
  <sheetViews>
    <sheetView showGridLines="0" workbookViewId="0">
      <pane ySplit="2" topLeftCell="A3" activePane="bottomLeft" state="frozen"/>
      <selection activeCell="F1" sqref="F1:H1048576"/>
      <selection pane="bottomLeft" activeCell="B4" sqref="B4"/>
    </sheetView>
  </sheetViews>
  <sheetFormatPr defaultColWidth="9.21875" defaultRowHeight="14.4"/>
  <cols>
    <col min="1" max="1" width="2.44140625" style="8" customWidth="1"/>
    <col min="2" max="2" width="30.77734375" style="8" customWidth="1"/>
    <col min="3" max="3" width="15.77734375" style="8" customWidth="1"/>
    <col min="4" max="4" width="3.77734375" style="8" customWidth="1"/>
    <col min="5" max="5" width="30.77734375" style="8" customWidth="1"/>
    <col min="6" max="6" width="15.77734375" style="8" customWidth="1"/>
    <col min="7" max="7" width="3.77734375" style="8" customWidth="1"/>
    <col min="8" max="8" width="30.77734375" style="8" customWidth="1"/>
    <col min="9" max="9" width="15.77734375" style="8" customWidth="1"/>
    <col min="10" max="10" width="3.77734375" style="8" customWidth="1"/>
    <col min="11" max="11" width="30.77734375" style="8" customWidth="1"/>
    <col min="12" max="12" width="15.77734375" style="8" customWidth="1"/>
    <col min="13" max="13" width="3.77734375" style="8" customWidth="1"/>
    <col min="14" max="14" width="30.77734375" style="8" customWidth="1"/>
    <col min="15" max="15" width="15.77734375" style="8" customWidth="1"/>
    <col min="16" max="16" width="3.77734375" style="8" customWidth="1"/>
    <col min="17" max="17" width="30.77734375" style="8" customWidth="1"/>
    <col min="18" max="18" width="15.77734375" style="8" customWidth="1"/>
    <col min="19" max="19" width="3.77734375" style="8" customWidth="1"/>
    <col min="20" max="20" width="30.77734375" style="8" customWidth="1"/>
    <col min="21" max="21" width="15.77734375" style="8" customWidth="1"/>
    <col min="22" max="22" width="3.77734375" style="8" customWidth="1"/>
    <col min="23" max="23" width="30.77734375" style="8" customWidth="1"/>
    <col min="24" max="24" width="15.77734375" style="8" customWidth="1"/>
    <col min="25" max="25" width="3.77734375" style="8" customWidth="1"/>
    <col min="26" max="26" width="30.77734375" style="8" customWidth="1"/>
    <col min="27" max="27" width="15.77734375" style="8" customWidth="1"/>
    <col min="28" max="28" width="3.77734375" style="8" customWidth="1"/>
    <col min="29" max="29" width="30.77734375" style="8" customWidth="1"/>
    <col min="30" max="30" width="15.77734375" style="8" customWidth="1"/>
    <col min="31" max="31" width="3.77734375" style="8" customWidth="1"/>
    <col min="32" max="32" width="30.77734375" style="8" customWidth="1"/>
    <col min="33" max="33" width="15.77734375" style="8" customWidth="1"/>
    <col min="34" max="34" width="3.77734375" style="8" customWidth="1"/>
    <col min="35" max="35" width="30.77734375" style="8" customWidth="1"/>
    <col min="36" max="36" width="15.77734375" style="8" customWidth="1"/>
    <col min="37" max="37" width="3.77734375" style="8" customWidth="1"/>
    <col min="38" max="38" width="30.77734375" style="8" customWidth="1"/>
    <col min="39" max="39" width="15.77734375" style="8" customWidth="1"/>
    <col min="40" max="40" width="3.77734375" style="8" customWidth="1"/>
    <col min="41" max="41" width="30.77734375" style="8" customWidth="1"/>
    <col min="42" max="42" width="15.77734375" style="8" customWidth="1"/>
    <col min="43" max="43" width="3.77734375" style="8" customWidth="1"/>
    <col min="44" max="44" width="30.77734375" style="8" customWidth="1"/>
    <col min="45" max="45" width="15.77734375" style="8" customWidth="1"/>
    <col min="46" max="46" width="3.77734375" style="8" customWidth="1"/>
    <col min="47" max="47" width="30.77734375" style="8" customWidth="1"/>
    <col min="48" max="48" width="15.77734375" style="8" customWidth="1"/>
    <col min="49" max="49" width="3.77734375" style="8" customWidth="1"/>
    <col min="50" max="50" width="30.77734375" style="8" customWidth="1"/>
    <col min="51" max="51" width="15.77734375" style="8" customWidth="1"/>
    <col min="52" max="52" width="3.77734375" style="8" customWidth="1"/>
    <col min="53" max="53" width="30.77734375" style="8" customWidth="1"/>
    <col min="54" max="54" width="15.77734375" style="8" customWidth="1"/>
    <col min="55" max="55" width="3.77734375" style="8" customWidth="1"/>
    <col min="56" max="56" width="30.77734375" style="8" customWidth="1"/>
    <col min="57" max="57" width="15.77734375" style="8" customWidth="1"/>
    <col min="58" max="58" width="3.77734375" style="8" customWidth="1"/>
    <col min="59" max="59" width="30.77734375" style="8" customWidth="1"/>
    <col min="60" max="60" width="15.77734375" style="8" customWidth="1"/>
    <col min="61" max="61" width="3.77734375" style="8" customWidth="1"/>
    <col min="62" max="62" width="30.77734375" style="8" customWidth="1"/>
    <col min="63" max="63" width="15.77734375" style="8" customWidth="1"/>
    <col min="64" max="64" width="3.77734375" style="8" customWidth="1"/>
    <col min="65" max="65" width="30.77734375" style="8" customWidth="1"/>
    <col min="66" max="66" width="15.77734375" style="8" customWidth="1"/>
    <col min="67" max="67" width="3.77734375" style="8" customWidth="1"/>
    <col min="68" max="68" width="30.77734375" style="8" customWidth="1"/>
    <col min="69" max="69" width="15.77734375" style="8" customWidth="1"/>
    <col min="70" max="70" width="3.77734375" style="8" customWidth="1"/>
    <col min="71" max="71" width="30.77734375" style="8" customWidth="1"/>
    <col min="72" max="72" width="15.77734375" style="8" customWidth="1"/>
    <col min="73" max="73" width="3.77734375" style="8" customWidth="1"/>
    <col min="74" max="74" width="30.77734375" style="8" customWidth="1"/>
    <col min="75" max="75" width="15.77734375" style="8" customWidth="1"/>
    <col min="76" max="16384" width="9.21875" style="8"/>
  </cols>
  <sheetData>
    <row r="1" spans="2:75" s="21" customFormat="1" ht="18.75" customHeight="1">
      <c r="B1" s="49" t="s">
        <v>130</v>
      </c>
      <c r="C1" s="849">
        <f>Questions!B1</f>
        <v>0</v>
      </c>
      <c r="D1" s="849"/>
      <c r="E1" s="846" t="s">
        <v>720</v>
      </c>
      <c r="F1" s="847"/>
      <c r="G1" s="847"/>
      <c r="H1" s="847"/>
      <c r="I1" s="847"/>
      <c r="J1" s="847"/>
      <c r="K1" s="847"/>
      <c r="L1" s="847"/>
      <c r="M1" s="847"/>
      <c r="N1" s="847"/>
    </row>
    <row r="2" spans="2:75" s="21" customFormat="1" ht="15" customHeight="1">
      <c r="B2" s="848" t="s">
        <v>233</v>
      </c>
      <c r="C2" s="848"/>
      <c r="E2" s="847"/>
      <c r="F2" s="847"/>
      <c r="G2" s="847"/>
      <c r="H2" s="847"/>
      <c r="I2" s="847"/>
      <c r="J2" s="847"/>
      <c r="K2" s="847"/>
      <c r="L2" s="847"/>
      <c r="M2" s="847"/>
      <c r="N2" s="847"/>
    </row>
    <row r="3" spans="2:75" s="21" customFormat="1">
      <c r="B3" s="475"/>
      <c r="C3" s="475"/>
    </row>
    <row r="4" spans="2:75" s="314" customFormat="1">
      <c r="B4" s="49">
        <f>'Training Tracker'!A7</f>
        <v>0</v>
      </c>
      <c r="C4" s="476">
        <f>'Training Tracker'!B7</f>
        <v>0</v>
      </c>
      <c r="E4" s="49">
        <f>'Training Tracker'!A8</f>
        <v>0</v>
      </c>
      <c r="F4" s="476">
        <f>'Training Tracker'!B8</f>
        <v>0</v>
      </c>
      <c r="H4" s="49">
        <f>'Training Tracker'!A9</f>
        <v>0</v>
      </c>
      <c r="I4" s="476">
        <f>'Training Tracker'!B9</f>
        <v>0</v>
      </c>
      <c r="K4" s="49">
        <f>'Training Tracker'!A10</f>
        <v>0</v>
      </c>
      <c r="L4" s="476">
        <f>'Training Tracker'!B10</f>
        <v>0</v>
      </c>
      <c r="N4" s="49">
        <f>'Training Tracker'!A11</f>
        <v>0</v>
      </c>
      <c r="O4" s="476">
        <f>'Training Tracker'!B11</f>
        <v>0</v>
      </c>
      <c r="Q4" s="49">
        <f>'Training Tracker'!A12</f>
        <v>0</v>
      </c>
      <c r="R4" s="476">
        <f>'Training Tracker'!B12</f>
        <v>0</v>
      </c>
      <c r="T4" s="49">
        <f>'Training Tracker'!A13</f>
        <v>0</v>
      </c>
      <c r="U4" s="476">
        <f>'Training Tracker'!B13</f>
        <v>0</v>
      </c>
      <c r="W4" s="49">
        <f>'Training Tracker'!A14</f>
        <v>0</v>
      </c>
      <c r="X4" s="476">
        <f>'Training Tracker'!B14</f>
        <v>0</v>
      </c>
      <c r="Z4" s="49">
        <f>'Training Tracker'!A15</f>
        <v>0</v>
      </c>
      <c r="AA4" s="476">
        <f>'Training Tracker'!B15</f>
        <v>0</v>
      </c>
      <c r="AC4" s="49">
        <f>'Training Tracker'!A16</f>
        <v>0</v>
      </c>
      <c r="AD4" s="476">
        <f>'Training Tracker'!B16</f>
        <v>0</v>
      </c>
      <c r="AF4" s="49">
        <f>'Training Tracker'!A17</f>
        <v>0</v>
      </c>
      <c r="AG4" s="476">
        <f>'Training Tracker'!B17</f>
        <v>0</v>
      </c>
      <c r="AI4" s="49">
        <f>'Training Tracker'!A18</f>
        <v>0</v>
      </c>
      <c r="AJ4" s="476">
        <f>'Training Tracker'!B18</f>
        <v>0</v>
      </c>
      <c r="AL4" s="49">
        <f>'Training Tracker'!A19</f>
        <v>0</v>
      </c>
      <c r="AM4" s="476">
        <f>'Training Tracker'!B19</f>
        <v>0</v>
      </c>
      <c r="AO4" s="49">
        <f>'Training Tracker'!A20</f>
        <v>0</v>
      </c>
      <c r="AP4" s="476">
        <f>'Training Tracker'!B20</f>
        <v>0</v>
      </c>
      <c r="AR4" s="49">
        <f>'Training Tracker'!A21</f>
        <v>0</v>
      </c>
      <c r="AS4" s="476">
        <f>'Training Tracker'!B21</f>
        <v>0</v>
      </c>
      <c r="AU4" s="49">
        <f>'Training Tracker'!A22</f>
        <v>0</v>
      </c>
      <c r="AV4" s="476">
        <f>'Training Tracker'!B22</f>
        <v>0</v>
      </c>
      <c r="AX4" s="49">
        <f>'Training Tracker'!A23</f>
        <v>0</v>
      </c>
      <c r="AY4" s="476">
        <f>'Training Tracker'!B23</f>
        <v>0</v>
      </c>
      <c r="BA4" s="49">
        <f>'Training Tracker'!A24</f>
        <v>0</v>
      </c>
      <c r="BB4" s="476">
        <f>'Training Tracker'!B24</f>
        <v>0</v>
      </c>
      <c r="BD4" s="49">
        <f>'Training Tracker'!A25</f>
        <v>0</v>
      </c>
      <c r="BE4" s="476">
        <f>'Training Tracker'!B25</f>
        <v>0</v>
      </c>
      <c r="BG4" s="49">
        <f>'Training Tracker'!A26</f>
        <v>0</v>
      </c>
      <c r="BH4" s="476">
        <f>'Training Tracker'!B26</f>
        <v>0</v>
      </c>
      <c r="BJ4" s="49">
        <f>'Training Tracker'!A27</f>
        <v>0</v>
      </c>
      <c r="BK4" s="476">
        <f>'Training Tracker'!B27</f>
        <v>0</v>
      </c>
      <c r="BM4" s="49">
        <f>'Training Tracker'!A28</f>
        <v>0</v>
      </c>
      <c r="BN4" s="476">
        <f>'Training Tracker'!B28</f>
        <v>0</v>
      </c>
      <c r="BP4" s="49">
        <f>'Training Tracker'!A29</f>
        <v>0</v>
      </c>
      <c r="BQ4" s="476">
        <f>'Training Tracker'!B29</f>
        <v>0</v>
      </c>
      <c r="BS4" s="49">
        <f>'Training Tracker'!A30</f>
        <v>0</v>
      </c>
      <c r="BT4" s="476">
        <f>'Training Tracker'!B30</f>
        <v>0</v>
      </c>
      <c r="BV4" s="49">
        <f>'Training Tracker'!A31</f>
        <v>0</v>
      </c>
      <c r="BW4" s="476">
        <f>'Training Tracker'!B31</f>
        <v>0</v>
      </c>
    </row>
    <row r="5" spans="2:75" s="21" customFormat="1">
      <c r="B5" s="265" t="s">
        <v>717</v>
      </c>
      <c r="C5" s="23">
        <f>IF('Training Tracker'!B21="N/A", "N/A SSP Staff",SUM(C7:C41))</f>
        <v>0</v>
      </c>
      <c r="E5" s="265" t="s">
        <v>717</v>
      </c>
      <c r="F5" s="23">
        <f>IF('Training Tracker'!E21="N/A", "N/A SSP Staff",SUM(F7:F41))</f>
        <v>0</v>
      </c>
      <c r="G5" s="23"/>
      <c r="H5" s="265" t="s">
        <v>717</v>
      </c>
      <c r="I5" s="23">
        <f>IF('Training Tracker'!H21="N/A", "N/A SSP Staff",SUM(I7:I41))</f>
        <v>0</v>
      </c>
      <c r="K5" s="265" t="s">
        <v>717</v>
      </c>
      <c r="L5" s="23">
        <f>IF('Training Tracker'!K21="N/A", "N/A SSP Staff",SUM(L7:L41))</f>
        <v>0</v>
      </c>
      <c r="N5" s="265" t="s">
        <v>717</v>
      </c>
      <c r="O5" s="23">
        <f>IF('Training Tracker'!N21="N/A", "N/A SSP Staff",SUM(O7:O41))</f>
        <v>0</v>
      </c>
      <c r="P5" s="23"/>
      <c r="Q5" s="265" t="s">
        <v>717</v>
      </c>
      <c r="R5" s="23">
        <f>IF('Training Tracker'!Q21="N/A", "N/A SSP Staff",SUM(R7:R41))</f>
        <v>0</v>
      </c>
      <c r="T5" s="265" t="s">
        <v>717</v>
      </c>
      <c r="U5" s="23">
        <f>IF('Training Tracker'!T21="N/A", "N/A SSP Staff",SUM(U7:U41))</f>
        <v>0</v>
      </c>
      <c r="W5" s="265" t="s">
        <v>717</v>
      </c>
      <c r="X5" s="23">
        <f>IF('Training Tracker'!W21="N/A", "N/A SSP Staff",SUM(X7:X41))</f>
        <v>0</v>
      </c>
      <c r="Z5" s="265" t="s">
        <v>717</v>
      </c>
      <c r="AA5" s="23">
        <f>IF('Training Tracker'!Z21="N/A", "N/A SSP Staff",SUM(AA7:AA41))</f>
        <v>0</v>
      </c>
      <c r="AB5" s="23"/>
      <c r="AC5" s="265" t="s">
        <v>717</v>
      </c>
      <c r="AD5" s="23">
        <f>IF('Training Tracker'!AD21="N/A", "N/A SSP Staff",SUM(AD7:AD41))</f>
        <v>0</v>
      </c>
      <c r="AF5" s="265" t="s">
        <v>717</v>
      </c>
      <c r="AG5" s="23">
        <f>IF('Training Tracker'!AG21="N/A", "N/A SSP Staff",SUM(AG7:AG41))</f>
        <v>0</v>
      </c>
      <c r="AI5" s="265" t="s">
        <v>717</v>
      </c>
      <c r="AJ5" s="23">
        <f>IF('Training Tracker'!AJ21="N/A", "N/A SSP Staff",SUM(AJ7:AJ41))</f>
        <v>0</v>
      </c>
      <c r="AK5" s="23"/>
      <c r="AL5" s="265" t="s">
        <v>717</v>
      </c>
      <c r="AM5" s="23">
        <f>IF('Training Tracker'!AM21="N/A", "N/A SSP Staff",SUM(AM7:AM41))</f>
        <v>0</v>
      </c>
      <c r="AO5" s="265" t="s">
        <v>717</v>
      </c>
      <c r="AP5" s="23">
        <f>IF('Training Tracker'!AP21="N/A", "N/A SSP Staff",SUM(AP7:AP41))</f>
        <v>0</v>
      </c>
      <c r="AR5" s="265" t="s">
        <v>717</v>
      </c>
      <c r="AS5" s="23">
        <f>IF('Training Tracker'!AS21="N/A", "N/A SSP Staff",SUM(AS7:AS41))</f>
        <v>0</v>
      </c>
      <c r="AU5" s="265" t="s">
        <v>717</v>
      </c>
      <c r="AV5" s="23">
        <f>IF('Training Tracker'!AV21="N/A", "N/A SSP Staff",SUM(AV7:AV41))</f>
        <v>0</v>
      </c>
      <c r="AW5" s="23"/>
      <c r="AX5" s="265" t="s">
        <v>717</v>
      </c>
      <c r="AY5" s="23">
        <f>IF('Training Tracker'!AY21="N/A", "N/A SSP Staff",SUM(AY7:AY41))</f>
        <v>0</v>
      </c>
      <c r="BA5" s="265" t="s">
        <v>717</v>
      </c>
      <c r="BB5" s="23">
        <f>IF('Training Tracker'!BB21="N/A", "N/A SSP Staff",SUM(BB7:BB41))</f>
        <v>0</v>
      </c>
      <c r="BD5" s="265" t="s">
        <v>717</v>
      </c>
      <c r="BE5" s="23">
        <f>IF('Training Tracker'!BE21="N/A", "N/A SSP Staff",SUM(BE7:BE41))</f>
        <v>0</v>
      </c>
      <c r="BG5" s="265" t="s">
        <v>717</v>
      </c>
      <c r="BH5" s="23">
        <f>IF('Training Tracker'!BH21="N/A", "N/A SSP Staff",SUM(BH7:BH41))</f>
        <v>0</v>
      </c>
      <c r="BI5" s="23"/>
      <c r="BJ5" s="265" t="s">
        <v>717</v>
      </c>
      <c r="BK5" s="23">
        <f>IF('Training Tracker'!BK21="N/A", "N/A SSP Staff",SUM(BK7:BK41))</f>
        <v>0</v>
      </c>
      <c r="BM5" s="265" t="s">
        <v>717</v>
      </c>
      <c r="BN5" s="23">
        <f>IF('Training Tracker'!BN21="N/A", "N/A SSP Staff",SUM(BN7:BN41))</f>
        <v>0</v>
      </c>
      <c r="BP5" s="265" t="s">
        <v>717</v>
      </c>
      <c r="BQ5" s="23">
        <f>IF('Training Tracker'!BQ21="N/A", "N/A SSP Staff",SUM(BQ7:BQ41))</f>
        <v>0</v>
      </c>
      <c r="BR5" s="23"/>
      <c r="BS5" s="265" t="s">
        <v>717</v>
      </c>
      <c r="BT5" s="23">
        <f>IF('Training Tracker'!BT21="N/A", "N/A SSP Staff",SUM(BT7:BT41))</f>
        <v>0</v>
      </c>
      <c r="BV5" s="265" t="s">
        <v>717</v>
      </c>
      <c r="BW5" s="23">
        <f>IF('Training Tracker'!BW21="N/A", "N/A SSP Staff",SUM(BW7:BW41))</f>
        <v>0</v>
      </c>
    </row>
    <row r="6" spans="2:75" s="21" customFormat="1">
      <c r="B6" s="265" t="s">
        <v>159</v>
      </c>
      <c r="C6" s="265" t="s">
        <v>160</v>
      </c>
      <c r="E6" s="265" t="s">
        <v>159</v>
      </c>
      <c r="F6" s="265" t="s">
        <v>160</v>
      </c>
      <c r="G6" s="265"/>
      <c r="H6" s="265" t="s">
        <v>159</v>
      </c>
      <c r="I6" s="265" t="s">
        <v>160</v>
      </c>
      <c r="K6" s="265" t="s">
        <v>159</v>
      </c>
      <c r="L6" s="265" t="s">
        <v>160</v>
      </c>
      <c r="N6" s="265" t="s">
        <v>159</v>
      </c>
      <c r="O6" s="265" t="s">
        <v>160</v>
      </c>
      <c r="P6" s="265"/>
      <c r="Q6" s="265" t="s">
        <v>159</v>
      </c>
      <c r="R6" s="265" t="s">
        <v>160</v>
      </c>
      <c r="T6" s="265" t="s">
        <v>159</v>
      </c>
      <c r="U6" s="265" t="s">
        <v>160</v>
      </c>
      <c r="W6" s="265" t="s">
        <v>159</v>
      </c>
      <c r="X6" s="265" t="s">
        <v>160</v>
      </c>
      <c r="Z6" s="265" t="s">
        <v>159</v>
      </c>
      <c r="AA6" s="265" t="s">
        <v>160</v>
      </c>
      <c r="AB6" s="265"/>
      <c r="AC6" s="265" t="s">
        <v>159</v>
      </c>
      <c r="AD6" s="265" t="s">
        <v>160</v>
      </c>
      <c r="AF6" s="265" t="s">
        <v>159</v>
      </c>
      <c r="AG6" s="265" t="s">
        <v>160</v>
      </c>
      <c r="AI6" s="265" t="s">
        <v>159</v>
      </c>
      <c r="AJ6" s="265" t="s">
        <v>160</v>
      </c>
      <c r="AK6" s="265"/>
      <c r="AL6" s="265" t="s">
        <v>159</v>
      </c>
      <c r="AM6" s="265" t="s">
        <v>160</v>
      </c>
      <c r="AO6" s="265" t="s">
        <v>159</v>
      </c>
      <c r="AP6" s="265" t="s">
        <v>160</v>
      </c>
      <c r="AR6" s="265" t="s">
        <v>159</v>
      </c>
      <c r="AS6" s="265" t="s">
        <v>160</v>
      </c>
      <c r="AU6" s="265" t="s">
        <v>159</v>
      </c>
      <c r="AV6" s="265" t="s">
        <v>160</v>
      </c>
      <c r="AW6" s="265"/>
      <c r="AX6" s="265" t="s">
        <v>159</v>
      </c>
      <c r="AY6" s="265" t="s">
        <v>160</v>
      </c>
      <c r="BA6" s="265" t="s">
        <v>159</v>
      </c>
      <c r="BB6" s="265" t="s">
        <v>160</v>
      </c>
      <c r="BD6" s="265" t="s">
        <v>159</v>
      </c>
      <c r="BE6" s="265" t="s">
        <v>160</v>
      </c>
      <c r="BG6" s="265" t="s">
        <v>159</v>
      </c>
      <c r="BH6" s="265" t="s">
        <v>160</v>
      </c>
      <c r="BI6" s="265"/>
      <c r="BJ6" s="265" t="s">
        <v>159</v>
      </c>
      <c r="BK6" s="265" t="s">
        <v>160</v>
      </c>
      <c r="BM6" s="265" t="s">
        <v>159</v>
      </c>
      <c r="BN6" s="265" t="s">
        <v>160</v>
      </c>
      <c r="BP6" s="265" t="s">
        <v>159</v>
      </c>
      <c r="BQ6" s="265" t="s">
        <v>160</v>
      </c>
      <c r="BR6" s="265"/>
      <c r="BS6" s="265" t="s">
        <v>159</v>
      </c>
      <c r="BT6" s="265" t="s">
        <v>160</v>
      </c>
      <c r="BV6" s="265" t="s">
        <v>159</v>
      </c>
      <c r="BW6" s="265" t="s">
        <v>160</v>
      </c>
    </row>
    <row r="7" spans="2:75" s="332" customFormat="1">
      <c r="B7" s="330"/>
      <c r="C7" s="331"/>
      <c r="D7" s="8"/>
      <c r="E7" s="330"/>
      <c r="F7" s="331"/>
      <c r="G7" s="9"/>
      <c r="H7" s="330"/>
      <c r="I7" s="331"/>
      <c r="J7" s="8"/>
      <c r="K7" s="330"/>
      <c r="L7" s="331"/>
      <c r="M7" s="8"/>
      <c r="N7" s="330"/>
      <c r="O7" s="331"/>
      <c r="P7" s="9"/>
      <c r="Q7" s="330"/>
      <c r="R7" s="331"/>
      <c r="S7" s="8"/>
      <c r="T7" s="330"/>
      <c r="U7" s="331"/>
      <c r="V7" s="8"/>
      <c r="W7" s="330"/>
      <c r="X7" s="331"/>
      <c r="Y7" s="8"/>
      <c r="Z7" s="330"/>
      <c r="AA7" s="331"/>
      <c r="AB7" s="9"/>
      <c r="AC7" s="330"/>
      <c r="AD7" s="331"/>
      <c r="AE7" s="8"/>
      <c r="AF7" s="330"/>
      <c r="AG7" s="331"/>
      <c r="AH7" s="8"/>
      <c r="AI7" s="330"/>
      <c r="AJ7" s="331"/>
      <c r="AK7" s="9"/>
      <c r="AL7" s="330"/>
      <c r="AM7" s="331"/>
      <c r="AN7" s="8"/>
      <c r="AO7" s="330"/>
      <c r="AP7" s="331"/>
      <c r="AQ7" s="8"/>
      <c r="AR7" s="330"/>
      <c r="AS7" s="331"/>
      <c r="AT7" s="8"/>
      <c r="AU7" s="330"/>
      <c r="AV7" s="331"/>
      <c r="AW7" s="9"/>
      <c r="AX7" s="330"/>
      <c r="AY7" s="331"/>
      <c r="AZ7" s="8"/>
      <c r="BA7" s="330"/>
      <c r="BB7" s="331"/>
      <c r="BC7" s="8"/>
      <c r="BD7" s="330"/>
      <c r="BE7" s="331"/>
      <c r="BF7" s="8"/>
      <c r="BG7" s="330"/>
      <c r="BH7" s="331"/>
      <c r="BI7" s="9"/>
      <c r="BJ7" s="330"/>
      <c r="BK7" s="331"/>
      <c r="BL7" s="8"/>
      <c r="BM7" s="330"/>
      <c r="BN7" s="331"/>
      <c r="BO7" s="8"/>
      <c r="BP7" s="330"/>
      <c r="BQ7" s="331"/>
      <c r="BR7" s="9"/>
      <c r="BS7" s="330"/>
      <c r="BT7" s="331"/>
      <c r="BU7" s="8"/>
      <c r="BV7" s="330"/>
      <c r="BW7" s="331"/>
    </row>
    <row r="8" spans="2:75" s="332" customFormat="1">
      <c r="B8" s="330"/>
      <c r="C8" s="331"/>
      <c r="D8" s="8"/>
      <c r="E8" s="330"/>
      <c r="F8" s="331"/>
      <c r="G8" s="9"/>
      <c r="H8" s="330"/>
      <c r="I8" s="331"/>
      <c r="J8" s="8"/>
      <c r="K8" s="330"/>
      <c r="L8" s="331"/>
      <c r="M8" s="8"/>
      <c r="N8" s="330"/>
      <c r="O8" s="331"/>
      <c r="P8" s="9"/>
      <c r="Q8" s="330"/>
      <c r="R8" s="331"/>
      <c r="S8" s="8"/>
      <c r="T8" s="330"/>
      <c r="U8" s="331"/>
      <c r="V8" s="8"/>
      <c r="W8" s="330"/>
      <c r="X8" s="331"/>
      <c r="Y8" s="8"/>
      <c r="Z8" s="330"/>
      <c r="AA8" s="331"/>
      <c r="AB8" s="9"/>
      <c r="AC8" s="330"/>
      <c r="AD8" s="331"/>
      <c r="AE8" s="8"/>
      <c r="AF8" s="330"/>
      <c r="AG8" s="331"/>
      <c r="AH8" s="8"/>
      <c r="AI8" s="330"/>
      <c r="AJ8" s="331"/>
      <c r="AK8" s="9"/>
      <c r="AL8" s="330"/>
      <c r="AM8" s="331"/>
      <c r="AN8" s="8"/>
      <c r="AO8" s="330"/>
      <c r="AP8" s="331"/>
      <c r="AQ8" s="8"/>
      <c r="AR8" s="330"/>
      <c r="AS8" s="331"/>
      <c r="AT8" s="8"/>
      <c r="AU8" s="330"/>
      <c r="AV8" s="331"/>
      <c r="AW8" s="9"/>
      <c r="AX8" s="330"/>
      <c r="AY8" s="331"/>
      <c r="AZ8" s="8"/>
      <c r="BA8" s="330"/>
      <c r="BB8" s="331"/>
      <c r="BC8" s="8"/>
      <c r="BD8" s="330"/>
      <c r="BE8" s="331"/>
      <c r="BF8" s="8"/>
      <c r="BG8" s="330"/>
      <c r="BH8" s="331"/>
      <c r="BI8" s="9"/>
      <c r="BJ8" s="330"/>
      <c r="BK8" s="331"/>
      <c r="BL8" s="8"/>
      <c r="BM8" s="330"/>
      <c r="BN8" s="331"/>
      <c r="BO8" s="8"/>
      <c r="BP8" s="330"/>
      <c r="BQ8" s="331"/>
      <c r="BR8" s="9"/>
      <c r="BS8" s="330"/>
      <c r="BT8" s="331"/>
      <c r="BU8" s="8"/>
      <c r="BV8" s="330"/>
      <c r="BW8" s="331"/>
    </row>
    <row r="9" spans="2:75" s="332" customFormat="1">
      <c r="B9" s="330"/>
      <c r="C9" s="331"/>
      <c r="D9" s="8"/>
      <c r="E9" s="330"/>
      <c r="F9" s="331"/>
      <c r="G9" s="9"/>
      <c r="H9" s="330"/>
      <c r="I9" s="331"/>
      <c r="J9" s="8"/>
      <c r="K9" s="330"/>
      <c r="L9" s="331"/>
      <c r="M9" s="8"/>
      <c r="N9" s="330"/>
      <c r="O9" s="331"/>
      <c r="P9" s="9"/>
      <c r="Q9" s="330"/>
      <c r="R9" s="331"/>
      <c r="S9" s="8"/>
      <c r="T9" s="330"/>
      <c r="U9" s="331"/>
      <c r="V9" s="8"/>
      <c r="W9" s="330"/>
      <c r="X9" s="331"/>
      <c r="Y9" s="8"/>
      <c r="Z9" s="330"/>
      <c r="AA9" s="331"/>
      <c r="AB9" s="9"/>
      <c r="AC9" s="330"/>
      <c r="AD9" s="331"/>
      <c r="AE9" s="8"/>
      <c r="AF9" s="330"/>
      <c r="AG9" s="331"/>
      <c r="AH9" s="8"/>
      <c r="AI9" s="330"/>
      <c r="AJ9" s="331"/>
      <c r="AK9" s="9"/>
      <c r="AL9" s="330"/>
      <c r="AM9" s="331"/>
      <c r="AN9" s="8"/>
      <c r="AO9" s="330"/>
      <c r="AP9" s="331"/>
      <c r="AQ9" s="8"/>
      <c r="AR9" s="330"/>
      <c r="AS9" s="331"/>
      <c r="AT9" s="8"/>
      <c r="AU9" s="330"/>
      <c r="AV9" s="331"/>
      <c r="AW9" s="9"/>
      <c r="AX9" s="330"/>
      <c r="AY9" s="331"/>
      <c r="AZ9" s="8"/>
      <c r="BA9" s="330"/>
      <c r="BB9" s="331"/>
      <c r="BC9" s="8"/>
      <c r="BD9" s="330"/>
      <c r="BE9" s="331"/>
      <c r="BF9" s="8"/>
      <c r="BG9" s="330"/>
      <c r="BH9" s="331"/>
      <c r="BI9" s="9"/>
      <c r="BJ9" s="330"/>
      <c r="BK9" s="331"/>
      <c r="BL9" s="8"/>
      <c r="BM9" s="330"/>
      <c r="BN9" s="331"/>
      <c r="BO9" s="8"/>
      <c r="BP9" s="330"/>
      <c r="BQ9" s="331"/>
      <c r="BR9" s="9"/>
      <c r="BS9" s="330"/>
      <c r="BT9" s="331"/>
      <c r="BU9" s="8"/>
      <c r="BV9" s="330"/>
      <c r="BW9" s="331"/>
    </row>
    <row r="10" spans="2:75" s="332" customFormat="1">
      <c r="B10" s="330"/>
      <c r="C10" s="331"/>
      <c r="D10" s="8"/>
      <c r="E10" s="330"/>
      <c r="F10" s="331"/>
      <c r="G10" s="9"/>
      <c r="H10" s="330"/>
      <c r="I10" s="331"/>
      <c r="J10" s="8"/>
      <c r="K10" s="330"/>
      <c r="L10" s="331"/>
      <c r="M10" s="8"/>
      <c r="N10" s="330"/>
      <c r="O10" s="331"/>
      <c r="P10" s="9"/>
      <c r="Q10" s="330"/>
      <c r="R10" s="331"/>
      <c r="S10" s="8"/>
      <c r="T10" s="330"/>
      <c r="U10" s="331"/>
      <c r="V10" s="8"/>
      <c r="W10" s="330"/>
      <c r="X10" s="331"/>
      <c r="Y10" s="8"/>
      <c r="Z10" s="330"/>
      <c r="AA10" s="331"/>
      <c r="AB10" s="9"/>
      <c r="AC10" s="330"/>
      <c r="AD10" s="331"/>
      <c r="AE10" s="8"/>
      <c r="AF10" s="330"/>
      <c r="AG10" s="331"/>
      <c r="AH10" s="8"/>
      <c r="AI10" s="330"/>
      <c r="AJ10" s="331"/>
      <c r="AK10" s="9"/>
      <c r="AL10" s="330"/>
      <c r="AM10" s="331"/>
      <c r="AN10" s="8"/>
      <c r="AO10" s="330"/>
      <c r="AP10" s="331"/>
      <c r="AQ10" s="8"/>
      <c r="AR10" s="330"/>
      <c r="AS10" s="331"/>
      <c r="AT10" s="8"/>
      <c r="AU10" s="330"/>
      <c r="AV10" s="331"/>
      <c r="AW10" s="9"/>
      <c r="AX10" s="330"/>
      <c r="AY10" s="331"/>
      <c r="AZ10" s="8"/>
      <c r="BA10" s="330"/>
      <c r="BB10" s="331"/>
      <c r="BC10" s="8"/>
      <c r="BD10" s="330"/>
      <c r="BE10" s="331"/>
      <c r="BF10" s="8"/>
      <c r="BG10" s="330"/>
      <c r="BH10" s="331"/>
      <c r="BI10" s="9"/>
      <c r="BJ10" s="330"/>
      <c r="BK10" s="331"/>
      <c r="BL10" s="8"/>
      <c r="BM10" s="330"/>
      <c r="BN10" s="331"/>
      <c r="BO10" s="8"/>
      <c r="BP10" s="330"/>
      <c r="BQ10" s="331"/>
      <c r="BR10" s="9"/>
      <c r="BS10" s="330"/>
      <c r="BT10" s="331"/>
      <c r="BU10" s="8"/>
      <c r="BV10" s="330"/>
      <c r="BW10" s="331"/>
    </row>
    <row r="11" spans="2:75" s="332" customFormat="1">
      <c r="B11" s="330"/>
      <c r="C11" s="331"/>
      <c r="D11" s="8"/>
      <c r="E11" s="330"/>
      <c r="F11" s="331"/>
      <c r="G11" s="9"/>
      <c r="H11" s="330"/>
      <c r="I11" s="331"/>
      <c r="J11" s="8"/>
      <c r="K11" s="330"/>
      <c r="L11" s="331"/>
      <c r="M11" s="8"/>
      <c r="N11" s="330"/>
      <c r="O11" s="331"/>
      <c r="P11" s="9"/>
      <c r="Q11" s="330"/>
      <c r="R11" s="331"/>
      <c r="S11" s="8"/>
      <c r="T11" s="330"/>
      <c r="U11" s="331"/>
      <c r="V11" s="8"/>
      <c r="W11" s="330"/>
      <c r="X11" s="331"/>
      <c r="Y11" s="8"/>
      <c r="Z11" s="330"/>
      <c r="AA11" s="331"/>
      <c r="AB11" s="9"/>
      <c r="AC11" s="330"/>
      <c r="AD11" s="331"/>
      <c r="AE11" s="8"/>
      <c r="AF11" s="330"/>
      <c r="AG11" s="331"/>
      <c r="AH11" s="8"/>
      <c r="AI11" s="330"/>
      <c r="AJ11" s="331"/>
      <c r="AK11" s="9"/>
      <c r="AL11" s="330"/>
      <c r="AM11" s="331"/>
      <c r="AN11" s="8"/>
      <c r="AO11" s="330"/>
      <c r="AP11" s="331"/>
      <c r="AQ11" s="8"/>
      <c r="AR11" s="330"/>
      <c r="AS11" s="331"/>
      <c r="AT11" s="8"/>
      <c r="AU11" s="330"/>
      <c r="AV11" s="331"/>
      <c r="AW11" s="9"/>
      <c r="AX11" s="330"/>
      <c r="AY11" s="331"/>
      <c r="AZ11" s="8"/>
      <c r="BA11" s="330"/>
      <c r="BB11" s="331"/>
      <c r="BC11" s="8"/>
      <c r="BD11" s="330"/>
      <c r="BE11" s="331"/>
      <c r="BF11" s="8"/>
      <c r="BG11" s="330"/>
      <c r="BH11" s="331"/>
      <c r="BI11" s="9"/>
      <c r="BJ11" s="330"/>
      <c r="BK11" s="331"/>
      <c r="BL11" s="8"/>
      <c r="BM11" s="330"/>
      <c r="BN11" s="331"/>
      <c r="BO11" s="8"/>
      <c r="BP11" s="330"/>
      <c r="BQ11" s="331"/>
      <c r="BR11" s="9"/>
      <c r="BS11" s="330"/>
      <c r="BT11" s="331"/>
      <c r="BU11" s="8"/>
      <c r="BV11" s="330"/>
      <c r="BW11" s="331"/>
    </row>
    <row r="12" spans="2:75" s="332" customFormat="1">
      <c r="B12" s="330"/>
      <c r="C12" s="331"/>
      <c r="D12" s="8"/>
      <c r="E12" s="330"/>
      <c r="F12" s="331"/>
      <c r="G12" s="9"/>
      <c r="H12" s="330"/>
      <c r="I12" s="331"/>
      <c r="J12" s="8"/>
      <c r="K12" s="330"/>
      <c r="L12" s="331"/>
      <c r="M12" s="8"/>
      <c r="N12" s="330"/>
      <c r="O12" s="331"/>
      <c r="P12" s="9"/>
      <c r="Q12" s="330"/>
      <c r="R12" s="331"/>
      <c r="S12" s="8"/>
      <c r="T12" s="330"/>
      <c r="U12" s="331"/>
      <c r="V12" s="8"/>
      <c r="W12" s="330"/>
      <c r="X12" s="331"/>
      <c r="Y12" s="8"/>
      <c r="Z12" s="330"/>
      <c r="AA12" s="331"/>
      <c r="AB12" s="9"/>
      <c r="AC12" s="330"/>
      <c r="AD12" s="331"/>
      <c r="AE12" s="8"/>
      <c r="AF12" s="330"/>
      <c r="AG12" s="331"/>
      <c r="AH12" s="8"/>
      <c r="AI12" s="330"/>
      <c r="AJ12" s="331"/>
      <c r="AK12" s="9"/>
      <c r="AL12" s="330"/>
      <c r="AM12" s="331"/>
      <c r="AN12" s="8"/>
      <c r="AO12" s="330"/>
      <c r="AP12" s="331"/>
      <c r="AQ12" s="8"/>
      <c r="AR12" s="330"/>
      <c r="AS12" s="331"/>
      <c r="AT12" s="8"/>
      <c r="AU12" s="330"/>
      <c r="AV12" s="331"/>
      <c r="AW12" s="9"/>
      <c r="AX12" s="330"/>
      <c r="AY12" s="331"/>
      <c r="AZ12" s="8"/>
      <c r="BA12" s="330"/>
      <c r="BB12" s="331"/>
      <c r="BC12" s="8"/>
      <c r="BD12" s="330"/>
      <c r="BE12" s="331"/>
      <c r="BF12" s="8"/>
      <c r="BG12" s="330"/>
      <c r="BH12" s="331"/>
      <c r="BI12" s="9"/>
      <c r="BJ12" s="330"/>
      <c r="BK12" s="331"/>
      <c r="BL12" s="8"/>
      <c r="BM12" s="330"/>
      <c r="BN12" s="331"/>
      <c r="BO12" s="8"/>
      <c r="BP12" s="330"/>
      <c r="BQ12" s="331"/>
      <c r="BR12" s="9"/>
      <c r="BS12" s="330"/>
      <c r="BT12" s="331"/>
      <c r="BU12" s="8"/>
      <c r="BV12" s="330"/>
      <c r="BW12" s="331"/>
    </row>
    <row r="13" spans="2:75" s="332" customFormat="1">
      <c r="B13" s="330"/>
      <c r="C13" s="331"/>
      <c r="D13" s="8"/>
      <c r="E13" s="330"/>
      <c r="F13" s="331"/>
      <c r="G13" s="9"/>
      <c r="H13" s="330"/>
      <c r="I13" s="331"/>
      <c r="J13" s="8"/>
      <c r="K13" s="330"/>
      <c r="L13" s="331"/>
      <c r="M13" s="8"/>
      <c r="N13" s="330"/>
      <c r="O13" s="331"/>
      <c r="P13" s="9"/>
      <c r="Q13" s="330"/>
      <c r="R13" s="331"/>
      <c r="S13" s="8"/>
      <c r="T13" s="330"/>
      <c r="U13" s="331"/>
      <c r="V13" s="8"/>
      <c r="W13" s="330"/>
      <c r="X13" s="331"/>
      <c r="Y13" s="8"/>
      <c r="Z13" s="330"/>
      <c r="AA13" s="331"/>
      <c r="AB13" s="9"/>
      <c r="AC13" s="330"/>
      <c r="AD13" s="331"/>
      <c r="AE13" s="8"/>
      <c r="AF13" s="330"/>
      <c r="AG13" s="331"/>
      <c r="AH13" s="8"/>
      <c r="AI13" s="330"/>
      <c r="AJ13" s="331"/>
      <c r="AK13" s="9"/>
      <c r="AL13" s="330"/>
      <c r="AM13" s="331"/>
      <c r="AN13" s="8"/>
      <c r="AO13" s="330"/>
      <c r="AP13" s="331"/>
      <c r="AQ13" s="8"/>
      <c r="AR13" s="330"/>
      <c r="AS13" s="331"/>
      <c r="AT13" s="8"/>
      <c r="AU13" s="330"/>
      <c r="AV13" s="331"/>
      <c r="AW13" s="9"/>
      <c r="AX13" s="330"/>
      <c r="AY13" s="331"/>
      <c r="AZ13" s="8"/>
      <c r="BA13" s="330"/>
      <c r="BB13" s="331"/>
      <c r="BC13" s="8"/>
      <c r="BD13" s="330"/>
      <c r="BE13" s="331"/>
      <c r="BF13" s="8"/>
      <c r="BG13" s="330"/>
      <c r="BH13" s="331"/>
      <c r="BI13" s="9"/>
      <c r="BJ13" s="330"/>
      <c r="BK13" s="331"/>
      <c r="BL13" s="8"/>
      <c r="BM13" s="330"/>
      <c r="BN13" s="331"/>
      <c r="BO13" s="8"/>
      <c r="BP13" s="330"/>
      <c r="BQ13" s="331"/>
      <c r="BR13" s="9"/>
      <c r="BS13" s="330"/>
      <c r="BT13" s="331"/>
      <c r="BU13" s="8"/>
      <c r="BV13" s="330"/>
      <c r="BW13" s="331"/>
    </row>
    <row r="14" spans="2:75" s="332" customFormat="1">
      <c r="B14" s="330"/>
      <c r="C14" s="331"/>
      <c r="D14" s="8"/>
      <c r="E14" s="330"/>
      <c r="F14" s="331"/>
      <c r="G14" s="9"/>
      <c r="H14" s="330"/>
      <c r="I14" s="331"/>
      <c r="J14" s="8"/>
      <c r="K14" s="330"/>
      <c r="L14" s="331"/>
      <c r="M14" s="8"/>
      <c r="N14" s="330"/>
      <c r="O14" s="331"/>
      <c r="P14" s="9"/>
      <c r="Q14" s="330"/>
      <c r="R14" s="331"/>
      <c r="S14" s="8"/>
      <c r="T14" s="330"/>
      <c r="U14" s="331"/>
      <c r="V14" s="8"/>
      <c r="W14" s="330"/>
      <c r="X14" s="331"/>
      <c r="Y14" s="8"/>
      <c r="Z14" s="330"/>
      <c r="AA14" s="331"/>
      <c r="AB14" s="9"/>
      <c r="AC14" s="330"/>
      <c r="AD14" s="331"/>
      <c r="AE14" s="8"/>
      <c r="AF14" s="330"/>
      <c r="AG14" s="331"/>
      <c r="AH14" s="8"/>
      <c r="AI14" s="330"/>
      <c r="AJ14" s="331"/>
      <c r="AK14" s="9"/>
      <c r="AL14" s="330"/>
      <c r="AM14" s="331"/>
      <c r="AN14" s="8"/>
      <c r="AO14" s="330"/>
      <c r="AP14" s="331"/>
      <c r="AQ14" s="8"/>
      <c r="AR14" s="330"/>
      <c r="AS14" s="331"/>
      <c r="AT14" s="8"/>
      <c r="AU14" s="330"/>
      <c r="AV14" s="331"/>
      <c r="AW14" s="9"/>
      <c r="AX14" s="330"/>
      <c r="AY14" s="331"/>
      <c r="AZ14" s="8"/>
      <c r="BA14" s="330"/>
      <c r="BB14" s="331"/>
      <c r="BC14" s="8"/>
      <c r="BD14" s="330"/>
      <c r="BE14" s="331"/>
      <c r="BF14" s="8"/>
      <c r="BG14" s="330"/>
      <c r="BH14" s="331"/>
      <c r="BI14" s="9"/>
      <c r="BJ14" s="330"/>
      <c r="BK14" s="331"/>
      <c r="BL14" s="8"/>
      <c r="BM14" s="330"/>
      <c r="BN14" s="331"/>
      <c r="BO14" s="8"/>
      <c r="BP14" s="330"/>
      <c r="BQ14" s="331"/>
      <c r="BR14" s="9"/>
      <c r="BS14" s="330"/>
      <c r="BT14" s="331"/>
      <c r="BU14" s="8"/>
      <c r="BV14" s="330"/>
      <c r="BW14" s="331"/>
    </row>
    <row r="15" spans="2:75" s="332" customFormat="1">
      <c r="B15" s="330"/>
      <c r="C15" s="331"/>
      <c r="D15" s="8"/>
      <c r="E15" s="330"/>
      <c r="F15" s="331"/>
      <c r="G15" s="9"/>
      <c r="H15" s="330"/>
      <c r="I15" s="331"/>
      <c r="J15" s="8"/>
      <c r="K15" s="330"/>
      <c r="L15" s="331"/>
      <c r="M15" s="8"/>
      <c r="N15" s="330"/>
      <c r="O15" s="331"/>
      <c r="P15" s="9"/>
      <c r="Q15" s="330"/>
      <c r="R15" s="331"/>
      <c r="S15" s="8"/>
      <c r="T15" s="330"/>
      <c r="U15" s="331"/>
      <c r="V15" s="8"/>
      <c r="W15" s="330"/>
      <c r="X15" s="331"/>
      <c r="Y15" s="8"/>
      <c r="Z15" s="330"/>
      <c r="AA15" s="331"/>
      <c r="AB15" s="9"/>
      <c r="AC15" s="330"/>
      <c r="AD15" s="331"/>
      <c r="AE15" s="8"/>
      <c r="AF15" s="330"/>
      <c r="AG15" s="331"/>
      <c r="AH15" s="8"/>
      <c r="AI15" s="330"/>
      <c r="AJ15" s="331"/>
      <c r="AK15" s="9"/>
      <c r="AL15" s="330"/>
      <c r="AM15" s="331"/>
      <c r="AN15" s="8"/>
      <c r="AO15" s="330"/>
      <c r="AP15" s="331"/>
      <c r="AQ15" s="8"/>
      <c r="AR15" s="330"/>
      <c r="AS15" s="331"/>
      <c r="AT15" s="8"/>
      <c r="AU15" s="330"/>
      <c r="AV15" s="331"/>
      <c r="AW15" s="9"/>
      <c r="AX15" s="330"/>
      <c r="AY15" s="331"/>
      <c r="AZ15" s="8"/>
      <c r="BA15" s="330"/>
      <c r="BB15" s="331"/>
      <c r="BC15" s="8"/>
      <c r="BD15" s="330"/>
      <c r="BE15" s="331"/>
      <c r="BF15" s="8"/>
      <c r="BG15" s="330"/>
      <c r="BH15" s="331"/>
      <c r="BI15" s="9"/>
      <c r="BJ15" s="330"/>
      <c r="BK15" s="331"/>
      <c r="BL15" s="8"/>
      <c r="BM15" s="330"/>
      <c r="BN15" s="331"/>
      <c r="BO15" s="8"/>
      <c r="BP15" s="330"/>
      <c r="BQ15" s="331"/>
      <c r="BR15" s="9"/>
      <c r="BS15" s="330"/>
      <c r="BT15" s="331"/>
      <c r="BU15" s="8"/>
      <c r="BV15" s="330"/>
      <c r="BW15" s="331"/>
    </row>
    <row r="16" spans="2:75" s="332" customFormat="1">
      <c r="B16" s="330"/>
      <c r="C16" s="331"/>
      <c r="D16" s="8"/>
      <c r="E16" s="330"/>
      <c r="F16" s="331"/>
      <c r="G16" s="9"/>
      <c r="H16" s="330"/>
      <c r="I16" s="331"/>
      <c r="J16" s="8"/>
      <c r="K16" s="330"/>
      <c r="L16" s="331"/>
      <c r="M16" s="8"/>
      <c r="N16" s="330"/>
      <c r="O16" s="331"/>
      <c r="P16" s="9"/>
      <c r="Q16" s="330"/>
      <c r="R16" s="331"/>
      <c r="S16" s="8"/>
      <c r="T16" s="330"/>
      <c r="U16" s="331"/>
      <c r="V16" s="8"/>
      <c r="W16" s="330"/>
      <c r="X16" s="331"/>
      <c r="Y16" s="8"/>
      <c r="Z16" s="330"/>
      <c r="AA16" s="331"/>
      <c r="AB16" s="9"/>
      <c r="AC16" s="330"/>
      <c r="AD16" s="331"/>
      <c r="AE16" s="8"/>
      <c r="AF16" s="330"/>
      <c r="AG16" s="331"/>
      <c r="AH16" s="8"/>
      <c r="AI16" s="330"/>
      <c r="AJ16" s="331"/>
      <c r="AK16" s="9"/>
      <c r="AL16" s="330"/>
      <c r="AM16" s="331"/>
      <c r="AN16" s="8"/>
      <c r="AO16" s="330"/>
      <c r="AP16" s="331"/>
      <c r="AQ16" s="8"/>
      <c r="AR16" s="330"/>
      <c r="AS16" s="331"/>
      <c r="AT16" s="8"/>
      <c r="AU16" s="330"/>
      <c r="AV16" s="331"/>
      <c r="AW16" s="9"/>
      <c r="AX16" s="330"/>
      <c r="AY16" s="331"/>
      <c r="AZ16" s="8"/>
      <c r="BA16" s="330"/>
      <c r="BB16" s="331"/>
      <c r="BC16" s="8"/>
      <c r="BD16" s="330"/>
      <c r="BE16" s="331"/>
      <c r="BF16" s="8"/>
      <c r="BG16" s="330"/>
      <c r="BH16" s="331"/>
      <c r="BI16" s="9"/>
      <c r="BJ16" s="330"/>
      <c r="BK16" s="331"/>
      <c r="BL16" s="8"/>
      <c r="BM16" s="330"/>
      <c r="BN16" s="331"/>
      <c r="BO16" s="8"/>
      <c r="BP16" s="330"/>
      <c r="BQ16" s="331"/>
      <c r="BR16" s="9"/>
      <c r="BS16" s="330"/>
      <c r="BT16" s="331"/>
      <c r="BU16" s="8"/>
      <c r="BV16" s="330"/>
      <c r="BW16" s="331"/>
    </row>
    <row r="17" spans="2:75" s="332" customFormat="1">
      <c r="B17" s="330"/>
      <c r="C17" s="331"/>
      <c r="D17" s="8"/>
      <c r="E17" s="330"/>
      <c r="F17" s="331"/>
      <c r="G17" s="9"/>
      <c r="H17" s="330"/>
      <c r="I17" s="331"/>
      <c r="J17" s="8"/>
      <c r="K17" s="330"/>
      <c r="L17" s="331"/>
      <c r="M17" s="8"/>
      <c r="N17" s="330"/>
      <c r="O17" s="331"/>
      <c r="P17" s="9"/>
      <c r="Q17" s="330"/>
      <c r="R17" s="331"/>
      <c r="S17" s="8"/>
      <c r="T17" s="330"/>
      <c r="U17" s="331"/>
      <c r="V17" s="8"/>
      <c r="W17" s="330"/>
      <c r="X17" s="331"/>
      <c r="Y17" s="8"/>
      <c r="Z17" s="330"/>
      <c r="AA17" s="331"/>
      <c r="AB17" s="9"/>
      <c r="AC17" s="330"/>
      <c r="AD17" s="331"/>
      <c r="AE17" s="8"/>
      <c r="AF17" s="330"/>
      <c r="AG17" s="331"/>
      <c r="AH17" s="8"/>
      <c r="AI17" s="330"/>
      <c r="AJ17" s="331"/>
      <c r="AK17" s="9"/>
      <c r="AL17" s="330"/>
      <c r="AM17" s="331"/>
      <c r="AN17" s="8"/>
      <c r="AO17" s="330"/>
      <c r="AP17" s="331"/>
      <c r="AQ17" s="8"/>
      <c r="AR17" s="330"/>
      <c r="AS17" s="331"/>
      <c r="AT17" s="8"/>
      <c r="AU17" s="330"/>
      <c r="AV17" s="331"/>
      <c r="AW17" s="9"/>
      <c r="AX17" s="330"/>
      <c r="AY17" s="331"/>
      <c r="AZ17" s="8"/>
      <c r="BA17" s="330"/>
      <c r="BB17" s="331"/>
      <c r="BC17" s="8"/>
      <c r="BD17" s="330"/>
      <c r="BE17" s="331"/>
      <c r="BF17" s="8"/>
      <c r="BG17" s="330"/>
      <c r="BH17" s="331"/>
      <c r="BI17" s="9"/>
      <c r="BJ17" s="330"/>
      <c r="BK17" s="331"/>
      <c r="BL17" s="8"/>
      <c r="BM17" s="330"/>
      <c r="BN17" s="331"/>
      <c r="BO17" s="8"/>
      <c r="BP17" s="330"/>
      <c r="BQ17" s="331"/>
      <c r="BR17" s="9"/>
      <c r="BS17" s="330"/>
      <c r="BT17" s="331"/>
      <c r="BU17" s="8"/>
      <c r="BV17" s="330"/>
      <c r="BW17" s="331"/>
    </row>
    <row r="18" spans="2:75" s="332" customFormat="1">
      <c r="B18" s="330"/>
      <c r="C18" s="331"/>
      <c r="D18" s="8"/>
      <c r="E18" s="330"/>
      <c r="F18" s="331"/>
      <c r="G18" s="9"/>
      <c r="H18" s="330"/>
      <c r="I18" s="331"/>
      <c r="J18" s="8"/>
      <c r="K18" s="330"/>
      <c r="L18" s="331"/>
      <c r="M18" s="8"/>
      <c r="N18" s="330"/>
      <c r="O18" s="331"/>
      <c r="P18" s="9"/>
      <c r="Q18" s="330"/>
      <c r="R18" s="331"/>
      <c r="S18" s="8"/>
      <c r="T18" s="330"/>
      <c r="U18" s="331"/>
      <c r="V18" s="8"/>
      <c r="W18" s="330"/>
      <c r="X18" s="331"/>
      <c r="Y18" s="8"/>
      <c r="Z18" s="330"/>
      <c r="AA18" s="331"/>
      <c r="AB18" s="9"/>
      <c r="AC18" s="330"/>
      <c r="AD18" s="331"/>
      <c r="AE18" s="8"/>
      <c r="AF18" s="330"/>
      <c r="AG18" s="331"/>
      <c r="AH18" s="8"/>
      <c r="AI18" s="330"/>
      <c r="AJ18" s="331"/>
      <c r="AK18" s="9"/>
      <c r="AL18" s="330"/>
      <c r="AM18" s="331"/>
      <c r="AN18" s="8"/>
      <c r="AO18" s="330"/>
      <c r="AP18" s="331"/>
      <c r="AQ18" s="8"/>
      <c r="AR18" s="330"/>
      <c r="AS18" s="331"/>
      <c r="AT18" s="8"/>
      <c r="AU18" s="330"/>
      <c r="AV18" s="331"/>
      <c r="AW18" s="9"/>
      <c r="AX18" s="330"/>
      <c r="AY18" s="331"/>
      <c r="AZ18" s="8"/>
      <c r="BA18" s="330"/>
      <c r="BB18" s="331"/>
      <c r="BC18" s="8"/>
      <c r="BD18" s="330"/>
      <c r="BE18" s="331"/>
      <c r="BF18" s="8"/>
      <c r="BG18" s="330"/>
      <c r="BH18" s="331"/>
      <c r="BI18" s="9"/>
      <c r="BJ18" s="330"/>
      <c r="BK18" s="331"/>
      <c r="BL18" s="8"/>
      <c r="BM18" s="330"/>
      <c r="BN18" s="331"/>
      <c r="BO18" s="8"/>
      <c r="BP18" s="330"/>
      <c r="BQ18" s="331"/>
      <c r="BR18" s="9"/>
      <c r="BS18" s="330"/>
      <c r="BT18" s="331"/>
      <c r="BU18" s="8"/>
      <c r="BV18" s="330"/>
      <c r="BW18" s="331"/>
    </row>
    <row r="19" spans="2:75" s="332" customFormat="1">
      <c r="B19" s="330"/>
      <c r="C19" s="331"/>
      <c r="D19" s="8"/>
      <c r="E19" s="330"/>
      <c r="F19" s="331"/>
      <c r="G19" s="9"/>
      <c r="H19" s="330"/>
      <c r="I19" s="331"/>
      <c r="J19" s="8"/>
      <c r="K19" s="330"/>
      <c r="L19" s="331"/>
      <c r="M19" s="8"/>
      <c r="N19" s="330"/>
      <c r="O19" s="331"/>
      <c r="P19" s="9"/>
      <c r="Q19" s="330"/>
      <c r="R19" s="331"/>
      <c r="S19" s="8"/>
      <c r="T19" s="330"/>
      <c r="U19" s="331"/>
      <c r="V19" s="8"/>
      <c r="W19" s="330"/>
      <c r="X19" s="331"/>
      <c r="Y19" s="8"/>
      <c r="Z19" s="330"/>
      <c r="AA19" s="331"/>
      <c r="AB19" s="9"/>
      <c r="AC19" s="330"/>
      <c r="AD19" s="331"/>
      <c r="AE19" s="8"/>
      <c r="AF19" s="330"/>
      <c r="AG19" s="331"/>
      <c r="AH19" s="8"/>
      <c r="AI19" s="330"/>
      <c r="AJ19" s="331"/>
      <c r="AK19" s="9"/>
      <c r="AL19" s="330"/>
      <c r="AM19" s="331"/>
      <c r="AN19" s="8"/>
      <c r="AO19" s="330"/>
      <c r="AP19" s="331"/>
      <c r="AQ19" s="8"/>
      <c r="AR19" s="330"/>
      <c r="AS19" s="331"/>
      <c r="AT19" s="8"/>
      <c r="AU19" s="330"/>
      <c r="AV19" s="331"/>
      <c r="AW19" s="9"/>
      <c r="AX19" s="330"/>
      <c r="AY19" s="331"/>
      <c r="AZ19" s="8"/>
      <c r="BA19" s="330"/>
      <c r="BB19" s="331"/>
      <c r="BC19" s="8"/>
      <c r="BD19" s="330"/>
      <c r="BE19" s="331"/>
      <c r="BF19" s="8"/>
      <c r="BG19" s="330"/>
      <c r="BH19" s="331"/>
      <c r="BI19" s="9"/>
      <c r="BJ19" s="330"/>
      <c r="BK19" s="331"/>
      <c r="BL19" s="8"/>
      <c r="BM19" s="330"/>
      <c r="BN19" s="331"/>
      <c r="BO19" s="8"/>
      <c r="BP19" s="330"/>
      <c r="BQ19" s="331"/>
      <c r="BR19" s="9"/>
      <c r="BS19" s="330"/>
      <c r="BT19" s="331"/>
      <c r="BU19" s="8"/>
      <c r="BV19" s="330"/>
      <c r="BW19" s="331"/>
    </row>
    <row r="20" spans="2:75" s="332" customFormat="1">
      <c r="B20" s="330"/>
      <c r="C20" s="331"/>
      <c r="D20" s="8"/>
      <c r="E20" s="330"/>
      <c r="F20" s="331"/>
      <c r="G20" s="9"/>
      <c r="H20" s="330"/>
      <c r="I20" s="331"/>
      <c r="J20" s="8"/>
      <c r="K20" s="330"/>
      <c r="L20" s="331"/>
      <c r="M20" s="8"/>
      <c r="N20" s="330"/>
      <c r="O20" s="331"/>
      <c r="P20" s="9"/>
      <c r="Q20" s="330"/>
      <c r="R20" s="331"/>
      <c r="S20" s="8"/>
      <c r="T20" s="330"/>
      <c r="U20" s="331"/>
      <c r="V20" s="8"/>
      <c r="W20" s="330"/>
      <c r="X20" s="331"/>
      <c r="Y20" s="8"/>
      <c r="Z20" s="330"/>
      <c r="AA20" s="331"/>
      <c r="AB20" s="9"/>
      <c r="AC20" s="330"/>
      <c r="AD20" s="331"/>
      <c r="AE20" s="8"/>
      <c r="AF20" s="330"/>
      <c r="AG20" s="331"/>
      <c r="AH20" s="8"/>
      <c r="AI20" s="330"/>
      <c r="AJ20" s="331"/>
      <c r="AK20" s="9"/>
      <c r="AL20" s="330"/>
      <c r="AM20" s="331"/>
      <c r="AN20" s="8"/>
      <c r="AO20" s="330"/>
      <c r="AP20" s="331"/>
      <c r="AQ20" s="8"/>
      <c r="AR20" s="330"/>
      <c r="AS20" s="331"/>
      <c r="AT20" s="8"/>
      <c r="AU20" s="330"/>
      <c r="AV20" s="331"/>
      <c r="AW20" s="9"/>
      <c r="AX20" s="330"/>
      <c r="AY20" s="331"/>
      <c r="AZ20" s="8"/>
      <c r="BA20" s="330"/>
      <c r="BB20" s="331"/>
      <c r="BC20" s="8"/>
      <c r="BD20" s="330"/>
      <c r="BE20" s="331"/>
      <c r="BF20" s="8"/>
      <c r="BG20" s="330"/>
      <c r="BH20" s="331"/>
      <c r="BI20" s="9"/>
      <c r="BJ20" s="330"/>
      <c r="BK20" s="331"/>
      <c r="BL20" s="8"/>
      <c r="BM20" s="330"/>
      <c r="BN20" s="331"/>
      <c r="BO20" s="8"/>
      <c r="BP20" s="330"/>
      <c r="BQ20" s="331"/>
      <c r="BR20" s="9"/>
      <c r="BS20" s="330"/>
      <c r="BT20" s="331"/>
      <c r="BU20" s="8"/>
      <c r="BV20" s="330"/>
      <c r="BW20" s="331"/>
    </row>
    <row r="21" spans="2:75" s="332" customFormat="1">
      <c r="B21" s="330"/>
      <c r="C21" s="331"/>
      <c r="D21" s="8"/>
      <c r="E21" s="330"/>
      <c r="F21" s="331"/>
      <c r="G21" s="9"/>
      <c r="H21" s="330"/>
      <c r="I21" s="331"/>
      <c r="J21" s="8"/>
      <c r="K21" s="330"/>
      <c r="L21" s="331"/>
      <c r="M21" s="8"/>
      <c r="N21" s="330"/>
      <c r="O21" s="331"/>
      <c r="P21" s="9"/>
      <c r="Q21" s="330"/>
      <c r="R21" s="331"/>
      <c r="S21" s="8"/>
      <c r="T21" s="330"/>
      <c r="U21" s="331"/>
      <c r="V21" s="8"/>
      <c r="W21" s="330"/>
      <c r="X21" s="331"/>
      <c r="Y21" s="8"/>
      <c r="Z21" s="330"/>
      <c r="AA21" s="331"/>
      <c r="AB21" s="9"/>
      <c r="AC21" s="330"/>
      <c r="AD21" s="331"/>
      <c r="AE21" s="8"/>
      <c r="AF21" s="330"/>
      <c r="AG21" s="331"/>
      <c r="AH21" s="8"/>
      <c r="AI21" s="330"/>
      <c r="AJ21" s="331"/>
      <c r="AK21" s="9"/>
      <c r="AL21" s="330"/>
      <c r="AM21" s="331"/>
      <c r="AN21" s="8"/>
      <c r="AO21" s="330"/>
      <c r="AP21" s="331"/>
      <c r="AQ21" s="8"/>
      <c r="AR21" s="330"/>
      <c r="AS21" s="331"/>
      <c r="AT21" s="8"/>
      <c r="AU21" s="330"/>
      <c r="AV21" s="331"/>
      <c r="AW21" s="9"/>
      <c r="AX21" s="330"/>
      <c r="AY21" s="331"/>
      <c r="AZ21" s="8"/>
      <c r="BA21" s="330"/>
      <c r="BB21" s="331"/>
      <c r="BC21" s="8"/>
      <c r="BD21" s="330"/>
      <c r="BE21" s="331"/>
      <c r="BF21" s="8"/>
      <c r="BG21" s="330"/>
      <c r="BH21" s="331"/>
      <c r="BI21" s="9"/>
      <c r="BJ21" s="330"/>
      <c r="BK21" s="331"/>
      <c r="BL21" s="8"/>
      <c r="BM21" s="330"/>
      <c r="BN21" s="331"/>
      <c r="BO21" s="8"/>
      <c r="BP21" s="330"/>
      <c r="BQ21" s="331"/>
      <c r="BR21" s="9"/>
      <c r="BS21" s="330"/>
      <c r="BT21" s="331"/>
      <c r="BU21" s="8"/>
      <c r="BV21" s="330"/>
      <c r="BW21" s="331"/>
    </row>
    <row r="22" spans="2:75" s="332" customFormat="1">
      <c r="B22" s="330"/>
      <c r="C22" s="331"/>
      <c r="D22" s="8"/>
      <c r="E22" s="330"/>
      <c r="F22" s="331"/>
      <c r="G22" s="9"/>
      <c r="H22" s="330"/>
      <c r="I22" s="331"/>
      <c r="J22" s="8"/>
      <c r="K22" s="330"/>
      <c r="L22" s="331"/>
      <c r="M22" s="8"/>
      <c r="N22" s="330"/>
      <c r="O22" s="331"/>
      <c r="P22" s="9"/>
      <c r="Q22" s="330"/>
      <c r="R22" s="331"/>
      <c r="S22" s="8"/>
      <c r="T22" s="330"/>
      <c r="U22" s="331"/>
      <c r="V22" s="8"/>
      <c r="W22" s="330"/>
      <c r="X22" s="331"/>
      <c r="Y22" s="8"/>
      <c r="Z22" s="330"/>
      <c r="AA22" s="331"/>
      <c r="AB22" s="9"/>
      <c r="AC22" s="330"/>
      <c r="AD22" s="331"/>
      <c r="AE22" s="8"/>
      <c r="AF22" s="330"/>
      <c r="AG22" s="331"/>
      <c r="AH22" s="8"/>
      <c r="AI22" s="330"/>
      <c r="AJ22" s="331"/>
      <c r="AK22" s="9"/>
      <c r="AL22" s="330"/>
      <c r="AM22" s="331"/>
      <c r="AN22" s="8"/>
      <c r="AO22" s="330"/>
      <c r="AP22" s="331"/>
      <c r="AQ22" s="8"/>
      <c r="AR22" s="330"/>
      <c r="AS22" s="331"/>
      <c r="AT22" s="8"/>
      <c r="AU22" s="330"/>
      <c r="AV22" s="331"/>
      <c r="AW22" s="9"/>
      <c r="AX22" s="330"/>
      <c r="AY22" s="331"/>
      <c r="AZ22" s="8"/>
      <c r="BA22" s="330"/>
      <c r="BB22" s="331"/>
      <c r="BC22" s="8"/>
      <c r="BD22" s="330"/>
      <c r="BE22" s="331"/>
      <c r="BF22" s="8"/>
      <c r="BG22" s="330"/>
      <c r="BH22" s="331"/>
      <c r="BI22" s="9"/>
      <c r="BJ22" s="330"/>
      <c r="BK22" s="331"/>
      <c r="BL22" s="8"/>
      <c r="BM22" s="330"/>
      <c r="BN22" s="331"/>
      <c r="BO22" s="8"/>
      <c r="BP22" s="330"/>
      <c r="BQ22" s="331"/>
      <c r="BR22" s="9"/>
      <c r="BS22" s="330"/>
      <c r="BT22" s="331"/>
      <c r="BU22" s="8"/>
      <c r="BV22" s="330"/>
      <c r="BW22" s="331"/>
    </row>
    <row r="23" spans="2:75" s="332" customFormat="1">
      <c r="B23" s="330"/>
      <c r="C23" s="331"/>
      <c r="D23" s="8"/>
      <c r="E23" s="330"/>
      <c r="F23" s="331"/>
      <c r="G23" s="9"/>
      <c r="H23" s="330"/>
      <c r="I23" s="331"/>
      <c r="J23" s="8"/>
      <c r="K23" s="330"/>
      <c r="L23" s="331"/>
      <c r="M23" s="8"/>
      <c r="N23" s="330"/>
      <c r="O23" s="331"/>
      <c r="P23" s="9"/>
      <c r="Q23" s="330"/>
      <c r="R23" s="331"/>
      <c r="S23" s="8"/>
      <c r="T23" s="330"/>
      <c r="U23" s="331"/>
      <c r="V23" s="8"/>
      <c r="W23" s="330"/>
      <c r="X23" s="331"/>
      <c r="Y23" s="8"/>
      <c r="Z23" s="330"/>
      <c r="AA23" s="331"/>
      <c r="AB23" s="9"/>
      <c r="AC23" s="330"/>
      <c r="AD23" s="331"/>
      <c r="AE23" s="8"/>
      <c r="AF23" s="330"/>
      <c r="AG23" s="331"/>
      <c r="AH23" s="8"/>
      <c r="AI23" s="330"/>
      <c r="AJ23" s="331"/>
      <c r="AK23" s="9"/>
      <c r="AL23" s="330"/>
      <c r="AM23" s="331"/>
      <c r="AN23" s="8"/>
      <c r="AO23" s="330"/>
      <c r="AP23" s="331"/>
      <c r="AQ23" s="8"/>
      <c r="AR23" s="330"/>
      <c r="AS23" s="331"/>
      <c r="AT23" s="8"/>
      <c r="AU23" s="330"/>
      <c r="AV23" s="331"/>
      <c r="AW23" s="9"/>
      <c r="AX23" s="330"/>
      <c r="AY23" s="331"/>
      <c r="AZ23" s="8"/>
      <c r="BA23" s="330"/>
      <c r="BB23" s="331"/>
      <c r="BC23" s="8"/>
      <c r="BD23" s="330"/>
      <c r="BE23" s="331"/>
      <c r="BF23" s="8"/>
      <c r="BG23" s="330"/>
      <c r="BH23" s="331"/>
      <c r="BI23" s="9"/>
      <c r="BJ23" s="330"/>
      <c r="BK23" s="331"/>
      <c r="BL23" s="8"/>
      <c r="BM23" s="330"/>
      <c r="BN23" s="331"/>
      <c r="BO23" s="8"/>
      <c r="BP23" s="330"/>
      <c r="BQ23" s="331"/>
      <c r="BR23" s="9"/>
      <c r="BS23" s="330"/>
      <c r="BT23" s="331"/>
      <c r="BU23" s="8"/>
      <c r="BV23" s="330"/>
      <c r="BW23" s="331"/>
    </row>
    <row r="24" spans="2:75" s="332" customFormat="1">
      <c r="B24" s="330"/>
      <c r="C24" s="331"/>
      <c r="D24" s="8"/>
      <c r="E24" s="330"/>
      <c r="F24" s="331"/>
      <c r="G24" s="9"/>
      <c r="H24" s="330"/>
      <c r="I24" s="331"/>
      <c r="J24" s="8"/>
      <c r="K24" s="330"/>
      <c r="L24" s="331"/>
      <c r="M24" s="8"/>
      <c r="N24" s="330"/>
      <c r="O24" s="331"/>
      <c r="P24" s="9"/>
      <c r="Q24" s="330"/>
      <c r="R24" s="331"/>
      <c r="S24" s="8"/>
      <c r="T24" s="330"/>
      <c r="U24" s="331"/>
      <c r="V24" s="8"/>
      <c r="W24" s="330"/>
      <c r="X24" s="331"/>
      <c r="Y24" s="8"/>
      <c r="Z24" s="330"/>
      <c r="AA24" s="331"/>
      <c r="AB24" s="9"/>
      <c r="AC24" s="330"/>
      <c r="AD24" s="331"/>
      <c r="AE24" s="8"/>
      <c r="AF24" s="330"/>
      <c r="AG24" s="331"/>
      <c r="AH24" s="8"/>
      <c r="AI24" s="330"/>
      <c r="AJ24" s="331"/>
      <c r="AK24" s="9"/>
      <c r="AL24" s="330"/>
      <c r="AM24" s="331"/>
      <c r="AN24" s="8"/>
      <c r="AO24" s="330"/>
      <c r="AP24" s="331"/>
      <c r="AQ24" s="8"/>
      <c r="AR24" s="330"/>
      <c r="AS24" s="331"/>
      <c r="AT24" s="8"/>
      <c r="AU24" s="330"/>
      <c r="AV24" s="331"/>
      <c r="AW24" s="9"/>
      <c r="AX24" s="330"/>
      <c r="AY24" s="331"/>
      <c r="AZ24" s="8"/>
      <c r="BA24" s="330"/>
      <c r="BB24" s="331"/>
      <c r="BC24" s="8"/>
      <c r="BD24" s="330"/>
      <c r="BE24" s="331"/>
      <c r="BF24" s="8"/>
      <c r="BG24" s="330"/>
      <c r="BH24" s="331"/>
      <c r="BI24" s="9"/>
      <c r="BJ24" s="330"/>
      <c r="BK24" s="331"/>
      <c r="BL24" s="8"/>
      <c r="BM24" s="330"/>
      <c r="BN24" s="331"/>
      <c r="BO24" s="8"/>
      <c r="BP24" s="330"/>
      <c r="BQ24" s="331"/>
      <c r="BR24" s="9"/>
      <c r="BS24" s="330"/>
      <c r="BT24" s="331"/>
      <c r="BU24" s="8"/>
      <c r="BV24" s="330"/>
      <c r="BW24" s="331"/>
    </row>
    <row r="25" spans="2:75" s="332" customFormat="1">
      <c r="B25" s="330"/>
      <c r="C25" s="331"/>
      <c r="D25" s="8"/>
      <c r="E25" s="330"/>
      <c r="F25" s="331"/>
      <c r="G25" s="9"/>
      <c r="H25" s="330"/>
      <c r="I25" s="331"/>
      <c r="J25" s="8"/>
      <c r="K25" s="330"/>
      <c r="L25" s="331"/>
      <c r="M25" s="8"/>
      <c r="N25" s="330"/>
      <c r="O25" s="331"/>
      <c r="P25" s="9"/>
      <c r="Q25" s="330"/>
      <c r="R25" s="331"/>
      <c r="S25" s="8"/>
      <c r="T25" s="330"/>
      <c r="U25" s="331"/>
      <c r="V25" s="8"/>
      <c r="W25" s="330"/>
      <c r="X25" s="331"/>
      <c r="Y25" s="8"/>
      <c r="Z25" s="330"/>
      <c r="AA25" s="331"/>
      <c r="AB25" s="9"/>
      <c r="AC25" s="330"/>
      <c r="AD25" s="331"/>
      <c r="AE25" s="8"/>
      <c r="AF25" s="330"/>
      <c r="AG25" s="331"/>
      <c r="AH25" s="8"/>
      <c r="AI25" s="330"/>
      <c r="AJ25" s="331"/>
      <c r="AK25" s="9"/>
      <c r="AL25" s="330"/>
      <c r="AM25" s="331"/>
      <c r="AN25" s="8"/>
      <c r="AO25" s="330"/>
      <c r="AP25" s="331"/>
      <c r="AQ25" s="8"/>
      <c r="AR25" s="330"/>
      <c r="AS25" s="331"/>
      <c r="AT25" s="8"/>
      <c r="AU25" s="330"/>
      <c r="AV25" s="331"/>
      <c r="AW25" s="9"/>
      <c r="AX25" s="330"/>
      <c r="AY25" s="331"/>
      <c r="AZ25" s="8"/>
      <c r="BA25" s="330"/>
      <c r="BB25" s="331"/>
      <c r="BC25" s="8"/>
      <c r="BD25" s="330"/>
      <c r="BE25" s="331"/>
      <c r="BF25" s="8"/>
      <c r="BG25" s="330"/>
      <c r="BH25" s="331"/>
      <c r="BI25" s="9"/>
      <c r="BJ25" s="330"/>
      <c r="BK25" s="331"/>
      <c r="BL25" s="8"/>
      <c r="BM25" s="330"/>
      <c r="BN25" s="331"/>
      <c r="BO25" s="8"/>
      <c r="BP25" s="330"/>
      <c r="BQ25" s="331"/>
      <c r="BR25" s="9"/>
      <c r="BS25" s="330"/>
      <c r="BT25" s="331"/>
      <c r="BU25" s="8"/>
      <c r="BV25" s="330"/>
      <c r="BW25" s="331"/>
    </row>
    <row r="26" spans="2:75" s="332" customFormat="1">
      <c r="B26" s="330"/>
      <c r="C26" s="331"/>
      <c r="D26" s="8"/>
      <c r="E26" s="330"/>
      <c r="F26" s="331"/>
      <c r="G26" s="9"/>
      <c r="H26" s="330"/>
      <c r="I26" s="331"/>
      <c r="J26" s="8"/>
      <c r="K26" s="330"/>
      <c r="L26" s="331"/>
      <c r="M26" s="8"/>
      <c r="N26" s="330"/>
      <c r="O26" s="331"/>
      <c r="P26" s="9"/>
      <c r="Q26" s="330"/>
      <c r="R26" s="331"/>
      <c r="S26" s="8"/>
      <c r="T26" s="330"/>
      <c r="U26" s="331"/>
      <c r="V26" s="8"/>
      <c r="W26" s="330"/>
      <c r="X26" s="331"/>
      <c r="Y26" s="8"/>
      <c r="Z26" s="330"/>
      <c r="AA26" s="331"/>
      <c r="AB26" s="9"/>
      <c r="AC26" s="330"/>
      <c r="AD26" s="331"/>
      <c r="AE26" s="8"/>
      <c r="AF26" s="330"/>
      <c r="AG26" s="331"/>
      <c r="AH26" s="8"/>
      <c r="AI26" s="330"/>
      <c r="AJ26" s="331"/>
      <c r="AK26" s="9"/>
      <c r="AL26" s="330"/>
      <c r="AM26" s="331"/>
      <c r="AN26" s="8"/>
      <c r="AO26" s="330"/>
      <c r="AP26" s="331"/>
      <c r="AQ26" s="8"/>
      <c r="AR26" s="330"/>
      <c r="AS26" s="331"/>
      <c r="AT26" s="8"/>
      <c r="AU26" s="330"/>
      <c r="AV26" s="331"/>
      <c r="AW26" s="9"/>
      <c r="AX26" s="330"/>
      <c r="AY26" s="331"/>
      <c r="AZ26" s="8"/>
      <c r="BA26" s="330"/>
      <c r="BB26" s="331"/>
      <c r="BC26" s="8"/>
      <c r="BD26" s="330"/>
      <c r="BE26" s="331"/>
      <c r="BF26" s="8"/>
      <c r="BG26" s="330"/>
      <c r="BH26" s="331"/>
      <c r="BI26" s="9"/>
      <c r="BJ26" s="330"/>
      <c r="BK26" s="331"/>
      <c r="BL26" s="8"/>
      <c r="BM26" s="330"/>
      <c r="BN26" s="331"/>
      <c r="BO26" s="8"/>
      <c r="BP26" s="330"/>
      <c r="BQ26" s="331"/>
      <c r="BR26" s="9"/>
      <c r="BS26" s="330"/>
      <c r="BT26" s="331"/>
      <c r="BU26" s="8"/>
      <c r="BV26" s="330"/>
      <c r="BW26" s="331"/>
    </row>
    <row r="27" spans="2:75" s="332" customFormat="1">
      <c r="B27" s="330"/>
      <c r="C27" s="331"/>
      <c r="D27" s="8"/>
      <c r="E27" s="330"/>
      <c r="F27" s="331"/>
      <c r="G27" s="9"/>
      <c r="H27" s="330"/>
      <c r="I27" s="331"/>
      <c r="J27" s="8"/>
      <c r="K27" s="330"/>
      <c r="L27" s="331"/>
      <c r="M27" s="8"/>
      <c r="N27" s="330"/>
      <c r="O27" s="331"/>
      <c r="P27" s="9"/>
      <c r="Q27" s="330"/>
      <c r="R27" s="331"/>
      <c r="S27" s="8"/>
      <c r="T27" s="330"/>
      <c r="U27" s="331"/>
      <c r="V27" s="8"/>
      <c r="W27" s="330"/>
      <c r="X27" s="331"/>
      <c r="Y27" s="8"/>
      <c r="Z27" s="330"/>
      <c r="AA27" s="331"/>
      <c r="AB27" s="9"/>
      <c r="AC27" s="330"/>
      <c r="AD27" s="331"/>
      <c r="AE27" s="8"/>
      <c r="AF27" s="330"/>
      <c r="AG27" s="331"/>
      <c r="AH27" s="8"/>
      <c r="AI27" s="330"/>
      <c r="AJ27" s="331"/>
      <c r="AK27" s="9"/>
      <c r="AL27" s="330"/>
      <c r="AM27" s="331"/>
      <c r="AN27" s="8"/>
      <c r="AO27" s="330"/>
      <c r="AP27" s="331"/>
      <c r="AQ27" s="8"/>
      <c r="AR27" s="330"/>
      <c r="AS27" s="331"/>
      <c r="AT27" s="8"/>
      <c r="AU27" s="330"/>
      <c r="AV27" s="331"/>
      <c r="AW27" s="9"/>
      <c r="AX27" s="330"/>
      <c r="AY27" s="331"/>
      <c r="AZ27" s="8"/>
      <c r="BA27" s="330"/>
      <c r="BB27" s="331"/>
      <c r="BC27" s="8"/>
      <c r="BD27" s="330"/>
      <c r="BE27" s="331"/>
      <c r="BF27" s="8"/>
      <c r="BG27" s="330"/>
      <c r="BH27" s="331"/>
      <c r="BI27" s="9"/>
      <c r="BJ27" s="330"/>
      <c r="BK27" s="331"/>
      <c r="BL27" s="8"/>
      <c r="BM27" s="330"/>
      <c r="BN27" s="331"/>
      <c r="BO27" s="8"/>
      <c r="BP27" s="330"/>
      <c r="BQ27" s="331"/>
      <c r="BR27" s="9"/>
      <c r="BS27" s="330"/>
      <c r="BT27" s="331"/>
      <c r="BU27" s="8"/>
      <c r="BV27" s="330"/>
      <c r="BW27" s="331"/>
    </row>
    <row r="28" spans="2:75" s="332" customFormat="1">
      <c r="B28" s="330"/>
      <c r="C28" s="331"/>
      <c r="D28" s="8"/>
      <c r="E28" s="330"/>
      <c r="F28" s="331"/>
      <c r="G28" s="9"/>
      <c r="H28" s="330"/>
      <c r="I28" s="331"/>
      <c r="J28" s="8"/>
      <c r="K28" s="330"/>
      <c r="L28" s="331"/>
      <c r="M28" s="8"/>
      <c r="N28" s="330"/>
      <c r="O28" s="331"/>
      <c r="P28" s="9"/>
      <c r="Q28" s="330"/>
      <c r="R28" s="331"/>
      <c r="S28" s="8"/>
      <c r="T28" s="330"/>
      <c r="U28" s="331"/>
      <c r="V28" s="8"/>
      <c r="W28" s="330"/>
      <c r="X28" s="331"/>
      <c r="Y28" s="8"/>
      <c r="Z28" s="330"/>
      <c r="AA28" s="331"/>
      <c r="AB28" s="9"/>
      <c r="AC28" s="330"/>
      <c r="AD28" s="331"/>
      <c r="AE28" s="8"/>
      <c r="AF28" s="330"/>
      <c r="AG28" s="331"/>
      <c r="AH28" s="8"/>
      <c r="AI28" s="330"/>
      <c r="AJ28" s="331"/>
      <c r="AK28" s="9"/>
      <c r="AL28" s="330"/>
      <c r="AM28" s="331"/>
      <c r="AN28" s="8"/>
      <c r="AO28" s="330"/>
      <c r="AP28" s="331"/>
      <c r="AQ28" s="8"/>
      <c r="AR28" s="330"/>
      <c r="AS28" s="331"/>
      <c r="AT28" s="8"/>
      <c r="AU28" s="330"/>
      <c r="AV28" s="331"/>
      <c r="AW28" s="9"/>
      <c r="AX28" s="330"/>
      <c r="AY28" s="331"/>
      <c r="AZ28" s="8"/>
      <c r="BA28" s="330"/>
      <c r="BB28" s="331"/>
      <c r="BC28" s="8"/>
      <c r="BD28" s="330"/>
      <c r="BE28" s="331"/>
      <c r="BF28" s="8"/>
      <c r="BG28" s="330"/>
      <c r="BH28" s="331"/>
      <c r="BI28" s="9"/>
      <c r="BJ28" s="330"/>
      <c r="BK28" s="331"/>
      <c r="BL28" s="8"/>
      <c r="BM28" s="330"/>
      <c r="BN28" s="331"/>
      <c r="BO28" s="8"/>
      <c r="BP28" s="330"/>
      <c r="BQ28" s="331"/>
      <c r="BR28" s="9"/>
      <c r="BS28" s="330"/>
      <c r="BT28" s="331"/>
      <c r="BU28" s="8"/>
      <c r="BV28" s="330"/>
      <c r="BW28" s="331"/>
    </row>
    <row r="29" spans="2:75" s="332" customFormat="1">
      <c r="B29" s="330"/>
      <c r="C29" s="331"/>
      <c r="D29" s="8"/>
      <c r="E29" s="330"/>
      <c r="F29" s="331"/>
      <c r="G29" s="9"/>
      <c r="H29" s="330"/>
      <c r="I29" s="331"/>
      <c r="J29" s="8"/>
      <c r="K29" s="330"/>
      <c r="L29" s="331"/>
      <c r="M29" s="8"/>
      <c r="N29" s="330"/>
      <c r="O29" s="331"/>
      <c r="P29" s="9"/>
      <c r="Q29" s="330"/>
      <c r="R29" s="331"/>
      <c r="S29" s="8"/>
      <c r="T29" s="330"/>
      <c r="U29" s="331"/>
      <c r="V29" s="8"/>
      <c r="W29" s="330"/>
      <c r="X29" s="331"/>
      <c r="Y29" s="8"/>
      <c r="Z29" s="330"/>
      <c r="AA29" s="331"/>
      <c r="AB29" s="9"/>
      <c r="AC29" s="330"/>
      <c r="AD29" s="331"/>
      <c r="AE29" s="8"/>
      <c r="AF29" s="330"/>
      <c r="AG29" s="331"/>
      <c r="AH29" s="8"/>
      <c r="AI29" s="330"/>
      <c r="AJ29" s="331"/>
      <c r="AK29" s="9"/>
      <c r="AL29" s="330"/>
      <c r="AM29" s="331"/>
      <c r="AN29" s="8"/>
      <c r="AO29" s="330"/>
      <c r="AP29" s="331"/>
      <c r="AQ29" s="8"/>
      <c r="AR29" s="330"/>
      <c r="AS29" s="331"/>
      <c r="AT29" s="8"/>
      <c r="AU29" s="330"/>
      <c r="AV29" s="331"/>
      <c r="AW29" s="9"/>
      <c r="AX29" s="330"/>
      <c r="AY29" s="331"/>
      <c r="AZ29" s="8"/>
      <c r="BA29" s="330"/>
      <c r="BB29" s="331"/>
      <c r="BC29" s="8"/>
      <c r="BD29" s="330"/>
      <c r="BE29" s="331"/>
      <c r="BF29" s="8"/>
      <c r="BG29" s="330"/>
      <c r="BH29" s="331"/>
      <c r="BI29" s="9"/>
      <c r="BJ29" s="330"/>
      <c r="BK29" s="331"/>
      <c r="BL29" s="8"/>
      <c r="BM29" s="330"/>
      <c r="BN29" s="331"/>
      <c r="BO29" s="8"/>
      <c r="BP29" s="330"/>
      <c r="BQ29" s="331"/>
      <c r="BR29" s="9"/>
      <c r="BS29" s="330"/>
      <c r="BT29" s="331"/>
      <c r="BU29" s="8"/>
      <c r="BV29" s="330"/>
      <c r="BW29" s="331"/>
    </row>
    <row r="30" spans="2:75" s="332" customFormat="1">
      <c r="B30" s="330"/>
      <c r="C30" s="331"/>
      <c r="D30" s="8"/>
      <c r="E30" s="330"/>
      <c r="F30" s="331"/>
      <c r="G30" s="9"/>
      <c r="H30" s="330"/>
      <c r="I30" s="331"/>
      <c r="J30" s="8"/>
      <c r="K30" s="330"/>
      <c r="L30" s="331"/>
      <c r="M30" s="8"/>
      <c r="N30" s="330"/>
      <c r="O30" s="331"/>
      <c r="P30" s="9"/>
      <c r="Q30" s="330"/>
      <c r="R30" s="331"/>
      <c r="S30" s="8"/>
      <c r="T30" s="330"/>
      <c r="U30" s="331"/>
      <c r="V30" s="8"/>
      <c r="W30" s="330"/>
      <c r="X30" s="331"/>
      <c r="Y30" s="8"/>
      <c r="Z30" s="330"/>
      <c r="AA30" s="331"/>
      <c r="AB30" s="9"/>
      <c r="AC30" s="330"/>
      <c r="AD30" s="331"/>
      <c r="AE30" s="8"/>
      <c r="AF30" s="330"/>
      <c r="AG30" s="331"/>
      <c r="AH30" s="8"/>
      <c r="AI30" s="330"/>
      <c r="AJ30" s="331"/>
      <c r="AK30" s="9"/>
      <c r="AL30" s="330"/>
      <c r="AM30" s="331"/>
      <c r="AN30" s="8"/>
      <c r="AO30" s="330"/>
      <c r="AP30" s="331"/>
      <c r="AQ30" s="8"/>
      <c r="AR30" s="330"/>
      <c r="AS30" s="331"/>
      <c r="AT30" s="8"/>
      <c r="AU30" s="330"/>
      <c r="AV30" s="331"/>
      <c r="AW30" s="9"/>
      <c r="AX30" s="330"/>
      <c r="AY30" s="331"/>
      <c r="AZ30" s="8"/>
      <c r="BA30" s="330"/>
      <c r="BB30" s="331"/>
      <c r="BC30" s="8"/>
      <c r="BD30" s="330"/>
      <c r="BE30" s="331"/>
      <c r="BF30" s="8"/>
      <c r="BG30" s="330"/>
      <c r="BH30" s="331"/>
      <c r="BI30" s="9"/>
      <c r="BJ30" s="330"/>
      <c r="BK30" s="331"/>
      <c r="BL30" s="8"/>
      <c r="BM30" s="330"/>
      <c r="BN30" s="331"/>
      <c r="BO30" s="8"/>
      <c r="BP30" s="330"/>
      <c r="BQ30" s="331"/>
      <c r="BR30" s="9"/>
      <c r="BS30" s="330"/>
      <c r="BT30" s="331"/>
      <c r="BU30" s="8"/>
      <c r="BV30" s="330"/>
      <c r="BW30" s="331"/>
    </row>
    <row r="31" spans="2:75" s="332" customFormat="1">
      <c r="B31" s="330"/>
      <c r="C31" s="331"/>
      <c r="D31" s="8"/>
      <c r="E31" s="330"/>
      <c r="F31" s="331"/>
      <c r="G31" s="9"/>
      <c r="H31" s="330"/>
      <c r="I31" s="331"/>
      <c r="J31" s="8"/>
      <c r="K31" s="330"/>
      <c r="L31" s="331"/>
      <c r="M31" s="8"/>
      <c r="N31" s="330"/>
      <c r="O31" s="331"/>
      <c r="P31" s="9"/>
      <c r="Q31" s="330"/>
      <c r="R31" s="331"/>
      <c r="S31" s="8"/>
      <c r="T31" s="330"/>
      <c r="U31" s="331"/>
      <c r="V31" s="8"/>
      <c r="W31" s="330"/>
      <c r="X31" s="331"/>
      <c r="Y31" s="8"/>
      <c r="Z31" s="330"/>
      <c r="AA31" s="331"/>
      <c r="AB31" s="9"/>
      <c r="AC31" s="330"/>
      <c r="AD31" s="331"/>
      <c r="AE31" s="8"/>
      <c r="AF31" s="330"/>
      <c r="AG31" s="331"/>
      <c r="AH31" s="8"/>
      <c r="AI31" s="330"/>
      <c r="AJ31" s="331"/>
      <c r="AK31" s="9"/>
      <c r="AL31" s="330"/>
      <c r="AM31" s="331"/>
      <c r="AN31" s="8"/>
      <c r="AO31" s="330"/>
      <c r="AP31" s="331"/>
      <c r="AQ31" s="8"/>
      <c r="AR31" s="330"/>
      <c r="AS31" s="331"/>
      <c r="AT31" s="8"/>
      <c r="AU31" s="330"/>
      <c r="AV31" s="331"/>
      <c r="AW31" s="9"/>
      <c r="AX31" s="330"/>
      <c r="AY31" s="331"/>
      <c r="AZ31" s="8"/>
      <c r="BA31" s="330"/>
      <c r="BB31" s="331"/>
      <c r="BC31" s="8"/>
      <c r="BD31" s="330"/>
      <c r="BE31" s="331"/>
      <c r="BF31" s="8"/>
      <c r="BG31" s="330"/>
      <c r="BH31" s="331"/>
      <c r="BI31" s="9"/>
      <c r="BJ31" s="330"/>
      <c r="BK31" s="331"/>
      <c r="BL31" s="8"/>
      <c r="BM31" s="330"/>
      <c r="BN31" s="331"/>
      <c r="BO31" s="8"/>
      <c r="BP31" s="330"/>
      <c r="BQ31" s="331"/>
      <c r="BR31" s="9"/>
      <c r="BS31" s="330"/>
      <c r="BT31" s="331"/>
      <c r="BU31" s="8"/>
      <c r="BV31" s="330"/>
      <c r="BW31" s="331"/>
    </row>
    <row r="32" spans="2:75" s="332" customFormat="1">
      <c r="B32" s="330"/>
      <c r="C32" s="331"/>
      <c r="D32" s="8"/>
      <c r="E32" s="330"/>
      <c r="F32" s="331"/>
      <c r="G32" s="9"/>
      <c r="H32" s="330"/>
      <c r="I32" s="331"/>
      <c r="J32" s="8"/>
      <c r="K32" s="330"/>
      <c r="L32" s="331"/>
      <c r="M32" s="8"/>
      <c r="N32" s="330"/>
      <c r="O32" s="331"/>
      <c r="P32" s="9"/>
      <c r="Q32" s="330"/>
      <c r="R32" s="331"/>
      <c r="S32" s="8"/>
      <c r="T32" s="330"/>
      <c r="U32" s="331"/>
      <c r="V32" s="8"/>
      <c r="W32" s="330"/>
      <c r="X32" s="331"/>
      <c r="Y32" s="8"/>
      <c r="Z32" s="330"/>
      <c r="AA32" s="331"/>
      <c r="AB32" s="9"/>
      <c r="AC32" s="330"/>
      <c r="AD32" s="331"/>
      <c r="AE32" s="8"/>
      <c r="AF32" s="330"/>
      <c r="AG32" s="331"/>
      <c r="AH32" s="8"/>
      <c r="AI32" s="330"/>
      <c r="AJ32" s="331"/>
      <c r="AK32" s="9"/>
      <c r="AL32" s="330"/>
      <c r="AM32" s="331"/>
      <c r="AN32" s="8"/>
      <c r="AO32" s="330"/>
      <c r="AP32" s="331"/>
      <c r="AQ32" s="8"/>
      <c r="AR32" s="330"/>
      <c r="AS32" s="331"/>
      <c r="AT32" s="8"/>
      <c r="AU32" s="330"/>
      <c r="AV32" s="331"/>
      <c r="AW32" s="9"/>
      <c r="AX32" s="330"/>
      <c r="AY32" s="331"/>
      <c r="AZ32" s="8"/>
      <c r="BA32" s="330"/>
      <c r="BB32" s="331"/>
      <c r="BC32" s="8"/>
      <c r="BD32" s="330"/>
      <c r="BE32" s="331"/>
      <c r="BF32" s="8"/>
      <c r="BG32" s="330"/>
      <c r="BH32" s="331"/>
      <c r="BI32" s="9"/>
      <c r="BJ32" s="330"/>
      <c r="BK32" s="331"/>
      <c r="BL32" s="8"/>
      <c r="BM32" s="330"/>
      <c r="BN32" s="331"/>
      <c r="BO32" s="8"/>
      <c r="BP32" s="330"/>
      <c r="BQ32" s="331"/>
      <c r="BR32" s="9"/>
      <c r="BS32" s="330"/>
      <c r="BT32" s="331"/>
      <c r="BU32" s="8"/>
      <c r="BV32" s="330"/>
      <c r="BW32" s="331"/>
    </row>
    <row r="33" spans="2:75" s="332" customFormat="1">
      <c r="B33" s="330"/>
      <c r="C33" s="331"/>
      <c r="D33" s="8"/>
      <c r="E33" s="330"/>
      <c r="F33" s="331"/>
      <c r="G33" s="9"/>
      <c r="H33" s="330"/>
      <c r="I33" s="331"/>
      <c r="J33" s="8"/>
      <c r="K33" s="330"/>
      <c r="L33" s="331"/>
      <c r="M33" s="8"/>
      <c r="N33" s="330"/>
      <c r="O33" s="331"/>
      <c r="P33" s="9"/>
      <c r="Q33" s="330"/>
      <c r="R33" s="331"/>
      <c r="S33" s="8"/>
      <c r="T33" s="330"/>
      <c r="U33" s="331"/>
      <c r="V33" s="8"/>
      <c r="W33" s="330"/>
      <c r="X33" s="331"/>
      <c r="Y33" s="8"/>
      <c r="Z33" s="330"/>
      <c r="AA33" s="331"/>
      <c r="AB33" s="9"/>
      <c r="AC33" s="330"/>
      <c r="AD33" s="331"/>
      <c r="AE33" s="8"/>
      <c r="AF33" s="330"/>
      <c r="AG33" s="331"/>
      <c r="AH33" s="8"/>
      <c r="AI33" s="330"/>
      <c r="AJ33" s="331"/>
      <c r="AK33" s="9"/>
      <c r="AL33" s="330"/>
      <c r="AM33" s="331"/>
      <c r="AN33" s="8"/>
      <c r="AO33" s="330"/>
      <c r="AP33" s="331"/>
      <c r="AQ33" s="8"/>
      <c r="AR33" s="330"/>
      <c r="AS33" s="331"/>
      <c r="AT33" s="8"/>
      <c r="AU33" s="330"/>
      <c r="AV33" s="331"/>
      <c r="AW33" s="9"/>
      <c r="AX33" s="330"/>
      <c r="AY33" s="331"/>
      <c r="AZ33" s="8"/>
      <c r="BA33" s="330"/>
      <c r="BB33" s="331"/>
      <c r="BC33" s="8"/>
      <c r="BD33" s="330"/>
      <c r="BE33" s="331"/>
      <c r="BF33" s="8"/>
      <c r="BG33" s="330"/>
      <c r="BH33" s="331"/>
      <c r="BI33" s="9"/>
      <c r="BJ33" s="330"/>
      <c r="BK33" s="331"/>
      <c r="BL33" s="8"/>
      <c r="BM33" s="330"/>
      <c r="BN33" s="331"/>
      <c r="BO33" s="8"/>
      <c r="BP33" s="330"/>
      <c r="BQ33" s="331"/>
      <c r="BR33" s="9"/>
      <c r="BS33" s="330"/>
      <c r="BT33" s="331"/>
      <c r="BU33" s="8"/>
      <c r="BV33" s="330"/>
      <c r="BW33" s="331"/>
    </row>
    <row r="34" spans="2:75" s="332" customFormat="1">
      <c r="B34" s="330"/>
      <c r="C34" s="331"/>
      <c r="D34" s="8"/>
      <c r="E34" s="330"/>
      <c r="F34" s="331"/>
      <c r="G34" s="9"/>
      <c r="H34" s="330"/>
      <c r="I34" s="331"/>
      <c r="J34" s="8"/>
      <c r="K34" s="330"/>
      <c r="L34" s="331"/>
      <c r="M34" s="8"/>
      <c r="N34" s="330"/>
      <c r="O34" s="331"/>
      <c r="P34" s="9"/>
      <c r="Q34" s="330"/>
      <c r="R34" s="331"/>
      <c r="S34" s="8"/>
      <c r="T34" s="330"/>
      <c r="U34" s="331"/>
      <c r="V34" s="8"/>
      <c r="W34" s="330"/>
      <c r="X34" s="331"/>
      <c r="Y34" s="8"/>
      <c r="Z34" s="330"/>
      <c r="AA34" s="331"/>
      <c r="AB34" s="9"/>
      <c r="AC34" s="330"/>
      <c r="AD34" s="331"/>
      <c r="AE34" s="8"/>
      <c r="AF34" s="330"/>
      <c r="AG34" s="331"/>
      <c r="AH34" s="8"/>
      <c r="AI34" s="330"/>
      <c r="AJ34" s="331"/>
      <c r="AK34" s="9"/>
      <c r="AL34" s="330"/>
      <c r="AM34" s="331"/>
      <c r="AN34" s="8"/>
      <c r="AO34" s="330"/>
      <c r="AP34" s="331"/>
      <c r="AQ34" s="8"/>
      <c r="AR34" s="330"/>
      <c r="AS34" s="331"/>
      <c r="AT34" s="8"/>
      <c r="AU34" s="330"/>
      <c r="AV34" s="331"/>
      <c r="AW34" s="9"/>
      <c r="AX34" s="330"/>
      <c r="AY34" s="331"/>
      <c r="AZ34" s="8"/>
      <c r="BA34" s="330"/>
      <c r="BB34" s="331"/>
      <c r="BC34" s="8"/>
      <c r="BD34" s="330"/>
      <c r="BE34" s="331"/>
      <c r="BF34" s="8"/>
      <c r="BG34" s="330"/>
      <c r="BH34" s="331"/>
      <c r="BI34" s="9"/>
      <c r="BJ34" s="330"/>
      <c r="BK34" s="331"/>
      <c r="BL34" s="8"/>
      <c r="BM34" s="330"/>
      <c r="BN34" s="331"/>
      <c r="BO34" s="8"/>
      <c r="BP34" s="330"/>
      <c r="BQ34" s="331"/>
      <c r="BR34" s="9"/>
      <c r="BS34" s="330"/>
      <c r="BT34" s="331"/>
      <c r="BU34" s="8"/>
      <c r="BV34" s="330"/>
      <c r="BW34" s="331"/>
    </row>
    <row r="35" spans="2:75" s="332" customFormat="1">
      <c r="B35" s="330"/>
      <c r="C35" s="331"/>
      <c r="D35" s="8"/>
      <c r="E35" s="330"/>
      <c r="F35" s="331"/>
      <c r="G35" s="9"/>
      <c r="H35" s="330"/>
      <c r="I35" s="331"/>
      <c r="J35" s="8"/>
      <c r="K35" s="330"/>
      <c r="L35" s="331"/>
      <c r="M35" s="8"/>
      <c r="N35" s="330"/>
      <c r="O35" s="331"/>
      <c r="P35" s="9"/>
      <c r="Q35" s="330"/>
      <c r="R35" s="331"/>
      <c r="S35" s="8"/>
      <c r="T35" s="330"/>
      <c r="U35" s="331"/>
      <c r="V35" s="8"/>
      <c r="W35" s="330"/>
      <c r="X35" s="331"/>
      <c r="Y35" s="8"/>
      <c r="Z35" s="330"/>
      <c r="AA35" s="331"/>
      <c r="AB35" s="9"/>
      <c r="AC35" s="330"/>
      <c r="AD35" s="331"/>
      <c r="AE35" s="8"/>
      <c r="AF35" s="330"/>
      <c r="AG35" s="331"/>
      <c r="AH35" s="8"/>
      <c r="AI35" s="330"/>
      <c r="AJ35" s="331"/>
      <c r="AK35" s="9"/>
      <c r="AL35" s="330"/>
      <c r="AM35" s="331"/>
      <c r="AN35" s="8"/>
      <c r="AO35" s="330"/>
      <c r="AP35" s="331"/>
      <c r="AQ35" s="8"/>
      <c r="AR35" s="330"/>
      <c r="AS35" s="331"/>
      <c r="AT35" s="8"/>
      <c r="AU35" s="330"/>
      <c r="AV35" s="331"/>
      <c r="AW35" s="9"/>
      <c r="AX35" s="330"/>
      <c r="AY35" s="331"/>
      <c r="AZ35" s="8"/>
      <c r="BA35" s="330"/>
      <c r="BB35" s="331"/>
      <c r="BC35" s="8"/>
      <c r="BD35" s="330"/>
      <c r="BE35" s="331"/>
      <c r="BF35" s="8"/>
      <c r="BG35" s="330"/>
      <c r="BH35" s="331"/>
      <c r="BI35" s="9"/>
      <c r="BJ35" s="330"/>
      <c r="BK35" s="331"/>
      <c r="BL35" s="8"/>
      <c r="BM35" s="330"/>
      <c r="BN35" s="331"/>
      <c r="BO35" s="8"/>
      <c r="BP35" s="330"/>
      <c r="BQ35" s="331"/>
      <c r="BR35" s="9"/>
      <c r="BS35" s="330"/>
      <c r="BT35" s="331"/>
      <c r="BU35" s="8"/>
      <c r="BV35" s="330"/>
      <c r="BW35" s="331"/>
    </row>
    <row r="36" spans="2:75" s="332" customFormat="1">
      <c r="B36" s="330"/>
      <c r="C36" s="331"/>
      <c r="D36" s="8"/>
      <c r="E36" s="330"/>
      <c r="F36" s="331"/>
      <c r="G36" s="9"/>
      <c r="H36" s="330"/>
      <c r="I36" s="331"/>
      <c r="J36" s="8"/>
      <c r="K36" s="330"/>
      <c r="L36" s="331"/>
      <c r="M36" s="8"/>
      <c r="N36" s="330"/>
      <c r="O36" s="331"/>
      <c r="P36" s="9"/>
      <c r="Q36" s="330"/>
      <c r="R36" s="331"/>
      <c r="S36" s="8"/>
      <c r="T36" s="330"/>
      <c r="U36" s="331"/>
      <c r="V36" s="8"/>
      <c r="W36" s="330"/>
      <c r="X36" s="331"/>
      <c r="Y36" s="8"/>
      <c r="Z36" s="330"/>
      <c r="AA36" s="331"/>
      <c r="AB36" s="9"/>
      <c r="AC36" s="330"/>
      <c r="AD36" s="331"/>
      <c r="AE36" s="8"/>
      <c r="AF36" s="330"/>
      <c r="AG36" s="331"/>
      <c r="AH36" s="8"/>
      <c r="AI36" s="330"/>
      <c r="AJ36" s="331"/>
      <c r="AK36" s="9"/>
      <c r="AL36" s="330"/>
      <c r="AM36" s="331"/>
      <c r="AN36" s="8"/>
      <c r="AO36" s="330"/>
      <c r="AP36" s="331"/>
      <c r="AQ36" s="8"/>
      <c r="AR36" s="330"/>
      <c r="AS36" s="331"/>
      <c r="AT36" s="8"/>
      <c r="AU36" s="330"/>
      <c r="AV36" s="331"/>
      <c r="AW36" s="9"/>
      <c r="AX36" s="330"/>
      <c r="AY36" s="331"/>
      <c r="AZ36" s="8"/>
      <c r="BA36" s="330"/>
      <c r="BB36" s="331"/>
      <c r="BC36" s="8"/>
      <c r="BD36" s="330"/>
      <c r="BE36" s="331"/>
      <c r="BF36" s="8"/>
      <c r="BG36" s="330"/>
      <c r="BH36" s="331"/>
      <c r="BI36" s="9"/>
      <c r="BJ36" s="330"/>
      <c r="BK36" s="331"/>
      <c r="BL36" s="8"/>
      <c r="BM36" s="330"/>
      <c r="BN36" s="331"/>
      <c r="BO36" s="8"/>
      <c r="BP36" s="330"/>
      <c r="BQ36" s="331"/>
      <c r="BR36" s="9"/>
      <c r="BS36" s="330"/>
      <c r="BT36" s="331"/>
      <c r="BU36" s="8"/>
      <c r="BV36" s="330"/>
      <c r="BW36" s="331"/>
    </row>
    <row r="37" spans="2:75" s="332" customFormat="1">
      <c r="B37" s="330"/>
      <c r="C37" s="331"/>
      <c r="D37" s="8"/>
      <c r="E37" s="330"/>
      <c r="F37" s="331"/>
      <c r="G37" s="9"/>
      <c r="H37" s="330"/>
      <c r="I37" s="331"/>
      <c r="J37" s="8"/>
      <c r="K37" s="330"/>
      <c r="L37" s="331"/>
      <c r="M37" s="8"/>
      <c r="N37" s="330"/>
      <c r="O37" s="331"/>
      <c r="P37" s="9"/>
      <c r="Q37" s="330"/>
      <c r="R37" s="331"/>
      <c r="S37" s="8"/>
      <c r="T37" s="330"/>
      <c r="U37" s="331"/>
      <c r="V37" s="8"/>
      <c r="W37" s="330"/>
      <c r="X37" s="331"/>
      <c r="Y37" s="8"/>
      <c r="Z37" s="330"/>
      <c r="AA37" s="331"/>
      <c r="AB37" s="9"/>
      <c r="AC37" s="330"/>
      <c r="AD37" s="331"/>
      <c r="AE37" s="8"/>
      <c r="AF37" s="330"/>
      <c r="AG37" s="331"/>
      <c r="AH37" s="8"/>
      <c r="AI37" s="330"/>
      <c r="AJ37" s="331"/>
      <c r="AK37" s="9"/>
      <c r="AL37" s="330"/>
      <c r="AM37" s="331"/>
      <c r="AN37" s="8"/>
      <c r="AO37" s="330"/>
      <c r="AP37" s="331"/>
      <c r="AQ37" s="8"/>
      <c r="AR37" s="330"/>
      <c r="AS37" s="331"/>
      <c r="AT37" s="8"/>
      <c r="AU37" s="330"/>
      <c r="AV37" s="331"/>
      <c r="AW37" s="9"/>
      <c r="AX37" s="330"/>
      <c r="AY37" s="331"/>
      <c r="AZ37" s="8"/>
      <c r="BA37" s="330"/>
      <c r="BB37" s="331"/>
      <c r="BC37" s="8"/>
      <c r="BD37" s="330"/>
      <c r="BE37" s="331"/>
      <c r="BF37" s="8"/>
      <c r="BG37" s="330"/>
      <c r="BH37" s="331"/>
      <c r="BI37" s="9"/>
      <c r="BJ37" s="330"/>
      <c r="BK37" s="331"/>
      <c r="BL37" s="8"/>
      <c r="BM37" s="330"/>
      <c r="BN37" s="331"/>
      <c r="BO37" s="8"/>
      <c r="BP37" s="330"/>
      <c r="BQ37" s="331"/>
      <c r="BR37" s="9"/>
      <c r="BS37" s="330"/>
      <c r="BT37" s="331"/>
      <c r="BU37" s="8"/>
      <c r="BV37" s="330"/>
      <c r="BW37" s="331"/>
    </row>
    <row r="38" spans="2:75" s="332" customFormat="1">
      <c r="B38" s="330"/>
      <c r="C38" s="331"/>
      <c r="D38" s="8"/>
      <c r="E38" s="330"/>
      <c r="F38" s="331"/>
      <c r="G38" s="9"/>
      <c r="H38" s="330"/>
      <c r="I38" s="331"/>
      <c r="J38" s="8"/>
      <c r="K38" s="330"/>
      <c r="L38" s="331"/>
      <c r="M38" s="8"/>
      <c r="N38" s="330"/>
      <c r="O38" s="331"/>
      <c r="P38" s="9"/>
      <c r="Q38" s="330"/>
      <c r="R38" s="331"/>
      <c r="S38" s="8"/>
      <c r="T38" s="330"/>
      <c r="U38" s="331"/>
      <c r="V38" s="8"/>
      <c r="W38" s="330"/>
      <c r="X38" s="331"/>
      <c r="Y38" s="8"/>
      <c r="Z38" s="330"/>
      <c r="AA38" s="331"/>
      <c r="AB38" s="9"/>
      <c r="AC38" s="330"/>
      <c r="AD38" s="331"/>
      <c r="AE38" s="8"/>
      <c r="AF38" s="330"/>
      <c r="AG38" s="331"/>
      <c r="AH38" s="8"/>
      <c r="AI38" s="330"/>
      <c r="AJ38" s="331"/>
      <c r="AK38" s="9"/>
      <c r="AL38" s="330"/>
      <c r="AM38" s="331"/>
      <c r="AN38" s="8"/>
      <c r="AO38" s="330"/>
      <c r="AP38" s="331"/>
      <c r="AQ38" s="8"/>
      <c r="AR38" s="330"/>
      <c r="AS38" s="331"/>
      <c r="AT38" s="8"/>
      <c r="AU38" s="330"/>
      <c r="AV38" s="331"/>
      <c r="AW38" s="9"/>
      <c r="AX38" s="330"/>
      <c r="AY38" s="331"/>
      <c r="AZ38" s="8"/>
      <c r="BA38" s="330"/>
      <c r="BB38" s="331"/>
      <c r="BC38" s="8"/>
      <c r="BD38" s="330"/>
      <c r="BE38" s="331"/>
      <c r="BF38" s="8"/>
      <c r="BG38" s="330"/>
      <c r="BH38" s="331"/>
      <c r="BI38" s="9"/>
      <c r="BJ38" s="330"/>
      <c r="BK38" s="331"/>
      <c r="BL38" s="8"/>
      <c r="BM38" s="330"/>
      <c r="BN38" s="331"/>
      <c r="BO38" s="8"/>
      <c r="BP38" s="330"/>
      <c r="BQ38" s="331"/>
      <c r="BR38" s="9"/>
      <c r="BS38" s="330"/>
      <c r="BT38" s="331"/>
      <c r="BU38" s="8"/>
      <c r="BV38" s="330"/>
      <c r="BW38" s="331"/>
    </row>
    <row r="39" spans="2:75" s="332" customFormat="1">
      <c r="B39" s="330"/>
      <c r="C39" s="331"/>
      <c r="D39" s="8"/>
      <c r="E39" s="330"/>
      <c r="F39" s="331"/>
      <c r="G39" s="9"/>
      <c r="H39" s="330"/>
      <c r="I39" s="331"/>
      <c r="J39" s="8"/>
      <c r="K39" s="330"/>
      <c r="L39" s="331"/>
      <c r="M39" s="8"/>
      <c r="N39" s="330"/>
      <c r="O39" s="331"/>
      <c r="P39" s="9"/>
      <c r="Q39" s="330"/>
      <c r="R39" s="331"/>
      <c r="S39" s="8"/>
      <c r="T39" s="330"/>
      <c r="U39" s="331"/>
      <c r="V39" s="8"/>
      <c r="W39" s="330"/>
      <c r="X39" s="331"/>
      <c r="Y39" s="8"/>
      <c r="Z39" s="330"/>
      <c r="AA39" s="331"/>
      <c r="AB39" s="9"/>
      <c r="AC39" s="330"/>
      <c r="AD39" s="331"/>
      <c r="AE39" s="8"/>
      <c r="AF39" s="330"/>
      <c r="AG39" s="331"/>
      <c r="AH39" s="8"/>
      <c r="AI39" s="330"/>
      <c r="AJ39" s="331"/>
      <c r="AK39" s="9"/>
      <c r="AL39" s="330"/>
      <c r="AM39" s="331"/>
      <c r="AN39" s="8"/>
      <c r="AO39" s="330"/>
      <c r="AP39" s="331"/>
      <c r="AQ39" s="8"/>
      <c r="AR39" s="330"/>
      <c r="AS39" s="331"/>
      <c r="AT39" s="8"/>
      <c r="AU39" s="330"/>
      <c r="AV39" s="331"/>
      <c r="AW39" s="9"/>
      <c r="AX39" s="330"/>
      <c r="AY39" s="331"/>
      <c r="AZ39" s="8"/>
      <c r="BA39" s="330"/>
      <c r="BB39" s="331"/>
      <c r="BC39" s="8"/>
      <c r="BD39" s="330"/>
      <c r="BE39" s="331"/>
      <c r="BF39" s="8"/>
      <c r="BG39" s="330"/>
      <c r="BH39" s="331"/>
      <c r="BI39" s="9"/>
      <c r="BJ39" s="330"/>
      <c r="BK39" s="331"/>
      <c r="BL39" s="8"/>
      <c r="BM39" s="330"/>
      <c r="BN39" s="331"/>
      <c r="BO39" s="8"/>
      <c r="BP39" s="330"/>
      <c r="BQ39" s="331"/>
      <c r="BR39" s="9"/>
      <c r="BS39" s="330"/>
      <c r="BT39" s="331"/>
      <c r="BU39" s="8"/>
      <c r="BV39" s="330"/>
      <c r="BW39" s="331"/>
    </row>
    <row r="40" spans="2:75" s="332" customFormat="1">
      <c r="B40" s="330"/>
      <c r="C40" s="331"/>
      <c r="D40" s="8"/>
      <c r="E40" s="330"/>
      <c r="F40" s="331"/>
      <c r="G40" s="9"/>
      <c r="H40" s="330"/>
      <c r="I40" s="331"/>
      <c r="J40" s="8"/>
      <c r="K40" s="330"/>
      <c r="L40" s="331"/>
      <c r="M40" s="8"/>
      <c r="N40" s="330"/>
      <c r="O40" s="331"/>
      <c r="P40" s="9"/>
      <c r="Q40" s="330"/>
      <c r="R40" s="331"/>
      <c r="S40" s="8"/>
      <c r="T40" s="330"/>
      <c r="U40" s="331"/>
      <c r="V40" s="8"/>
      <c r="W40" s="330"/>
      <c r="X40" s="331"/>
      <c r="Y40" s="8"/>
      <c r="Z40" s="330"/>
      <c r="AA40" s="331"/>
      <c r="AB40" s="9"/>
      <c r="AC40" s="330"/>
      <c r="AD40" s="331"/>
      <c r="AE40" s="8"/>
      <c r="AF40" s="330"/>
      <c r="AG40" s="331"/>
      <c r="AH40" s="8"/>
      <c r="AI40" s="330"/>
      <c r="AJ40" s="331"/>
      <c r="AK40" s="9"/>
      <c r="AL40" s="330"/>
      <c r="AM40" s="331"/>
      <c r="AN40" s="8"/>
      <c r="AO40" s="330"/>
      <c r="AP40" s="331"/>
      <c r="AQ40" s="8"/>
      <c r="AR40" s="330"/>
      <c r="AS40" s="331"/>
      <c r="AT40" s="8"/>
      <c r="AU40" s="330"/>
      <c r="AV40" s="331"/>
      <c r="AW40" s="9"/>
      <c r="AX40" s="330"/>
      <c r="AY40" s="331"/>
      <c r="AZ40" s="8"/>
      <c r="BA40" s="330"/>
      <c r="BB40" s="331"/>
      <c r="BC40" s="8"/>
      <c r="BD40" s="330"/>
      <c r="BE40" s="331"/>
      <c r="BF40" s="8"/>
      <c r="BG40" s="330"/>
      <c r="BH40" s="331"/>
      <c r="BI40" s="9"/>
      <c r="BJ40" s="330"/>
      <c r="BK40" s="331"/>
      <c r="BL40" s="8"/>
      <c r="BM40" s="330"/>
      <c r="BN40" s="331"/>
      <c r="BO40" s="8"/>
      <c r="BP40" s="330"/>
      <c r="BQ40" s="331"/>
      <c r="BR40" s="9"/>
      <c r="BS40" s="330"/>
      <c r="BT40" s="331"/>
      <c r="BU40" s="8"/>
      <c r="BV40" s="330"/>
      <c r="BW40" s="331"/>
    </row>
    <row r="41" spans="2:75" s="332" customFormat="1">
      <c r="B41" s="330"/>
      <c r="C41" s="331"/>
      <c r="D41" s="8"/>
      <c r="E41" s="330"/>
      <c r="F41" s="331"/>
      <c r="G41" s="9"/>
      <c r="H41" s="330"/>
      <c r="I41" s="331"/>
      <c r="J41" s="8"/>
      <c r="K41" s="330"/>
      <c r="L41" s="331"/>
      <c r="M41" s="8"/>
      <c r="N41" s="330"/>
      <c r="O41" s="331"/>
      <c r="P41" s="9"/>
      <c r="Q41" s="330"/>
      <c r="R41" s="331"/>
      <c r="S41" s="8"/>
      <c r="T41" s="330"/>
      <c r="U41" s="331"/>
      <c r="V41" s="8"/>
      <c r="W41" s="330"/>
      <c r="X41" s="331"/>
      <c r="Y41" s="8"/>
      <c r="Z41" s="330"/>
      <c r="AA41" s="331"/>
      <c r="AB41" s="9"/>
      <c r="AC41" s="330"/>
      <c r="AD41" s="331"/>
      <c r="AE41" s="8"/>
      <c r="AF41" s="330"/>
      <c r="AG41" s="331"/>
      <c r="AH41" s="8"/>
      <c r="AI41" s="330"/>
      <c r="AJ41" s="331"/>
      <c r="AK41" s="9"/>
      <c r="AL41" s="330"/>
      <c r="AM41" s="331"/>
      <c r="AN41" s="8"/>
      <c r="AO41" s="330"/>
      <c r="AP41" s="331"/>
      <c r="AQ41" s="8"/>
      <c r="AR41" s="330"/>
      <c r="AS41" s="331"/>
      <c r="AT41" s="8"/>
      <c r="AU41" s="330"/>
      <c r="AV41" s="331"/>
      <c r="AW41" s="9"/>
      <c r="AX41" s="330"/>
      <c r="AY41" s="331"/>
      <c r="AZ41" s="8"/>
      <c r="BA41" s="330"/>
      <c r="BB41" s="331"/>
      <c r="BC41" s="8"/>
      <c r="BD41" s="330"/>
      <c r="BE41" s="331"/>
      <c r="BF41" s="8"/>
      <c r="BG41" s="330"/>
      <c r="BH41" s="331"/>
      <c r="BI41" s="9"/>
      <c r="BJ41" s="330"/>
      <c r="BK41" s="331"/>
      <c r="BL41" s="8"/>
      <c r="BM41" s="330"/>
      <c r="BN41" s="331"/>
      <c r="BO41" s="8"/>
      <c r="BP41" s="330"/>
      <c r="BQ41" s="331"/>
      <c r="BR41" s="9"/>
      <c r="BS41" s="330"/>
      <c r="BT41" s="331"/>
      <c r="BU41" s="8"/>
      <c r="BV41" s="330"/>
      <c r="BW41" s="331"/>
    </row>
    <row r="42" spans="2:75">
      <c r="C42" s="9"/>
      <c r="F42" s="9"/>
      <c r="G42" s="9"/>
      <c r="I42" s="9"/>
      <c r="L42" s="9"/>
      <c r="O42" s="9"/>
      <c r="P42" s="9"/>
      <c r="R42" s="9"/>
      <c r="U42" s="9"/>
      <c r="AP42" s="9"/>
      <c r="AS42" s="9"/>
      <c r="AV42" s="9"/>
      <c r="AW42" s="9"/>
      <c r="AY42" s="9"/>
      <c r="BB42" s="9"/>
      <c r="BV42" s="477"/>
      <c r="BW42" s="478"/>
    </row>
    <row r="43" spans="2:75">
      <c r="C43" s="9"/>
      <c r="F43" s="9"/>
      <c r="G43" s="9"/>
      <c r="I43" s="9"/>
      <c r="L43" s="9"/>
      <c r="O43" s="9"/>
      <c r="P43" s="9"/>
      <c r="R43" s="9"/>
      <c r="U43" s="9"/>
      <c r="AP43" s="9"/>
      <c r="AS43" s="9"/>
      <c r="AV43" s="9"/>
      <c r="AW43" s="9"/>
      <c r="AY43" s="9"/>
      <c r="BB43" s="9"/>
    </row>
    <row r="44" spans="2:75">
      <c r="C44" s="9"/>
      <c r="F44" s="9"/>
      <c r="G44" s="9"/>
      <c r="I44" s="9"/>
      <c r="L44" s="9"/>
      <c r="O44" s="9"/>
      <c r="P44" s="9"/>
      <c r="R44" s="9"/>
      <c r="U44" s="9"/>
      <c r="AP44" s="9"/>
      <c r="AS44" s="9"/>
      <c r="AV44" s="9"/>
      <c r="AW44" s="9"/>
      <c r="AY44" s="9"/>
      <c r="BB44" s="9"/>
    </row>
    <row r="45" spans="2:75">
      <c r="C45" s="9"/>
      <c r="F45" s="9"/>
      <c r="G45" s="9"/>
      <c r="I45" s="9"/>
      <c r="L45" s="9"/>
      <c r="O45" s="9"/>
      <c r="P45" s="9"/>
      <c r="R45" s="9"/>
      <c r="U45" s="9"/>
      <c r="AP45" s="9"/>
      <c r="AS45" s="9"/>
      <c r="AV45" s="9"/>
      <c r="AW45" s="9"/>
      <c r="AY45" s="9"/>
      <c r="BB45" s="9"/>
    </row>
    <row r="46" spans="2:75">
      <c r="C46" s="9"/>
      <c r="F46" s="9"/>
      <c r="G46" s="9"/>
      <c r="I46" s="9"/>
      <c r="L46" s="9"/>
      <c r="O46" s="9"/>
      <c r="P46" s="9"/>
      <c r="R46" s="9"/>
      <c r="U46" s="9"/>
      <c r="AP46" s="9"/>
      <c r="AS46" s="9"/>
      <c r="AV46" s="9"/>
      <c r="AW46" s="9"/>
      <c r="AY46" s="9"/>
      <c r="BB46" s="9"/>
    </row>
    <row r="47" spans="2:75">
      <c r="C47" s="9"/>
      <c r="F47" s="9"/>
      <c r="G47" s="9"/>
      <c r="I47" s="9"/>
      <c r="L47" s="9"/>
      <c r="O47" s="9"/>
      <c r="P47" s="9"/>
      <c r="R47" s="9"/>
      <c r="U47" s="9"/>
      <c r="AP47" s="9"/>
      <c r="AS47" s="9"/>
      <c r="AV47" s="9"/>
      <c r="AW47" s="9"/>
      <c r="AY47" s="9"/>
      <c r="BB47" s="9"/>
    </row>
    <row r="48" spans="2:75">
      <c r="C48" s="9"/>
      <c r="F48" s="9"/>
      <c r="G48" s="9"/>
      <c r="I48" s="9"/>
      <c r="L48" s="9"/>
      <c r="O48" s="9"/>
      <c r="P48" s="9"/>
      <c r="R48" s="9"/>
      <c r="U48" s="9"/>
      <c r="AP48" s="9"/>
      <c r="AS48" s="9"/>
      <c r="AV48" s="9"/>
      <c r="AW48" s="9"/>
      <c r="AY48" s="9"/>
      <c r="BB48" s="9"/>
    </row>
    <row r="49" spans="3:54">
      <c r="C49" s="9"/>
      <c r="F49" s="9"/>
      <c r="G49" s="9"/>
      <c r="I49" s="9"/>
      <c r="L49" s="9"/>
      <c r="O49" s="9"/>
      <c r="P49" s="9"/>
      <c r="R49" s="9"/>
      <c r="U49" s="9"/>
      <c r="AP49" s="9"/>
      <c r="AS49" s="9"/>
      <c r="AV49" s="9"/>
      <c r="AW49" s="9"/>
      <c r="AY49" s="9"/>
      <c r="BB49" s="9"/>
    </row>
    <row r="50" spans="3:54">
      <c r="C50" s="9"/>
      <c r="F50" s="9"/>
      <c r="G50" s="9"/>
      <c r="I50" s="9"/>
      <c r="L50" s="9"/>
      <c r="O50" s="9"/>
      <c r="P50" s="9"/>
      <c r="R50" s="9"/>
      <c r="U50" s="9"/>
      <c r="AP50" s="9"/>
      <c r="AS50" s="9"/>
      <c r="AV50" s="9"/>
      <c r="AW50" s="9"/>
      <c r="AY50" s="9"/>
      <c r="BB50" s="9"/>
    </row>
    <row r="51" spans="3:54">
      <c r="C51" s="9"/>
      <c r="F51" s="9"/>
      <c r="G51" s="9"/>
      <c r="I51" s="9"/>
      <c r="L51" s="9"/>
      <c r="O51" s="9"/>
      <c r="P51" s="9"/>
      <c r="R51" s="9"/>
      <c r="U51" s="9"/>
      <c r="AP51" s="9"/>
      <c r="AS51" s="9"/>
      <c r="AV51" s="9"/>
      <c r="AW51" s="9"/>
      <c r="AY51" s="9"/>
      <c r="BB51" s="9"/>
    </row>
    <row r="52" spans="3:54">
      <c r="C52" s="9"/>
      <c r="F52" s="9"/>
      <c r="G52" s="9"/>
      <c r="I52" s="9"/>
      <c r="L52" s="9"/>
      <c r="O52" s="9"/>
      <c r="P52" s="9"/>
      <c r="R52" s="9"/>
      <c r="U52" s="9"/>
      <c r="AP52" s="9"/>
      <c r="AS52" s="9"/>
      <c r="AV52" s="9"/>
      <c r="AW52" s="9"/>
      <c r="AY52" s="9"/>
      <c r="BB52" s="9"/>
    </row>
    <row r="53" spans="3:54">
      <c r="C53" s="9"/>
      <c r="F53" s="9"/>
      <c r="G53" s="9"/>
      <c r="I53" s="9"/>
      <c r="L53" s="9"/>
      <c r="O53" s="9"/>
      <c r="P53" s="9"/>
      <c r="R53" s="9"/>
      <c r="U53" s="9"/>
      <c r="AP53" s="9"/>
      <c r="AS53" s="9"/>
      <c r="AV53" s="9"/>
      <c r="AW53" s="9"/>
      <c r="AY53" s="9"/>
      <c r="BB53" s="9"/>
    </row>
    <row r="54" spans="3:54">
      <c r="C54" s="9"/>
      <c r="F54" s="9"/>
      <c r="G54" s="9"/>
      <c r="I54" s="9"/>
      <c r="L54" s="9"/>
      <c r="O54" s="9"/>
      <c r="P54" s="9"/>
      <c r="R54" s="9"/>
      <c r="U54" s="9"/>
      <c r="AP54" s="9"/>
      <c r="AS54" s="9"/>
      <c r="AV54" s="9"/>
      <c r="AW54" s="9"/>
      <c r="AY54" s="9"/>
      <c r="BB54" s="9"/>
    </row>
    <row r="55" spans="3:54">
      <c r="C55" s="9"/>
      <c r="F55" s="9"/>
      <c r="G55" s="9"/>
      <c r="I55" s="9"/>
      <c r="L55" s="9"/>
      <c r="O55" s="9"/>
      <c r="P55" s="9"/>
      <c r="R55" s="9"/>
      <c r="U55" s="9"/>
      <c r="AP55" s="9"/>
      <c r="AS55" s="9"/>
      <c r="AV55" s="9"/>
      <c r="AW55" s="9"/>
      <c r="AY55" s="9"/>
      <c r="BB55" s="9"/>
    </row>
    <row r="56" spans="3:54">
      <c r="C56" s="9"/>
      <c r="F56" s="9"/>
      <c r="G56" s="9"/>
      <c r="I56" s="9"/>
      <c r="L56" s="9"/>
      <c r="O56" s="9"/>
      <c r="P56" s="9"/>
      <c r="R56" s="9"/>
      <c r="U56" s="9"/>
      <c r="AP56" s="9"/>
      <c r="AS56" s="9"/>
      <c r="AV56" s="9"/>
      <c r="AW56" s="9"/>
      <c r="AY56" s="9"/>
      <c r="BB56" s="9"/>
    </row>
    <row r="57" spans="3:54">
      <c r="C57" s="9"/>
      <c r="F57" s="9"/>
      <c r="G57" s="9"/>
      <c r="I57" s="9"/>
      <c r="L57" s="9"/>
      <c r="O57" s="9"/>
      <c r="P57" s="9"/>
      <c r="R57" s="9"/>
      <c r="U57" s="9"/>
      <c r="AP57" s="9"/>
      <c r="AS57" s="9"/>
      <c r="AV57" s="9"/>
      <c r="AW57" s="9"/>
      <c r="AY57" s="9"/>
      <c r="BB57" s="9"/>
    </row>
    <row r="58" spans="3:54">
      <c r="C58" s="9"/>
      <c r="F58" s="9"/>
      <c r="G58" s="9"/>
      <c r="I58" s="9"/>
      <c r="L58" s="9"/>
      <c r="O58" s="9"/>
      <c r="P58" s="9"/>
      <c r="R58" s="9"/>
      <c r="U58" s="9"/>
      <c r="AP58" s="9"/>
      <c r="AS58" s="9"/>
      <c r="AV58" s="9"/>
      <c r="AW58" s="9"/>
      <c r="AY58" s="9"/>
      <c r="BB58" s="9"/>
    </row>
    <row r="59" spans="3:54">
      <c r="C59" s="9"/>
      <c r="F59" s="9"/>
      <c r="G59" s="9"/>
      <c r="I59" s="9"/>
      <c r="L59" s="9"/>
      <c r="O59" s="9"/>
      <c r="P59" s="9"/>
      <c r="R59" s="9"/>
      <c r="U59" s="9"/>
      <c r="AP59" s="9"/>
      <c r="AS59" s="9"/>
      <c r="AV59" s="9"/>
      <c r="AW59" s="9"/>
      <c r="AY59" s="9"/>
      <c r="BB59" s="9"/>
    </row>
    <row r="60" spans="3:54">
      <c r="C60" s="9"/>
      <c r="F60" s="9"/>
      <c r="G60" s="9"/>
      <c r="I60" s="9"/>
      <c r="L60" s="9"/>
      <c r="O60" s="9"/>
      <c r="P60" s="9"/>
      <c r="R60" s="9"/>
      <c r="U60" s="9"/>
      <c r="AP60" s="9"/>
      <c r="AS60" s="9"/>
      <c r="AV60" s="9"/>
      <c r="AW60" s="9"/>
      <c r="AY60" s="9"/>
      <c r="BB60" s="9"/>
    </row>
    <row r="61" spans="3:54">
      <c r="C61" s="9"/>
      <c r="F61" s="9"/>
      <c r="G61" s="9"/>
      <c r="I61" s="9"/>
      <c r="L61" s="9"/>
      <c r="O61" s="9"/>
      <c r="P61" s="9"/>
      <c r="R61" s="9"/>
      <c r="U61" s="9"/>
      <c r="AP61" s="9"/>
      <c r="AS61" s="9"/>
      <c r="AV61" s="9"/>
      <c r="AW61" s="9"/>
      <c r="AY61" s="9"/>
      <c r="BB61" s="9"/>
    </row>
    <row r="62" spans="3:54">
      <c r="C62" s="9"/>
      <c r="F62" s="9"/>
      <c r="G62" s="9"/>
      <c r="I62" s="9"/>
      <c r="L62" s="9"/>
      <c r="O62" s="9"/>
      <c r="P62" s="9"/>
      <c r="R62" s="9"/>
      <c r="U62" s="9"/>
      <c r="AP62" s="9"/>
      <c r="AS62" s="9"/>
      <c r="AV62" s="9"/>
      <c r="AW62" s="9"/>
      <c r="AY62" s="9"/>
      <c r="BB62" s="9"/>
    </row>
    <row r="63" spans="3:54">
      <c r="C63" s="9"/>
      <c r="F63" s="9"/>
      <c r="G63" s="9"/>
      <c r="I63" s="9"/>
      <c r="L63" s="9"/>
      <c r="O63" s="9"/>
      <c r="P63" s="9"/>
      <c r="R63" s="9"/>
      <c r="U63" s="9"/>
      <c r="AP63" s="9"/>
      <c r="AS63" s="9"/>
      <c r="AV63" s="9"/>
      <c r="AW63" s="9"/>
      <c r="AY63" s="9"/>
      <c r="BB63" s="9"/>
    </row>
    <row r="64" spans="3:54">
      <c r="C64" s="9"/>
      <c r="F64" s="9"/>
      <c r="G64" s="9"/>
      <c r="I64" s="9"/>
      <c r="L64" s="9"/>
      <c r="O64" s="9"/>
      <c r="P64" s="9"/>
      <c r="R64" s="9"/>
      <c r="U64" s="9"/>
      <c r="AP64" s="9"/>
      <c r="AS64" s="9"/>
      <c r="AV64" s="9"/>
      <c r="AW64" s="9"/>
      <c r="AY64" s="9"/>
      <c r="BB64" s="9"/>
    </row>
    <row r="65" spans="3:54">
      <c r="C65" s="9"/>
      <c r="F65" s="9"/>
      <c r="G65" s="9"/>
      <c r="I65" s="9"/>
      <c r="L65" s="9"/>
      <c r="O65" s="9"/>
      <c r="P65" s="9"/>
      <c r="R65" s="9"/>
      <c r="U65" s="9"/>
      <c r="AP65" s="9"/>
      <c r="AS65" s="9"/>
      <c r="AV65" s="9"/>
      <c r="AW65" s="9"/>
      <c r="AY65" s="9"/>
      <c r="BB65" s="9"/>
    </row>
    <row r="66" spans="3:54">
      <c r="C66" s="9"/>
      <c r="F66" s="9"/>
      <c r="G66" s="9"/>
      <c r="I66" s="9"/>
      <c r="L66" s="9"/>
      <c r="O66" s="9"/>
      <c r="P66" s="9"/>
      <c r="R66" s="9"/>
      <c r="U66" s="9"/>
      <c r="AP66" s="9"/>
      <c r="AS66" s="9"/>
      <c r="AV66" s="9"/>
      <c r="AW66" s="9"/>
      <c r="AY66" s="9"/>
      <c r="BB66" s="9"/>
    </row>
    <row r="67" spans="3:54">
      <c r="C67" s="9"/>
      <c r="F67" s="9"/>
      <c r="G67" s="9"/>
      <c r="I67" s="9"/>
      <c r="L67" s="9"/>
      <c r="O67" s="9"/>
      <c r="P67" s="9"/>
      <c r="R67" s="9"/>
      <c r="U67" s="9"/>
      <c r="AP67" s="9"/>
      <c r="AS67" s="9"/>
      <c r="AV67" s="9"/>
      <c r="AW67" s="9"/>
      <c r="AY67" s="9"/>
      <c r="BB67" s="9"/>
    </row>
    <row r="68" spans="3:54">
      <c r="C68" s="9"/>
      <c r="F68" s="9"/>
      <c r="G68" s="9"/>
      <c r="I68" s="9"/>
      <c r="L68" s="9"/>
      <c r="O68" s="9"/>
      <c r="P68" s="9"/>
      <c r="R68" s="9"/>
      <c r="U68" s="9"/>
      <c r="AP68" s="9"/>
      <c r="AS68" s="9"/>
      <c r="AV68" s="9"/>
      <c r="AW68" s="9"/>
      <c r="AY68" s="9"/>
      <c r="BB68" s="9"/>
    </row>
    <row r="69" spans="3:54">
      <c r="C69" s="9"/>
      <c r="F69" s="9"/>
      <c r="G69" s="9"/>
      <c r="I69" s="9"/>
      <c r="L69" s="9"/>
      <c r="O69" s="9"/>
      <c r="P69" s="9"/>
      <c r="R69" s="9"/>
      <c r="U69" s="9"/>
      <c r="AP69" s="9"/>
      <c r="AS69" s="9"/>
      <c r="AV69" s="9"/>
      <c r="AW69" s="9"/>
      <c r="AY69" s="9"/>
      <c r="BB69" s="9"/>
    </row>
    <row r="70" spans="3:54">
      <c r="C70" s="9"/>
      <c r="F70" s="9"/>
      <c r="G70" s="9"/>
      <c r="I70" s="9"/>
      <c r="L70" s="9"/>
      <c r="O70" s="9"/>
      <c r="P70" s="9"/>
      <c r="R70" s="9"/>
      <c r="U70" s="9"/>
      <c r="AP70" s="9"/>
      <c r="AS70" s="9"/>
      <c r="AV70" s="9"/>
      <c r="AW70" s="9"/>
      <c r="AY70" s="9"/>
      <c r="BB70" s="9"/>
    </row>
    <row r="71" spans="3:54">
      <c r="C71" s="9"/>
      <c r="F71" s="9"/>
      <c r="G71" s="9"/>
      <c r="I71" s="9"/>
      <c r="L71" s="9"/>
      <c r="O71" s="9"/>
      <c r="P71" s="9"/>
      <c r="R71" s="9"/>
      <c r="U71" s="9"/>
      <c r="AP71" s="9"/>
      <c r="AS71" s="9"/>
      <c r="AV71" s="9"/>
      <c r="AW71" s="9"/>
      <c r="AY71" s="9"/>
      <c r="BB71" s="9"/>
    </row>
    <row r="72" spans="3:54">
      <c r="C72" s="9"/>
      <c r="F72" s="9"/>
      <c r="G72" s="9"/>
      <c r="I72" s="9"/>
      <c r="L72" s="9"/>
      <c r="O72" s="9"/>
      <c r="P72" s="9"/>
      <c r="R72" s="9"/>
      <c r="U72" s="9"/>
      <c r="AP72" s="9"/>
      <c r="AS72" s="9"/>
      <c r="AV72" s="9"/>
      <c r="AW72" s="9"/>
      <c r="AY72" s="9"/>
      <c r="BB72" s="9"/>
    </row>
    <row r="73" spans="3:54">
      <c r="C73" s="9"/>
      <c r="F73" s="9"/>
      <c r="G73" s="9"/>
      <c r="I73" s="9"/>
      <c r="L73" s="9"/>
      <c r="O73" s="9"/>
      <c r="P73" s="9"/>
      <c r="R73" s="9"/>
      <c r="U73" s="9"/>
      <c r="AP73" s="9"/>
      <c r="AS73" s="9"/>
      <c r="AV73" s="9"/>
      <c r="AW73" s="9"/>
      <c r="AY73" s="9"/>
      <c r="BB73" s="9"/>
    </row>
    <row r="74" spans="3:54">
      <c r="C74" s="9"/>
      <c r="F74" s="9"/>
      <c r="G74" s="9"/>
      <c r="I74" s="9"/>
      <c r="L74" s="9"/>
      <c r="O74" s="9"/>
      <c r="P74" s="9"/>
      <c r="R74" s="9"/>
      <c r="U74" s="9"/>
      <c r="AP74" s="9"/>
      <c r="AS74" s="9"/>
      <c r="AV74" s="9"/>
      <c r="AW74" s="9"/>
      <c r="AY74" s="9"/>
      <c r="BB74" s="9"/>
    </row>
    <row r="75" spans="3:54">
      <c r="C75" s="9"/>
      <c r="F75" s="9"/>
      <c r="G75" s="9"/>
      <c r="I75" s="9"/>
      <c r="L75" s="9"/>
      <c r="O75" s="9"/>
      <c r="P75" s="9"/>
      <c r="R75" s="9"/>
      <c r="U75" s="9"/>
      <c r="AP75" s="9"/>
      <c r="AS75" s="9"/>
      <c r="AV75" s="9"/>
      <c r="AW75" s="9"/>
      <c r="AY75" s="9"/>
      <c r="BB75" s="9"/>
    </row>
    <row r="76" spans="3:54">
      <c r="C76" s="9"/>
      <c r="F76" s="9"/>
      <c r="G76" s="9"/>
      <c r="I76" s="9"/>
      <c r="L76" s="9"/>
      <c r="O76" s="9"/>
      <c r="P76" s="9"/>
      <c r="R76" s="9"/>
      <c r="U76" s="9"/>
      <c r="AP76" s="9"/>
      <c r="AS76" s="9"/>
      <c r="AV76" s="9"/>
      <c r="AW76" s="9"/>
      <c r="AY76" s="9"/>
      <c r="BB76" s="9"/>
    </row>
    <row r="77" spans="3:54">
      <c r="C77" s="9"/>
      <c r="F77" s="9"/>
      <c r="G77" s="9"/>
      <c r="I77" s="9"/>
      <c r="L77" s="9"/>
      <c r="O77" s="9"/>
      <c r="P77" s="9"/>
      <c r="R77" s="9"/>
      <c r="U77" s="9"/>
      <c r="AP77" s="9"/>
      <c r="AS77" s="9"/>
      <c r="AV77" s="9"/>
      <c r="AW77" s="9"/>
      <c r="AY77" s="9"/>
      <c r="BB77" s="9"/>
    </row>
    <row r="78" spans="3:54">
      <c r="C78" s="9"/>
      <c r="F78" s="9"/>
      <c r="G78" s="9"/>
      <c r="I78" s="9"/>
      <c r="L78" s="9"/>
      <c r="O78" s="9"/>
      <c r="P78" s="9"/>
      <c r="R78" s="9"/>
      <c r="U78" s="9"/>
      <c r="AP78" s="9"/>
      <c r="AS78" s="9"/>
      <c r="AV78" s="9"/>
      <c r="AW78" s="9"/>
      <c r="AY78" s="9"/>
      <c r="BB78" s="9"/>
    </row>
    <row r="79" spans="3:54">
      <c r="C79" s="9"/>
      <c r="F79" s="9"/>
      <c r="G79" s="9"/>
      <c r="I79" s="9"/>
      <c r="L79" s="9"/>
      <c r="O79" s="9"/>
      <c r="P79" s="9"/>
      <c r="R79" s="9"/>
      <c r="U79" s="9"/>
      <c r="AP79" s="9"/>
      <c r="AS79" s="9"/>
      <c r="AV79" s="9"/>
      <c r="AW79" s="9"/>
      <c r="AY79" s="9"/>
      <c r="BB79" s="9"/>
    </row>
    <row r="80" spans="3:54">
      <c r="C80" s="9"/>
      <c r="F80" s="9"/>
      <c r="G80" s="9"/>
      <c r="I80" s="9"/>
      <c r="L80" s="9"/>
      <c r="O80" s="9"/>
      <c r="P80" s="9"/>
      <c r="R80" s="9"/>
      <c r="U80" s="9"/>
      <c r="AP80" s="9"/>
      <c r="AS80" s="9"/>
      <c r="AV80" s="9"/>
      <c r="AW80" s="9"/>
      <c r="AY80" s="9"/>
      <c r="BB80" s="9"/>
    </row>
    <row r="81" spans="3:54">
      <c r="C81" s="9"/>
      <c r="F81" s="9"/>
      <c r="G81" s="9"/>
      <c r="I81" s="9"/>
      <c r="L81" s="9"/>
      <c r="O81" s="9"/>
      <c r="P81" s="9"/>
      <c r="R81" s="9"/>
      <c r="U81" s="9"/>
      <c r="AP81" s="9"/>
      <c r="AS81" s="9"/>
      <c r="AV81" s="9"/>
      <c r="AW81" s="9"/>
      <c r="AY81" s="9"/>
      <c r="BB81" s="9"/>
    </row>
    <row r="82" spans="3:54">
      <c r="C82" s="9"/>
      <c r="F82" s="9"/>
      <c r="G82" s="9"/>
      <c r="I82" s="9"/>
      <c r="L82" s="9"/>
      <c r="O82" s="9"/>
      <c r="P82" s="9"/>
      <c r="R82" s="9"/>
      <c r="U82" s="9"/>
      <c r="AP82" s="9"/>
      <c r="AS82" s="9"/>
      <c r="AV82" s="9"/>
      <c r="AW82" s="9"/>
      <c r="AY82" s="9"/>
      <c r="BB82" s="9"/>
    </row>
    <row r="83" spans="3:54">
      <c r="C83" s="9"/>
      <c r="F83" s="9"/>
      <c r="G83" s="9"/>
      <c r="I83" s="9"/>
      <c r="L83" s="9"/>
      <c r="O83" s="9"/>
      <c r="P83" s="9"/>
      <c r="R83" s="9"/>
      <c r="U83" s="9"/>
      <c r="AP83" s="9"/>
      <c r="AS83" s="9"/>
      <c r="AV83" s="9"/>
      <c r="AW83" s="9"/>
      <c r="AY83" s="9"/>
      <c r="BB83" s="9"/>
    </row>
    <row r="84" spans="3:54">
      <c r="C84" s="9"/>
      <c r="F84" s="9"/>
      <c r="G84" s="9"/>
      <c r="I84" s="9"/>
      <c r="L84" s="9"/>
      <c r="O84" s="9"/>
      <c r="P84" s="9"/>
      <c r="R84" s="9"/>
      <c r="U84" s="9"/>
      <c r="AP84" s="9"/>
      <c r="AS84" s="9"/>
      <c r="AV84" s="9"/>
      <c r="AW84" s="9"/>
      <c r="AY84" s="9"/>
      <c r="BB84" s="9"/>
    </row>
    <row r="85" spans="3:54">
      <c r="C85" s="9"/>
      <c r="F85" s="9"/>
      <c r="G85" s="9"/>
      <c r="I85" s="9"/>
      <c r="L85" s="9"/>
      <c r="O85" s="9"/>
      <c r="P85" s="9"/>
      <c r="R85" s="9"/>
      <c r="U85" s="9"/>
      <c r="AP85" s="9"/>
      <c r="AS85" s="9"/>
      <c r="AV85" s="9"/>
      <c r="AW85" s="9"/>
      <c r="AY85" s="9"/>
      <c r="BB85" s="9"/>
    </row>
    <row r="86" spans="3:54">
      <c r="C86" s="9"/>
      <c r="F86" s="9"/>
      <c r="G86" s="9"/>
      <c r="I86" s="9"/>
      <c r="L86" s="9"/>
      <c r="O86" s="9"/>
      <c r="P86" s="9"/>
      <c r="R86" s="9"/>
      <c r="U86" s="9"/>
      <c r="AP86" s="9"/>
      <c r="AS86" s="9"/>
      <c r="AV86" s="9"/>
      <c r="AW86" s="9"/>
      <c r="AY86" s="9"/>
      <c r="BB86" s="9"/>
    </row>
    <row r="87" spans="3:54">
      <c r="C87" s="9"/>
      <c r="F87" s="9"/>
      <c r="G87" s="9"/>
      <c r="I87" s="9"/>
      <c r="L87" s="9"/>
      <c r="O87" s="9"/>
      <c r="P87" s="9"/>
      <c r="R87" s="9"/>
      <c r="U87" s="9"/>
      <c r="AP87" s="9"/>
      <c r="AS87" s="9"/>
      <c r="AV87" s="9"/>
      <c r="AW87" s="9"/>
      <c r="AY87" s="9"/>
      <c r="BB87" s="9"/>
    </row>
    <row r="88" spans="3:54">
      <c r="C88" s="9"/>
      <c r="F88" s="9"/>
      <c r="G88" s="9"/>
      <c r="I88" s="9"/>
      <c r="L88" s="9"/>
      <c r="O88" s="9"/>
      <c r="P88" s="9"/>
      <c r="R88" s="9"/>
      <c r="U88" s="9"/>
      <c r="AP88" s="9"/>
      <c r="AS88" s="9"/>
      <c r="AV88" s="9"/>
      <c r="AW88" s="9"/>
      <c r="AY88" s="9"/>
      <c r="BB88" s="9"/>
    </row>
    <row r="89" spans="3:54">
      <c r="C89" s="9"/>
      <c r="F89" s="9"/>
      <c r="G89" s="9"/>
      <c r="I89" s="9"/>
      <c r="L89" s="9"/>
      <c r="O89" s="9"/>
      <c r="P89" s="9"/>
      <c r="R89" s="9"/>
      <c r="U89" s="9"/>
      <c r="AP89" s="9"/>
      <c r="AS89" s="9"/>
      <c r="AV89" s="9"/>
      <c r="AW89" s="9"/>
      <c r="AY89" s="9"/>
      <c r="BB89" s="9"/>
    </row>
    <row r="90" spans="3:54">
      <c r="C90" s="9"/>
      <c r="F90" s="9"/>
      <c r="G90" s="9"/>
      <c r="I90" s="9"/>
      <c r="L90" s="9"/>
      <c r="O90" s="9"/>
      <c r="P90" s="9"/>
      <c r="R90" s="9"/>
      <c r="U90" s="9"/>
      <c r="AP90" s="9"/>
      <c r="AS90" s="9"/>
      <c r="AV90" s="9"/>
      <c r="AW90" s="9"/>
      <c r="AY90" s="9"/>
      <c r="BB90" s="9"/>
    </row>
    <row r="91" spans="3:54">
      <c r="C91" s="9"/>
      <c r="F91" s="9"/>
      <c r="G91" s="9"/>
      <c r="I91" s="9"/>
      <c r="L91" s="9"/>
      <c r="O91" s="9"/>
      <c r="P91" s="9"/>
      <c r="R91" s="9"/>
      <c r="U91" s="9"/>
      <c r="AP91" s="9"/>
      <c r="AS91" s="9"/>
      <c r="AV91" s="9"/>
      <c r="AW91" s="9"/>
      <c r="AY91" s="9"/>
      <c r="BB91" s="9"/>
    </row>
    <row r="92" spans="3:54">
      <c r="C92" s="9"/>
      <c r="F92" s="9"/>
      <c r="G92" s="9"/>
      <c r="I92" s="9"/>
      <c r="L92" s="9"/>
      <c r="O92" s="9"/>
      <c r="P92" s="9"/>
      <c r="R92" s="9"/>
      <c r="U92" s="9"/>
      <c r="AP92" s="9"/>
      <c r="AS92" s="9"/>
      <c r="AV92" s="9"/>
      <c r="AW92" s="9"/>
      <c r="AY92" s="9"/>
      <c r="BB92" s="9"/>
    </row>
    <row r="93" spans="3:54">
      <c r="C93" s="9"/>
      <c r="F93" s="9"/>
      <c r="G93" s="9"/>
      <c r="I93" s="9"/>
      <c r="L93" s="9"/>
      <c r="O93" s="9"/>
      <c r="P93" s="9"/>
      <c r="R93" s="9"/>
      <c r="U93" s="9"/>
      <c r="AP93" s="9"/>
      <c r="AS93" s="9"/>
      <c r="AV93" s="9"/>
      <c r="AW93" s="9"/>
      <c r="AY93" s="9"/>
      <c r="BB93" s="9"/>
    </row>
    <row r="94" spans="3:54">
      <c r="C94" s="9"/>
      <c r="F94" s="9"/>
      <c r="G94" s="9"/>
      <c r="I94" s="9"/>
      <c r="L94" s="9"/>
      <c r="O94" s="9"/>
      <c r="P94" s="9"/>
      <c r="R94" s="9"/>
      <c r="U94" s="9"/>
      <c r="AP94" s="9"/>
      <c r="AS94" s="9"/>
      <c r="AV94" s="9"/>
      <c r="AW94" s="9"/>
      <c r="AY94" s="9"/>
      <c r="BB94" s="9"/>
    </row>
    <row r="95" spans="3:54">
      <c r="C95" s="9"/>
      <c r="F95" s="9"/>
      <c r="G95" s="9"/>
      <c r="I95" s="9"/>
      <c r="L95" s="9"/>
      <c r="O95" s="9"/>
      <c r="P95" s="9"/>
      <c r="R95" s="9"/>
      <c r="U95" s="9"/>
      <c r="AP95" s="9"/>
      <c r="AS95" s="9"/>
      <c r="AV95" s="9"/>
      <c r="AW95" s="9"/>
      <c r="AY95" s="9"/>
      <c r="BB95" s="9"/>
    </row>
    <row r="96" spans="3:54">
      <c r="C96" s="9"/>
      <c r="F96" s="9"/>
      <c r="G96" s="9"/>
      <c r="I96" s="9"/>
      <c r="L96" s="9"/>
      <c r="O96" s="9"/>
      <c r="P96" s="9"/>
      <c r="R96" s="9"/>
      <c r="U96" s="9"/>
      <c r="AP96" s="9"/>
      <c r="AS96" s="9"/>
      <c r="AV96" s="9"/>
      <c r="AW96" s="9"/>
      <c r="AY96" s="9"/>
      <c r="BB96" s="9"/>
    </row>
    <row r="97" spans="3:54">
      <c r="C97" s="9"/>
      <c r="F97" s="9"/>
      <c r="G97" s="9"/>
      <c r="I97" s="9"/>
      <c r="L97" s="9"/>
      <c r="O97" s="9"/>
      <c r="P97" s="9"/>
      <c r="R97" s="9"/>
      <c r="U97" s="9"/>
      <c r="AP97" s="9"/>
      <c r="AS97" s="9"/>
      <c r="AV97" s="9"/>
      <c r="AW97" s="9"/>
      <c r="AY97" s="9"/>
      <c r="BB97" s="9"/>
    </row>
    <row r="98" spans="3:54">
      <c r="C98" s="9"/>
      <c r="F98" s="9"/>
      <c r="G98" s="9"/>
      <c r="I98" s="9"/>
      <c r="L98" s="9"/>
      <c r="O98" s="9"/>
      <c r="P98" s="9"/>
      <c r="R98" s="9"/>
      <c r="U98" s="9"/>
      <c r="AP98" s="9"/>
      <c r="AS98" s="9"/>
      <c r="AV98" s="9"/>
      <c r="AW98" s="9"/>
      <c r="AY98" s="9"/>
      <c r="BB98" s="9"/>
    </row>
    <row r="99" spans="3:54">
      <c r="C99" s="9"/>
      <c r="F99" s="9"/>
      <c r="G99" s="9"/>
      <c r="I99" s="9"/>
      <c r="L99" s="9"/>
      <c r="O99" s="9"/>
      <c r="P99" s="9"/>
      <c r="R99" s="9"/>
      <c r="U99" s="9"/>
      <c r="AP99" s="9"/>
      <c r="AS99" s="9"/>
      <c r="AV99" s="9"/>
      <c r="AW99" s="9"/>
      <c r="AY99" s="9"/>
      <c r="BB99" s="9"/>
    </row>
    <row r="100" spans="3:54">
      <c r="C100" s="9"/>
      <c r="F100" s="9"/>
      <c r="G100" s="9"/>
      <c r="I100" s="9"/>
      <c r="L100" s="9"/>
      <c r="O100" s="9"/>
      <c r="P100" s="9"/>
      <c r="R100" s="9"/>
      <c r="U100" s="9"/>
      <c r="AP100" s="9"/>
      <c r="AS100" s="9"/>
      <c r="AV100" s="9"/>
      <c r="AW100" s="9"/>
      <c r="AY100" s="9"/>
      <c r="BB100" s="9"/>
    </row>
    <row r="101" spans="3:54">
      <c r="C101" s="9"/>
      <c r="F101" s="9"/>
      <c r="G101" s="9"/>
      <c r="I101" s="9"/>
      <c r="L101" s="9"/>
      <c r="O101" s="9"/>
      <c r="P101" s="9"/>
      <c r="R101" s="9"/>
      <c r="U101" s="9"/>
      <c r="AP101" s="9"/>
      <c r="AS101" s="9"/>
      <c r="AV101" s="9"/>
      <c r="AW101" s="9"/>
      <c r="AY101" s="9"/>
      <c r="BB101" s="9"/>
    </row>
    <row r="102" spans="3:54">
      <c r="C102" s="9"/>
      <c r="F102" s="9"/>
      <c r="G102" s="9"/>
      <c r="I102" s="9"/>
      <c r="L102" s="9"/>
      <c r="O102" s="9"/>
      <c r="P102" s="9"/>
      <c r="R102" s="9"/>
      <c r="U102" s="9"/>
      <c r="AP102" s="9"/>
      <c r="AS102" s="9"/>
      <c r="AV102" s="9"/>
      <c r="AW102" s="9"/>
      <c r="AY102" s="9"/>
      <c r="BB102" s="9"/>
    </row>
    <row r="103" spans="3:54">
      <c r="C103" s="9"/>
      <c r="F103" s="9"/>
      <c r="G103" s="9"/>
      <c r="I103" s="9"/>
      <c r="L103" s="9"/>
      <c r="O103" s="9"/>
      <c r="P103" s="9"/>
      <c r="R103" s="9"/>
      <c r="U103" s="9"/>
      <c r="AP103" s="9"/>
      <c r="AS103" s="9"/>
      <c r="AV103" s="9"/>
      <c r="AW103" s="9"/>
      <c r="AY103" s="9"/>
      <c r="BB103" s="9"/>
    </row>
    <row r="104" spans="3:54">
      <c r="C104" s="9"/>
      <c r="F104" s="9"/>
      <c r="G104" s="9"/>
      <c r="I104" s="9"/>
      <c r="L104" s="9"/>
      <c r="O104" s="9"/>
      <c r="P104" s="9"/>
      <c r="R104" s="9"/>
      <c r="U104" s="9"/>
      <c r="AP104" s="9"/>
      <c r="AS104" s="9"/>
      <c r="AV104" s="9"/>
      <c r="AW104" s="9"/>
      <c r="AY104" s="9"/>
      <c r="BB104" s="9"/>
    </row>
    <row r="105" spans="3:54">
      <c r="C105" s="9"/>
      <c r="F105" s="9"/>
      <c r="G105" s="9"/>
      <c r="I105" s="9"/>
      <c r="L105" s="9"/>
      <c r="O105" s="9"/>
      <c r="P105" s="9"/>
      <c r="R105" s="9"/>
      <c r="U105" s="9"/>
      <c r="AP105" s="9"/>
      <c r="AS105" s="9"/>
      <c r="AV105" s="9"/>
      <c r="AW105" s="9"/>
      <c r="AY105" s="9"/>
      <c r="BB105" s="9"/>
    </row>
    <row r="106" spans="3:54">
      <c r="C106" s="9"/>
      <c r="F106" s="9"/>
      <c r="G106" s="9"/>
      <c r="I106" s="9"/>
      <c r="L106" s="9"/>
      <c r="O106" s="9"/>
      <c r="P106" s="9"/>
      <c r="R106" s="9"/>
      <c r="U106" s="9"/>
      <c r="AP106" s="9"/>
      <c r="AS106" s="9"/>
      <c r="AV106" s="9"/>
      <c r="AW106" s="9"/>
      <c r="AY106" s="9"/>
      <c r="BB106" s="9"/>
    </row>
    <row r="107" spans="3:54">
      <c r="C107" s="9"/>
      <c r="F107" s="9"/>
      <c r="G107" s="9"/>
      <c r="I107" s="9"/>
      <c r="L107" s="9"/>
      <c r="O107" s="9"/>
      <c r="P107" s="9"/>
      <c r="R107" s="9"/>
      <c r="U107" s="9"/>
      <c r="AP107" s="9"/>
      <c r="AS107" s="9"/>
      <c r="AV107" s="9"/>
      <c r="AW107" s="9"/>
      <c r="AY107" s="9"/>
      <c r="BB107" s="9"/>
    </row>
    <row r="108" spans="3:54">
      <c r="C108" s="9"/>
      <c r="F108" s="9"/>
      <c r="G108" s="9"/>
      <c r="I108" s="9"/>
      <c r="L108" s="9"/>
      <c r="O108" s="9"/>
      <c r="P108" s="9"/>
      <c r="R108" s="9"/>
      <c r="U108" s="9"/>
      <c r="AP108" s="9"/>
      <c r="AS108" s="9"/>
      <c r="AV108" s="9"/>
      <c r="AW108" s="9"/>
      <c r="AY108" s="9"/>
      <c r="BB108" s="9"/>
    </row>
    <row r="109" spans="3:54">
      <c r="C109" s="9"/>
      <c r="F109" s="9"/>
      <c r="G109" s="9"/>
      <c r="I109" s="9"/>
      <c r="L109" s="9"/>
      <c r="O109" s="9"/>
      <c r="P109" s="9"/>
      <c r="R109" s="9"/>
      <c r="U109" s="9"/>
      <c r="AP109" s="9"/>
      <c r="AS109" s="9"/>
      <c r="AV109" s="9"/>
      <c r="AW109" s="9"/>
      <c r="AY109" s="9"/>
      <c r="BB109" s="9"/>
    </row>
    <row r="110" spans="3:54">
      <c r="C110" s="9"/>
      <c r="F110" s="9"/>
      <c r="G110" s="9"/>
      <c r="I110" s="9"/>
      <c r="L110" s="9"/>
      <c r="O110" s="9"/>
      <c r="P110" s="9"/>
      <c r="R110" s="9"/>
      <c r="U110" s="9"/>
      <c r="AP110" s="9"/>
      <c r="AS110" s="9"/>
      <c r="AV110" s="9"/>
      <c r="AW110" s="9"/>
      <c r="AY110" s="9"/>
      <c r="BB110" s="9"/>
    </row>
    <row r="111" spans="3:54">
      <c r="C111" s="9"/>
      <c r="F111" s="9"/>
      <c r="G111" s="9"/>
      <c r="I111" s="9"/>
      <c r="L111" s="9"/>
      <c r="O111" s="9"/>
      <c r="P111" s="9"/>
      <c r="R111" s="9"/>
      <c r="U111" s="9"/>
      <c r="AP111" s="9"/>
      <c r="AS111" s="9"/>
      <c r="AV111" s="9"/>
      <c r="AW111" s="9"/>
      <c r="AY111" s="9"/>
      <c r="BB111" s="9"/>
    </row>
    <row r="112" spans="3:54">
      <c r="C112" s="9"/>
      <c r="F112" s="9"/>
      <c r="G112" s="9"/>
      <c r="I112" s="9"/>
      <c r="L112" s="9"/>
      <c r="O112" s="9"/>
      <c r="P112" s="9"/>
      <c r="R112" s="9"/>
      <c r="U112" s="9"/>
      <c r="AP112" s="9"/>
      <c r="AS112" s="9"/>
      <c r="AV112" s="9"/>
      <c r="AW112" s="9"/>
      <c r="AY112" s="9"/>
      <c r="BB112" s="9"/>
    </row>
    <row r="113" spans="3:54">
      <c r="C113" s="9"/>
      <c r="F113" s="9"/>
      <c r="G113" s="9"/>
      <c r="I113" s="9"/>
      <c r="L113" s="9"/>
      <c r="O113" s="9"/>
      <c r="P113" s="9"/>
      <c r="R113" s="9"/>
      <c r="U113" s="9"/>
      <c r="AP113" s="9"/>
      <c r="AS113" s="9"/>
      <c r="AV113" s="9"/>
      <c r="AW113" s="9"/>
      <c r="AY113" s="9"/>
      <c r="BB113" s="9"/>
    </row>
    <row r="114" spans="3:54">
      <c r="C114" s="9"/>
      <c r="F114" s="9"/>
      <c r="G114" s="9"/>
      <c r="I114" s="9"/>
      <c r="L114" s="9"/>
      <c r="O114" s="9"/>
      <c r="P114" s="9"/>
      <c r="R114" s="9"/>
      <c r="U114" s="9"/>
      <c r="AP114" s="9"/>
      <c r="AS114" s="9"/>
      <c r="AV114" s="9"/>
      <c r="AW114" s="9"/>
      <c r="AY114" s="9"/>
      <c r="BB114" s="9"/>
    </row>
    <row r="115" spans="3:54">
      <c r="C115" s="9"/>
      <c r="F115" s="9"/>
      <c r="G115" s="9"/>
      <c r="I115" s="9"/>
      <c r="L115" s="9"/>
      <c r="O115" s="9"/>
      <c r="P115" s="9"/>
      <c r="R115" s="9"/>
      <c r="U115" s="9"/>
      <c r="AP115" s="9"/>
      <c r="AS115" s="9"/>
      <c r="AV115" s="9"/>
      <c r="AW115" s="9"/>
      <c r="AY115" s="9"/>
      <c r="BB115" s="9"/>
    </row>
    <row r="116" spans="3:54">
      <c r="C116" s="9"/>
      <c r="F116" s="9"/>
      <c r="G116" s="9"/>
      <c r="I116" s="9"/>
      <c r="L116" s="9"/>
      <c r="O116" s="9"/>
      <c r="P116" s="9"/>
      <c r="R116" s="9"/>
      <c r="U116" s="9"/>
      <c r="AP116" s="9"/>
      <c r="AS116" s="9"/>
      <c r="AV116" s="9"/>
      <c r="AW116" s="9"/>
      <c r="AY116" s="9"/>
      <c r="BB116" s="9"/>
    </row>
    <row r="117" spans="3:54">
      <c r="C117" s="9"/>
      <c r="F117" s="9"/>
      <c r="G117" s="9"/>
      <c r="I117" s="9"/>
      <c r="L117" s="9"/>
      <c r="O117" s="9"/>
      <c r="P117" s="9"/>
      <c r="R117" s="9"/>
      <c r="U117" s="9"/>
      <c r="AP117" s="9"/>
      <c r="AS117" s="9"/>
      <c r="AV117" s="9"/>
      <c r="AW117" s="9"/>
      <c r="AY117" s="9"/>
      <c r="BB117" s="9"/>
    </row>
    <row r="118" spans="3:54">
      <c r="C118" s="9"/>
      <c r="F118" s="9"/>
      <c r="G118" s="9"/>
      <c r="I118" s="9"/>
      <c r="L118" s="9"/>
      <c r="O118" s="9"/>
      <c r="P118" s="9"/>
      <c r="R118" s="9"/>
      <c r="U118" s="9"/>
      <c r="AP118" s="9"/>
      <c r="AS118" s="9"/>
      <c r="AV118" s="9"/>
      <c r="AW118" s="9"/>
      <c r="AY118" s="9"/>
      <c r="BB118" s="9"/>
    </row>
    <row r="119" spans="3:54">
      <c r="C119" s="9"/>
      <c r="F119" s="9"/>
      <c r="G119" s="9"/>
      <c r="I119" s="9"/>
      <c r="L119" s="9"/>
      <c r="O119" s="9"/>
      <c r="P119" s="9"/>
      <c r="R119" s="9"/>
      <c r="U119" s="9"/>
      <c r="AP119" s="9"/>
      <c r="AS119" s="9"/>
      <c r="AV119" s="9"/>
      <c r="AW119" s="9"/>
      <c r="AY119" s="9"/>
      <c r="BB119" s="9"/>
    </row>
    <row r="120" spans="3:54">
      <c r="C120" s="9"/>
      <c r="F120" s="9"/>
      <c r="G120" s="9"/>
      <c r="I120" s="9"/>
      <c r="L120" s="9"/>
      <c r="O120" s="9"/>
      <c r="P120" s="9"/>
      <c r="R120" s="9"/>
      <c r="U120" s="9"/>
      <c r="AP120" s="9"/>
      <c r="AS120" s="9"/>
      <c r="AV120" s="9"/>
      <c r="AW120" s="9"/>
      <c r="AY120" s="9"/>
      <c r="BB120" s="9"/>
    </row>
    <row r="121" spans="3:54">
      <c r="C121" s="9"/>
      <c r="F121" s="9"/>
      <c r="G121" s="9"/>
      <c r="I121" s="9"/>
      <c r="L121" s="9"/>
      <c r="O121" s="9"/>
      <c r="P121" s="9"/>
      <c r="R121" s="9"/>
      <c r="U121" s="9"/>
      <c r="AP121" s="9"/>
      <c r="AS121" s="9"/>
      <c r="AV121" s="9"/>
      <c r="AW121" s="9"/>
      <c r="AY121" s="9"/>
      <c r="BB121" s="9"/>
    </row>
    <row r="122" spans="3:54">
      <c r="C122" s="9"/>
      <c r="F122" s="9"/>
      <c r="G122" s="9"/>
      <c r="I122" s="9"/>
      <c r="L122" s="9"/>
      <c r="O122" s="9"/>
      <c r="P122" s="9"/>
      <c r="R122" s="9"/>
      <c r="U122" s="9"/>
      <c r="AP122" s="9"/>
      <c r="AS122" s="9"/>
      <c r="AV122" s="9"/>
      <c r="AW122" s="9"/>
      <c r="AY122" s="9"/>
      <c r="BB122" s="9"/>
    </row>
    <row r="123" spans="3:54">
      <c r="C123" s="9"/>
      <c r="F123" s="9"/>
      <c r="G123" s="9"/>
      <c r="I123" s="9"/>
      <c r="L123" s="9"/>
      <c r="O123" s="9"/>
      <c r="P123" s="9"/>
      <c r="R123" s="9"/>
      <c r="U123" s="9"/>
      <c r="AP123" s="9"/>
      <c r="AS123" s="9"/>
      <c r="AV123" s="9"/>
      <c r="AW123" s="9"/>
      <c r="AY123" s="9"/>
      <c r="BB123" s="9"/>
    </row>
    <row r="124" spans="3:54">
      <c r="C124" s="9"/>
      <c r="F124" s="9"/>
      <c r="G124" s="9"/>
      <c r="I124" s="9"/>
      <c r="L124" s="9"/>
      <c r="O124" s="9"/>
      <c r="P124" s="9"/>
      <c r="R124" s="9"/>
      <c r="U124" s="9"/>
      <c r="AP124" s="9"/>
      <c r="AS124" s="9"/>
      <c r="AV124" s="9"/>
      <c r="AW124" s="9"/>
      <c r="AY124" s="9"/>
      <c r="BB124" s="9"/>
    </row>
    <row r="125" spans="3:54">
      <c r="C125" s="9"/>
      <c r="F125" s="9"/>
      <c r="G125" s="9"/>
      <c r="I125" s="9"/>
      <c r="L125" s="9"/>
      <c r="O125" s="9"/>
      <c r="P125" s="9"/>
      <c r="R125" s="9"/>
      <c r="U125" s="9"/>
      <c r="AP125" s="9"/>
      <c r="AS125" s="9"/>
      <c r="AV125" s="9"/>
      <c r="AW125" s="9"/>
      <c r="AY125" s="9"/>
      <c r="BB125" s="9"/>
    </row>
    <row r="126" spans="3:54">
      <c r="C126" s="9"/>
      <c r="F126" s="9"/>
      <c r="G126" s="9"/>
      <c r="I126" s="9"/>
      <c r="L126" s="9"/>
      <c r="O126" s="9"/>
      <c r="P126" s="9"/>
      <c r="R126" s="9"/>
      <c r="U126" s="9"/>
      <c r="AP126" s="9"/>
      <c r="AS126" s="9"/>
      <c r="AV126" s="9"/>
      <c r="AW126" s="9"/>
      <c r="AY126" s="9"/>
      <c r="BB126" s="9"/>
    </row>
    <row r="127" spans="3:54">
      <c r="C127" s="9"/>
      <c r="F127" s="9"/>
      <c r="G127" s="9"/>
      <c r="I127" s="9"/>
      <c r="L127" s="9"/>
      <c r="O127" s="9"/>
      <c r="P127" s="9"/>
      <c r="R127" s="9"/>
      <c r="U127" s="9"/>
      <c r="AP127" s="9"/>
      <c r="AS127" s="9"/>
      <c r="AV127" s="9"/>
      <c r="AW127" s="9"/>
      <c r="AY127" s="9"/>
      <c r="BB127" s="9"/>
    </row>
    <row r="128" spans="3:54">
      <c r="C128" s="9"/>
      <c r="F128" s="9"/>
      <c r="G128" s="9"/>
      <c r="I128" s="9"/>
      <c r="L128" s="9"/>
      <c r="O128" s="9"/>
      <c r="P128" s="9"/>
      <c r="R128" s="9"/>
      <c r="U128" s="9"/>
      <c r="AP128" s="9"/>
      <c r="AS128" s="9"/>
      <c r="AV128" s="9"/>
      <c r="AW128" s="9"/>
      <c r="AY128" s="9"/>
      <c r="BB128" s="9"/>
    </row>
    <row r="129" spans="3:54">
      <c r="C129" s="9"/>
      <c r="F129" s="9"/>
      <c r="G129" s="9"/>
      <c r="I129" s="9"/>
      <c r="L129" s="9"/>
      <c r="O129" s="9"/>
      <c r="P129" s="9"/>
      <c r="R129" s="9"/>
      <c r="U129" s="9"/>
      <c r="AP129" s="9"/>
      <c r="AS129" s="9"/>
      <c r="AV129" s="9"/>
      <c r="AW129" s="9"/>
      <c r="AY129" s="9"/>
      <c r="BB129" s="9"/>
    </row>
    <row r="130" spans="3:54">
      <c r="C130" s="9"/>
      <c r="F130" s="9"/>
      <c r="G130" s="9"/>
      <c r="I130" s="9"/>
      <c r="L130" s="9"/>
      <c r="O130" s="9"/>
      <c r="P130" s="9"/>
      <c r="R130" s="9"/>
      <c r="U130" s="9"/>
      <c r="AP130" s="9"/>
      <c r="AS130" s="9"/>
      <c r="AV130" s="9"/>
      <c r="AW130" s="9"/>
      <c r="AY130" s="9"/>
      <c r="BB130" s="9"/>
    </row>
    <row r="131" spans="3:54">
      <c r="C131" s="9"/>
      <c r="F131" s="9"/>
      <c r="G131" s="9"/>
      <c r="I131" s="9"/>
      <c r="L131" s="9"/>
      <c r="O131" s="9"/>
      <c r="P131" s="9"/>
      <c r="R131" s="9"/>
      <c r="U131" s="9"/>
      <c r="AP131" s="9"/>
      <c r="AS131" s="9"/>
      <c r="AV131" s="9"/>
      <c r="AW131" s="9"/>
      <c r="AY131" s="9"/>
      <c r="BB131" s="9"/>
    </row>
    <row r="132" spans="3:54">
      <c r="C132" s="9"/>
      <c r="F132" s="9"/>
      <c r="G132" s="9"/>
      <c r="I132" s="9"/>
      <c r="L132" s="9"/>
      <c r="O132" s="9"/>
      <c r="P132" s="9"/>
      <c r="R132" s="9"/>
      <c r="U132" s="9"/>
      <c r="AP132" s="9"/>
      <c r="AS132" s="9"/>
      <c r="AV132" s="9"/>
      <c r="AW132" s="9"/>
      <c r="AY132" s="9"/>
      <c r="BB132" s="9"/>
    </row>
    <row r="133" spans="3:54">
      <c r="C133" s="9"/>
      <c r="F133" s="9"/>
      <c r="G133" s="9"/>
      <c r="I133" s="9"/>
      <c r="L133" s="9"/>
      <c r="O133" s="9"/>
      <c r="P133" s="9"/>
      <c r="R133" s="9"/>
      <c r="U133" s="9"/>
      <c r="AP133" s="9"/>
      <c r="AS133" s="9"/>
      <c r="AV133" s="9"/>
      <c r="AW133" s="9"/>
      <c r="AY133" s="9"/>
      <c r="BB133" s="9"/>
    </row>
    <row r="134" spans="3:54">
      <c r="C134" s="9"/>
      <c r="F134" s="9"/>
      <c r="G134" s="9"/>
      <c r="I134" s="9"/>
      <c r="L134" s="9"/>
      <c r="O134" s="9"/>
      <c r="P134" s="9"/>
      <c r="R134" s="9"/>
      <c r="U134" s="9"/>
      <c r="AP134" s="9"/>
      <c r="AS134" s="9"/>
      <c r="AV134" s="9"/>
      <c r="AW134" s="9"/>
      <c r="AY134" s="9"/>
      <c r="BB134" s="9"/>
    </row>
    <row r="135" spans="3:54">
      <c r="C135" s="9"/>
      <c r="F135" s="9"/>
      <c r="G135" s="9"/>
      <c r="I135" s="9"/>
      <c r="L135" s="9"/>
      <c r="O135" s="9"/>
      <c r="P135" s="9"/>
      <c r="R135" s="9"/>
      <c r="U135" s="9"/>
      <c r="AP135" s="9"/>
      <c r="AS135" s="9"/>
      <c r="AV135" s="9"/>
      <c r="AW135" s="9"/>
      <c r="AY135" s="9"/>
      <c r="BB135" s="9"/>
    </row>
    <row r="136" spans="3:54">
      <c r="C136" s="9"/>
      <c r="F136" s="9"/>
      <c r="G136" s="9"/>
      <c r="I136" s="9"/>
      <c r="L136" s="9"/>
      <c r="O136" s="9"/>
      <c r="P136" s="9"/>
      <c r="R136" s="9"/>
      <c r="U136" s="9"/>
      <c r="AP136" s="9"/>
      <c r="AS136" s="9"/>
      <c r="AV136" s="9"/>
      <c r="AW136" s="9"/>
      <c r="AY136" s="9"/>
      <c r="BB136" s="9"/>
    </row>
    <row r="137" spans="3:54">
      <c r="C137" s="9"/>
      <c r="F137" s="9"/>
      <c r="G137" s="9"/>
      <c r="I137" s="9"/>
      <c r="L137" s="9"/>
      <c r="O137" s="9"/>
      <c r="P137" s="9"/>
      <c r="R137" s="9"/>
      <c r="U137" s="9"/>
      <c r="AP137" s="9"/>
      <c r="AS137" s="9"/>
      <c r="AV137" s="9"/>
      <c r="AW137" s="9"/>
      <c r="AY137" s="9"/>
      <c r="BB137" s="9"/>
    </row>
    <row r="138" spans="3:54">
      <c r="C138" s="9"/>
      <c r="F138" s="9"/>
      <c r="G138" s="9"/>
      <c r="I138" s="9"/>
      <c r="L138" s="9"/>
      <c r="O138" s="9"/>
      <c r="P138" s="9"/>
      <c r="R138" s="9"/>
      <c r="U138" s="9"/>
      <c r="AP138" s="9"/>
      <c r="AS138" s="9"/>
      <c r="AV138" s="9"/>
      <c r="AW138" s="9"/>
      <c r="AY138" s="9"/>
      <c r="BB138" s="9"/>
    </row>
    <row r="139" spans="3:54">
      <c r="C139" s="9"/>
      <c r="F139" s="9"/>
      <c r="G139" s="9"/>
      <c r="I139" s="9"/>
      <c r="L139" s="9"/>
      <c r="O139" s="9"/>
      <c r="P139" s="9"/>
      <c r="R139" s="9"/>
      <c r="U139" s="9"/>
      <c r="AP139" s="9"/>
      <c r="AS139" s="9"/>
      <c r="AV139" s="9"/>
      <c r="AW139" s="9"/>
      <c r="AY139" s="9"/>
      <c r="BB139" s="9"/>
    </row>
    <row r="140" spans="3:54">
      <c r="C140" s="9"/>
      <c r="F140" s="9"/>
      <c r="G140" s="9"/>
      <c r="I140" s="9"/>
      <c r="L140" s="9"/>
      <c r="O140" s="9"/>
      <c r="P140" s="9"/>
      <c r="R140" s="9"/>
      <c r="U140" s="9"/>
      <c r="AP140" s="9"/>
      <c r="AS140" s="9"/>
      <c r="AV140" s="9"/>
      <c r="AW140" s="9"/>
      <c r="AY140" s="9"/>
      <c r="BB140" s="9"/>
    </row>
    <row r="141" spans="3:54">
      <c r="C141" s="9"/>
      <c r="F141" s="9"/>
      <c r="G141" s="9"/>
      <c r="I141" s="9"/>
      <c r="L141" s="9"/>
      <c r="O141" s="9"/>
      <c r="P141" s="9"/>
      <c r="R141" s="9"/>
      <c r="U141" s="9"/>
      <c r="AP141" s="9"/>
      <c r="AS141" s="9"/>
      <c r="AV141" s="9"/>
      <c r="AW141" s="9"/>
      <c r="AY141" s="9"/>
      <c r="BB141" s="9"/>
    </row>
    <row r="142" spans="3:54">
      <c r="C142" s="9"/>
      <c r="F142" s="9"/>
      <c r="G142" s="9"/>
      <c r="I142" s="9"/>
      <c r="L142" s="9"/>
      <c r="O142" s="9"/>
      <c r="P142" s="9"/>
      <c r="R142" s="9"/>
      <c r="U142" s="9"/>
      <c r="AP142" s="9"/>
      <c r="AS142" s="9"/>
      <c r="AV142" s="9"/>
      <c r="AW142" s="9"/>
      <c r="AY142" s="9"/>
      <c r="BB142" s="9"/>
    </row>
    <row r="143" spans="3:54">
      <c r="C143" s="9"/>
      <c r="F143" s="9"/>
      <c r="G143" s="9"/>
      <c r="I143" s="9"/>
      <c r="L143" s="9"/>
      <c r="O143" s="9"/>
      <c r="P143" s="9"/>
      <c r="R143" s="9"/>
      <c r="U143" s="9"/>
      <c r="AP143" s="9"/>
      <c r="AS143" s="9"/>
      <c r="AV143" s="9"/>
      <c r="AW143" s="9"/>
      <c r="AY143" s="9"/>
      <c r="BB143" s="9"/>
    </row>
    <row r="144" spans="3:54">
      <c r="C144" s="9"/>
      <c r="F144" s="9"/>
      <c r="G144" s="9"/>
      <c r="I144" s="9"/>
      <c r="L144" s="9"/>
      <c r="O144" s="9"/>
      <c r="P144" s="9"/>
      <c r="R144" s="9"/>
      <c r="U144" s="9"/>
      <c r="AP144" s="9"/>
      <c r="AS144" s="9"/>
      <c r="AV144" s="9"/>
      <c r="AW144" s="9"/>
      <c r="AY144" s="9"/>
      <c r="BB144" s="9"/>
    </row>
    <row r="145" spans="3:54">
      <c r="C145" s="9"/>
      <c r="F145" s="9"/>
      <c r="G145" s="9"/>
      <c r="I145" s="9"/>
      <c r="L145" s="9"/>
      <c r="O145" s="9"/>
      <c r="P145" s="9"/>
      <c r="R145" s="9"/>
      <c r="U145" s="9"/>
      <c r="AP145" s="9"/>
      <c r="AS145" s="9"/>
      <c r="AV145" s="9"/>
      <c r="AW145" s="9"/>
      <c r="AY145" s="9"/>
      <c r="BB145" s="9"/>
    </row>
    <row r="146" spans="3:54">
      <c r="C146" s="9"/>
      <c r="F146" s="9"/>
      <c r="G146" s="9"/>
      <c r="I146" s="9"/>
      <c r="L146" s="9"/>
      <c r="O146" s="9"/>
      <c r="P146" s="9"/>
      <c r="R146" s="9"/>
      <c r="U146" s="9"/>
      <c r="AP146" s="9"/>
      <c r="AS146" s="9"/>
      <c r="AV146" s="9"/>
      <c r="AW146" s="9"/>
      <c r="AY146" s="9"/>
      <c r="BB146" s="9"/>
    </row>
    <row r="147" spans="3:54">
      <c r="C147" s="9"/>
      <c r="F147" s="9"/>
      <c r="G147" s="9"/>
      <c r="I147" s="9"/>
      <c r="L147" s="9"/>
      <c r="O147" s="9"/>
      <c r="P147" s="9"/>
      <c r="R147" s="9"/>
      <c r="U147" s="9"/>
      <c r="AP147" s="9"/>
      <c r="AS147" s="9"/>
      <c r="AV147" s="9"/>
      <c r="AW147" s="9"/>
      <c r="AY147" s="9"/>
      <c r="BB147" s="9"/>
    </row>
    <row r="148" spans="3:54">
      <c r="C148" s="9"/>
      <c r="F148" s="9"/>
      <c r="G148" s="9"/>
      <c r="I148" s="9"/>
      <c r="L148" s="9"/>
      <c r="O148" s="9"/>
      <c r="P148" s="9"/>
      <c r="R148" s="9"/>
      <c r="U148" s="9"/>
      <c r="AP148" s="9"/>
      <c r="AS148" s="9"/>
      <c r="AV148" s="9"/>
      <c r="AW148" s="9"/>
      <c r="AY148" s="9"/>
      <c r="BB148" s="9"/>
    </row>
    <row r="149" spans="3:54">
      <c r="C149" s="9"/>
      <c r="F149" s="9"/>
      <c r="G149" s="9"/>
      <c r="I149" s="9"/>
      <c r="L149" s="9"/>
      <c r="O149" s="9"/>
      <c r="P149" s="9"/>
      <c r="R149" s="9"/>
      <c r="U149" s="9"/>
      <c r="AP149" s="9"/>
      <c r="AS149" s="9"/>
      <c r="AV149" s="9"/>
      <c r="AW149" s="9"/>
      <c r="AY149" s="9"/>
      <c r="BB149" s="9"/>
    </row>
    <row r="150" spans="3:54">
      <c r="C150" s="9"/>
      <c r="F150" s="9"/>
      <c r="G150" s="9"/>
      <c r="I150" s="9"/>
      <c r="L150" s="9"/>
      <c r="O150" s="9"/>
      <c r="P150" s="9"/>
      <c r="R150" s="9"/>
      <c r="U150" s="9"/>
      <c r="AP150" s="9"/>
      <c r="AS150" s="9"/>
      <c r="AV150" s="9"/>
      <c r="AW150" s="9"/>
      <c r="AY150" s="9"/>
      <c r="BB150" s="9"/>
    </row>
    <row r="151" spans="3:54">
      <c r="C151" s="9"/>
      <c r="F151" s="9"/>
      <c r="G151" s="9"/>
      <c r="I151" s="9"/>
      <c r="L151" s="9"/>
      <c r="O151" s="9"/>
      <c r="P151" s="9"/>
      <c r="R151" s="9"/>
      <c r="U151" s="9"/>
      <c r="AP151" s="9"/>
      <c r="AS151" s="9"/>
      <c r="AV151" s="9"/>
      <c r="AW151" s="9"/>
      <c r="AY151" s="9"/>
      <c r="BB151" s="9"/>
    </row>
    <row r="152" spans="3:54">
      <c r="C152" s="9"/>
      <c r="F152" s="9"/>
      <c r="G152" s="9"/>
      <c r="I152" s="9"/>
      <c r="L152" s="9"/>
      <c r="O152" s="9"/>
      <c r="P152" s="9"/>
      <c r="R152" s="9"/>
      <c r="U152" s="9"/>
      <c r="AP152" s="9"/>
      <c r="AS152" s="9"/>
      <c r="AV152" s="9"/>
      <c r="AW152" s="9"/>
      <c r="AY152" s="9"/>
      <c r="BB152" s="9"/>
    </row>
    <row r="153" spans="3:54">
      <c r="C153" s="9"/>
      <c r="F153" s="9"/>
      <c r="G153" s="9"/>
      <c r="I153" s="9"/>
      <c r="L153" s="9"/>
      <c r="O153" s="9"/>
      <c r="P153" s="9"/>
      <c r="R153" s="9"/>
      <c r="U153" s="9"/>
      <c r="AP153" s="9"/>
      <c r="AS153" s="9"/>
      <c r="AV153" s="9"/>
      <c r="AW153" s="9"/>
      <c r="AY153" s="9"/>
      <c r="BB153" s="9"/>
    </row>
    <row r="154" spans="3:54">
      <c r="C154" s="9"/>
      <c r="F154" s="9"/>
      <c r="G154" s="9"/>
      <c r="I154" s="9"/>
      <c r="L154" s="9"/>
      <c r="O154" s="9"/>
      <c r="P154" s="9"/>
      <c r="R154" s="9"/>
      <c r="U154" s="9"/>
      <c r="AP154" s="9"/>
      <c r="AS154" s="9"/>
      <c r="AV154" s="9"/>
      <c r="AW154" s="9"/>
      <c r="AY154" s="9"/>
      <c r="BB154" s="9"/>
    </row>
    <row r="155" spans="3:54">
      <c r="C155" s="9"/>
      <c r="F155" s="9"/>
      <c r="G155" s="9"/>
      <c r="I155" s="9"/>
      <c r="L155" s="9"/>
      <c r="O155" s="9"/>
      <c r="P155" s="9"/>
      <c r="R155" s="9"/>
      <c r="U155" s="9"/>
      <c r="AP155" s="9"/>
      <c r="AS155" s="9"/>
      <c r="AV155" s="9"/>
      <c r="AW155" s="9"/>
      <c r="AY155" s="9"/>
      <c r="BB155" s="9"/>
    </row>
    <row r="156" spans="3:54">
      <c r="C156" s="9"/>
      <c r="F156" s="9"/>
      <c r="G156" s="9"/>
      <c r="I156" s="9"/>
      <c r="L156" s="9"/>
      <c r="O156" s="9"/>
      <c r="P156" s="9"/>
      <c r="R156" s="9"/>
      <c r="U156" s="9"/>
      <c r="AP156" s="9"/>
      <c r="AS156" s="9"/>
      <c r="AV156" s="9"/>
      <c r="AW156" s="9"/>
      <c r="AY156" s="9"/>
      <c r="BB156" s="9"/>
    </row>
    <row r="157" spans="3:54">
      <c r="C157" s="9"/>
      <c r="F157" s="9"/>
      <c r="G157" s="9"/>
      <c r="I157" s="9"/>
      <c r="L157" s="9"/>
      <c r="O157" s="9"/>
      <c r="P157" s="9"/>
      <c r="R157" s="9"/>
      <c r="U157" s="9"/>
      <c r="AP157" s="9"/>
      <c r="AS157" s="9"/>
      <c r="AV157" s="9"/>
      <c r="AW157" s="9"/>
      <c r="AY157" s="9"/>
      <c r="BB157" s="9"/>
    </row>
    <row r="158" spans="3:54">
      <c r="C158" s="9"/>
      <c r="F158" s="9"/>
      <c r="G158" s="9"/>
      <c r="I158" s="9"/>
      <c r="L158" s="9"/>
      <c r="O158" s="9"/>
      <c r="P158" s="9"/>
      <c r="R158" s="9"/>
      <c r="U158" s="9"/>
      <c r="AP158" s="9"/>
      <c r="AS158" s="9"/>
      <c r="AV158" s="9"/>
      <c r="AW158" s="9"/>
      <c r="AY158" s="9"/>
      <c r="BB158" s="9"/>
    </row>
    <row r="159" spans="3:54">
      <c r="C159" s="9"/>
      <c r="F159" s="9"/>
      <c r="G159" s="9"/>
      <c r="I159" s="9"/>
      <c r="L159" s="9"/>
      <c r="O159" s="9"/>
      <c r="P159" s="9"/>
      <c r="R159" s="9"/>
      <c r="U159" s="9"/>
      <c r="AP159" s="9"/>
      <c r="AS159" s="9"/>
      <c r="AV159" s="9"/>
      <c r="AW159" s="9"/>
      <c r="AY159" s="9"/>
      <c r="BB159" s="9"/>
    </row>
    <row r="160" spans="3:54">
      <c r="C160" s="9"/>
      <c r="F160" s="9"/>
      <c r="G160" s="9"/>
      <c r="I160" s="9"/>
      <c r="L160" s="9"/>
      <c r="O160" s="9"/>
      <c r="P160" s="9"/>
      <c r="R160" s="9"/>
      <c r="U160" s="9"/>
      <c r="AP160" s="9"/>
      <c r="AS160" s="9"/>
      <c r="AV160" s="9"/>
      <c r="AW160" s="9"/>
      <c r="AY160" s="9"/>
      <c r="BB160" s="9"/>
    </row>
    <row r="161" spans="3:54">
      <c r="C161" s="9"/>
      <c r="F161" s="9"/>
      <c r="G161" s="9"/>
      <c r="I161" s="9"/>
      <c r="L161" s="9"/>
      <c r="O161" s="9"/>
      <c r="P161" s="9"/>
      <c r="R161" s="9"/>
      <c r="U161" s="9"/>
      <c r="AP161" s="9"/>
      <c r="AS161" s="9"/>
      <c r="AV161" s="9"/>
      <c r="AW161" s="9"/>
      <c r="AY161" s="9"/>
      <c r="BB161" s="9"/>
    </row>
    <row r="162" spans="3:54">
      <c r="C162" s="9"/>
      <c r="F162" s="9"/>
      <c r="G162" s="9"/>
      <c r="I162" s="9"/>
      <c r="L162" s="9"/>
      <c r="O162" s="9"/>
      <c r="P162" s="9"/>
      <c r="R162" s="9"/>
      <c r="U162" s="9"/>
      <c r="AP162" s="9"/>
      <c r="AS162" s="9"/>
      <c r="AV162" s="9"/>
      <c r="AW162" s="9"/>
      <c r="AY162" s="9"/>
      <c r="BB162" s="9"/>
    </row>
    <row r="163" spans="3:54">
      <c r="C163" s="9"/>
      <c r="F163" s="9"/>
      <c r="G163" s="9"/>
      <c r="I163" s="9"/>
      <c r="L163" s="9"/>
      <c r="O163" s="9"/>
      <c r="P163" s="9"/>
      <c r="R163" s="9"/>
      <c r="U163" s="9"/>
      <c r="AP163" s="9"/>
      <c r="AS163" s="9"/>
      <c r="AV163" s="9"/>
      <c r="AW163" s="9"/>
      <c r="AY163" s="9"/>
      <c r="BB163" s="9"/>
    </row>
    <row r="164" spans="3:54">
      <c r="C164" s="9"/>
      <c r="F164" s="9"/>
      <c r="G164" s="9"/>
      <c r="I164" s="9"/>
      <c r="L164" s="9"/>
      <c r="O164" s="9"/>
      <c r="P164" s="9"/>
      <c r="R164" s="9"/>
      <c r="U164" s="9"/>
      <c r="AP164" s="9"/>
      <c r="AS164" s="9"/>
      <c r="AV164" s="9"/>
      <c r="AW164" s="9"/>
      <c r="AY164" s="9"/>
      <c r="BB164" s="9"/>
    </row>
    <row r="165" spans="3:54">
      <c r="C165" s="9"/>
      <c r="F165" s="9"/>
      <c r="G165" s="9"/>
      <c r="I165" s="9"/>
      <c r="L165" s="9"/>
      <c r="O165" s="9"/>
      <c r="P165" s="9"/>
      <c r="R165" s="9"/>
      <c r="U165" s="9"/>
      <c r="AP165" s="9"/>
      <c r="AS165" s="9"/>
      <c r="AV165" s="9"/>
      <c r="AW165" s="9"/>
      <c r="AY165" s="9"/>
      <c r="BB165" s="9"/>
    </row>
    <row r="166" spans="3:54">
      <c r="C166" s="9"/>
      <c r="F166" s="9"/>
      <c r="G166" s="9"/>
      <c r="I166" s="9"/>
      <c r="L166" s="9"/>
      <c r="O166" s="9"/>
      <c r="P166" s="9"/>
      <c r="R166" s="9"/>
      <c r="U166" s="9"/>
      <c r="AP166" s="9"/>
      <c r="AS166" s="9"/>
      <c r="AV166" s="9"/>
      <c r="AW166" s="9"/>
      <c r="AY166" s="9"/>
      <c r="BB166" s="9"/>
    </row>
    <row r="167" spans="3:54">
      <c r="C167" s="9"/>
      <c r="F167" s="9"/>
      <c r="G167" s="9"/>
      <c r="I167" s="9"/>
      <c r="L167" s="9"/>
      <c r="O167" s="9"/>
      <c r="P167" s="9"/>
      <c r="R167" s="9"/>
      <c r="U167" s="9"/>
      <c r="AP167" s="9"/>
      <c r="AS167" s="9"/>
      <c r="AV167" s="9"/>
      <c r="AW167" s="9"/>
      <c r="AY167" s="9"/>
      <c r="BB167" s="9"/>
    </row>
    <row r="168" spans="3:54">
      <c r="C168" s="9"/>
      <c r="F168" s="9"/>
      <c r="G168" s="9"/>
      <c r="I168" s="9"/>
      <c r="L168" s="9"/>
      <c r="O168" s="9"/>
      <c r="P168" s="9"/>
      <c r="R168" s="9"/>
      <c r="U168" s="9"/>
      <c r="AP168" s="9"/>
      <c r="AS168" s="9"/>
      <c r="AV168" s="9"/>
      <c r="AW168" s="9"/>
      <c r="AY168" s="9"/>
      <c r="BB168" s="9"/>
    </row>
    <row r="169" spans="3:54">
      <c r="C169" s="9"/>
      <c r="F169" s="9"/>
      <c r="G169" s="9"/>
      <c r="I169" s="9"/>
      <c r="L169" s="9"/>
      <c r="O169" s="9"/>
      <c r="P169" s="9"/>
      <c r="R169" s="9"/>
      <c r="U169" s="9"/>
      <c r="AP169" s="9"/>
      <c r="AS169" s="9"/>
      <c r="AV169" s="9"/>
      <c r="AW169" s="9"/>
      <c r="AY169" s="9"/>
      <c r="BB169" s="9"/>
    </row>
    <row r="170" spans="3:54">
      <c r="C170" s="9"/>
      <c r="F170" s="9"/>
      <c r="G170" s="9"/>
      <c r="I170" s="9"/>
      <c r="L170" s="9"/>
      <c r="O170" s="9"/>
      <c r="P170" s="9"/>
      <c r="R170" s="9"/>
      <c r="U170" s="9"/>
      <c r="AP170" s="9"/>
      <c r="AS170" s="9"/>
      <c r="AV170" s="9"/>
      <c r="AW170" s="9"/>
      <c r="AY170" s="9"/>
      <c r="BB170" s="9"/>
    </row>
    <row r="171" spans="3:54">
      <c r="C171" s="9"/>
      <c r="F171" s="9"/>
      <c r="G171" s="9"/>
      <c r="I171" s="9"/>
      <c r="L171" s="9"/>
      <c r="O171" s="9"/>
      <c r="P171" s="9"/>
      <c r="R171" s="9"/>
      <c r="U171" s="9"/>
      <c r="AP171" s="9"/>
      <c r="AS171" s="9"/>
      <c r="AV171" s="9"/>
      <c r="AW171" s="9"/>
      <c r="AY171" s="9"/>
      <c r="BB171" s="9"/>
    </row>
    <row r="172" spans="3:54">
      <c r="C172" s="9"/>
      <c r="F172" s="9"/>
      <c r="G172" s="9"/>
      <c r="I172" s="9"/>
      <c r="L172" s="9"/>
      <c r="O172" s="9"/>
      <c r="P172" s="9"/>
      <c r="R172" s="9"/>
      <c r="U172" s="9"/>
      <c r="AP172" s="9"/>
      <c r="AS172" s="9"/>
      <c r="AV172" s="9"/>
      <c r="AW172" s="9"/>
      <c r="AY172" s="9"/>
      <c r="BB172" s="9"/>
    </row>
    <row r="173" spans="3:54">
      <c r="C173" s="9"/>
      <c r="F173" s="9"/>
      <c r="G173" s="9"/>
      <c r="I173" s="9"/>
      <c r="L173" s="9"/>
      <c r="O173" s="9"/>
      <c r="P173" s="9"/>
      <c r="R173" s="9"/>
      <c r="U173" s="9"/>
      <c r="AP173" s="9"/>
      <c r="AS173" s="9"/>
      <c r="AV173" s="9"/>
      <c r="AW173" s="9"/>
      <c r="AY173" s="9"/>
      <c r="BB173" s="9"/>
    </row>
    <row r="174" spans="3:54">
      <c r="C174" s="9"/>
      <c r="F174" s="9"/>
      <c r="G174" s="9"/>
      <c r="I174" s="9"/>
      <c r="L174" s="9"/>
      <c r="O174" s="9"/>
      <c r="P174" s="9"/>
      <c r="R174" s="9"/>
      <c r="U174" s="9"/>
      <c r="AP174" s="9"/>
      <c r="AS174" s="9"/>
      <c r="AV174" s="9"/>
      <c r="AW174" s="9"/>
      <c r="AY174" s="9"/>
      <c r="BB174" s="9"/>
    </row>
    <row r="175" spans="3:54">
      <c r="C175" s="9"/>
      <c r="F175" s="9"/>
      <c r="G175" s="9"/>
      <c r="I175" s="9"/>
      <c r="L175" s="9"/>
      <c r="O175" s="9"/>
      <c r="P175" s="9"/>
      <c r="R175" s="9"/>
      <c r="U175" s="9"/>
      <c r="AP175" s="9"/>
      <c r="AS175" s="9"/>
      <c r="AV175" s="9"/>
      <c r="AW175" s="9"/>
      <c r="AY175" s="9"/>
      <c r="BB175" s="9"/>
    </row>
    <row r="176" spans="3:54">
      <c r="C176" s="9"/>
      <c r="F176" s="9"/>
      <c r="G176" s="9"/>
      <c r="I176" s="9"/>
      <c r="L176" s="9"/>
      <c r="O176" s="9"/>
      <c r="P176" s="9"/>
      <c r="R176" s="9"/>
      <c r="U176" s="9"/>
      <c r="AP176" s="9"/>
      <c r="AS176" s="9"/>
      <c r="AV176" s="9"/>
      <c r="AW176" s="9"/>
      <c r="AY176" s="9"/>
      <c r="BB176" s="9"/>
    </row>
    <row r="177" spans="3:54">
      <c r="C177" s="9"/>
      <c r="F177" s="9"/>
      <c r="G177" s="9"/>
      <c r="I177" s="9"/>
      <c r="L177" s="9"/>
      <c r="O177" s="9"/>
      <c r="P177" s="9"/>
      <c r="R177" s="9"/>
      <c r="U177" s="9"/>
      <c r="AP177" s="9"/>
      <c r="AS177" s="9"/>
      <c r="AV177" s="9"/>
      <c r="AW177" s="9"/>
      <c r="AY177" s="9"/>
      <c r="BB177" s="9"/>
    </row>
    <row r="178" spans="3:54">
      <c r="C178" s="9"/>
      <c r="F178" s="9"/>
      <c r="G178" s="9"/>
      <c r="I178" s="9"/>
      <c r="L178" s="9"/>
      <c r="O178" s="9"/>
      <c r="P178" s="9"/>
      <c r="R178" s="9"/>
      <c r="U178" s="9"/>
      <c r="AP178" s="9"/>
      <c r="AS178" s="9"/>
      <c r="AV178" s="9"/>
      <c r="AW178" s="9"/>
      <c r="AY178" s="9"/>
      <c r="BB178" s="9"/>
    </row>
    <row r="179" spans="3:54">
      <c r="C179" s="9"/>
      <c r="F179" s="9"/>
      <c r="G179" s="9"/>
      <c r="I179" s="9"/>
      <c r="L179" s="9"/>
      <c r="O179" s="9"/>
      <c r="P179" s="9"/>
      <c r="R179" s="9"/>
      <c r="U179" s="9"/>
      <c r="AP179" s="9"/>
      <c r="AS179" s="9"/>
      <c r="AV179" s="9"/>
      <c r="AW179" s="9"/>
      <c r="AY179" s="9"/>
      <c r="BB179" s="9"/>
    </row>
    <row r="180" spans="3:54">
      <c r="C180" s="9"/>
      <c r="F180" s="9"/>
      <c r="G180" s="9"/>
      <c r="I180" s="9"/>
      <c r="L180" s="9"/>
      <c r="O180" s="9"/>
      <c r="P180" s="9"/>
      <c r="R180" s="9"/>
      <c r="U180" s="9"/>
      <c r="AP180" s="9"/>
      <c r="AS180" s="9"/>
      <c r="AV180" s="9"/>
      <c r="AW180" s="9"/>
      <c r="AY180" s="9"/>
      <c r="BB180" s="9"/>
    </row>
    <row r="181" spans="3:54">
      <c r="C181" s="9"/>
      <c r="F181" s="9"/>
      <c r="G181" s="9"/>
      <c r="I181" s="9"/>
      <c r="L181" s="9"/>
      <c r="O181" s="9"/>
      <c r="P181" s="9"/>
      <c r="R181" s="9"/>
      <c r="U181" s="9"/>
      <c r="AP181" s="9"/>
      <c r="AS181" s="9"/>
      <c r="AV181" s="9"/>
      <c r="AW181" s="9"/>
      <c r="AY181" s="9"/>
      <c r="BB181" s="9"/>
    </row>
    <row r="182" spans="3:54">
      <c r="C182" s="9"/>
      <c r="F182" s="9"/>
      <c r="G182" s="9"/>
      <c r="I182" s="9"/>
      <c r="L182" s="9"/>
      <c r="O182" s="9"/>
      <c r="P182" s="9"/>
      <c r="R182" s="9"/>
      <c r="U182" s="9"/>
      <c r="AP182" s="9"/>
      <c r="AS182" s="9"/>
      <c r="AV182" s="9"/>
      <c r="AW182" s="9"/>
      <c r="AY182" s="9"/>
      <c r="BB182" s="9"/>
    </row>
    <row r="183" spans="3:54">
      <c r="C183" s="9"/>
      <c r="F183" s="9"/>
      <c r="G183" s="9"/>
      <c r="I183" s="9"/>
      <c r="L183" s="9"/>
      <c r="O183" s="9"/>
      <c r="P183" s="9"/>
      <c r="R183" s="9"/>
      <c r="U183" s="9"/>
      <c r="AP183" s="9"/>
      <c r="AS183" s="9"/>
      <c r="AV183" s="9"/>
      <c r="AW183" s="9"/>
      <c r="AY183" s="9"/>
      <c r="BB183" s="9"/>
    </row>
    <row r="184" spans="3:54">
      <c r="C184" s="9"/>
      <c r="F184" s="9"/>
      <c r="G184" s="9"/>
      <c r="I184" s="9"/>
      <c r="L184" s="9"/>
      <c r="O184" s="9"/>
      <c r="P184" s="9"/>
      <c r="R184" s="9"/>
      <c r="U184" s="9"/>
      <c r="AP184" s="9"/>
      <c r="AS184" s="9"/>
      <c r="AV184" s="9"/>
      <c r="AW184" s="9"/>
      <c r="AY184" s="9"/>
      <c r="BB184" s="9"/>
    </row>
    <row r="185" spans="3:54">
      <c r="C185" s="9"/>
      <c r="F185" s="9"/>
      <c r="G185" s="9"/>
      <c r="I185" s="9"/>
      <c r="L185" s="9"/>
      <c r="O185" s="9"/>
      <c r="P185" s="9"/>
      <c r="R185" s="9"/>
      <c r="U185" s="9"/>
      <c r="AP185" s="9"/>
      <c r="AS185" s="9"/>
      <c r="AV185" s="9"/>
      <c r="AW185" s="9"/>
      <c r="AY185" s="9"/>
      <c r="BB185" s="9"/>
    </row>
    <row r="186" spans="3:54">
      <c r="C186" s="9"/>
      <c r="F186" s="9"/>
      <c r="G186" s="9"/>
      <c r="I186" s="9"/>
      <c r="L186" s="9"/>
      <c r="O186" s="9"/>
      <c r="P186" s="9"/>
      <c r="R186" s="9"/>
      <c r="U186" s="9"/>
      <c r="AP186" s="9"/>
      <c r="AS186" s="9"/>
      <c r="AV186" s="9"/>
      <c r="AW186" s="9"/>
      <c r="AY186" s="9"/>
      <c r="BB186" s="9"/>
    </row>
    <row r="187" spans="3:54">
      <c r="C187" s="9"/>
      <c r="F187" s="9"/>
      <c r="G187" s="9"/>
      <c r="I187" s="9"/>
      <c r="L187" s="9"/>
      <c r="O187" s="9"/>
      <c r="P187" s="9"/>
      <c r="R187" s="9"/>
      <c r="U187" s="9"/>
      <c r="AP187" s="9"/>
      <c r="AS187" s="9"/>
      <c r="AV187" s="9"/>
      <c r="AW187" s="9"/>
      <c r="AY187" s="9"/>
      <c r="BB187" s="9"/>
    </row>
    <row r="188" spans="3:54">
      <c r="C188" s="9"/>
      <c r="F188" s="9"/>
      <c r="G188" s="9"/>
      <c r="I188" s="9"/>
      <c r="L188" s="9"/>
      <c r="O188" s="9"/>
      <c r="P188" s="9"/>
      <c r="R188" s="9"/>
      <c r="U188" s="9"/>
      <c r="AP188" s="9"/>
      <c r="AS188" s="9"/>
      <c r="AV188" s="9"/>
      <c r="AW188" s="9"/>
      <c r="AY188" s="9"/>
      <c r="BB188" s="9"/>
    </row>
    <row r="189" spans="3:54">
      <c r="C189" s="9"/>
      <c r="F189" s="9"/>
      <c r="G189" s="9"/>
      <c r="I189" s="9"/>
      <c r="L189" s="9"/>
      <c r="O189" s="9"/>
      <c r="P189" s="9"/>
      <c r="R189" s="9"/>
      <c r="U189" s="9"/>
      <c r="AP189" s="9"/>
      <c r="AS189" s="9"/>
      <c r="AV189" s="9"/>
      <c r="AW189" s="9"/>
      <c r="AY189" s="9"/>
      <c r="BB189" s="9"/>
    </row>
    <row r="190" spans="3:54">
      <c r="C190" s="9"/>
      <c r="F190" s="9"/>
      <c r="G190" s="9"/>
      <c r="I190" s="9"/>
      <c r="L190" s="9"/>
      <c r="O190" s="9"/>
      <c r="P190" s="9"/>
      <c r="R190" s="9"/>
      <c r="U190" s="9"/>
      <c r="AP190" s="9"/>
      <c r="AS190" s="9"/>
      <c r="AV190" s="9"/>
      <c r="AW190" s="9"/>
      <c r="AY190" s="9"/>
      <c r="BB190" s="9"/>
    </row>
    <row r="191" spans="3:54">
      <c r="C191" s="9"/>
      <c r="F191" s="9"/>
      <c r="G191" s="9"/>
      <c r="I191" s="9"/>
      <c r="L191" s="9"/>
      <c r="O191" s="9"/>
      <c r="P191" s="9"/>
      <c r="R191" s="9"/>
      <c r="U191" s="9"/>
      <c r="AP191" s="9"/>
      <c r="AS191" s="9"/>
      <c r="AV191" s="9"/>
      <c r="AW191" s="9"/>
      <c r="AY191" s="9"/>
      <c r="BB191" s="9"/>
    </row>
    <row r="192" spans="3:54">
      <c r="C192" s="9"/>
      <c r="F192" s="9"/>
      <c r="G192" s="9"/>
      <c r="I192" s="9"/>
      <c r="L192" s="9"/>
      <c r="O192" s="9"/>
      <c r="P192" s="9"/>
      <c r="R192" s="9"/>
      <c r="U192" s="9"/>
      <c r="AP192" s="9"/>
      <c r="AS192" s="9"/>
      <c r="AV192" s="9"/>
      <c r="AW192" s="9"/>
      <c r="AY192" s="9"/>
      <c r="BB192" s="9"/>
    </row>
    <row r="193" spans="3:54">
      <c r="C193" s="9"/>
      <c r="F193" s="9"/>
      <c r="G193" s="9"/>
      <c r="I193" s="9"/>
      <c r="L193" s="9"/>
      <c r="O193" s="9"/>
      <c r="P193" s="9"/>
      <c r="R193" s="9"/>
      <c r="U193" s="9"/>
      <c r="AP193" s="9"/>
      <c r="AS193" s="9"/>
      <c r="AV193" s="9"/>
      <c r="AW193" s="9"/>
      <c r="AY193" s="9"/>
      <c r="BB193" s="9"/>
    </row>
    <row r="194" spans="3:54">
      <c r="C194" s="9"/>
      <c r="F194" s="9"/>
      <c r="G194" s="9"/>
      <c r="I194" s="9"/>
      <c r="L194" s="9"/>
      <c r="O194" s="9"/>
      <c r="P194" s="9"/>
      <c r="R194" s="9"/>
      <c r="U194" s="9"/>
      <c r="AP194" s="9"/>
      <c r="AS194" s="9"/>
      <c r="AV194" s="9"/>
      <c r="AW194" s="9"/>
      <c r="AY194" s="9"/>
      <c r="BB194" s="9"/>
    </row>
    <row r="195" spans="3:54">
      <c r="C195" s="9"/>
      <c r="F195" s="9"/>
      <c r="G195" s="9"/>
      <c r="I195" s="9"/>
      <c r="L195" s="9"/>
      <c r="O195" s="9"/>
      <c r="P195" s="9"/>
      <c r="R195" s="9"/>
      <c r="U195" s="9"/>
      <c r="AP195" s="9"/>
      <c r="AS195" s="9"/>
      <c r="AV195" s="9"/>
      <c r="AW195" s="9"/>
      <c r="AY195" s="9"/>
      <c r="BB195" s="9"/>
    </row>
    <row r="196" spans="3:54">
      <c r="C196" s="9"/>
      <c r="F196" s="9"/>
      <c r="G196" s="9"/>
      <c r="I196" s="9"/>
      <c r="L196" s="9"/>
      <c r="O196" s="9"/>
      <c r="P196" s="9"/>
      <c r="R196" s="9"/>
      <c r="U196" s="9"/>
      <c r="AP196" s="9"/>
      <c r="AS196" s="9"/>
      <c r="AV196" s="9"/>
      <c r="AW196" s="9"/>
      <c r="AY196" s="9"/>
      <c r="BB196" s="9"/>
    </row>
    <row r="197" spans="3:54">
      <c r="C197" s="9"/>
      <c r="F197" s="9"/>
      <c r="G197" s="9"/>
      <c r="I197" s="9"/>
      <c r="L197" s="9"/>
      <c r="O197" s="9"/>
      <c r="P197" s="9"/>
      <c r="R197" s="9"/>
      <c r="U197" s="9"/>
      <c r="AP197" s="9"/>
      <c r="AS197" s="9"/>
      <c r="AV197" s="9"/>
      <c r="AW197" s="9"/>
      <c r="AY197" s="9"/>
      <c r="BB197" s="9"/>
    </row>
    <row r="198" spans="3:54">
      <c r="C198" s="9"/>
      <c r="F198" s="9"/>
      <c r="G198" s="9"/>
      <c r="I198" s="9"/>
      <c r="L198" s="9"/>
      <c r="O198" s="9"/>
      <c r="P198" s="9"/>
      <c r="R198" s="9"/>
      <c r="U198" s="9"/>
      <c r="AP198" s="9"/>
      <c r="AS198" s="9"/>
      <c r="AV198" s="9"/>
      <c r="AW198" s="9"/>
      <c r="AY198" s="9"/>
      <c r="BB198" s="9"/>
    </row>
    <row r="199" spans="3:54">
      <c r="C199" s="9"/>
      <c r="F199" s="9"/>
      <c r="G199" s="9"/>
      <c r="I199" s="9"/>
      <c r="L199" s="9"/>
      <c r="O199" s="9"/>
      <c r="P199" s="9"/>
      <c r="R199" s="9"/>
      <c r="U199" s="9"/>
      <c r="AP199" s="9"/>
      <c r="AS199" s="9"/>
      <c r="AV199" s="9"/>
      <c r="AW199" s="9"/>
      <c r="AY199" s="9"/>
      <c r="BB199" s="9"/>
    </row>
    <row r="200" spans="3:54">
      <c r="C200" s="9"/>
      <c r="F200" s="9"/>
      <c r="G200" s="9"/>
      <c r="I200" s="9"/>
      <c r="L200" s="9"/>
      <c r="O200" s="9"/>
      <c r="P200" s="9"/>
      <c r="R200" s="9"/>
      <c r="U200" s="9"/>
      <c r="AP200" s="9"/>
      <c r="AS200" s="9"/>
      <c r="AV200" s="9"/>
      <c r="AW200" s="9"/>
      <c r="AY200" s="9"/>
      <c r="BB200" s="9"/>
    </row>
    <row r="201" spans="3:54">
      <c r="C201" s="9"/>
      <c r="F201" s="9"/>
      <c r="G201" s="9"/>
      <c r="I201" s="9"/>
      <c r="L201" s="9"/>
      <c r="O201" s="9"/>
      <c r="P201" s="9"/>
      <c r="R201" s="9"/>
      <c r="U201" s="9"/>
      <c r="AP201" s="9"/>
      <c r="AS201" s="9"/>
      <c r="AV201" s="9"/>
      <c r="AW201" s="9"/>
      <c r="AY201" s="9"/>
      <c r="BB201" s="9"/>
    </row>
    <row r="202" spans="3:54">
      <c r="C202" s="9"/>
      <c r="F202" s="9"/>
      <c r="G202" s="9"/>
      <c r="I202" s="9"/>
      <c r="L202" s="9"/>
      <c r="O202" s="9"/>
      <c r="P202" s="9"/>
      <c r="R202" s="9"/>
      <c r="U202" s="9"/>
      <c r="AP202" s="9"/>
      <c r="AS202" s="9"/>
      <c r="AV202" s="9"/>
      <c r="AW202" s="9"/>
      <c r="AY202" s="9"/>
      <c r="BB202" s="9"/>
    </row>
    <row r="203" spans="3:54">
      <c r="C203" s="9"/>
      <c r="F203" s="9"/>
      <c r="G203" s="9"/>
      <c r="I203" s="9"/>
      <c r="L203" s="9"/>
      <c r="O203" s="9"/>
      <c r="P203" s="9"/>
      <c r="R203" s="9"/>
      <c r="U203" s="9"/>
      <c r="AP203" s="9"/>
      <c r="AS203" s="9"/>
      <c r="AV203" s="9"/>
      <c r="AW203" s="9"/>
      <c r="AY203" s="9"/>
      <c r="BB203" s="9"/>
    </row>
    <row r="204" spans="3:54">
      <c r="C204" s="9"/>
      <c r="F204" s="9"/>
      <c r="G204" s="9"/>
      <c r="I204" s="9"/>
      <c r="L204" s="9"/>
      <c r="O204" s="9"/>
      <c r="P204" s="9"/>
      <c r="R204" s="9"/>
      <c r="U204" s="9"/>
      <c r="AP204" s="9"/>
      <c r="AS204" s="9"/>
      <c r="AV204" s="9"/>
      <c r="AW204" s="9"/>
      <c r="AY204" s="9"/>
      <c r="BB204" s="9"/>
    </row>
    <row r="205" spans="3:54">
      <c r="C205" s="9"/>
      <c r="F205" s="9"/>
      <c r="G205" s="9"/>
      <c r="I205" s="9"/>
      <c r="L205" s="9"/>
      <c r="O205" s="9"/>
      <c r="P205" s="9"/>
      <c r="R205" s="9"/>
      <c r="U205" s="9"/>
      <c r="AP205" s="9"/>
      <c r="AS205" s="9"/>
      <c r="AV205" s="9"/>
      <c r="AW205" s="9"/>
      <c r="AY205" s="9"/>
      <c r="BB205" s="9"/>
    </row>
    <row r="206" spans="3:54">
      <c r="C206" s="9"/>
      <c r="F206" s="9"/>
      <c r="G206" s="9"/>
      <c r="I206" s="9"/>
      <c r="L206" s="9"/>
      <c r="O206" s="9"/>
      <c r="P206" s="9"/>
      <c r="R206" s="9"/>
      <c r="U206" s="9"/>
      <c r="AP206" s="9"/>
      <c r="AS206" s="9"/>
      <c r="AV206" s="9"/>
      <c r="AW206" s="9"/>
      <c r="AY206" s="9"/>
      <c r="BB206" s="9"/>
    </row>
    <row r="207" spans="3:54">
      <c r="C207" s="9"/>
      <c r="F207" s="9"/>
      <c r="G207" s="9"/>
      <c r="I207" s="9"/>
      <c r="L207" s="9"/>
      <c r="O207" s="9"/>
      <c r="P207" s="9"/>
      <c r="R207" s="9"/>
      <c r="U207" s="9"/>
      <c r="AP207" s="9"/>
      <c r="AS207" s="9"/>
      <c r="AV207" s="9"/>
      <c r="AW207" s="9"/>
      <c r="AY207" s="9"/>
      <c r="BB207" s="9"/>
    </row>
    <row r="208" spans="3:54">
      <c r="C208" s="9"/>
      <c r="F208" s="9"/>
      <c r="G208" s="9"/>
      <c r="I208" s="9"/>
      <c r="L208" s="9"/>
      <c r="O208" s="9"/>
      <c r="P208" s="9"/>
      <c r="R208" s="9"/>
      <c r="U208" s="9"/>
      <c r="AP208" s="9"/>
      <c r="AS208" s="9"/>
      <c r="AV208" s="9"/>
      <c r="AW208" s="9"/>
      <c r="AY208" s="9"/>
      <c r="BB208" s="9"/>
    </row>
    <row r="209" spans="3:54">
      <c r="C209" s="9"/>
      <c r="F209" s="9"/>
      <c r="G209" s="9"/>
      <c r="I209" s="9"/>
      <c r="L209" s="9"/>
      <c r="O209" s="9"/>
      <c r="P209" s="9"/>
      <c r="R209" s="9"/>
      <c r="U209" s="9"/>
      <c r="AP209" s="9"/>
      <c r="AS209" s="9"/>
      <c r="AV209" s="9"/>
      <c r="AW209" s="9"/>
      <c r="AY209" s="9"/>
      <c r="BB209" s="9"/>
    </row>
    <row r="210" spans="3:54">
      <c r="C210" s="9"/>
      <c r="F210" s="9"/>
      <c r="G210" s="9"/>
      <c r="I210" s="9"/>
      <c r="L210" s="9"/>
      <c r="O210" s="9"/>
      <c r="P210" s="9"/>
      <c r="R210" s="9"/>
      <c r="U210" s="9"/>
      <c r="AP210" s="9"/>
      <c r="AS210" s="9"/>
      <c r="AV210" s="9"/>
      <c r="AW210" s="9"/>
      <c r="AY210" s="9"/>
      <c r="BB210" s="9"/>
    </row>
    <row r="211" spans="3:54">
      <c r="C211" s="9"/>
      <c r="F211" s="9"/>
      <c r="G211" s="9"/>
      <c r="I211" s="9"/>
      <c r="L211" s="9"/>
      <c r="O211" s="9"/>
      <c r="P211" s="9"/>
      <c r="R211" s="9"/>
      <c r="U211" s="9"/>
      <c r="AP211" s="9"/>
      <c r="AS211" s="9"/>
      <c r="AV211" s="9"/>
      <c r="AW211" s="9"/>
      <c r="AY211" s="9"/>
      <c r="BB211" s="9"/>
    </row>
    <row r="212" spans="3:54">
      <c r="C212" s="9"/>
      <c r="F212" s="9"/>
      <c r="G212" s="9"/>
      <c r="I212" s="9"/>
      <c r="L212" s="9"/>
      <c r="O212" s="9"/>
      <c r="P212" s="9"/>
      <c r="R212" s="9"/>
      <c r="U212" s="9"/>
      <c r="AP212" s="9"/>
      <c r="AS212" s="9"/>
      <c r="AV212" s="9"/>
      <c r="AW212" s="9"/>
      <c r="AY212" s="9"/>
      <c r="BB212" s="9"/>
    </row>
    <row r="213" spans="3:54">
      <c r="C213" s="9"/>
      <c r="F213" s="9"/>
      <c r="G213" s="9"/>
      <c r="I213" s="9"/>
      <c r="L213" s="9"/>
      <c r="O213" s="9"/>
      <c r="P213" s="9"/>
      <c r="R213" s="9"/>
      <c r="U213" s="9"/>
      <c r="AP213" s="9"/>
      <c r="AS213" s="9"/>
      <c r="AV213" s="9"/>
      <c r="AW213" s="9"/>
      <c r="AY213" s="9"/>
      <c r="BB213" s="9"/>
    </row>
    <row r="214" spans="3:54">
      <c r="C214" s="9"/>
      <c r="F214" s="9"/>
      <c r="G214" s="9"/>
      <c r="I214" s="9"/>
      <c r="L214" s="9"/>
      <c r="O214" s="9"/>
      <c r="P214" s="9"/>
      <c r="R214" s="9"/>
      <c r="U214" s="9"/>
      <c r="AP214" s="9"/>
      <c r="AS214" s="9"/>
      <c r="AV214" s="9"/>
      <c r="AW214" s="9"/>
      <c r="AY214" s="9"/>
      <c r="BB214" s="9"/>
    </row>
    <row r="215" spans="3:54">
      <c r="C215" s="9"/>
      <c r="F215" s="9"/>
      <c r="G215" s="9"/>
      <c r="I215" s="9"/>
      <c r="L215" s="9"/>
      <c r="O215" s="9"/>
      <c r="P215" s="9"/>
      <c r="R215" s="9"/>
      <c r="U215" s="9"/>
      <c r="AP215" s="9"/>
      <c r="AS215" s="9"/>
      <c r="AV215" s="9"/>
      <c r="AW215" s="9"/>
      <c r="AY215" s="9"/>
      <c r="BB215" s="9"/>
    </row>
    <row r="216" spans="3:54">
      <c r="C216" s="9"/>
      <c r="F216" s="9"/>
      <c r="G216" s="9"/>
      <c r="I216" s="9"/>
      <c r="L216" s="9"/>
      <c r="O216" s="9"/>
      <c r="P216" s="9"/>
      <c r="R216" s="9"/>
      <c r="U216" s="9"/>
      <c r="AP216" s="9"/>
      <c r="AS216" s="9"/>
      <c r="AV216" s="9"/>
      <c r="AW216" s="9"/>
      <c r="AY216" s="9"/>
      <c r="BB216" s="9"/>
    </row>
    <row r="217" spans="3:54">
      <c r="C217" s="9"/>
      <c r="F217" s="9"/>
      <c r="G217" s="9"/>
      <c r="I217" s="9"/>
      <c r="L217" s="9"/>
      <c r="O217" s="9"/>
      <c r="P217" s="9"/>
      <c r="R217" s="9"/>
      <c r="U217" s="9"/>
      <c r="AP217" s="9"/>
      <c r="AS217" s="9"/>
      <c r="AV217" s="9"/>
      <c r="AW217" s="9"/>
      <c r="AY217" s="9"/>
      <c r="BB217" s="9"/>
    </row>
    <row r="218" spans="3:54">
      <c r="C218" s="9"/>
      <c r="F218" s="9"/>
      <c r="G218" s="9"/>
      <c r="I218" s="9"/>
      <c r="L218" s="9"/>
      <c r="O218" s="9"/>
      <c r="P218" s="9"/>
      <c r="R218" s="9"/>
      <c r="U218" s="9"/>
      <c r="AP218" s="9"/>
      <c r="AS218" s="9"/>
      <c r="AV218" s="9"/>
      <c r="AW218" s="9"/>
      <c r="AY218" s="9"/>
      <c r="BB218" s="9"/>
    </row>
    <row r="219" spans="3:54">
      <c r="C219" s="9"/>
      <c r="F219" s="9"/>
      <c r="G219" s="9"/>
      <c r="I219" s="9"/>
      <c r="L219" s="9"/>
      <c r="O219" s="9"/>
      <c r="P219" s="9"/>
      <c r="R219" s="9"/>
      <c r="U219" s="9"/>
      <c r="AP219" s="9"/>
      <c r="AS219" s="9"/>
      <c r="AV219" s="9"/>
      <c r="AW219" s="9"/>
      <c r="AY219" s="9"/>
      <c r="BB219" s="9"/>
    </row>
    <row r="220" spans="3:54">
      <c r="C220" s="9"/>
      <c r="F220" s="9"/>
      <c r="G220" s="9"/>
      <c r="I220" s="9"/>
      <c r="L220" s="9"/>
      <c r="O220" s="9"/>
      <c r="P220" s="9"/>
      <c r="R220" s="9"/>
      <c r="U220" s="9"/>
      <c r="AP220" s="9"/>
      <c r="AS220" s="9"/>
      <c r="AV220" s="9"/>
      <c r="AW220" s="9"/>
      <c r="AY220" s="9"/>
      <c r="BB220" s="9"/>
    </row>
    <row r="221" spans="3:54">
      <c r="C221" s="9"/>
      <c r="F221" s="9"/>
      <c r="G221" s="9"/>
      <c r="I221" s="9"/>
      <c r="L221" s="9"/>
      <c r="O221" s="9"/>
      <c r="P221" s="9"/>
      <c r="R221" s="9"/>
      <c r="U221" s="9"/>
      <c r="AP221" s="9"/>
      <c r="AS221" s="9"/>
      <c r="AV221" s="9"/>
      <c r="AW221" s="9"/>
      <c r="AY221" s="9"/>
      <c r="BB221" s="9"/>
    </row>
    <row r="222" spans="3:54">
      <c r="C222" s="9"/>
      <c r="F222" s="9"/>
      <c r="G222" s="9"/>
      <c r="I222" s="9"/>
      <c r="L222" s="9"/>
      <c r="O222" s="9"/>
      <c r="P222" s="9"/>
      <c r="R222" s="9"/>
      <c r="U222" s="9"/>
      <c r="AP222" s="9"/>
      <c r="AS222" s="9"/>
      <c r="AV222" s="9"/>
      <c r="AW222" s="9"/>
      <c r="AY222" s="9"/>
      <c r="BB222" s="9"/>
    </row>
    <row r="223" spans="3:54">
      <c r="C223" s="9"/>
      <c r="F223" s="9"/>
      <c r="G223" s="9"/>
      <c r="I223" s="9"/>
      <c r="L223" s="9"/>
      <c r="O223" s="9"/>
      <c r="P223" s="9"/>
      <c r="R223" s="9"/>
      <c r="U223" s="9"/>
      <c r="AP223" s="9"/>
      <c r="AS223" s="9"/>
      <c r="AV223" s="9"/>
      <c r="AW223" s="9"/>
      <c r="AY223" s="9"/>
      <c r="BB223" s="9"/>
    </row>
    <row r="224" spans="3:54">
      <c r="C224" s="9"/>
      <c r="F224" s="9"/>
      <c r="G224" s="9"/>
      <c r="I224" s="9"/>
      <c r="L224" s="9"/>
      <c r="O224" s="9"/>
      <c r="P224" s="9"/>
      <c r="R224" s="9"/>
      <c r="U224" s="9"/>
      <c r="AP224" s="9"/>
      <c r="AS224" s="9"/>
      <c r="AV224" s="9"/>
      <c r="AW224" s="9"/>
      <c r="AY224" s="9"/>
      <c r="BB224" s="9"/>
    </row>
    <row r="225" spans="3:54">
      <c r="C225" s="9"/>
      <c r="F225" s="9"/>
      <c r="G225" s="9"/>
      <c r="I225" s="9"/>
      <c r="L225" s="9"/>
      <c r="O225" s="9"/>
      <c r="P225" s="9"/>
      <c r="R225" s="9"/>
      <c r="U225" s="9"/>
      <c r="AP225" s="9"/>
      <c r="AS225" s="9"/>
      <c r="AV225" s="9"/>
      <c r="AW225" s="9"/>
      <c r="AY225" s="9"/>
      <c r="BB225" s="9"/>
    </row>
    <row r="226" spans="3:54">
      <c r="C226" s="9"/>
      <c r="F226" s="9"/>
      <c r="G226" s="9"/>
      <c r="I226" s="9"/>
      <c r="L226" s="9"/>
      <c r="O226" s="9"/>
      <c r="P226" s="9"/>
      <c r="R226" s="9"/>
      <c r="U226" s="9"/>
      <c r="AP226" s="9"/>
      <c r="AS226" s="9"/>
      <c r="AV226" s="9"/>
      <c r="AW226" s="9"/>
      <c r="AY226" s="9"/>
      <c r="BB226" s="9"/>
    </row>
    <row r="227" spans="3:54">
      <c r="C227" s="9"/>
      <c r="F227" s="9"/>
      <c r="G227" s="9"/>
      <c r="I227" s="9"/>
      <c r="L227" s="9"/>
      <c r="O227" s="9"/>
      <c r="P227" s="9"/>
      <c r="R227" s="9"/>
      <c r="U227" s="9"/>
      <c r="AP227" s="9"/>
      <c r="AS227" s="9"/>
      <c r="AV227" s="9"/>
      <c r="AW227" s="9"/>
      <c r="AY227" s="9"/>
      <c r="BB227" s="9"/>
    </row>
    <row r="228" spans="3:54">
      <c r="C228" s="9"/>
      <c r="F228" s="9"/>
      <c r="G228" s="9"/>
      <c r="I228" s="9"/>
      <c r="L228" s="9"/>
      <c r="O228" s="9"/>
      <c r="P228" s="9"/>
      <c r="R228" s="9"/>
      <c r="U228" s="9"/>
      <c r="AP228" s="9"/>
      <c r="AS228" s="9"/>
      <c r="AV228" s="9"/>
      <c r="AW228" s="9"/>
      <c r="AY228" s="9"/>
      <c r="BB228" s="9"/>
    </row>
    <row r="229" spans="3:54">
      <c r="C229" s="9"/>
      <c r="F229" s="9"/>
      <c r="G229" s="9"/>
      <c r="I229" s="9"/>
      <c r="L229" s="9"/>
      <c r="O229" s="9"/>
      <c r="P229" s="9"/>
      <c r="R229" s="9"/>
      <c r="U229" s="9"/>
      <c r="AP229" s="9"/>
      <c r="AS229" s="9"/>
      <c r="AV229" s="9"/>
      <c r="AW229" s="9"/>
      <c r="AY229" s="9"/>
      <c r="BB229" s="9"/>
    </row>
    <row r="230" spans="3:54">
      <c r="C230" s="9"/>
      <c r="F230" s="9"/>
      <c r="G230" s="9"/>
      <c r="I230" s="9"/>
      <c r="L230" s="9"/>
      <c r="O230" s="9"/>
      <c r="P230" s="9"/>
      <c r="R230" s="9"/>
      <c r="U230" s="9"/>
      <c r="AP230" s="9"/>
      <c r="AS230" s="9"/>
      <c r="AV230" s="9"/>
      <c r="AW230" s="9"/>
      <c r="AY230" s="9"/>
      <c r="BB230" s="9"/>
    </row>
    <row r="231" spans="3:54">
      <c r="C231" s="9"/>
      <c r="F231" s="9"/>
      <c r="G231" s="9"/>
      <c r="I231" s="9"/>
      <c r="L231" s="9"/>
      <c r="O231" s="9"/>
      <c r="P231" s="9"/>
      <c r="R231" s="9"/>
      <c r="U231" s="9"/>
      <c r="AP231" s="9"/>
      <c r="AS231" s="9"/>
      <c r="AV231" s="9"/>
      <c r="AW231" s="9"/>
      <c r="AY231" s="9"/>
      <c r="BB231" s="9"/>
    </row>
    <row r="232" spans="3:54">
      <c r="C232" s="9"/>
      <c r="F232" s="9"/>
      <c r="G232" s="9"/>
      <c r="I232" s="9"/>
      <c r="L232" s="9"/>
      <c r="O232" s="9"/>
      <c r="P232" s="9"/>
      <c r="R232" s="9"/>
      <c r="U232" s="9"/>
      <c r="AP232" s="9"/>
      <c r="AS232" s="9"/>
      <c r="AV232" s="9"/>
      <c r="AW232" s="9"/>
      <c r="AY232" s="9"/>
      <c r="BB232" s="9"/>
    </row>
    <row r="233" spans="3:54">
      <c r="C233" s="9"/>
      <c r="F233" s="9"/>
      <c r="G233" s="9"/>
      <c r="I233" s="9"/>
      <c r="L233" s="9"/>
      <c r="O233" s="9"/>
      <c r="P233" s="9"/>
      <c r="R233" s="9"/>
      <c r="U233" s="9"/>
      <c r="AP233" s="9"/>
      <c r="AS233" s="9"/>
      <c r="AV233" s="9"/>
      <c r="AW233" s="9"/>
      <c r="AY233" s="9"/>
      <c r="BB233" s="9"/>
    </row>
    <row r="234" spans="3:54">
      <c r="C234" s="9"/>
      <c r="F234" s="9"/>
      <c r="G234" s="9"/>
      <c r="I234" s="9"/>
      <c r="L234" s="9"/>
      <c r="O234" s="9"/>
      <c r="P234" s="9"/>
      <c r="R234" s="9"/>
      <c r="U234" s="9"/>
      <c r="AP234" s="9"/>
      <c r="AS234" s="9"/>
      <c r="AV234" s="9"/>
      <c r="AW234" s="9"/>
      <c r="AY234" s="9"/>
      <c r="BB234" s="9"/>
    </row>
    <row r="235" spans="3:54">
      <c r="C235" s="9"/>
      <c r="F235" s="9"/>
      <c r="G235" s="9"/>
      <c r="I235" s="9"/>
      <c r="L235" s="9"/>
      <c r="O235" s="9"/>
      <c r="P235" s="9"/>
      <c r="R235" s="9"/>
      <c r="U235" s="9"/>
      <c r="AP235" s="9"/>
      <c r="AS235" s="9"/>
      <c r="AV235" s="9"/>
      <c r="AW235" s="9"/>
      <c r="AY235" s="9"/>
      <c r="BB235" s="9"/>
    </row>
    <row r="236" spans="3:54">
      <c r="C236" s="9"/>
      <c r="F236" s="9"/>
      <c r="G236" s="9"/>
      <c r="I236" s="9"/>
      <c r="L236" s="9"/>
      <c r="O236" s="9"/>
      <c r="P236" s="9"/>
      <c r="R236" s="9"/>
      <c r="U236" s="9"/>
      <c r="AP236" s="9"/>
      <c r="AS236" s="9"/>
      <c r="AV236" s="9"/>
      <c r="AW236" s="9"/>
      <c r="AY236" s="9"/>
      <c r="BB236" s="9"/>
    </row>
    <row r="237" spans="3:54">
      <c r="C237" s="9"/>
      <c r="F237" s="9"/>
      <c r="G237" s="9"/>
      <c r="I237" s="9"/>
      <c r="L237" s="9"/>
      <c r="O237" s="9"/>
      <c r="P237" s="9"/>
      <c r="R237" s="9"/>
      <c r="U237" s="9"/>
      <c r="AP237" s="9"/>
      <c r="AS237" s="9"/>
      <c r="AV237" s="9"/>
      <c r="AW237" s="9"/>
      <c r="AY237" s="9"/>
      <c r="BB237" s="9"/>
    </row>
    <row r="238" spans="3:54">
      <c r="C238" s="9"/>
      <c r="F238" s="9"/>
      <c r="G238" s="9"/>
      <c r="I238" s="9"/>
      <c r="L238" s="9"/>
      <c r="O238" s="9"/>
      <c r="P238" s="9"/>
      <c r="R238" s="9"/>
      <c r="U238" s="9"/>
      <c r="AP238" s="9"/>
      <c r="AS238" s="9"/>
      <c r="AV238" s="9"/>
      <c r="AW238" s="9"/>
      <c r="AY238" s="9"/>
      <c r="BB238" s="9"/>
    </row>
    <row r="239" spans="3:54">
      <c r="C239" s="9"/>
      <c r="F239" s="9"/>
      <c r="G239" s="9"/>
      <c r="I239" s="9"/>
      <c r="L239" s="9"/>
      <c r="O239" s="9"/>
      <c r="P239" s="9"/>
      <c r="R239" s="9"/>
      <c r="U239" s="9"/>
      <c r="AP239" s="9"/>
      <c r="AS239" s="9"/>
      <c r="AV239" s="9"/>
      <c r="AW239" s="9"/>
      <c r="AY239" s="9"/>
      <c r="BB239" s="9"/>
    </row>
    <row r="240" spans="3:54">
      <c r="C240" s="9"/>
      <c r="F240" s="9"/>
      <c r="G240" s="9"/>
      <c r="I240" s="9"/>
      <c r="L240" s="9"/>
      <c r="O240" s="9"/>
      <c r="P240" s="9"/>
      <c r="R240" s="9"/>
      <c r="U240" s="9"/>
      <c r="AP240" s="9"/>
      <c r="AS240" s="9"/>
      <c r="AV240" s="9"/>
      <c r="AW240" s="9"/>
      <c r="AY240" s="9"/>
      <c r="BB240" s="9"/>
    </row>
    <row r="241" spans="3:54">
      <c r="C241" s="9"/>
      <c r="F241" s="9"/>
      <c r="G241" s="9"/>
      <c r="I241" s="9"/>
      <c r="L241" s="9"/>
      <c r="O241" s="9"/>
      <c r="P241" s="9"/>
      <c r="R241" s="9"/>
      <c r="U241" s="9"/>
      <c r="AP241" s="9"/>
      <c r="AS241" s="9"/>
      <c r="AV241" s="9"/>
      <c r="AW241" s="9"/>
      <c r="AY241" s="9"/>
      <c r="BB241" s="9"/>
    </row>
    <row r="242" spans="3:54">
      <c r="C242" s="9"/>
      <c r="F242" s="9"/>
      <c r="G242" s="9"/>
      <c r="I242" s="9"/>
      <c r="L242" s="9"/>
      <c r="O242" s="9"/>
      <c r="P242" s="9"/>
      <c r="R242" s="9"/>
      <c r="U242" s="9"/>
      <c r="AP242" s="9"/>
      <c r="AS242" s="9"/>
      <c r="AV242" s="9"/>
      <c r="AW242" s="9"/>
      <c r="AY242" s="9"/>
      <c r="BB242" s="9"/>
    </row>
    <row r="243" spans="3:54">
      <c r="C243" s="9"/>
      <c r="F243" s="9"/>
      <c r="G243" s="9"/>
      <c r="I243" s="9"/>
      <c r="L243" s="9"/>
      <c r="O243" s="9"/>
      <c r="P243" s="9"/>
      <c r="R243" s="9"/>
      <c r="U243" s="9"/>
      <c r="AP243" s="9"/>
      <c r="AS243" s="9"/>
      <c r="AV243" s="9"/>
      <c r="AW243" s="9"/>
      <c r="AY243" s="9"/>
      <c r="BB243" s="9"/>
    </row>
    <row r="244" spans="3:54">
      <c r="C244" s="9"/>
      <c r="F244" s="9"/>
      <c r="G244" s="9"/>
      <c r="I244" s="9"/>
      <c r="L244" s="9"/>
      <c r="O244" s="9"/>
      <c r="P244" s="9"/>
      <c r="R244" s="9"/>
      <c r="U244" s="9"/>
      <c r="AP244" s="9"/>
      <c r="AS244" s="9"/>
      <c r="AV244" s="9"/>
      <c r="AW244" s="9"/>
      <c r="AY244" s="9"/>
      <c r="BB244" s="9"/>
    </row>
    <row r="245" spans="3:54">
      <c r="C245" s="9"/>
      <c r="F245" s="9"/>
      <c r="G245" s="9"/>
      <c r="I245" s="9"/>
      <c r="L245" s="9"/>
      <c r="O245" s="9"/>
      <c r="P245" s="9"/>
      <c r="R245" s="9"/>
      <c r="U245" s="9"/>
      <c r="AP245" s="9"/>
      <c r="AS245" s="9"/>
      <c r="AV245" s="9"/>
      <c r="AW245" s="9"/>
      <c r="AY245" s="9"/>
      <c r="BB245" s="9"/>
    </row>
    <row r="246" spans="3:54">
      <c r="C246" s="9"/>
      <c r="F246" s="9"/>
      <c r="G246" s="9"/>
      <c r="I246" s="9"/>
      <c r="L246" s="9"/>
      <c r="O246" s="9"/>
      <c r="P246" s="9"/>
      <c r="R246" s="9"/>
      <c r="U246" s="9"/>
      <c r="AP246" s="9"/>
      <c r="AS246" s="9"/>
      <c r="AV246" s="9"/>
      <c r="AW246" s="9"/>
      <c r="AY246" s="9"/>
      <c r="BB246" s="9"/>
    </row>
    <row r="247" spans="3:54">
      <c r="C247" s="9"/>
      <c r="F247" s="9"/>
      <c r="G247" s="9"/>
      <c r="I247" s="9"/>
      <c r="L247" s="9"/>
      <c r="O247" s="9"/>
      <c r="P247" s="9"/>
      <c r="R247" s="9"/>
      <c r="U247" s="9"/>
      <c r="AP247" s="9"/>
      <c r="AS247" s="9"/>
      <c r="AV247" s="9"/>
      <c r="AW247" s="9"/>
      <c r="AY247" s="9"/>
      <c r="BB247" s="9"/>
    </row>
    <row r="248" spans="3:54">
      <c r="C248" s="9"/>
      <c r="F248" s="9"/>
      <c r="G248" s="9"/>
      <c r="I248" s="9"/>
      <c r="L248" s="9"/>
      <c r="O248" s="9"/>
      <c r="P248" s="9"/>
      <c r="R248" s="9"/>
      <c r="U248" s="9"/>
      <c r="AP248" s="9"/>
      <c r="AS248" s="9"/>
      <c r="AV248" s="9"/>
      <c r="AW248" s="9"/>
      <c r="AY248" s="9"/>
      <c r="BB248" s="9"/>
    </row>
    <row r="249" spans="3:54">
      <c r="C249" s="9"/>
      <c r="F249" s="9"/>
      <c r="G249" s="9"/>
      <c r="I249" s="9"/>
      <c r="L249" s="9"/>
      <c r="O249" s="9"/>
      <c r="P249" s="9"/>
      <c r="R249" s="9"/>
      <c r="U249" s="9"/>
      <c r="AP249" s="9"/>
      <c r="AS249" s="9"/>
      <c r="AV249" s="9"/>
      <c r="AW249" s="9"/>
      <c r="AY249" s="9"/>
      <c r="BB249" s="9"/>
    </row>
    <row r="250" spans="3:54">
      <c r="C250" s="9"/>
      <c r="F250" s="9"/>
      <c r="G250" s="9"/>
      <c r="I250" s="9"/>
      <c r="L250" s="9"/>
      <c r="O250" s="9"/>
      <c r="P250" s="9"/>
      <c r="R250" s="9"/>
      <c r="U250" s="9"/>
      <c r="AP250" s="9"/>
      <c r="AS250" s="9"/>
      <c r="AV250" s="9"/>
      <c r="AW250" s="9"/>
      <c r="AY250" s="9"/>
      <c r="BB250" s="9"/>
    </row>
    <row r="251" spans="3:54">
      <c r="C251" s="9"/>
      <c r="F251" s="9"/>
      <c r="G251" s="9"/>
      <c r="I251" s="9"/>
      <c r="L251" s="9"/>
      <c r="O251" s="9"/>
      <c r="P251" s="9"/>
      <c r="R251" s="9"/>
      <c r="U251" s="9"/>
      <c r="AP251" s="9"/>
      <c r="AS251" s="9"/>
      <c r="AV251" s="9"/>
      <c r="AW251" s="9"/>
      <c r="AY251" s="9"/>
      <c r="BB251" s="9"/>
    </row>
    <row r="252" spans="3:54">
      <c r="C252" s="9"/>
      <c r="F252" s="9"/>
      <c r="G252" s="9"/>
      <c r="I252" s="9"/>
      <c r="L252" s="9"/>
      <c r="O252" s="9"/>
      <c r="P252" s="9"/>
      <c r="R252" s="9"/>
      <c r="U252" s="9"/>
      <c r="AP252" s="9"/>
      <c r="AS252" s="9"/>
      <c r="AV252" s="9"/>
      <c r="AW252" s="9"/>
      <c r="AY252" s="9"/>
      <c r="BB252" s="9"/>
    </row>
    <row r="253" spans="3:54">
      <c r="C253" s="9"/>
      <c r="F253" s="9"/>
      <c r="G253" s="9"/>
      <c r="I253" s="9"/>
      <c r="L253" s="9"/>
      <c r="O253" s="9"/>
      <c r="P253" s="9"/>
      <c r="R253" s="9"/>
      <c r="U253" s="9"/>
      <c r="AP253" s="9"/>
      <c r="AS253" s="9"/>
      <c r="AV253" s="9"/>
      <c r="AW253" s="9"/>
      <c r="AY253" s="9"/>
      <c r="BB253" s="9"/>
    </row>
    <row r="254" spans="3:54">
      <c r="C254" s="9"/>
      <c r="F254" s="9"/>
      <c r="G254" s="9"/>
      <c r="I254" s="9"/>
      <c r="L254" s="9"/>
      <c r="O254" s="9"/>
      <c r="P254" s="9"/>
      <c r="R254" s="9"/>
      <c r="U254" s="9"/>
      <c r="AP254" s="9"/>
      <c r="AS254" s="9"/>
      <c r="AV254" s="9"/>
      <c r="AW254" s="9"/>
      <c r="AY254" s="9"/>
      <c r="BB254" s="9"/>
    </row>
    <row r="255" spans="3:54">
      <c r="C255" s="9"/>
      <c r="F255" s="9"/>
      <c r="G255" s="9"/>
      <c r="I255" s="9"/>
      <c r="L255" s="9"/>
      <c r="O255" s="9"/>
      <c r="P255" s="9"/>
      <c r="R255" s="9"/>
      <c r="U255" s="9"/>
      <c r="AP255" s="9"/>
      <c r="AS255" s="9"/>
      <c r="AV255" s="9"/>
      <c r="AW255" s="9"/>
      <c r="AY255" s="9"/>
      <c r="BB255" s="9"/>
    </row>
    <row r="256" spans="3:54">
      <c r="C256" s="9"/>
      <c r="F256" s="9"/>
      <c r="G256" s="9"/>
      <c r="I256" s="9"/>
      <c r="L256" s="9"/>
      <c r="O256" s="9"/>
      <c r="P256" s="9"/>
      <c r="R256" s="9"/>
      <c r="U256" s="9"/>
      <c r="AP256" s="9"/>
      <c r="AS256" s="9"/>
      <c r="AV256" s="9"/>
      <c r="AW256" s="9"/>
      <c r="AY256" s="9"/>
      <c r="BB256" s="9"/>
    </row>
    <row r="257" spans="3:54">
      <c r="C257" s="9"/>
      <c r="F257" s="9"/>
      <c r="G257" s="9"/>
      <c r="I257" s="9"/>
      <c r="L257" s="9"/>
      <c r="O257" s="9"/>
      <c r="P257" s="9"/>
      <c r="R257" s="9"/>
      <c r="U257" s="9"/>
      <c r="AP257" s="9"/>
      <c r="AS257" s="9"/>
      <c r="AV257" s="9"/>
      <c r="AW257" s="9"/>
      <c r="AY257" s="9"/>
      <c r="BB257" s="9"/>
    </row>
    <row r="258" spans="3:54">
      <c r="C258" s="9"/>
      <c r="F258" s="9"/>
      <c r="G258" s="9"/>
      <c r="I258" s="9"/>
      <c r="L258" s="9"/>
      <c r="O258" s="9"/>
      <c r="P258" s="9"/>
      <c r="R258" s="9"/>
      <c r="U258" s="9"/>
      <c r="AP258" s="9"/>
      <c r="AS258" s="9"/>
      <c r="AV258" s="9"/>
      <c r="AW258" s="9"/>
      <c r="AY258" s="9"/>
      <c r="BB258" s="9"/>
    </row>
    <row r="259" spans="3:54">
      <c r="C259" s="9"/>
      <c r="F259" s="9"/>
      <c r="G259" s="9"/>
      <c r="I259" s="9"/>
      <c r="L259" s="9"/>
      <c r="O259" s="9"/>
      <c r="P259" s="9"/>
      <c r="R259" s="9"/>
      <c r="U259" s="9"/>
      <c r="AP259" s="9"/>
      <c r="AS259" s="9"/>
      <c r="AV259" s="9"/>
      <c r="AW259" s="9"/>
      <c r="AY259" s="9"/>
      <c r="BB259" s="9"/>
    </row>
    <row r="260" spans="3:54">
      <c r="C260" s="9"/>
      <c r="F260" s="9"/>
      <c r="G260" s="9"/>
      <c r="I260" s="9"/>
      <c r="L260" s="9"/>
      <c r="O260" s="9"/>
      <c r="P260" s="9"/>
      <c r="R260" s="9"/>
      <c r="U260" s="9"/>
      <c r="AP260" s="9"/>
      <c r="AS260" s="9"/>
      <c r="AV260" s="9"/>
      <c r="AW260" s="9"/>
      <c r="AY260" s="9"/>
      <c r="BB260" s="9"/>
    </row>
    <row r="261" spans="3:54">
      <c r="C261" s="9"/>
      <c r="F261" s="9"/>
      <c r="G261" s="9"/>
      <c r="I261" s="9"/>
      <c r="L261" s="9"/>
      <c r="O261" s="9"/>
      <c r="P261" s="9"/>
      <c r="R261" s="9"/>
      <c r="U261" s="9"/>
      <c r="AP261" s="9"/>
      <c r="AS261" s="9"/>
      <c r="AV261" s="9"/>
      <c r="AW261" s="9"/>
      <c r="AY261" s="9"/>
      <c r="BB261" s="9"/>
    </row>
    <row r="262" spans="3:54">
      <c r="C262" s="9"/>
      <c r="F262" s="9"/>
      <c r="G262" s="9"/>
      <c r="I262" s="9"/>
      <c r="L262" s="9"/>
      <c r="O262" s="9"/>
      <c r="P262" s="9"/>
      <c r="R262" s="9"/>
      <c r="U262" s="9"/>
      <c r="AP262" s="9"/>
      <c r="AS262" s="9"/>
      <c r="AV262" s="9"/>
      <c r="AW262" s="9"/>
      <c r="AY262" s="9"/>
      <c r="BB262" s="9"/>
    </row>
    <row r="263" spans="3:54">
      <c r="C263" s="9"/>
      <c r="F263" s="9"/>
      <c r="G263" s="9"/>
      <c r="I263" s="9"/>
      <c r="L263" s="9"/>
      <c r="O263" s="9"/>
      <c r="P263" s="9"/>
      <c r="R263" s="9"/>
      <c r="U263" s="9"/>
      <c r="AP263" s="9"/>
      <c r="AS263" s="9"/>
      <c r="AV263" s="9"/>
      <c r="AW263" s="9"/>
      <c r="AY263" s="9"/>
      <c r="BB263" s="9"/>
    </row>
    <row r="264" spans="3:54">
      <c r="C264" s="9"/>
      <c r="F264" s="9"/>
      <c r="G264" s="9"/>
      <c r="I264" s="9"/>
      <c r="L264" s="9"/>
      <c r="O264" s="9"/>
      <c r="P264" s="9"/>
      <c r="R264" s="9"/>
      <c r="U264" s="9"/>
      <c r="AP264" s="9"/>
      <c r="AS264" s="9"/>
      <c r="AV264" s="9"/>
      <c r="AW264" s="9"/>
      <c r="AY264" s="9"/>
      <c r="BB264" s="9"/>
    </row>
    <row r="265" spans="3:54">
      <c r="C265" s="9"/>
      <c r="F265" s="9"/>
      <c r="G265" s="9"/>
      <c r="I265" s="9"/>
      <c r="L265" s="9"/>
      <c r="O265" s="9"/>
      <c r="P265" s="9"/>
      <c r="R265" s="9"/>
      <c r="U265" s="9"/>
      <c r="AP265" s="9"/>
      <c r="AS265" s="9"/>
      <c r="AV265" s="9"/>
      <c r="AW265" s="9"/>
      <c r="AY265" s="9"/>
      <c r="BB265" s="9"/>
    </row>
    <row r="266" spans="3:54">
      <c r="C266" s="9"/>
      <c r="F266" s="9"/>
      <c r="G266" s="9"/>
      <c r="I266" s="9"/>
      <c r="L266" s="9"/>
      <c r="O266" s="9"/>
      <c r="P266" s="9"/>
      <c r="R266" s="9"/>
      <c r="U266" s="9"/>
      <c r="AP266" s="9"/>
      <c r="AS266" s="9"/>
      <c r="AV266" s="9"/>
      <c r="AW266" s="9"/>
      <c r="AY266" s="9"/>
      <c r="BB266" s="9"/>
    </row>
    <row r="267" spans="3:54">
      <c r="C267" s="9"/>
      <c r="F267" s="9"/>
      <c r="G267" s="9"/>
      <c r="I267" s="9"/>
      <c r="L267" s="9"/>
      <c r="O267" s="9"/>
      <c r="P267" s="9"/>
      <c r="R267" s="9"/>
      <c r="U267" s="9"/>
      <c r="AP267" s="9"/>
      <c r="AS267" s="9"/>
      <c r="AV267" s="9"/>
      <c r="AW267" s="9"/>
      <c r="AY267" s="9"/>
      <c r="BB267" s="9"/>
    </row>
    <row r="268" spans="3:54">
      <c r="C268" s="9"/>
      <c r="F268" s="9"/>
      <c r="G268" s="9"/>
      <c r="I268" s="9"/>
      <c r="L268" s="9"/>
      <c r="O268" s="9"/>
      <c r="P268" s="9"/>
      <c r="R268" s="9"/>
      <c r="U268" s="9"/>
      <c r="AP268" s="9"/>
      <c r="AS268" s="9"/>
      <c r="AV268" s="9"/>
      <c r="AW268" s="9"/>
      <c r="AY268" s="9"/>
      <c r="BB268" s="9"/>
    </row>
    <row r="269" spans="3:54">
      <c r="C269" s="9"/>
      <c r="F269" s="9"/>
      <c r="G269" s="9"/>
      <c r="I269" s="9"/>
      <c r="L269" s="9"/>
      <c r="O269" s="9"/>
      <c r="P269" s="9"/>
      <c r="R269" s="9"/>
      <c r="U269" s="9"/>
      <c r="AP269" s="9"/>
      <c r="AS269" s="9"/>
      <c r="AV269" s="9"/>
      <c r="AW269" s="9"/>
      <c r="AY269" s="9"/>
      <c r="BB269" s="9"/>
    </row>
    <row r="270" spans="3:54">
      <c r="C270" s="9"/>
      <c r="F270" s="9"/>
      <c r="G270" s="9"/>
      <c r="I270" s="9"/>
      <c r="L270" s="9"/>
      <c r="O270" s="9"/>
      <c r="P270" s="9"/>
      <c r="R270" s="9"/>
      <c r="U270" s="9"/>
      <c r="AP270" s="9"/>
      <c r="AS270" s="9"/>
      <c r="AV270" s="9"/>
      <c r="AW270" s="9"/>
      <c r="AY270" s="9"/>
      <c r="BB270" s="9"/>
    </row>
    <row r="271" spans="3:54">
      <c r="C271" s="9"/>
      <c r="F271" s="9"/>
      <c r="G271" s="9"/>
      <c r="I271" s="9"/>
      <c r="L271" s="9"/>
      <c r="O271" s="9"/>
      <c r="P271" s="9"/>
      <c r="R271" s="9"/>
      <c r="U271" s="9"/>
      <c r="AP271" s="9"/>
      <c r="AS271" s="9"/>
      <c r="AV271" s="9"/>
      <c r="AW271" s="9"/>
      <c r="AY271" s="9"/>
      <c r="BB271" s="9"/>
    </row>
    <row r="272" spans="3:54">
      <c r="C272" s="9"/>
      <c r="F272" s="9"/>
      <c r="G272" s="9"/>
      <c r="I272" s="9"/>
      <c r="L272" s="9"/>
      <c r="O272" s="9"/>
      <c r="P272" s="9"/>
      <c r="R272" s="9"/>
      <c r="U272" s="9"/>
      <c r="AP272" s="9"/>
      <c r="AS272" s="9"/>
      <c r="AV272" s="9"/>
      <c r="AW272" s="9"/>
      <c r="AY272" s="9"/>
      <c r="BB272" s="9"/>
    </row>
    <row r="273" spans="3:54">
      <c r="C273" s="9"/>
      <c r="F273" s="9"/>
      <c r="G273" s="9"/>
      <c r="I273" s="9"/>
      <c r="L273" s="9"/>
      <c r="O273" s="9"/>
      <c r="P273" s="9"/>
      <c r="R273" s="9"/>
      <c r="U273" s="9"/>
      <c r="AP273" s="9"/>
      <c r="AS273" s="9"/>
      <c r="AV273" s="9"/>
      <c r="AW273" s="9"/>
      <c r="AY273" s="9"/>
      <c r="BB273" s="9"/>
    </row>
    <row r="274" spans="3:54">
      <c r="C274" s="9"/>
      <c r="F274" s="9"/>
      <c r="G274" s="9"/>
      <c r="I274" s="9"/>
      <c r="L274" s="9"/>
      <c r="O274" s="9"/>
      <c r="P274" s="9"/>
      <c r="R274" s="9"/>
      <c r="U274" s="9"/>
      <c r="AP274" s="9"/>
      <c r="AS274" s="9"/>
      <c r="AV274" s="9"/>
      <c r="AW274" s="9"/>
      <c r="AY274" s="9"/>
      <c r="BB274" s="9"/>
    </row>
    <row r="275" spans="3:54">
      <c r="C275" s="9"/>
      <c r="F275" s="9"/>
      <c r="G275" s="9"/>
      <c r="I275" s="9"/>
      <c r="L275" s="9"/>
      <c r="O275" s="9"/>
      <c r="P275" s="9"/>
      <c r="R275" s="9"/>
      <c r="U275" s="9"/>
      <c r="AP275" s="9"/>
      <c r="AS275" s="9"/>
      <c r="AV275" s="9"/>
      <c r="AW275" s="9"/>
      <c r="AY275" s="9"/>
      <c r="BB275" s="9"/>
    </row>
    <row r="276" spans="3:54">
      <c r="C276" s="9"/>
      <c r="F276" s="9"/>
      <c r="G276" s="9"/>
      <c r="I276" s="9"/>
      <c r="L276" s="9"/>
      <c r="O276" s="9"/>
      <c r="P276" s="9"/>
      <c r="R276" s="9"/>
      <c r="U276" s="9"/>
      <c r="AP276" s="9"/>
      <c r="AS276" s="9"/>
      <c r="AV276" s="9"/>
      <c r="AW276" s="9"/>
      <c r="AY276" s="9"/>
      <c r="BB276" s="9"/>
    </row>
    <row r="277" spans="3:54">
      <c r="C277" s="9"/>
      <c r="F277" s="9"/>
      <c r="G277" s="9"/>
      <c r="I277" s="9"/>
      <c r="L277" s="9"/>
      <c r="O277" s="9"/>
      <c r="P277" s="9"/>
      <c r="R277" s="9"/>
      <c r="U277" s="9"/>
      <c r="AP277" s="9"/>
      <c r="AS277" s="9"/>
      <c r="AV277" s="9"/>
      <c r="AW277" s="9"/>
      <c r="AY277" s="9"/>
      <c r="BB277" s="9"/>
    </row>
    <row r="278" spans="3:54">
      <c r="C278" s="9"/>
      <c r="F278" s="9"/>
      <c r="G278" s="9"/>
      <c r="I278" s="9"/>
      <c r="L278" s="9"/>
      <c r="O278" s="9"/>
      <c r="P278" s="9"/>
      <c r="R278" s="9"/>
      <c r="U278" s="9"/>
      <c r="AP278" s="9"/>
      <c r="AS278" s="9"/>
      <c r="AV278" s="9"/>
      <c r="AW278" s="9"/>
      <c r="AY278" s="9"/>
      <c r="BB278" s="9"/>
    </row>
    <row r="279" spans="3:54">
      <c r="C279" s="9"/>
      <c r="F279" s="9"/>
      <c r="G279" s="9"/>
      <c r="I279" s="9"/>
      <c r="L279" s="9"/>
      <c r="O279" s="9"/>
      <c r="P279" s="9"/>
      <c r="R279" s="9"/>
      <c r="U279" s="9"/>
      <c r="AP279" s="9"/>
      <c r="AS279" s="9"/>
      <c r="AV279" s="9"/>
      <c r="AW279" s="9"/>
      <c r="AY279" s="9"/>
      <c r="BB279" s="9"/>
    </row>
    <row r="280" spans="3:54">
      <c r="C280" s="9"/>
      <c r="F280" s="9"/>
      <c r="G280" s="9"/>
      <c r="I280" s="9"/>
      <c r="L280" s="9"/>
      <c r="O280" s="9"/>
      <c r="P280" s="9"/>
      <c r="R280" s="9"/>
      <c r="U280" s="9"/>
      <c r="AP280" s="9"/>
      <c r="AS280" s="9"/>
      <c r="AV280" s="9"/>
      <c r="AW280" s="9"/>
      <c r="AY280" s="9"/>
      <c r="BB280" s="9"/>
    </row>
    <row r="281" spans="3:54">
      <c r="C281" s="9"/>
      <c r="F281" s="9"/>
      <c r="G281" s="9"/>
      <c r="I281" s="9"/>
      <c r="L281" s="9"/>
      <c r="O281" s="9"/>
      <c r="P281" s="9"/>
      <c r="R281" s="9"/>
      <c r="U281" s="9"/>
      <c r="AP281" s="9"/>
      <c r="AS281" s="9"/>
      <c r="AV281" s="9"/>
      <c r="AW281" s="9"/>
      <c r="AY281" s="9"/>
      <c r="BB281" s="9"/>
    </row>
    <row r="282" spans="3:54">
      <c r="C282" s="9"/>
      <c r="F282" s="9"/>
      <c r="G282" s="9"/>
      <c r="I282" s="9"/>
      <c r="L282" s="9"/>
      <c r="O282" s="9"/>
      <c r="P282" s="9"/>
      <c r="R282" s="9"/>
      <c r="U282" s="9"/>
      <c r="AP282" s="9"/>
      <c r="AS282" s="9"/>
      <c r="AV282" s="9"/>
      <c r="AW282" s="9"/>
      <c r="AY282" s="9"/>
      <c r="BB282" s="9"/>
    </row>
    <row r="283" spans="3:54">
      <c r="C283" s="9"/>
      <c r="F283" s="9"/>
      <c r="G283" s="9"/>
      <c r="I283" s="9"/>
      <c r="L283" s="9"/>
      <c r="O283" s="9"/>
      <c r="P283" s="9"/>
      <c r="R283" s="9"/>
      <c r="U283" s="9"/>
      <c r="AP283" s="9"/>
      <c r="AS283" s="9"/>
      <c r="AV283" s="9"/>
      <c r="AW283" s="9"/>
      <c r="AY283" s="9"/>
      <c r="BB283" s="9"/>
    </row>
    <row r="284" spans="3:54">
      <c r="C284" s="9"/>
      <c r="F284" s="9"/>
      <c r="G284" s="9"/>
      <c r="I284" s="9"/>
      <c r="L284" s="9"/>
      <c r="O284" s="9"/>
      <c r="P284" s="9"/>
      <c r="R284" s="9"/>
      <c r="U284" s="9"/>
      <c r="AP284" s="9"/>
      <c r="AS284" s="9"/>
      <c r="AV284" s="9"/>
      <c r="AW284" s="9"/>
      <c r="AY284" s="9"/>
      <c r="BB284" s="9"/>
    </row>
    <row r="285" spans="3:54">
      <c r="C285" s="9"/>
      <c r="F285" s="9"/>
      <c r="G285" s="9"/>
      <c r="I285" s="9"/>
      <c r="L285" s="9"/>
      <c r="O285" s="9"/>
      <c r="P285" s="9"/>
      <c r="R285" s="9"/>
      <c r="U285" s="9"/>
      <c r="AP285" s="9"/>
      <c r="AS285" s="9"/>
      <c r="AV285" s="9"/>
      <c r="AW285" s="9"/>
      <c r="AY285" s="9"/>
      <c r="BB285" s="9"/>
    </row>
    <row r="286" spans="3:54">
      <c r="C286" s="9"/>
      <c r="F286" s="9"/>
      <c r="G286" s="9"/>
      <c r="I286" s="9"/>
      <c r="L286" s="9"/>
      <c r="O286" s="9"/>
      <c r="P286" s="9"/>
      <c r="R286" s="9"/>
      <c r="U286" s="9"/>
      <c r="AP286" s="9"/>
      <c r="AS286" s="9"/>
      <c r="AV286" s="9"/>
      <c r="AW286" s="9"/>
      <c r="AY286" s="9"/>
      <c r="BB286" s="9"/>
    </row>
    <row r="287" spans="3:54">
      <c r="C287" s="9"/>
      <c r="F287" s="9"/>
      <c r="G287" s="9"/>
      <c r="I287" s="9"/>
      <c r="L287" s="9"/>
      <c r="O287" s="9"/>
      <c r="P287" s="9"/>
      <c r="R287" s="9"/>
      <c r="U287" s="9"/>
      <c r="AP287" s="9"/>
      <c r="AS287" s="9"/>
      <c r="AV287" s="9"/>
      <c r="AW287" s="9"/>
      <c r="AY287" s="9"/>
      <c r="BB287" s="9"/>
    </row>
    <row r="288" spans="3:54">
      <c r="C288" s="9"/>
      <c r="F288" s="9"/>
      <c r="G288" s="9"/>
      <c r="I288" s="9"/>
      <c r="L288" s="9"/>
      <c r="O288" s="9"/>
      <c r="P288" s="9"/>
      <c r="R288" s="9"/>
      <c r="U288" s="9"/>
      <c r="AP288" s="9"/>
      <c r="AS288" s="9"/>
      <c r="AV288" s="9"/>
      <c r="AW288" s="9"/>
      <c r="AY288" s="9"/>
      <c r="BB288" s="9"/>
    </row>
    <row r="289" spans="3:54">
      <c r="C289" s="9"/>
      <c r="F289" s="9"/>
      <c r="G289" s="9"/>
      <c r="I289" s="9"/>
      <c r="L289" s="9"/>
      <c r="O289" s="9"/>
      <c r="P289" s="9"/>
      <c r="R289" s="9"/>
      <c r="U289" s="9"/>
      <c r="AP289" s="9"/>
      <c r="AS289" s="9"/>
      <c r="AV289" s="9"/>
      <c r="AW289" s="9"/>
      <c r="AY289" s="9"/>
      <c r="BB289" s="9"/>
    </row>
    <row r="290" spans="3:54">
      <c r="C290" s="9"/>
      <c r="F290" s="9"/>
      <c r="G290" s="9"/>
      <c r="I290" s="9"/>
      <c r="L290" s="9"/>
      <c r="O290" s="9"/>
      <c r="P290" s="9"/>
      <c r="R290" s="9"/>
      <c r="U290" s="9"/>
      <c r="AP290" s="9"/>
      <c r="AS290" s="9"/>
      <c r="AV290" s="9"/>
      <c r="AW290" s="9"/>
      <c r="AY290" s="9"/>
      <c r="BB290" s="9"/>
    </row>
    <row r="291" spans="3:54">
      <c r="C291" s="9"/>
      <c r="F291" s="9"/>
      <c r="G291" s="9"/>
      <c r="I291" s="9"/>
      <c r="L291" s="9"/>
      <c r="O291" s="9"/>
      <c r="P291" s="9"/>
      <c r="R291" s="9"/>
      <c r="U291" s="9"/>
      <c r="AP291" s="9"/>
      <c r="AS291" s="9"/>
      <c r="AV291" s="9"/>
      <c r="AW291" s="9"/>
      <c r="AY291" s="9"/>
      <c r="BB291" s="9"/>
    </row>
    <row r="292" spans="3:54">
      <c r="C292" s="9"/>
      <c r="F292" s="9"/>
      <c r="G292" s="9"/>
      <c r="I292" s="9"/>
      <c r="L292" s="9"/>
      <c r="O292" s="9"/>
      <c r="P292" s="9"/>
      <c r="R292" s="9"/>
      <c r="U292" s="9"/>
      <c r="AP292" s="9"/>
      <c r="AS292" s="9"/>
      <c r="AV292" s="9"/>
      <c r="AW292" s="9"/>
      <c r="AY292" s="9"/>
      <c r="BB292" s="9"/>
    </row>
    <row r="293" spans="3:54">
      <c r="C293" s="9"/>
      <c r="F293" s="9"/>
      <c r="G293" s="9"/>
      <c r="I293" s="9"/>
      <c r="L293" s="9"/>
      <c r="O293" s="9"/>
      <c r="P293" s="9"/>
      <c r="R293" s="9"/>
      <c r="U293" s="9"/>
      <c r="AP293" s="9"/>
      <c r="AS293" s="9"/>
      <c r="AV293" s="9"/>
      <c r="AW293" s="9"/>
      <c r="AY293" s="9"/>
      <c r="BB293" s="9"/>
    </row>
    <row r="294" spans="3:54">
      <c r="C294" s="9"/>
      <c r="F294" s="9"/>
      <c r="G294" s="9"/>
      <c r="I294" s="9"/>
      <c r="L294" s="9"/>
      <c r="O294" s="9"/>
      <c r="P294" s="9"/>
      <c r="R294" s="9"/>
      <c r="U294" s="9"/>
      <c r="AP294" s="9"/>
      <c r="AS294" s="9"/>
      <c r="AV294" s="9"/>
      <c r="AW294" s="9"/>
      <c r="AY294" s="9"/>
      <c r="BB294" s="9"/>
    </row>
    <row r="295" spans="3:54">
      <c r="C295" s="9"/>
      <c r="F295" s="9"/>
      <c r="G295" s="9"/>
      <c r="I295" s="9"/>
      <c r="L295" s="9"/>
      <c r="O295" s="9"/>
      <c r="P295" s="9"/>
      <c r="R295" s="9"/>
      <c r="U295" s="9"/>
      <c r="AP295" s="9"/>
      <c r="AS295" s="9"/>
      <c r="AV295" s="9"/>
      <c r="AW295" s="9"/>
      <c r="AY295" s="9"/>
      <c r="BB295" s="9"/>
    </row>
    <row r="296" spans="3:54">
      <c r="C296" s="9"/>
      <c r="F296" s="9"/>
      <c r="G296" s="9"/>
      <c r="I296" s="9"/>
      <c r="L296" s="9"/>
      <c r="O296" s="9"/>
      <c r="P296" s="9"/>
      <c r="R296" s="9"/>
      <c r="U296" s="9"/>
      <c r="AP296" s="9"/>
      <c r="AS296" s="9"/>
      <c r="AV296" s="9"/>
      <c r="AW296" s="9"/>
      <c r="AY296" s="9"/>
      <c r="BB296" s="9"/>
    </row>
    <row r="297" spans="3:54">
      <c r="C297" s="9"/>
      <c r="F297" s="9"/>
      <c r="G297" s="9"/>
      <c r="I297" s="9"/>
      <c r="L297" s="9"/>
      <c r="O297" s="9"/>
      <c r="P297" s="9"/>
      <c r="R297" s="9"/>
      <c r="U297" s="9"/>
      <c r="AP297" s="9"/>
      <c r="AS297" s="9"/>
      <c r="AV297" s="9"/>
      <c r="AW297" s="9"/>
      <c r="AY297" s="9"/>
      <c r="BB297" s="9"/>
    </row>
    <row r="298" spans="3:54">
      <c r="C298" s="9"/>
      <c r="F298" s="9"/>
      <c r="G298" s="9"/>
      <c r="I298" s="9"/>
      <c r="L298" s="9"/>
      <c r="O298" s="9"/>
      <c r="P298" s="9"/>
      <c r="R298" s="9"/>
      <c r="U298" s="9"/>
      <c r="AP298" s="9"/>
      <c r="AS298" s="9"/>
      <c r="AV298" s="9"/>
      <c r="AW298" s="9"/>
      <c r="AY298" s="9"/>
      <c r="BB298" s="9"/>
    </row>
    <row r="299" spans="3:54">
      <c r="C299" s="9"/>
      <c r="F299" s="9"/>
      <c r="G299" s="9"/>
      <c r="I299" s="9"/>
      <c r="L299" s="9"/>
      <c r="O299" s="9"/>
      <c r="P299" s="9"/>
      <c r="R299" s="9"/>
      <c r="U299" s="9"/>
      <c r="AP299" s="9"/>
      <c r="AS299" s="9"/>
      <c r="AV299" s="9"/>
      <c r="AW299" s="9"/>
      <c r="AY299" s="9"/>
      <c r="BB299" s="9"/>
    </row>
    <row r="300" spans="3:54">
      <c r="C300" s="9"/>
      <c r="F300" s="9"/>
      <c r="G300" s="9"/>
      <c r="I300" s="9"/>
      <c r="L300" s="9"/>
      <c r="O300" s="9"/>
      <c r="P300" s="9"/>
      <c r="R300" s="9"/>
      <c r="U300" s="9"/>
      <c r="AP300" s="9"/>
      <c r="AS300" s="9"/>
      <c r="AV300" s="9"/>
      <c r="AW300" s="9"/>
      <c r="AY300" s="9"/>
      <c r="BB300" s="9"/>
    </row>
    <row r="301" spans="3:54">
      <c r="C301" s="9"/>
      <c r="F301" s="9"/>
      <c r="G301" s="9"/>
      <c r="I301" s="9"/>
      <c r="L301" s="9"/>
      <c r="O301" s="9"/>
      <c r="P301" s="9"/>
      <c r="R301" s="9"/>
      <c r="U301" s="9"/>
      <c r="AP301" s="9"/>
      <c r="AS301" s="9"/>
      <c r="AV301" s="9"/>
      <c r="AW301" s="9"/>
      <c r="AY301" s="9"/>
      <c r="BB301" s="9"/>
    </row>
    <row r="302" spans="3:54">
      <c r="C302" s="9"/>
      <c r="F302" s="9"/>
      <c r="G302" s="9"/>
      <c r="I302" s="9"/>
      <c r="L302" s="9"/>
      <c r="O302" s="9"/>
      <c r="P302" s="9"/>
      <c r="R302" s="9"/>
      <c r="U302" s="9"/>
      <c r="AP302" s="9"/>
      <c r="AS302" s="9"/>
      <c r="AV302" s="9"/>
      <c r="AW302" s="9"/>
      <c r="AY302" s="9"/>
      <c r="BB302" s="9"/>
    </row>
    <row r="303" spans="3:54">
      <c r="C303" s="9"/>
      <c r="F303" s="9"/>
      <c r="G303" s="9"/>
      <c r="I303" s="9"/>
      <c r="L303" s="9"/>
      <c r="O303" s="9"/>
      <c r="P303" s="9"/>
      <c r="R303" s="9"/>
      <c r="U303" s="9"/>
      <c r="AP303" s="9"/>
      <c r="AS303" s="9"/>
      <c r="AV303" s="9"/>
      <c r="AW303" s="9"/>
      <c r="AY303" s="9"/>
      <c r="BB303" s="9"/>
    </row>
    <row r="304" spans="3:54">
      <c r="C304" s="9"/>
      <c r="F304" s="9"/>
      <c r="G304" s="9"/>
      <c r="I304" s="9"/>
      <c r="L304" s="9"/>
      <c r="O304" s="9"/>
      <c r="P304" s="9"/>
      <c r="R304" s="9"/>
      <c r="U304" s="9"/>
      <c r="AP304" s="9"/>
      <c r="AS304" s="9"/>
      <c r="AV304" s="9"/>
      <c r="AW304" s="9"/>
      <c r="AY304" s="9"/>
      <c r="BB304" s="9"/>
    </row>
    <row r="305" spans="3:54">
      <c r="C305" s="9"/>
      <c r="F305" s="9"/>
      <c r="G305" s="9"/>
      <c r="I305" s="9"/>
      <c r="L305" s="9"/>
      <c r="O305" s="9"/>
      <c r="P305" s="9"/>
      <c r="R305" s="9"/>
      <c r="U305" s="9"/>
      <c r="AP305" s="9"/>
      <c r="AS305" s="9"/>
      <c r="AV305" s="9"/>
      <c r="AW305" s="9"/>
      <c r="AY305" s="9"/>
      <c r="BB305" s="9"/>
    </row>
    <row r="306" spans="3:54">
      <c r="C306" s="9"/>
      <c r="F306" s="9"/>
      <c r="G306" s="9"/>
      <c r="I306" s="9"/>
      <c r="L306" s="9"/>
      <c r="O306" s="9"/>
      <c r="P306" s="9"/>
      <c r="R306" s="9"/>
      <c r="U306" s="9"/>
      <c r="AP306" s="9"/>
      <c r="AS306" s="9"/>
      <c r="AV306" s="9"/>
      <c r="AW306" s="9"/>
      <c r="AY306" s="9"/>
      <c r="BB306" s="9"/>
    </row>
    <row r="307" spans="3:54">
      <c r="C307" s="9"/>
      <c r="F307" s="9"/>
      <c r="G307" s="9"/>
      <c r="I307" s="9"/>
      <c r="L307" s="9"/>
      <c r="O307" s="9"/>
      <c r="P307" s="9"/>
      <c r="R307" s="9"/>
      <c r="U307" s="9"/>
      <c r="AP307" s="9"/>
      <c r="AS307" s="9"/>
      <c r="AV307" s="9"/>
      <c r="AW307" s="9"/>
      <c r="AY307" s="9"/>
      <c r="BB307" s="9"/>
    </row>
    <row r="308" spans="3:54">
      <c r="C308" s="9"/>
      <c r="F308" s="9"/>
      <c r="G308" s="9"/>
      <c r="I308" s="9"/>
      <c r="L308" s="9"/>
      <c r="O308" s="9"/>
      <c r="P308" s="9"/>
      <c r="R308" s="9"/>
      <c r="U308" s="9"/>
      <c r="AP308" s="9"/>
      <c r="AS308" s="9"/>
      <c r="AV308" s="9"/>
      <c r="AW308" s="9"/>
      <c r="AY308" s="9"/>
      <c r="BB308" s="9"/>
    </row>
    <row r="309" spans="3:54">
      <c r="C309" s="9"/>
      <c r="F309" s="9"/>
      <c r="G309" s="9"/>
      <c r="I309" s="9"/>
      <c r="L309" s="9"/>
      <c r="O309" s="9"/>
      <c r="P309" s="9"/>
      <c r="R309" s="9"/>
      <c r="U309" s="9"/>
      <c r="AP309" s="9"/>
      <c r="AS309" s="9"/>
      <c r="AV309" s="9"/>
      <c r="AW309" s="9"/>
      <c r="AY309" s="9"/>
      <c r="BB309" s="9"/>
    </row>
    <row r="310" spans="3:54">
      <c r="C310" s="9"/>
      <c r="F310" s="9"/>
      <c r="G310" s="9"/>
      <c r="I310" s="9"/>
      <c r="L310" s="9"/>
      <c r="O310" s="9"/>
      <c r="P310" s="9"/>
      <c r="R310" s="9"/>
      <c r="U310" s="9"/>
      <c r="AP310" s="9"/>
      <c r="AS310" s="9"/>
      <c r="AV310" s="9"/>
      <c r="AW310" s="9"/>
      <c r="AY310" s="9"/>
      <c r="BB310" s="9"/>
    </row>
    <row r="311" spans="3:54">
      <c r="C311" s="9"/>
      <c r="F311" s="9"/>
      <c r="G311" s="9"/>
      <c r="I311" s="9"/>
      <c r="L311" s="9"/>
      <c r="O311" s="9"/>
      <c r="P311" s="9"/>
      <c r="R311" s="9"/>
      <c r="U311" s="9"/>
      <c r="AP311" s="9"/>
      <c r="AS311" s="9"/>
      <c r="AV311" s="9"/>
      <c r="AW311" s="9"/>
      <c r="AY311" s="9"/>
      <c r="BB311" s="9"/>
    </row>
    <row r="312" spans="3:54">
      <c r="C312" s="9"/>
      <c r="F312" s="9"/>
      <c r="G312" s="9"/>
      <c r="I312" s="9"/>
      <c r="L312" s="9"/>
      <c r="O312" s="9"/>
      <c r="P312" s="9"/>
      <c r="R312" s="9"/>
      <c r="U312" s="9"/>
      <c r="AP312" s="9"/>
      <c r="AS312" s="9"/>
      <c r="AV312" s="9"/>
      <c r="AW312" s="9"/>
      <c r="AY312" s="9"/>
      <c r="BB312" s="9"/>
    </row>
    <row r="313" spans="3:54">
      <c r="C313" s="9"/>
      <c r="F313" s="9"/>
      <c r="G313" s="9"/>
      <c r="I313" s="9"/>
      <c r="L313" s="9"/>
      <c r="O313" s="9"/>
      <c r="P313" s="9"/>
      <c r="R313" s="9"/>
      <c r="U313" s="9"/>
      <c r="AP313" s="9"/>
      <c r="AS313" s="9"/>
      <c r="AV313" s="9"/>
      <c r="AW313" s="9"/>
      <c r="AY313" s="9"/>
      <c r="BB313" s="9"/>
    </row>
    <row r="314" spans="3:54">
      <c r="C314" s="9"/>
      <c r="F314" s="9"/>
      <c r="G314" s="9"/>
      <c r="I314" s="9"/>
      <c r="L314" s="9"/>
      <c r="O314" s="9"/>
      <c r="P314" s="9"/>
      <c r="R314" s="9"/>
      <c r="U314" s="9"/>
      <c r="AP314" s="9"/>
      <c r="AS314" s="9"/>
      <c r="AV314" s="9"/>
      <c r="AW314" s="9"/>
      <c r="AY314" s="9"/>
      <c r="BB314" s="9"/>
    </row>
    <row r="315" spans="3:54">
      <c r="C315" s="9"/>
      <c r="F315" s="9"/>
      <c r="G315" s="9"/>
      <c r="I315" s="9"/>
      <c r="L315" s="9"/>
      <c r="O315" s="9"/>
      <c r="P315" s="9"/>
      <c r="R315" s="9"/>
      <c r="U315" s="9"/>
      <c r="AP315" s="9"/>
      <c r="AS315" s="9"/>
      <c r="AV315" s="9"/>
      <c r="AW315" s="9"/>
      <c r="AY315" s="9"/>
      <c r="BB315" s="9"/>
    </row>
    <row r="316" spans="3:54">
      <c r="C316" s="9"/>
      <c r="F316" s="9"/>
      <c r="G316" s="9"/>
      <c r="I316" s="9"/>
      <c r="L316" s="9"/>
      <c r="O316" s="9"/>
      <c r="P316" s="9"/>
      <c r="R316" s="9"/>
      <c r="U316" s="9"/>
      <c r="AP316" s="9"/>
      <c r="AS316" s="9"/>
      <c r="AV316" s="9"/>
      <c r="AW316" s="9"/>
      <c r="AY316" s="9"/>
      <c r="BB316" s="9"/>
    </row>
    <row r="317" spans="3:54">
      <c r="C317" s="9"/>
      <c r="F317" s="9"/>
      <c r="G317" s="9"/>
      <c r="I317" s="9"/>
      <c r="L317" s="9"/>
      <c r="O317" s="9"/>
      <c r="P317" s="9"/>
      <c r="R317" s="9"/>
      <c r="U317" s="9"/>
      <c r="AP317" s="9"/>
      <c r="AS317" s="9"/>
      <c r="AV317" s="9"/>
      <c r="AW317" s="9"/>
      <c r="AY317" s="9"/>
      <c r="BB317" s="9"/>
    </row>
    <row r="318" spans="3:54">
      <c r="C318" s="9"/>
      <c r="F318" s="9"/>
      <c r="G318" s="9"/>
      <c r="I318" s="9"/>
      <c r="L318" s="9"/>
      <c r="O318" s="9"/>
      <c r="P318" s="9"/>
      <c r="R318" s="9"/>
      <c r="U318" s="9"/>
      <c r="AP318" s="9"/>
      <c r="AS318" s="9"/>
      <c r="AV318" s="9"/>
      <c r="AW318" s="9"/>
      <c r="AY318" s="9"/>
      <c r="BB318" s="9"/>
    </row>
    <row r="319" spans="3:54">
      <c r="C319" s="9"/>
      <c r="F319" s="9"/>
      <c r="G319" s="9"/>
      <c r="I319" s="9"/>
      <c r="L319" s="9"/>
      <c r="O319" s="9"/>
      <c r="P319" s="9"/>
      <c r="R319" s="9"/>
      <c r="U319" s="9"/>
      <c r="AP319" s="9"/>
      <c r="AS319" s="9"/>
      <c r="AV319" s="9"/>
      <c r="AW319" s="9"/>
      <c r="AY319" s="9"/>
      <c r="BB319" s="9"/>
    </row>
    <row r="320" spans="3:54">
      <c r="C320" s="9"/>
      <c r="F320" s="9"/>
      <c r="G320" s="9"/>
      <c r="I320" s="9"/>
      <c r="L320" s="9"/>
      <c r="O320" s="9"/>
      <c r="P320" s="9"/>
      <c r="R320" s="9"/>
      <c r="U320" s="9"/>
      <c r="AP320" s="9"/>
      <c r="AS320" s="9"/>
      <c r="AV320" s="9"/>
      <c r="AW320" s="9"/>
      <c r="AY320" s="9"/>
      <c r="BB320" s="9"/>
    </row>
    <row r="321" spans="3:54">
      <c r="C321" s="9"/>
      <c r="F321" s="9"/>
      <c r="G321" s="9"/>
      <c r="I321" s="9"/>
      <c r="L321" s="9"/>
      <c r="O321" s="9"/>
      <c r="P321" s="9"/>
      <c r="R321" s="9"/>
      <c r="U321" s="9"/>
      <c r="AP321" s="9"/>
      <c r="AS321" s="9"/>
      <c r="AV321" s="9"/>
      <c r="AW321" s="9"/>
      <c r="AY321" s="9"/>
      <c r="BB321" s="9"/>
    </row>
    <row r="322" spans="3:54">
      <c r="C322" s="9"/>
      <c r="F322" s="9"/>
      <c r="G322" s="9"/>
      <c r="I322" s="9"/>
      <c r="L322" s="9"/>
      <c r="O322" s="9"/>
      <c r="P322" s="9"/>
      <c r="R322" s="9"/>
      <c r="U322" s="9"/>
      <c r="AP322" s="9"/>
      <c r="AS322" s="9"/>
      <c r="AV322" s="9"/>
      <c r="AW322" s="9"/>
      <c r="AY322" s="9"/>
      <c r="BB322" s="9"/>
    </row>
    <row r="323" spans="3:54">
      <c r="C323" s="9"/>
      <c r="F323" s="9"/>
      <c r="G323" s="9"/>
      <c r="I323" s="9"/>
      <c r="L323" s="9"/>
      <c r="O323" s="9"/>
      <c r="P323" s="9"/>
      <c r="R323" s="9"/>
      <c r="U323" s="9"/>
      <c r="AP323" s="9"/>
      <c r="AS323" s="9"/>
      <c r="AV323" s="9"/>
      <c r="AW323" s="9"/>
      <c r="AY323" s="9"/>
      <c r="BB323" s="9"/>
    </row>
    <row r="324" spans="3:54">
      <c r="C324" s="9"/>
      <c r="F324" s="9"/>
      <c r="G324" s="9"/>
      <c r="I324" s="9"/>
      <c r="L324" s="9"/>
      <c r="O324" s="9"/>
      <c r="P324" s="9"/>
      <c r="R324" s="9"/>
      <c r="U324" s="9"/>
      <c r="AP324" s="9"/>
      <c r="AS324" s="9"/>
      <c r="AV324" s="9"/>
      <c r="AW324" s="9"/>
      <c r="AY324" s="9"/>
      <c r="BB324" s="9"/>
    </row>
    <row r="325" spans="3:54">
      <c r="C325" s="9"/>
      <c r="F325" s="9"/>
      <c r="G325" s="9"/>
      <c r="I325" s="9"/>
      <c r="L325" s="9"/>
      <c r="O325" s="9"/>
      <c r="P325" s="9"/>
      <c r="R325" s="9"/>
      <c r="U325" s="9"/>
      <c r="AP325" s="9"/>
      <c r="AS325" s="9"/>
      <c r="AV325" s="9"/>
      <c r="AW325" s="9"/>
      <c r="AY325" s="9"/>
      <c r="BB325" s="9"/>
    </row>
    <row r="326" spans="3:54">
      <c r="C326" s="9"/>
      <c r="F326" s="9"/>
      <c r="G326" s="9"/>
      <c r="I326" s="9"/>
      <c r="L326" s="9"/>
      <c r="O326" s="9"/>
      <c r="P326" s="9"/>
      <c r="R326" s="9"/>
      <c r="U326" s="9"/>
      <c r="AP326" s="9"/>
      <c r="AS326" s="9"/>
      <c r="AV326" s="9"/>
      <c r="AW326" s="9"/>
      <c r="AY326" s="9"/>
      <c r="BB326" s="9"/>
    </row>
    <row r="327" spans="3:54">
      <c r="C327" s="9"/>
      <c r="F327" s="9"/>
      <c r="G327" s="9"/>
      <c r="I327" s="9"/>
      <c r="L327" s="9"/>
      <c r="O327" s="9"/>
      <c r="P327" s="9"/>
      <c r="R327" s="9"/>
      <c r="U327" s="9"/>
      <c r="AP327" s="9"/>
      <c r="AS327" s="9"/>
      <c r="AV327" s="9"/>
      <c r="AW327" s="9"/>
      <c r="AY327" s="9"/>
      <c r="BB327" s="9"/>
    </row>
    <row r="328" spans="3:54">
      <c r="C328" s="9"/>
      <c r="F328" s="9"/>
      <c r="G328" s="9"/>
      <c r="I328" s="9"/>
      <c r="L328" s="9"/>
      <c r="O328" s="9"/>
      <c r="P328" s="9"/>
      <c r="R328" s="9"/>
      <c r="U328" s="9"/>
      <c r="AP328" s="9"/>
      <c r="AS328" s="9"/>
      <c r="AV328" s="9"/>
      <c r="AW328" s="9"/>
      <c r="AY328" s="9"/>
      <c r="BB328" s="9"/>
    </row>
    <row r="329" spans="3:54">
      <c r="C329" s="9"/>
      <c r="F329" s="9"/>
      <c r="G329" s="9"/>
      <c r="I329" s="9"/>
      <c r="L329" s="9"/>
      <c r="O329" s="9"/>
      <c r="P329" s="9"/>
      <c r="R329" s="9"/>
      <c r="U329" s="9"/>
      <c r="AP329" s="9"/>
      <c r="AS329" s="9"/>
      <c r="AV329" s="9"/>
      <c r="AW329" s="9"/>
      <c r="AY329" s="9"/>
      <c r="BB329" s="9"/>
    </row>
    <row r="330" spans="3:54">
      <c r="C330" s="9"/>
      <c r="F330" s="9"/>
      <c r="G330" s="9"/>
      <c r="I330" s="9"/>
      <c r="L330" s="9"/>
      <c r="O330" s="9"/>
      <c r="P330" s="9"/>
      <c r="R330" s="9"/>
      <c r="U330" s="9"/>
      <c r="AP330" s="9"/>
      <c r="AS330" s="9"/>
      <c r="AV330" s="9"/>
      <c r="AW330" s="9"/>
      <c r="AY330" s="9"/>
      <c r="BB330" s="9"/>
    </row>
    <row r="331" spans="3:54">
      <c r="C331" s="9"/>
      <c r="F331" s="9"/>
      <c r="G331" s="9"/>
      <c r="I331" s="9"/>
      <c r="L331" s="9"/>
      <c r="O331" s="9"/>
      <c r="P331" s="9"/>
      <c r="R331" s="9"/>
      <c r="U331" s="9"/>
      <c r="AP331" s="9"/>
      <c r="AS331" s="9"/>
      <c r="AV331" s="9"/>
      <c r="AW331" s="9"/>
      <c r="AY331" s="9"/>
      <c r="BB331" s="9"/>
    </row>
    <row r="332" spans="3:54">
      <c r="C332" s="9"/>
      <c r="F332" s="9"/>
      <c r="G332" s="9"/>
      <c r="I332" s="9"/>
      <c r="L332" s="9"/>
      <c r="O332" s="9"/>
      <c r="P332" s="9"/>
      <c r="R332" s="9"/>
      <c r="U332" s="9"/>
      <c r="AP332" s="9"/>
      <c r="AS332" s="9"/>
      <c r="AV332" s="9"/>
      <c r="AW332" s="9"/>
      <c r="AY332" s="9"/>
      <c r="BB332" s="9"/>
    </row>
    <row r="333" spans="3:54">
      <c r="C333" s="9"/>
      <c r="F333" s="9"/>
      <c r="G333" s="9"/>
      <c r="I333" s="9"/>
      <c r="L333" s="9"/>
      <c r="O333" s="9"/>
      <c r="P333" s="9"/>
      <c r="R333" s="9"/>
      <c r="U333" s="9"/>
      <c r="AP333" s="9"/>
      <c r="AS333" s="9"/>
      <c r="AV333" s="9"/>
      <c r="AW333" s="9"/>
      <c r="AY333" s="9"/>
      <c r="BB333" s="9"/>
    </row>
    <row r="334" spans="3:54">
      <c r="C334" s="9"/>
      <c r="F334" s="9"/>
      <c r="G334" s="9"/>
      <c r="I334" s="9"/>
      <c r="L334" s="9"/>
      <c r="O334" s="9"/>
      <c r="P334" s="9"/>
      <c r="R334" s="9"/>
      <c r="U334" s="9"/>
      <c r="AP334" s="9"/>
      <c r="AS334" s="9"/>
      <c r="AV334" s="9"/>
      <c r="AW334" s="9"/>
      <c r="AY334" s="9"/>
      <c r="BB334" s="9"/>
    </row>
    <row r="335" spans="3:54">
      <c r="C335" s="9"/>
      <c r="F335" s="9"/>
      <c r="G335" s="9"/>
      <c r="I335" s="9"/>
      <c r="L335" s="9"/>
      <c r="O335" s="9"/>
      <c r="P335" s="9"/>
      <c r="R335" s="9"/>
      <c r="U335" s="9"/>
      <c r="AP335" s="9"/>
      <c r="AS335" s="9"/>
      <c r="AV335" s="9"/>
      <c r="AW335" s="9"/>
      <c r="AY335" s="9"/>
      <c r="BB335" s="9"/>
    </row>
    <row r="336" spans="3:54">
      <c r="C336" s="9"/>
      <c r="F336" s="9"/>
      <c r="G336" s="9"/>
      <c r="I336" s="9"/>
      <c r="L336" s="9"/>
      <c r="O336" s="9"/>
      <c r="P336" s="9"/>
      <c r="R336" s="9"/>
      <c r="U336" s="9"/>
      <c r="AP336" s="9"/>
      <c r="AS336" s="9"/>
      <c r="AV336" s="9"/>
      <c r="AW336" s="9"/>
      <c r="AY336" s="9"/>
      <c r="BB336" s="9"/>
    </row>
    <row r="337" spans="3:54">
      <c r="C337" s="9"/>
      <c r="F337" s="9"/>
      <c r="G337" s="9"/>
      <c r="I337" s="9"/>
      <c r="L337" s="9"/>
      <c r="O337" s="9"/>
      <c r="P337" s="9"/>
      <c r="R337" s="9"/>
      <c r="U337" s="9"/>
      <c r="AP337" s="9"/>
      <c r="AS337" s="9"/>
      <c r="AV337" s="9"/>
      <c r="AW337" s="9"/>
      <c r="AY337" s="9"/>
      <c r="BB337" s="9"/>
    </row>
    <row r="338" spans="3:54">
      <c r="C338" s="9"/>
      <c r="F338" s="9"/>
      <c r="G338" s="9"/>
      <c r="I338" s="9"/>
      <c r="L338" s="9"/>
      <c r="O338" s="9"/>
      <c r="P338" s="9"/>
      <c r="R338" s="9"/>
      <c r="U338" s="9"/>
      <c r="AP338" s="9"/>
      <c r="AS338" s="9"/>
      <c r="AV338" s="9"/>
      <c r="AW338" s="9"/>
      <c r="AY338" s="9"/>
      <c r="BB338" s="9"/>
    </row>
    <row r="339" spans="3:54">
      <c r="C339" s="9"/>
      <c r="F339" s="9"/>
      <c r="G339" s="9"/>
      <c r="I339" s="9"/>
      <c r="L339" s="9"/>
      <c r="O339" s="9"/>
      <c r="P339" s="9"/>
      <c r="R339" s="9"/>
      <c r="U339" s="9"/>
      <c r="AP339" s="9"/>
      <c r="AS339" s="9"/>
      <c r="AV339" s="9"/>
      <c r="AW339" s="9"/>
      <c r="AY339" s="9"/>
      <c r="BB339" s="9"/>
    </row>
    <row r="340" spans="3:54">
      <c r="C340" s="9"/>
      <c r="F340" s="9"/>
      <c r="G340" s="9"/>
      <c r="I340" s="9"/>
      <c r="L340" s="9"/>
      <c r="O340" s="9"/>
      <c r="P340" s="9"/>
      <c r="R340" s="9"/>
      <c r="U340" s="9"/>
      <c r="AP340" s="9"/>
      <c r="AS340" s="9"/>
      <c r="AV340" s="9"/>
      <c r="AW340" s="9"/>
      <c r="AY340" s="9"/>
      <c r="BB340" s="9"/>
    </row>
    <row r="341" spans="3:54">
      <c r="C341" s="9"/>
      <c r="F341" s="9"/>
      <c r="G341" s="9"/>
      <c r="I341" s="9"/>
      <c r="L341" s="9"/>
      <c r="O341" s="9"/>
      <c r="P341" s="9"/>
      <c r="R341" s="9"/>
      <c r="U341" s="9"/>
      <c r="AP341" s="9"/>
      <c r="AS341" s="9"/>
      <c r="AV341" s="9"/>
      <c r="AW341" s="9"/>
      <c r="AY341" s="9"/>
      <c r="BB341" s="9"/>
    </row>
    <row r="342" spans="3:54">
      <c r="C342" s="9"/>
      <c r="F342" s="9"/>
      <c r="G342" s="9"/>
      <c r="I342" s="9"/>
      <c r="L342" s="9"/>
      <c r="O342" s="9"/>
      <c r="P342" s="9"/>
      <c r="R342" s="9"/>
      <c r="U342" s="9"/>
      <c r="AP342" s="9"/>
      <c r="AS342" s="9"/>
      <c r="AV342" s="9"/>
      <c r="AW342" s="9"/>
      <c r="AY342" s="9"/>
      <c r="BB342" s="9"/>
    </row>
    <row r="343" spans="3:54">
      <c r="C343" s="9"/>
      <c r="F343" s="9"/>
      <c r="G343" s="9"/>
      <c r="I343" s="9"/>
      <c r="L343" s="9"/>
      <c r="O343" s="9"/>
      <c r="P343" s="9"/>
      <c r="R343" s="9"/>
      <c r="U343" s="9"/>
      <c r="AP343" s="9"/>
      <c r="AS343" s="9"/>
      <c r="AV343" s="9"/>
      <c r="AW343" s="9"/>
      <c r="AY343" s="9"/>
      <c r="BB343" s="9"/>
    </row>
    <row r="344" spans="3:54">
      <c r="C344" s="9"/>
      <c r="F344" s="9"/>
      <c r="G344" s="9"/>
      <c r="I344" s="9"/>
      <c r="L344" s="9"/>
      <c r="O344" s="9"/>
      <c r="P344" s="9"/>
      <c r="R344" s="9"/>
      <c r="U344" s="9"/>
      <c r="AP344" s="9"/>
      <c r="AS344" s="9"/>
      <c r="AV344" s="9"/>
      <c r="AW344" s="9"/>
      <c r="AY344" s="9"/>
      <c r="BB344" s="9"/>
    </row>
    <row r="345" spans="3:54">
      <c r="C345" s="9"/>
      <c r="F345" s="9"/>
      <c r="G345" s="9"/>
      <c r="I345" s="9"/>
      <c r="L345" s="9"/>
      <c r="O345" s="9"/>
      <c r="P345" s="9"/>
      <c r="R345" s="9"/>
      <c r="U345" s="9"/>
      <c r="AP345" s="9"/>
      <c r="AS345" s="9"/>
      <c r="AV345" s="9"/>
      <c r="AW345" s="9"/>
      <c r="AY345" s="9"/>
      <c r="BB345" s="9"/>
    </row>
    <row r="346" spans="3:54">
      <c r="C346" s="9"/>
      <c r="F346" s="9"/>
      <c r="G346" s="9"/>
      <c r="I346" s="9"/>
      <c r="L346" s="9"/>
      <c r="O346" s="9"/>
      <c r="P346" s="9"/>
      <c r="R346" s="9"/>
      <c r="U346" s="9"/>
      <c r="AP346" s="9"/>
      <c r="AS346" s="9"/>
      <c r="AV346" s="9"/>
      <c r="AW346" s="9"/>
      <c r="AY346" s="9"/>
      <c r="BB346" s="9"/>
    </row>
    <row r="347" spans="3:54">
      <c r="C347" s="9"/>
      <c r="F347" s="9"/>
      <c r="G347" s="9"/>
      <c r="I347" s="9"/>
      <c r="L347" s="9"/>
      <c r="O347" s="9"/>
      <c r="P347" s="9"/>
      <c r="R347" s="9"/>
      <c r="U347" s="9"/>
      <c r="AP347" s="9"/>
      <c r="AS347" s="9"/>
      <c r="AV347" s="9"/>
      <c r="AW347" s="9"/>
      <c r="AY347" s="9"/>
      <c r="BB347" s="9"/>
    </row>
    <row r="348" spans="3:54">
      <c r="C348" s="9"/>
      <c r="F348" s="9"/>
      <c r="G348" s="9"/>
      <c r="I348" s="9"/>
      <c r="L348" s="9"/>
      <c r="O348" s="9"/>
      <c r="P348" s="9"/>
      <c r="R348" s="9"/>
      <c r="U348" s="9"/>
      <c r="AP348" s="9"/>
      <c r="AS348" s="9"/>
      <c r="AV348" s="9"/>
      <c r="AW348" s="9"/>
      <c r="AY348" s="9"/>
      <c r="BB348" s="9"/>
    </row>
    <row r="349" spans="3:54">
      <c r="C349" s="9"/>
      <c r="F349" s="9"/>
      <c r="G349" s="9"/>
      <c r="I349" s="9"/>
      <c r="L349" s="9"/>
      <c r="O349" s="9"/>
      <c r="P349" s="9"/>
      <c r="R349" s="9"/>
      <c r="U349" s="9"/>
      <c r="AP349" s="9"/>
      <c r="AS349" s="9"/>
      <c r="AV349" s="9"/>
      <c r="AW349" s="9"/>
      <c r="AY349" s="9"/>
      <c r="BB349" s="9"/>
    </row>
    <row r="350" spans="3:54">
      <c r="C350" s="9"/>
      <c r="F350" s="9"/>
      <c r="G350" s="9"/>
      <c r="I350" s="9"/>
      <c r="L350" s="9"/>
      <c r="O350" s="9"/>
      <c r="P350" s="9"/>
      <c r="R350" s="9"/>
      <c r="U350" s="9"/>
      <c r="AP350" s="9"/>
      <c r="AS350" s="9"/>
      <c r="AV350" s="9"/>
      <c r="AW350" s="9"/>
      <c r="AY350" s="9"/>
      <c r="BB350" s="9"/>
    </row>
    <row r="351" spans="3:54">
      <c r="C351" s="9"/>
      <c r="F351" s="9"/>
      <c r="G351" s="9"/>
      <c r="I351" s="9"/>
      <c r="L351" s="9"/>
      <c r="O351" s="9"/>
      <c r="P351" s="9"/>
      <c r="R351" s="9"/>
      <c r="U351" s="9"/>
      <c r="AP351" s="9"/>
      <c r="AS351" s="9"/>
      <c r="AV351" s="9"/>
      <c r="AW351" s="9"/>
      <c r="AY351" s="9"/>
      <c r="BB351" s="9"/>
    </row>
    <row r="352" spans="3:54">
      <c r="C352" s="9"/>
      <c r="F352" s="9"/>
      <c r="G352" s="9"/>
      <c r="I352" s="9"/>
      <c r="L352" s="9"/>
      <c r="O352" s="9"/>
      <c r="P352" s="9"/>
      <c r="R352" s="9"/>
      <c r="U352" s="9"/>
      <c r="AP352" s="9"/>
      <c r="AS352" s="9"/>
      <c r="AV352" s="9"/>
      <c r="AW352" s="9"/>
      <c r="AY352" s="9"/>
      <c r="BB352" s="9"/>
    </row>
    <row r="353" spans="3:54">
      <c r="C353" s="9"/>
      <c r="F353" s="9"/>
      <c r="G353" s="9"/>
      <c r="I353" s="9"/>
      <c r="L353" s="9"/>
      <c r="O353" s="9"/>
      <c r="P353" s="9"/>
      <c r="R353" s="9"/>
      <c r="U353" s="9"/>
      <c r="AP353" s="9"/>
      <c r="AS353" s="9"/>
      <c r="AV353" s="9"/>
      <c r="AW353" s="9"/>
      <c r="AY353" s="9"/>
      <c r="BB353" s="9"/>
    </row>
    <row r="354" spans="3:54">
      <c r="C354" s="9"/>
      <c r="F354" s="9"/>
      <c r="G354" s="9"/>
      <c r="I354" s="9"/>
      <c r="L354" s="9"/>
      <c r="O354" s="9"/>
      <c r="P354" s="9"/>
      <c r="R354" s="9"/>
      <c r="U354" s="9"/>
      <c r="AP354" s="9"/>
      <c r="AS354" s="9"/>
      <c r="AV354" s="9"/>
      <c r="AW354" s="9"/>
      <c r="AY354" s="9"/>
      <c r="BB354" s="9"/>
    </row>
    <row r="355" spans="3:54">
      <c r="C355" s="9"/>
      <c r="F355" s="9"/>
      <c r="G355" s="9"/>
      <c r="I355" s="9"/>
      <c r="L355" s="9"/>
      <c r="O355" s="9"/>
      <c r="P355" s="9"/>
      <c r="R355" s="9"/>
      <c r="U355" s="9"/>
      <c r="AP355" s="9"/>
      <c r="AS355" s="9"/>
      <c r="AV355" s="9"/>
      <c r="AW355" s="9"/>
      <c r="AY355" s="9"/>
      <c r="BB355" s="9"/>
    </row>
    <row r="356" spans="3:54">
      <c r="C356" s="9"/>
      <c r="F356" s="9"/>
      <c r="G356" s="9"/>
      <c r="I356" s="9"/>
      <c r="L356" s="9"/>
      <c r="O356" s="9"/>
      <c r="P356" s="9"/>
      <c r="R356" s="9"/>
      <c r="U356" s="9"/>
      <c r="AP356" s="9"/>
      <c r="AS356" s="9"/>
      <c r="AV356" s="9"/>
      <c r="AW356" s="9"/>
      <c r="AY356" s="9"/>
      <c r="BB356" s="9"/>
    </row>
    <row r="357" spans="3:54">
      <c r="C357" s="9"/>
      <c r="F357" s="9"/>
      <c r="G357" s="9"/>
      <c r="I357" s="9"/>
      <c r="L357" s="9"/>
      <c r="O357" s="9"/>
      <c r="P357" s="9"/>
      <c r="R357" s="9"/>
      <c r="U357" s="9"/>
      <c r="AP357" s="9"/>
      <c r="AS357" s="9"/>
      <c r="AV357" s="9"/>
      <c r="AW357" s="9"/>
      <c r="AY357" s="9"/>
      <c r="BB357" s="9"/>
    </row>
    <row r="358" spans="3:54">
      <c r="C358" s="9"/>
      <c r="F358" s="9"/>
      <c r="G358" s="9"/>
      <c r="I358" s="9"/>
      <c r="L358" s="9"/>
      <c r="O358" s="9"/>
      <c r="P358" s="9"/>
      <c r="R358" s="9"/>
      <c r="U358" s="9"/>
      <c r="AP358" s="9"/>
      <c r="AS358" s="9"/>
      <c r="AV358" s="9"/>
      <c r="AW358" s="9"/>
      <c r="AY358" s="9"/>
      <c r="BB358" s="9"/>
    </row>
    <row r="359" spans="3:54">
      <c r="C359" s="9"/>
      <c r="F359" s="9"/>
      <c r="G359" s="9"/>
      <c r="I359" s="9"/>
      <c r="L359" s="9"/>
      <c r="O359" s="9"/>
      <c r="P359" s="9"/>
      <c r="R359" s="9"/>
      <c r="U359" s="9"/>
      <c r="AP359" s="9"/>
      <c r="AS359" s="9"/>
      <c r="AV359" s="9"/>
      <c r="AW359" s="9"/>
      <c r="AY359" s="9"/>
      <c r="BB359" s="9"/>
    </row>
    <row r="360" spans="3:54">
      <c r="C360" s="9"/>
      <c r="F360" s="9"/>
      <c r="G360" s="9"/>
      <c r="I360" s="9"/>
      <c r="L360" s="9"/>
      <c r="O360" s="9"/>
      <c r="P360" s="9"/>
      <c r="R360" s="9"/>
      <c r="U360" s="9"/>
      <c r="AP360" s="9"/>
      <c r="AS360" s="9"/>
      <c r="AV360" s="9"/>
      <c r="AW360" s="9"/>
      <c r="AY360" s="9"/>
      <c r="BB360" s="9"/>
    </row>
    <row r="361" spans="3:54">
      <c r="C361" s="9"/>
      <c r="F361" s="9"/>
      <c r="G361" s="9"/>
      <c r="I361" s="9"/>
      <c r="L361" s="9"/>
      <c r="O361" s="9"/>
      <c r="P361" s="9"/>
      <c r="R361" s="9"/>
      <c r="U361" s="9"/>
      <c r="AP361" s="9"/>
      <c r="AS361" s="9"/>
      <c r="AV361" s="9"/>
      <c r="AW361" s="9"/>
      <c r="AY361" s="9"/>
      <c r="BB361" s="9"/>
    </row>
    <row r="362" spans="3:54">
      <c r="C362" s="9"/>
      <c r="F362" s="9"/>
      <c r="G362" s="9"/>
      <c r="I362" s="9"/>
      <c r="L362" s="9"/>
      <c r="O362" s="9"/>
      <c r="P362" s="9"/>
      <c r="R362" s="9"/>
      <c r="U362" s="9"/>
      <c r="AP362" s="9"/>
      <c r="AS362" s="9"/>
      <c r="AV362" s="9"/>
      <c r="AW362" s="9"/>
      <c r="AY362" s="9"/>
      <c r="BB362" s="9"/>
    </row>
    <row r="363" spans="3:54">
      <c r="C363" s="9"/>
      <c r="F363" s="9"/>
      <c r="G363" s="9"/>
      <c r="I363" s="9"/>
      <c r="L363" s="9"/>
      <c r="O363" s="9"/>
      <c r="P363" s="9"/>
      <c r="R363" s="9"/>
      <c r="U363" s="9"/>
      <c r="AP363" s="9"/>
      <c r="AS363" s="9"/>
      <c r="AV363" s="9"/>
      <c r="AW363" s="9"/>
      <c r="AY363" s="9"/>
      <c r="BB363" s="9"/>
    </row>
    <row r="364" spans="3:54">
      <c r="C364" s="9"/>
      <c r="F364" s="9"/>
      <c r="G364" s="9"/>
      <c r="I364" s="9"/>
      <c r="L364" s="9"/>
      <c r="O364" s="9"/>
      <c r="P364" s="9"/>
      <c r="R364" s="9"/>
      <c r="U364" s="9"/>
      <c r="AP364" s="9"/>
      <c r="AS364" s="9"/>
      <c r="AV364" s="9"/>
      <c r="AW364" s="9"/>
      <c r="AY364" s="9"/>
      <c r="BB364" s="9"/>
    </row>
    <row r="365" spans="3:54">
      <c r="C365" s="9"/>
      <c r="F365" s="9"/>
      <c r="G365" s="9"/>
      <c r="I365" s="9"/>
      <c r="L365" s="9"/>
      <c r="O365" s="9"/>
      <c r="P365" s="9"/>
      <c r="R365" s="9"/>
      <c r="U365" s="9"/>
      <c r="AP365" s="9"/>
      <c r="AS365" s="9"/>
      <c r="AV365" s="9"/>
      <c r="AW365" s="9"/>
      <c r="AY365" s="9"/>
      <c r="BB365" s="9"/>
    </row>
    <row r="366" spans="3:54">
      <c r="C366" s="9"/>
      <c r="F366" s="9"/>
      <c r="G366" s="9"/>
      <c r="I366" s="9"/>
      <c r="L366" s="9"/>
      <c r="O366" s="9"/>
      <c r="P366" s="9"/>
      <c r="R366" s="9"/>
      <c r="U366" s="9"/>
      <c r="AP366" s="9"/>
      <c r="AS366" s="9"/>
      <c r="AV366" s="9"/>
      <c r="AW366" s="9"/>
      <c r="AY366" s="9"/>
      <c r="BB366" s="9"/>
    </row>
    <row r="367" spans="3:54">
      <c r="C367" s="9"/>
      <c r="F367" s="9"/>
      <c r="G367" s="9"/>
      <c r="I367" s="9"/>
      <c r="L367" s="9"/>
      <c r="O367" s="9"/>
      <c r="P367" s="9"/>
      <c r="R367" s="9"/>
      <c r="U367" s="9"/>
      <c r="AP367" s="9"/>
      <c r="AS367" s="9"/>
      <c r="AV367" s="9"/>
      <c r="AW367" s="9"/>
      <c r="AY367" s="9"/>
      <c r="BB367" s="9"/>
    </row>
    <row r="368" spans="3:54">
      <c r="C368" s="9"/>
      <c r="F368" s="9"/>
      <c r="G368" s="9"/>
      <c r="I368" s="9"/>
      <c r="L368" s="9"/>
      <c r="O368" s="9"/>
      <c r="P368" s="9"/>
      <c r="R368" s="9"/>
      <c r="U368" s="9"/>
      <c r="AP368" s="9"/>
      <c r="AS368" s="9"/>
      <c r="AV368" s="9"/>
      <c r="AW368" s="9"/>
      <c r="AY368" s="9"/>
      <c r="BB368" s="9"/>
    </row>
    <row r="369" spans="3:54">
      <c r="C369" s="9"/>
      <c r="F369" s="9"/>
      <c r="G369" s="9"/>
      <c r="I369" s="9"/>
      <c r="L369" s="9"/>
      <c r="O369" s="9"/>
      <c r="P369" s="9"/>
      <c r="R369" s="9"/>
      <c r="U369" s="9"/>
      <c r="AP369" s="9"/>
      <c r="AS369" s="9"/>
      <c r="AV369" s="9"/>
      <c r="AW369" s="9"/>
      <c r="AY369" s="9"/>
      <c r="BB369" s="9"/>
    </row>
    <row r="370" spans="3:54">
      <c r="C370" s="9"/>
      <c r="F370" s="9"/>
      <c r="G370" s="9"/>
      <c r="I370" s="9"/>
      <c r="L370" s="9"/>
      <c r="O370" s="9"/>
      <c r="P370" s="9"/>
      <c r="R370" s="9"/>
      <c r="U370" s="9"/>
      <c r="AP370" s="9"/>
      <c r="AS370" s="9"/>
      <c r="AV370" s="9"/>
      <c r="AW370" s="9"/>
      <c r="AY370" s="9"/>
      <c r="BB370" s="9"/>
    </row>
    <row r="371" spans="3:54">
      <c r="C371" s="9"/>
      <c r="F371" s="9"/>
      <c r="G371" s="9"/>
      <c r="I371" s="9"/>
      <c r="L371" s="9"/>
      <c r="O371" s="9"/>
      <c r="P371" s="9"/>
      <c r="R371" s="9"/>
      <c r="U371" s="9"/>
      <c r="AP371" s="9"/>
      <c r="AS371" s="9"/>
      <c r="AV371" s="9"/>
      <c r="AW371" s="9"/>
      <c r="AY371" s="9"/>
      <c r="BB371" s="9"/>
    </row>
    <row r="372" spans="3:54">
      <c r="C372" s="9"/>
      <c r="F372" s="9"/>
      <c r="G372" s="9"/>
      <c r="I372" s="9"/>
      <c r="L372" s="9"/>
      <c r="O372" s="9"/>
      <c r="P372" s="9"/>
      <c r="R372" s="9"/>
      <c r="U372" s="9"/>
      <c r="AP372" s="9"/>
      <c r="AS372" s="9"/>
      <c r="AV372" s="9"/>
      <c r="AW372" s="9"/>
      <c r="AY372" s="9"/>
      <c r="BB372" s="9"/>
    </row>
    <row r="373" spans="3:54">
      <c r="C373" s="9"/>
      <c r="F373" s="9"/>
      <c r="G373" s="9"/>
      <c r="I373" s="9"/>
      <c r="L373" s="9"/>
      <c r="O373" s="9"/>
      <c r="P373" s="9"/>
      <c r="R373" s="9"/>
      <c r="U373" s="9"/>
      <c r="AP373" s="9"/>
      <c r="AS373" s="9"/>
      <c r="AV373" s="9"/>
      <c r="AW373" s="9"/>
      <c r="AY373" s="9"/>
      <c r="BB373" s="9"/>
    </row>
    <row r="374" spans="3:54">
      <c r="C374" s="9"/>
      <c r="F374" s="9"/>
      <c r="G374" s="9"/>
      <c r="I374" s="9"/>
      <c r="L374" s="9"/>
      <c r="O374" s="9"/>
      <c r="P374" s="9"/>
      <c r="R374" s="9"/>
      <c r="U374" s="9"/>
      <c r="AP374" s="9"/>
      <c r="AS374" s="9"/>
      <c r="AV374" s="9"/>
      <c r="AW374" s="9"/>
      <c r="AY374" s="9"/>
      <c r="BB374" s="9"/>
    </row>
    <row r="375" spans="3:54">
      <c r="C375" s="9"/>
      <c r="F375" s="9"/>
      <c r="G375" s="9"/>
      <c r="I375" s="9"/>
      <c r="L375" s="9"/>
      <c r="O375" s="9"/>
      <c r="P375" s="9"/>
      <c r="R375" s="9"/>
      <c r="U375" s="9"/>
      <c r="AP375" s="9"/>
      <c r="AS375" s="9"/>
      <c r="AV375" s="9"/>
      <c r="AW375" s="9"/>
      <c r="AY375" s="9"/>
      <c r="BB375" s="9"/>
    </row>
    <row r="376" spans="3:54">
      <c r="C376" s="9"/>
      <c r="F376" s="9"/>
      <c r="G376" s="9"/>
      <c r="I376" s="9"/>
      <c r="L376" s="9"/>
      <c r="O376" s="9"/>
      <c r="P376" s="9"/>
      <c r="R376" s="9"/>
      <c r="U376" s="9"/>
      <c r="AP376" s="9"/>
      <c r="AS376" s="9"/>
      <c r="AV376" s="9"/>
      <c r="AW376" s="9"/>
      <c r="AY376" s="9"/>
      <c r="BB376" s="9"/>
    </row>
    <row r="377" spans="3:54">
      <c r="C377" s="9"/>
      <c r="F377" s="9"/>
      <c r="G377" s="9"/>
      <c r="I377" s="9"/>
      <c r="L377" s="9"/>
      <c r="O377" s="9"/>
      <c r="P377" s="9"/>
      <c r="R377" s="9"/>
      <c r="U377" s="9"/>
      <c r="AP377" s="9"/>
      <c r="AS377" s="9"/>
      <c r="AV377" s="9"/>
      <c r="AW377" s="9"/>
      <c r="AY377" s="9"/>
      <c r="BB377" s="9"/>
    </row>
    <row r="378" spans="3:54">
      <c r="C378" s="9"/>
      <c r="F378" s="9"/>
      <c r="G378" s="9"/>
      <c r="I378" s="9"/>
      <c r="L378" s="9"/>
      <c r="O378" s="9"/>
      <c r="P378" s="9"/>
      <c r="R378" s="9"/>
      <c r="U378" s="9"/>
      <c r="AP378" s="9"/>
      <c r="AS378" s="9"/>
      <c r="AV378" s="9"/>
      <c r="AW378" s="9"/>
      <c r="AY378" s="9"/>
      <c r="BB378" s="9"/>
    </row>
    <row r="379" spans="3:54">
      <c r="C379" s="9"/>
      <c r="F379" s="9"/>
      <c r="G379" s="9"/>
      <c r="I379" s="9"/>
      <c r="L379" s="9"/>
      <c r="O379" s="9"/>
      <c r="P379" s="9"/>
      <c r="R379" s="9"/>
      <c r="U379" s="9"/>
      <c r="AP379" s="9"/>
      <c r="AS379" s="9"/>
      <c r="AV379" s="9"/>
      <c r="AW379" s="9"/>
      <c r="AY379" s="9"/>
      <c r="BB379" s="9"/>
    </row>
    <row r="380" spans="3:54">
      <c r="C380" s="9"/>
      <c r="F380" s="9"/>
      <c r="G380" s="9"/>
      <c r="I380" s="9"/>
      <c r="L380" s="9"/>
      <c r="O380" s="9"/>
      <c r="P380" s="9"/>
      <c r="R380" s="9"/>
      <c r="U380" s="9"/>
      <c r="AP380" s="9"/>
      <c r="AS380" s="9"/>
      <c r="AV380" s="9"/>
      <c r="AW380" s="9"/>
      <c r="AY380" s="9"/>
      <c r="BB380" s="9"/>
    </row>
    <row r="381" spans="3:54">
      <c r="C381" s="9"/>
      <c r="F381" s="9"/>
      <c r="G381" s="9"/>
      <c r="I381" s="9"/>
      <c r="L381" s="9"/>
      <c r="O381" s="9"/>
      <c r="P381" s="9"/>
      <c r="R381" s="9"/>
      <c r="U381" s="9"/>
      <c r="AP381" s="9"/>
      <c r="AS381" s="9"/>
      <c r="AV381" s="9"/>
      <c r="AW381" s="9"/>
      <c r="AY381" s="9"/>
      <c r="BB381" s="9"/>
    </row>
    <row r="382" spans="3:54">
      <c r="C382" s="9"/>
      <c r="F382" s="9"/>
      <c r="G382" s="9"/>
      <c r="I382" s="9"/>
      <c r="L382" s="9"/>
      <c r="O382" s="9"/>
      <c r="P382" s="9"/>
      <c r="R382" s="9"/>
      <c r="U382" s="9"/>
      <c r="AP382" s="9"/>
      <c r="AS382" s="9"/>
      <c r="AV382" s="9"/>
      <c r="AW382" s="9"/>
      <c r="AY382" s="9"/>
      <c r="BB382" s="9"/>
    </row>
    <row r="383" spans="3:54">
      <c r="C383" s="9"/>
      <c r="F383" s="9"/>
      <c r="G383" s="9"/>
      <c r="I383" s="9"/>
      <c r="L383" s="9"/>
      <c r="O383" s="9"/>
      <c r="P383" s="9"/>
      <c r="R383" s="9"/>
      <c r="U383" s="9"/>
      <c r="AP383" s="9"/>
      <c r="AS383" s="9"/>
      <c r="AV383" s="9"/>
      <c r="AW383" s="9"/>
      <c r="AY383" s="9"/>
      <c r="BB383" s="9"/>
    </row>
    <row r="384" spans="3:54">
      <c r="C384" s="9"/>
      <c r="F384" s="9"/>
      <c r="G384" s="9"/>
      <c r="I384" s="9"/>
      <c r="L384" s="9"/>
      <c r="O384" s="9"/>
      <c r="P384" s="9"/>
      <c r="R384" s="9"/>
      <c r="U384" s="9"/>
      <c r="AP384" s="9"/>
      <c r="AS384" s="9"/>
      <c r="AV384" s="9"/>
      <c r="AW384" s="9"/>
      <c r="AY384" s="9"/>
      <c r="BB384" s="9"/>
    </row>
    <row r="385" spans="3:54">
      <c r="C385" s="9"/>
      <c r="F385" s="9"/>
      <c r="G385" s="9"/>
      <c r="I385" s="9"/>
      <c r="L385" s="9"/>
      <c r="O385" s="9"/>
      <c r="P385" s="9"/>
      <c r="R385" s="9"/>
      <c r="U385" s="9"/>
      <c r="AP385" s="9"/>
      <c r="AS385" s="9"/>
      <c r="AV385" s="9"/>
      <c r="AW385" s="9"/>
      <c r="AY385" s="9"/>
      <c r="BB385" s="9"/>
    </row>
    <row r="386" spans="3:54">
      <c r="C386" s="9"/>
      <c r="F386" s="9"/>
      <c r="G386" s="9"/>
      <c r="I386" s="9"/>
      <c r="L386" s="9"/>
      <c r="O386" s="9"/>
      <c r="P386" s="9"/>
      <c r="R386" s="9"/>
      <c r="U386" s="9"/>
      <c r="AP386" s="9"/>
      <c r="AS386" s="9"/>
      <c r="AV386" s="9"/>
      <c r="AW386" s="9"/>
      <c r="AY386" s="9"/>
      <c r="BB386" s="9"/>
    </row>
    <row r="387" spans="3:54">
      <c r="C387" s="9"/>
      <c r="F387" s="9"/>
      <c r="G387" s="9"/>
      <c r="I387" s="9"/>
      <c r="L387" s="9"/>
      <c r="O387" s="9"/>
      <c r="P387" s="9"/>
      <c r="R387" s="9"/>
      <c r="U387" s="9"/>
      <c r="AP387" s="9"/>
      <c r="AS387" s="9"/>
      <c r="AV387" s="9"/>
      <c r="AW387" s="9"/>
      <c r="AY387" s="9"/>
      <c r="BB387" s="9"/>
    </row>
    <row r="388" spans="3:54">
      <c r="C388" s="9"/>
      <c r="F388" s="9"/>
      <c r="G388" s="9"/>
      <c r="I388" s="9"/>
      <c r="L388" s="9"/>
      <c r="O388" s="9"/>
      <c r="P388" s="9"/>
      <c r="R388" s="9"/>
      <c r="U388" s="9"/>
      <c r="AP388" s="9"/>
      <c r="AS388" s="9"/>
      <c r="AV388" s="9"/>
      <c r="AW388" s="9"/>
      <c r="AY388" s="9"/>
      <c r="BB388" s="9"/>
    </row>
    <row r="389" spans="3:54">
      <c r="C389" s="9"/>
      <c r="F389" s="9"/>
      <c r="G389" s="9"/>
      <c r="I389" s="9"/>
      <c r="L389" s="9"/>
      <c r="O389" s="9"/>
      <c r="P389" s="9"/>
      <c r="R389" s="9"/>
      <c r="U389" s="9"/>
      <c r="AP389" s="9"/>
      <c r="AS389" s="9"/>
      <c r="AV389" s="9"/>
      <c r="AW389" s="9"/>
      <c r="AY389" s="9"/>
      <c r="BB389" s="9"/>
    </row>
    <row r="390" spans="3:54">
      <c r="C390" s="9"/>
      <c r="F390" s="9"/>
      <c r="G390" s="9"/>
      <c r="I390" s="9"/>
      <c r="L390" s="9"/>
      <c r="O390" s="9"/>
      <c r="P390" s="9"/>
      <c r="R390" s="9"/>
      <c r="U390" s="9"/>
      <c r="AP390" s="9"/>
      <c r="AS390" s="9"/>
      <c r="AV390" s="9"/>
      <c r="AW390" s="9"/>
      <c r="AY390" s="9"/>
      <c r="BB390" s="9"/>
    </row>
    <row r="391" spans="3:54">
      <c r="C391" s="9"/>
      <c r="F391" s="9"/>
      <c r="G391" s="9"/>
      <c r="I391" s="9"/>
      <c r="L391" s="9"/>
      <c r="O391" s="9"/>
      <c r="P391" s="9"/>
      <c r="R391" s="9"/>
      <c r="U391" s="9"/>
      <c r="AP391" s="9"/>
      <c r="AS391" s="9"/>
      <c r="AV391" s="9"/>
      <c r="AW391" s="9"/>
      <c r="AY391" s="9"/>
      <c r="BB391" s="9"/>
    </row>
    <row r="392" spans="3:54">
      <c r="C392" s="9"/>
      <c r="F392" s="9"/>
      <c r="G392" s="9"/>
      <c r="I392" s="9"/>
      <c r="L392" s="9"/>
      <c r="O392" s="9"/>
      <c r="P392" s="9"/>
      <c r="R392" s="9"/>
      <c r="U392" s="9"/>
      <c r="AP392" s="9"/>
      <c r="AS392" s="9"/>
      <c r="AV392" s="9"/>
      <c r="AW392" s="9"/>
      <c r="AY392" s="9"/>
      <c r="BB392" s="9"/>
    </row>
    <row r="393" spans="3:54">
      <c r="C393" s="9"/>
      <c r="F393" s="9"/>
      <c r="G393" s="9"/>
      <c r="I393" s="9"/>
      <c r="L393" s="9"/>
      <c r="O393" s="9"/>
      <c r="P393" s="9"/>
      <c r="R393" s="9"/>
      <c r="U393" s="9"/>
      <c r="AP393" s="9"/>
      <c r="AS393" s="9"/>
      <c r="AV393" s="9"/>
      <c r="AW393" s="9"/>
      <c r="AY393" s="9"/>
      <c r="BB393" s="9"/>
    </row>
    <row r="394" spans="3:54">
      <c r="C394" s="9"/>
      <c r="F394" s="9"/>
      <c r="G394" s="9"/>
      <c r="I394" s="9"/>
      <c r="L394" s="9"/>
      <c r="O394" s="9"/>
      <c r="P394" s="9"/>
      <c r="R394" s="9"/>
      <c r="U394" s="9"/>
      <c r="AP394" s="9"/>
      <c r="AS394" s="9"/>
      <c r="AV394" s="9"/>
      <c r="AW394" s="9"/>
      <c r="AY394" s="9"/>
      <c r="BB394" s="9"/>
    </row>
    <row r="395" spans="3:54">
      <c r="C395" s="9"/>
      <c r="F395" s="9"/>
      <c r="G395" s="9"/>
      <c r="I395" s="9"/>
      <c r="L395" s="9"/>
      <c r="O395" s="9"/>
      <c r="P395" s="9"/>
      <c r="R395" s="9"/>
      <c r="U395" s="9"/>
      <c r="AP395" s="9"/>
      <c r="AS395" s="9"/>
      <c r="AV395" s="9"/>
      <c r="AW395" s="9"/>
      <c r="AY395" s="9"/>
      <c r="BB395" s="9"/>
    </row>
    <row r="396" spans="3:54">
      <c r="C396" s="9"/>
      <c r="F396" s="9"/>
      <c r="G396" s="9"/>
      <c r="I396" s="9"/>
      <c r="L396" s="9"/>
      <c r="O396" s="9"/>
      <c r="P396" s="9"/>
      <c r="R396" s="9"/>
      <c r="U396" s="9"/>
      <c r="AP396" s="9"/>
      <c r="AS396" s="9"/>
      <c r="AV396" s="9"/>
      <c r="AW396" s="9"/>
      <c r="AY396" s="9"/>
      <c r="BB396" s="9"/>
    </row>
    <row r="397" spans="3:54">
      <c r="C397" s="9"/>
      <c r="F397" s="9"/>
      <c r="G397" s="9"/>
      <c r="I397" s="9"/>
      <c r="L397" s="9"/>
      <c r="O397" s="9"/>
      <c r="P397" s="9"/>
      <c r="R397" s="9"/>
      <c r="U397" s="9"/>
      <c r="AP397" s="9"/>
      <c r="AS397" s="9"/>
      <c r="AV397" s="9"/>
      <c r="AW397" s="9"/>
      <c r="AY397" s="9"/>
      <c r="BB397" s="9"/>
    </row>
    <row r="398" spans="3:54">
      <c r="C398" s="9"/>
      <c r="F398" s="9"/>
      <c r="G398" s="9"/>
      <c r="I398" s="9"/>
      <c r="L398" s="9"/>
      <c r="O398" s="9"/>
      <c r="P398" s="9"/>
      <c r="R398" s="9"/>
      <c r="U398" s="9"/>
      <c r="AP398" s="9"/>
      <c r="AS398" s="9"/>
      <c r="AV398" s="9"/>
      <c r="AW398" s="9"/>
      <c r="AY398" s="9"/>
      <c r="BB398" s="9"/>
    </row>
    <row r="399" spans="3:54">
      <c r="C399" s="9"/>
      <c r="F399" s="9"/>
      <c r="G399" s="9"/>
      <c r="I399" s="9"/>
      <c r="L399" s="9"/>
      <c r="O399" s="9"/>
      <c r="P399" s="9"/>
      <c r="R399" s="9"/>
      <c r="U399" s="9"/>
      <c r="AP399" s="9"/>
      <c r="AS399" s="9"/>
      <c r="AV399" s="9"/>
      <c r="AW399" s="9"/>
      <c r="AY399" s="9"/>
      <c r="BB399" s="9"/>
    </row>
    <row r="400" spans="3:54">
      <c r="C400" s="9"/>
      <c r="F400" s="9"/>
      <c r="G400" s="9"/>
      <c r="I400" s="9"/>
      <c r="L400" s="9"/>
      <c r="O400" s="9"/>
      <c r="P400" s="9"/>
      <c r="R400" s="9"/>
      <c r="U400" s="9"/>
      <c r="AP400" s="9"/>
      <c r="AS400" s="9"/>
      <c r="AV400" s="9"/>
      <c r="AW400" s="9"/>
      <c r="AY400" s="9"/>
      <c r="BB400" s="9"/>
    </row>
    <row r="401" spans="3:54">
      <c r="C401" s="9"/>
      <c r="F401" s="9"/>
      <c r="G401" s="9"/>
      <c r="I401" s="9"/>
      <c r="L401" s="9"/>
      <c r="O401" s="9"/>
      <c r="P401" s="9"/>
      <c r="R401" s="9"/>
      <c r="U401" s="9"/>
      <c r="AP401" s="9"/>
      <c r="AS401" s="9"/>
      <c r="AV401" s="9"/>
      <c r="AW401" s="9"/>
      <c r="AY401" s="9"/>
      <c r="BB401" s="9"/>
    </row>
    <row r="402" spans="3:54">
      <c r="C402" s="9"/>
      <c r="F402" s="9"/>
      <c r="G402" s="9"/>
      <c r="I402" s="9"/>
      <c r="L402" s="9"/>
      <c r="O402" s="9"/>
      <c r="P402" s="9"/>
      <c r="R402" s="9"/>
      <c r="U402" s="9"/>
      <c r="AP402" s="9"/>
      <c r="AS402" s="9"/>
      <c r="AV402" s="9"/>
      <c r="AW402" s="9"/>
      <c r="AY402" s="9"/>
      <c r="BB402" s="9"/>
    </row>
    <row r="403" spans="3:54">
      <c r="C403" s="9"/>
      <c r="F403" s="9"/>
      <c r="G403" s="9"/>
      <c r="I403" s="9"/>
      <c r="L403" s="9"/>
      <c r="O403" s="9"/>
      <c r="P403" s="9"/>
      <c r="R403" s="9"/>
      <c r="U403" s="9"/>
      <c r="AP403" s="9"/>
      <c r="AS403" s="9"/>
      <c r="AV403" s="9"/>
      <c r="AW403" s="9"/>
      <c r="AY403" s="9"/>
      <c r="BB403" s="9"/>
    </row>
    <row r="404" spans="3:54">
      <c r="C404" s="9"/>
      <c r="F404" s="9"/>
      <c r="G404" s="9"/>
      <c r="I404" s="9"/>
      <c r="L404" s="9"/>
      <c r="O404" s="9"/>
      <c r="P404" s="9"/>
      <c r="R404" s="9"/>
      <c r="U404" s="9"/>
      <c r="AP404" s="9"/>
      <c r="AS404" s="9"/>
      <c r="AV404" s="9"/>
      <c r="AW404" s="9"/>
      <c r="AY404" s="9"/>
      <c r="BB404" s="9"/>
    </row>
    <row r="405" spans="3:54">
      <c r="C405" s="9"/>
      <c r="F405" s="9"/>
      <c r="G405" s="9"/>
      <c r="I405" s="9"/>
      <c r="L405" s="9"/>
      <c r="O405" s="9"/>
      <c r="P405" s="9"/>
      <c r="R405" s="9"/>
      <c r="U405" s="9"/>
      <c r="AP405" s="9"/>
      <c r="AS405" s="9"/>
      <c r="AV405" s="9"/>
      <c r="AW405" s="9"/>
      <c r="AY405" s="9"/>
      <c r="BB405" s="9"/>
    </row>
    <row r="406" spans="3:54">
      <c r="C406" s="9"/>
      <c r="F406" s="9"/>
      <c r="G406" s="9"/>
      <c r="I406" s="9"/>
      <c r="L406" s="9"/>
      <c r="O406" s="9"/>
      <c r="P406" s="9"/>
      <c r="R406" s="9"/>
      <c r="U406" s="9"/>
      <c r="AP406" s="9"/>
      <c r="AS406" s="9"/>
      <c r="AV406" s="9"/>
      <c r="AW406" s="9"/>
      <c r="AY406" s="9"/>
      <c r="BB406" s="9"/>
    </row>
    <row r="407" spans="3:54">
      <c r="C407" s="9"/>
      <c r="F407" s="9"/>
      <c r="G407" s="9"/>
      <c r="I407" s="9"/>
      <c r="L407" s="9"/>
      <c r="O407" s="9"/>
      <c r="P407" s="9"/>
      <c r="R407" s="9"/>
      <c r="U407" s="9"/>
      <c r="AP407" s="9"/>
      <c r="AS407" s="9"/>
      <c r="AV407" s="9"/>
      <c r="AW407" s="9"/>
      <c r="AY407" s="9"/>
      <c r="BB407" s="9"/>
    </row>
    <row r="408" spans="3:54">
      <c r="C408" s="9"/>
      <c r="F408" s="9"/>
      <c r="G408" s="9"/>
      <c r="I408" s="9"/>
      <c r="L408" s="9"/>
      <c r="O408" s="9"/>
      <c r="P408" s="9"/>
      <c r="R408" s="9"/>
      <c r="U408" s="9"/>
      <c r="AP408" s="9"/>
      <c r="AS408" s="9"/>
      <c r="AV408" s="9"/>
      <c r="AW408" s="9"/>
      <c r="AY408" s="9"/>
      <c r="BB408" s="9"/>
    </row>
    <row r="409" spans="3:54">
      <c r="C409" s="9"/>
      <c r="F409" s="9"/>
      <c r="G409" s="9"/>
      <c r="I409" s="9"/>
      <c r="L409" s="9"/>
      <c r="O409" s="9"/>
      <c r="P409" s="9"/>
      <c r="R409" s="9"/>
      <c r="U409" s="9"/>
      <c r="AP409" s="9"/>
      <c r="AS409" s="9"/>
      <c r="AV409" s="9"/>
      <c r="AW409" s="9"/>
      <c r="AY409" s="9"/>
      <c r="BB409" s="9"/>
    </row>
    <row r="410" spans="3:54">
      <c r="C410" s="9"/>
      <c r="F410" s="9"/>
      <c r="G410" s="9"/>
      <c r="I410" s="9"/>
      <c r="L410" s="9"/>
      <c r="O410" s="9"/>
      <c r="P410" s="9"/>
      <c r="R410" s="9"/>
      <c r="U410" s="9"/>
      <c r="AP410" s="9"/>
      <c r="AS410" s="9"/>
      <c r="AV410" s="9"/>
      <c r="AW410" s="9"/>
      <c r="AY410" s="9"/>
      <c r="BB410" s="9"/>
    </row>
    <row r="411" spans="3:54">
      <c r="C411" s="9"/>
      <c r="F411" s="9"/>
      <c r="G411" s="9"/>
      <c r="I411" s="9"/>
      <c r="L411" s="9"/>
      <c r="O411" s="9"/>
      <c r="P411" s="9"/>
      <c r="R411" s="9"/>
      <c r="U411" s="9"/>
      <c r="AP411" s="9"/>
      <c r="AS411" s="9"/>
      <c r="AV411" s="9"/>
      <c r="AW411" s="9"/>
      <c r="AY411" s="9"/>
      <c r="BB411" s="9"/>
    </row>
    <row r="412" spans="3:54">
      <c r="C412" s="9"/>
      <c r="F412" s="9"/>
      <c r="G412" s="9"/>
      <c r="I412" s="9"/>
      <c r="L412" s="9"/>
      <c r="O412" s="9"/>
      <c r="P412" s="9"/>
      <c r="R412" s="9"/>
      <c r="U412" s="9"/>
      <c r="AP412" s="9"/>
      <c r="AS412" s="9"/>
      <c r="AV412" s="9"/>
      <c r="AW412" s="9"/>
      <c r="AY412" s="9"/>
      <c r="BB412" s="9"/>
    </row>
    <row r="413" spans="3:54">
      <c r="C413" s="9"/>
      <c r="F413" s="9"/>
      <c r="G413" s="9"/>
      <c r="I413" s="9"/>
      <c r="L413" s="9"/>
      <c r="O413" s="9"/>
      <c r="P413" s="9"/>
      <c r="R413" s="9"/>
      <c r="U413" s="9"/>
      <c r="AP413" s="9"/>
      <c r="AS413" s="9"/>
      <c r="AV413" s="9"/>
      <c r="AW413" s="9"/>
      <c r="AY413" s="9"/>
      <c r="BB413" s="9"/>
    </row>
    <row r="414" spans="3:54">
      <c r="C414" s="9"/>
      <c r="F414" s="9"/>
      <c r="G414" s="9"/>
      <c r="I414" s="9"/>
      <c r="L414" s="9"/>
      <c r="O414" s="9"/>
      <c r="P414" s="9"/>
      <c r="R414" s="9"/>
      <c r="U414" s="9"/>
      <c r="AP414" s="9"/>
      <c r="AS414" s="9"/>
      <c r="AV414" s="9"/>
      <c r="AW414" s="9"/>
      <c r="AY414" s="9"/>
      <c r="BB414" s="9"/>
    </row>
    <row r="415" spans="3:54">
      <c r="C415" s="9"/>
      <c r="F415" s="9"/>
      <c r="G415" s="9"/>
      <c r="I415" s="9"/>
      <c r="L415" s="9"/>
      <c r="O415" s="9"/>
      <c r="P415" s="9"/>
      <c r="R415" s="9"/>
      <c r="U415" s="9"/>
      <c r="AP415" s="9"/>
      <c r="AS415" s="9"/>
      <c r="AV415" s="9"/>
      <c r="AW415" s="9"/>
      <c r="AY415" s="9"/>
      <c r="BB415" s="9"/>
    </row>
    <row r="416" spans="3:54">
      <c r="C416" s="9"/>
      <c r="F416" s="9"/>
      <c r="G416" s="9"/>
      <c r="I416" s="9"/>
      <c r="L416" s="9"/>
      <c r="O416" s="9"/>
      <c r="P416" s="9"/>
      <c r="R416" s="9"/>
      <c r="U416" s="9"/>
      <c r="AP416" s="9"/>
      <c r="AS416" s="9"/>
      <c r="AV416" s="9"/>
      <c r="AW416" s="9"/>
      <c r="AY416" s="9"/>
      <c r="BB416" s="9"/>
    </row>
    <row r="417" spans="3:54">
      <c r="C417" s="9"/>
      <c r="F417" s="9"/>
      <c r="G417" s="9"/>
      <c r="I417" s="9"/>
      <c r="L417" s="9"/>
      <c r="O417" s="9"/>
      <c r="P417" s="9"/>
      <c r="R417" s="9"/>
      <c r="U417" s="9"/>
      <c r="AP417" s="9"/>
      <c r="AS417" s="9"/>
      <c r="AV417" s="9"/>
      <c r="AW417" s="9"/>
      <c r="AY417" s="9"/>
      <c r="BB417" s="9"/>
    </row>
    <row r="418" spans="3:54">
      <c r="C418" s="9"/>
      <c r="F418" s="9"/>
      <c r="G418" s="9"/>
      <c r="I418" s="9"/>
      <c r="L418" s="9"/>
      <c r="O418" s="9"/>
      <c r="P418" s="9"/>
      <c r="R418" s="9"/>
      <c r="U418" s="9"/>
      <c r="AP418" s="9"/>
      <c r="AS418" s="9"/>
      <c r="AV418" s="9"/>
      <c r="AW418" s="9"/>
      <c r="AY418" s="9"/>
      <c r="BB418" s="9"/>
    </row>
    <row r="419" spans="3:54">
      <c r="C419" s="9"/>
      <c r="F419" s="9"/>
      <c r="G419" s="9"/>
      <c r="I419" s="9"/>
      <c r="L419" s="9"/>
      <c r="O419" s="9"/>
      <c r="P419" s="9"/>
      <c r="R419" s="9"/>
      <c r="U419" s="9"/>
      <c r="AP419" s="9"/>
      <c r="AS419" s="9"/>
      <c r="AV419" s="9"/>
      <c r="AW419" s="9"/>
      <c r="AY419" s="9"/>
      <c r="BB419" s="9"/>
    </row>
    <row r="420" spans="3:54">
      <c r="C420" s="9"/>
      <c r="F420" s="9"/>
      <c r="G420" s="9"/>
      <c r="I420" s="9"/>
      <c r="L420" s="9"/>
      <c r="O420" s="9"/>
      <c r="P420" s="9"/>
      <c r="R420" s="9"/>
      <c r="U420" s="9"/>
      <c r="AP420" s="9"/>
      <c r="AS420" s="9"/>
      <c r="AV420" s="9"/>
      <c r="AW420" s="9"/>
      <c r="AY420" s="9"/>
      <c r="BB420" s="9"/>
    </row>
    <row r="421" spans="3:54">
      <c r="C421" s="9"/>
      <c r="F421" s="9"/>
      <c r="G421" s="9"/>
      <c r="I421" s="9"/>
      <c r="L421" s="9"/>
      <c r="O421" s="9"/>
      <c r="P421" s="9"/>
      <c r="R421" s="9"/>
      <c r="U421" s="9"/>
      <c r="AP421" s="9"/>
      <c r="AS421" s="9"/>
      <c r="AV421" s="9"/>
      <c r="AW421" s="9"/>
      <c r="AY421" s="9"/>
      <c r="BB421" s="9"/>
    </row>
    <row r="422" spans="3:54">
      <c r="C422" s="9"/>
      <c r="F422" s="9"/>
      <c r="G422" s="9"/>
      <c r="I422" s="9"/>
      <c r="L422" s="9"/>
      <c r="O422" s="9"/>
      <c r="P422" s="9"/>
      <c r="R422" s="9"/>
      <c r="U422" s="9"/>
      <c r="AP422" s="9"/>
      <c r="AS422" s="9"/>
      <c r="AV422" s="9"/>
      <c r="AW422" s="9"/>
      <c r="AY422" s="9"/>
      <c r="BB422" s="9"/>
    </row>
    <row r="423" spans="3:54">
      <c r="C423" s="9"/>
      <c r="F423" s="9"/>
      <c r="G423" s="9"/>
      <c r="I423" s="9"/>
      <c r="L423" s="9"/>
      <c r="O423" s="9"/>
      <c r="P423" s="9"/>
      <c r="R423" s="9"/>
      <c r="U423" s="9"/>
      <c r="AP423" s="9"/>
      <c r="AS423" s="9"/>
      <c r="AV423" s="9"/>
      <c r="AW423" s="9"/>
      <c r="AY423" s="9"/>
      <c r="BB423" s="9"/>
    </row>
    <row r="424" spans="3:54">
      <c r="C424" s="9"/>
      <c r="F424" s="9"/>
      <c r="G424" s="9"/>
      <c r="I424" s="9"/>
      <c r="L424" s="9"/>
      <c r="O424" s="9"/>
      <c r="P424" s="9"/>
      <c r="R424" s="9"/>
      <c r="U424" s="9"/>
      <c r="AP424" s="9"/>
      <c r="AS424" s="9"/>
      <c r="AV424" s="9"/>
      <c r="AW424" s="9"/>
      <c r="AY424" s="9"/>
      <c r="BB424" s="9"/>
    </row>
    <row r="425" spans="3:54">
      <c r="C425" s="9"/>
      <c r="F425" s="9"/>
      <c r="G425" s="9"/>
      <c r="I425" s="9"/>
      <c r="L425" s="9"/>
      <c r="O425" s="9"/>
      <c r="P425" s="9"/>
      <c r="R425" s="9"/>
      <c r="U425" s="9"/>
      <c r="AP425" s="9"/>
      <c r="AS425" s="9"/>
      <c r="AV425" s="9"/>
      <c r="AW425" s="9"/>
      <c r="AY425" s="9"/>
      <c r="BB425" s="9"/>
    </row>
    <row r="426" spans="3:54">
      <c r="C426" s="9"/>
      <c r="F426" s="9"/>
      <c r="G426" s="9"/>
      <c r="I426" s="9"/>
      <c r="L426" s="9"/>
      <c r="O426" s="9"/>
      <c r="P426" s="9"/>
      <c r="R426" s="9"/>
      <c r="U426" s="9"/>
      <c r="AP426" s="9"/>
      <c r="AS426" s="9"/>
      <c r="AV426" s="9"/>
      <c r="AW426" s="9"/>
      <c r="AY426" s="9"/>
      <c r="BB426" s="9"/>
    </row>
    <row r="427" spans="3:54">
      <c r="C427" s="9"/>
      <c r="F427" s="9"/>
      <c r="G427" s="9"/>
      <c r="I427" s="9"/>
      <c r="L427" s="9"/>
      <c r="O427" s="9"/>
      <c r="P427" s="9"/>
      <c r="R427" s="9"/>
      <c r="U427" s="9"/>
      <c r="AP427" s="9"/>
      <c r="AS427" s="9"/>
      <c r="AV427" s="9"/>
      <c r="AW427" s="9"/>
      <c r="AY427" s="9"/>
      <c r="BB427" s="9"/>
    </row>
    <row r="428" spans="3:54">
      <c r="C428" s="9"/>
      <c r="F428" s="9"/>
      <c r="G428" s="9"/>
      <c r="I428" s="9"/>
      <c r="L428" s="9"/>
      <c r="O428" s="9"/>
      <c r="P428" s="9"/>
      <c r="R428" s="9"/>
      <c r="U428" s="9"/>
      <c r="AP428" s="9"/>
      <c r="AS428" s="9"/>
      <c r="AV428" s="9"/>
      <c r="AW428" s="9"/>
      <c r="AY428" s="9"/>
      <c r="BB428" s="9"/>
    </row>
    <row r="429" spans="3:54">
      <c r="C429" s="9"/>
      <c r="F429" s="9"/>
      <c r="G429" s="9"/>
      <c r="I429" s="9"/>
      <c r="L429" s="9"/>
      <c r="O429" s="9"/>
      <c r="P429" s="9"/>
      <c r="R429" s="9"/>
      <c r="U429" s="9"/>
      <c r="AP429" s="9"/>
      <c r="AS429" s="9"/>
      <c r="AV429" s="9"/>
      <c r="AW429" s="9"/>
      <c r="AY429" s="9"/>
      <c r="BB429" s="9"/>
    </row>
    <row r="430" spans="3:54">
      <c r="C430" s="9"/>
      <c r="F430" s="9"/>
      <c r="G430" s="9"/>
      <c r="I430" s="9"/>
      <c r="L430" s="9"/>
      <c r="O430" s="9"/>
      <c r="P430" s="9"/>
      <c r="R430" s="9"/>
      <c r="U430" s="9"/>
      <c r="AP430" s="9"/>
      <c r="AS430" s="9"/>
      <c r="AV430" s="9"/>
      <c r="AW430" s="9"/>
      <c r="AY430" s="9"/>
      <c r="BB430" s="9"/>
    </row>
    <row r="431" spans="3:54">
      <c r="C431" s="9"/>
      <c r="F431" s="9"/>
      <c r="G431" s="9"/>
      <c r="I431" s="9"/>
      <c r="L431" s="9"/>
      <c r="O431" s="9"/>
      <c r="P431" s="9"/>
      <c r="R431" s="9"/>
      <c r="U431" s="9"/>
      <c r="AP431" s="9"/>
      <c r="AS431" s="9"/>
      <c r="AV431" s="9"/>
      <c r="AW431" s="9"/>
      <c r="AY431" s="9"/>
      <c r="BB431" s="9"/>
    </row>
    <row r="432" spans="3:54">
      <c r="C432" s="9"/>
      <c r="F432" s="9"/>
      <c r="G432" s="9"/>
      <c r="I432" s="9"/>
      <c r="L432" s="9"/>
      <c r="O432" s="9"/>
      <c r="P432" s="9"/>
      <c r="R432" s="9"/>
      <c r="U432" s="9"/>
      <c r="AP432" s="9"/>
      <c r="AS432" s="9"/>
      <c r="AV432" s="9"/>
      <c r="AW432" s="9"/>
      <c r="AY432" s="9"/>
      <c r="BB432" s="9"/>
    </row>
    <row r="433" spans="3:54">
      <c r="C433" s="9"/>
      <c r="F433" s="9"/>
      <c r="G433" s="9"/>
      <c r="I433" s="9"/>
      <c r="L433" s="9"/>
      <c r="O433" s="9"/>
      <c r="P433" s="9"/>
      <c r="R433" s="9"/>
      <c r="U433" s="9"/>
      <c r="AP433" s="9"/>
      <c r="AS433" s="9"/>
      <c r="AV433" s="9"/>
      <c r="AW433" s="9"/>
      <c r="AY433" s="9"/>
      <c r="BB433" s="9"/>
    </row>
    <row r="434" spans="3:54">
      <c r="C434" s="9"/>
      <c r="F434" s="9"/>
      <c r="G434" s="9"/>
      <c r="I434" s="9"/>
      <c r="L434" s="9"/>
      <c r="O434" s="9"/>
      <c r="P434" s="9"/>
      <c r="R434" s="9"/>
      <c r="U434" s="9"/>
      <c r="AP434" s="9"/>
      <c r="AS434" s="9"/>
      <c r="AV434" s="9"/>
      <c r="AW434" s="9"/>
      <c r="AY434" s="9"/>
      <c r="BB434" s="9"/>
    </row>
    <row r="435" spans="3:54">
      <c r="C435" s="9"/>
      <c r="F435" s="9"/>
      <c r="G435" s="9"/>
      <c r="I435" s="9"/>
      <c r="L435" s="9"/>
      <c r="O435" s="9"/>
      <c r="P435" s="9"/>
      <c r="R435" s="9"/>
      <c r="U435" s="9"/>
      <c r="AP435" s="9"/>
      <c r="AS435" s="9"/>
      <c r="AV435" s="9"/>
      <c r="AW435" s="9"/>
      <c r="AY435" s="9"/>
      <c r="BB435" s="9"/>
    </row>
    <row r="436" spans="3:54">
      <c r="C436" s="9"/>
      <c r="F436" s="9"/>
      <c r="G436" s="9"/>
      <c r="I436" s="9"/>
      <c r="L436" s="9"/>
      <c r="O436" s="9"/>
      <c r="P436" s="9"/>
      <c r="R436" s="9"/>
      <c r="U436" s="9"/>
      <c r="AP436" s="9"/>
      <c r="AS436" s="9"/>
      <c r="AV436" s="9"/>
      <c r="AW436" s="9"/>
      <c r="AY436" s="9"/>
      <c r="BB436" s="9"/>
    </row>
    <row r="437" spans="3:54">
      <c r="C437" s="9"/>
      <c r="F437" s="9"/>
      <c r="G437" s="9"/>
      <c r="I437" s="9"/>
      <c r="L437" s="9"/>
      <c r="O437" s="9"/>
      <c r="P437" s="9"/>
      <c r="R437" s="9"/>
      <c r="U437" s="9"/>
      <c r="AP437" s="9"/>
      <c r="AS437" s="9"/>
      <c r="AV437" s="9"/>
      <c r="AW437" s="9"/>
      <c r="AY437" s="9"/>
      <c r="BB437" s="9"/>
    </row>
    <row r="438" spans="3:54">
      <c r="C438" s="9"/>
      <c r="F438" s="9"/>
      <c r="G438" s="9"/>
      <c r="I438" s="9"/>
      <c r="L438" s="9"/>
      <c r="O438" s="9"/>
      <c r="P438" s="9"/>
      <c r="R438" s="9"/>
      <c r="U438" s="9"/>
      <c r="AP438" s="9"/>
      <c r="AS438" s="9"/>
      <c r="AV438" s="9"/>
      <c r="AW438" s="9"/>
      <c r="AY438" s="9"/>
      <c r="BB438" s="9"/>
    </row>
    <row r="439" spans="3:54">
      <c r="C439" s="9"/>
      <c r="F439" s="9"/>
      <c r="G439" s="9"/>
      <c r="I439" s="9"/>
      <c r="L439" s="9"/>
      <c r="O439" s="9"/>
      <c r="P439" s="9"/>
      <c r="R439" s="9"/>
      <c r="U439" s="9"/>
      <c r="AP439" s="9"/>
      <c r="AS439" s="9"/>
      <c r="AV439" s="9"/>
      <c r="AW439" s="9"/>
      <c r="AY439" s="9"/>
      <c r="BB439" s="9"/>
    </row>
    <row r="440" spans="3:54">
      <c r="C440" s="9"/>
      <c r="F440" s="9"/>
      <c r="G440" s="9"/>
      <c r="I440" s="9"/>
      <c r="L440" s="9"/>
      <c r="O440" s="9"/>
      <c r="P440" s="9"/>
      <c r="R440" s="9"/>
      <c r="U440" s="9"/>
      <c r="AP440" s="9"/>
      <c r="AS440" s="9"/>
      <c r="AV440" s="9"/>
      <c r="AW440" s="9"/>
      <c r="AY440" s="9"/>
      <c r="BB440" s="9"/>
    </row>
    <row r="441" spans="3:54">
      <c r="C441" s="9"/>
      <c r="F441" s="9"/>
      <c r="G441" s="9"/>
      <c r="I441" s="9"/>
      <c r="L441" s="9"/>
      <c r="O441" s="9"/>
      <c r="P441" s="9"/>
      <c r="R441" s="9"/>
      <c r="U441" s="9"/>
      <c r="AP441" s="9"/>
      <c r="AS441" s="9"/>
      <c r="AV441" s="9"/>
      <c r="AW441" s="9"/>
      <c r="AY441" s="9"/>
      <c r="BB441" s="9"/>
    </row>
    <row r="442" spans="3:54">
      <c r="C442" s="9"/>
      <c r="F442" s="9"/>
      <c r="G442" s="9"/>
      <c r="I442" s="9"/>
      <c r="L442" s="9"/>
      <c r="O442" s="9"/>
      <c r="P442" s="9"/>
      <c r="R442" s="9"/>
      <c r="U442" s="9"/>
      <c r="AP442" s="9"/>
      <c r="AS442" s="9"/>
      <c r="AV442" s="9"/>
      <c r="AW442" s="9"/>
      <c r="AY442" s="9"/>
      <c r="BB442" s="9"/>
    </row>
    <row r="443" spans="3:54">
      <c r="C443" s="9"/>
      <c r="F443" s="9"/>
      <c r="G443" s="9"/>
      <c r="I443" s="9"/>
      <c r="L443" s="9"/>
      <c r="O443" s="9"/>
      <c r="P443" s="9"/>
      <c r="R443" s="9"/>
      <c r="U443" s="9"/>
      <c r="AP443" s="9"/>
      <c r="AS443" s="9"/>
      <c r="AV443" s="9"/>
      <c r="AW443" s="9"/>
      <c r="AY443" s="9"/>
      <c r="BB443" s="9"/>
    </row>
    <row r="444" spans="3:54">
      <c r="C444" s="9"/>
      <c r="F444" s="9"/>
      <c r="G444" s="9"/>
      <c r="I444" s="9"/>
      <c r="L444" s="9"/>
      <c r="O444" s="9"/>
      <c r="P444" s="9"/>
      <c r="R444" s="9"/>
      <c r="U444" s="9"/>
      <c r="AP444" s="9"/>
      <c r="AS444" s="9"/>
      <c r="AV444" s="9"/>
      <c r="AW444" s="9"/>
      <c r="AY444" s="9"/>
      <c r="BB444" s="9"/>
    </row>
    <row r="445" spans="3:54">
      <c r="C445" s="9"/>
      <c r="F445" s="9"/>
      <c r="G445" s="9"/>
      <c r="I445" s="9"/>
      <c r="L445" s="9"/>
      <c r="O445" s="9"/>
      <c r="P445" s="9"/>
      <c r="R445" s="9"/>
      <c r="U445" s="9"/>
      <c r="AP445" s="9"/>
      <c r="AS445" s="9"/>
      <c r="AV445" s="9"/>
      <c r="AW445" s="9"/>
      <c r="AY445" s="9"/>
      <c r="BB445" s="9"/>
    </row>
    <row r="446" spans="3:54">
      <c r="C446" s="9"/>
      <c r="F446" s="9"/>
      <c r="G446" s="9"/>
      <c r="I446" s="9"/>
      <c r="L446" s="9"/>
      <c r="O446" s="9"/>
      <c r="P446" s="9"/>
      <c r="R446" s="9"/>
      <c r="U446" s="9"/>
      <c r="AP446" s="9"/>
      <c r="AS446" s="9"/>
      <c r="AV446" s="9"/>
      <c r="AW446" s="9"/>
      <c r="AY446" s="9"/>
      <c r="BB446" s="9"/>
    </row>
    <row r="447" spans="3:54">
      <c r="C447" s="9"/>
      <c r="F447" s="9"/>
      <c r="G447" s="9"/>
      <c r="I447" s="9"/>
      <c r="L447" s="9"/>
      <c r="O447" s="9"/>
      <c r="P447" s="9"/>
      <c r="R447" s="9"/>
      <c r="U447" s="9"/>
      <c r="AP447" s="9"/>
      <c r="AS447" s="9"/>
      <c r="AV447" s="9"/>
      <c r="AW447" s="9"/>
      <c r="AY447" s="9"/>
      <c r="BB447" s="9"/>
    </row>
    <row r="448" spans="3:54">
      <c r="C448" s="9"/>
      <c r="F448" s="9"/>
      <c r="G448" s="9"/>
      <c r="I448" s="9"/>
      <c r="L448" s="9"/>
      <c r="O448" s="9"/>
      <c r="P448" s="9"/>
      <c r="R448" s="9"/>
      <c r="U448" s="9"/>
      <c r="AP448" s="9"/>
      <c r="AS448" s="9"/>
      <c r="AV448" s="9"/>
      <c r="AW448" s="9"/>
      <c r="AY448" s="9"/>
      <c r="BB448" s="9"/>
    </row>
    <row r="449" spans="3:54">
      <c r="C449" s="9"/>
      <c r="F449" s="9"/>
      <c r="G449" s="9"/>
      <c r="I449" s="9"/>
      <c r="L449" s="9"/>
      <c r="O449" s="9"/>
      <c r="P449" s="9"/>
      <c r="R449" s="9"/>
      <c r="U449" s="9"/>
      <c r="AP449" s="9"/>
      <c r="AS449" s="9"/>
      <c r="AV449" s="9"/>
      <c r="AW449" s="9"/>
      <c r="AY449" s="9"/>
      <c r="BB449" s="9"/>
    </row>
    <row r="450" spans="3:54">
      <c r="C450" s="9"/>
      <c r="F450" s="9"/>
      <c r="G450" s="9"/>
      <c r="I450" s="9"/>
      <c r="L450" s="9"/>
      <c r="O450" s="9"/>
      <c r="P450" s="9"/>
      <c r="R450" s="9"/>
      <c r="U450" s="9"/>
      <c r="AP450" s="9"/>
      <c r="AS450" s="9"/>
      <c r="AV450" s="9"/>
      <c r="AW450" s="9"/>
      <c r="AY450" s="9"/>
      <c r="BB450" s="9"/>
    </row>
    <row r="451" spans="3:54">
      <c r="C451" s="9"/>
      <c r="F451" s="9"/>
      <c r="G451" s="9"/>
      <c r="I451" s="9"/>
      <c r="L451" s="9"/>
      <c r="O451" s="9"/>
      <c r="P451" s="9"/>
      <c r="R451" s="9"/>
      <c r="U451" s="9"/>
      <c r="AP451" s="9"/>
      <c r="AS451" s="9"/>
      <c r="AV451" s="9"/>
      <c r="AW451" s="9"/>
      <c r="AY451" s="9"/>
      <c r="BB451" s="9"/>
    </row>
    <row r="452" spans="3:54">
      <c r="C452" s="9"/>
      <c r="F452" s="9"/>
      <c r="G452" s="9"/>
      <c r="I452" s="9"/>
      <c r="L452" s="9"/>
      <c r="O452" s="9"/>
      <c r="P452" s="9"/>
      <c r="R452" s="9"/>
      <c r="U452" s="9"/>
      <c r="AP452" s="9"/>
      <c r="AS452" s="9"/>
      <c r="AV452" s="9"/>
      <c r="AW452" s="9"/>
      <c r="AY452" s="9"/>
      <c r="BB452" s="9"/>
    </row>
    <row r="453" spans="3:54">
      <c r="C453" s="9"/>
      <c r="F453" s="9"/>
      <c r="G453" s="9"/>
      <c r="I453" s="9"/>
      <c r="L453" s="9"/>
      <c r="O453" s="9"/>
      <c r="P453" s="9"/>
      <c r="R453" s="9"/>
      <c r="U453" s="9"/>
      <c r="AP453" s="9"/>
      <c r="AS453" s="9"/>
      <c r="AV453" s="9"/>
      <c r="AW453" s="9"/>
      <c r="AY453" s="9"/>
      <c r="BB453" s="9"/>
    </row>
    <row r="454" spans="3:54">
      <c r="C454" s="9"/>
      <c r="F454" s="9"/>
      <c r="G454" s="9"/>
      <c r="I454" s="9"/>
      <c r="L454" s="9"/>
      <c r="O454" s="9"/>
      <c r="P454" s="9"/>
      <c r="R454" s="9"/>
      <c r="U454" s="9"/>
      <c r="AP454" s="9"/>
      <c r="AS454" s="9"/>
      <c r="AV454" s="9"/>
      <c r="AW454" s="9"/>
      <c r="AY454" s="9"/>
      <c r="BB454" s="9"/>
    </row>
    <row r="455" spans="3:54">
      <c r="C455" s="9"/>
      <c r="F455" s="9"/>
      <c r="G455" s="9"/>
      <c r="I455" s="9"/>
      <c r="L455" s="9"/>
      <c r="O455" s="9"/>
      <c r="P455" s="9"/>
      <c r="R455" s="9"/>
      <c r="U455" s="9"/>
      <c r="AP455" s="9"/>
      <c r="AS455" s="9"/>
      <c r="AV455" s="9"/>
      <c r="AW455" s="9"/>
      <c r="AY455" s="9"/>
      <c r="BB455" s="9"/>
    </row>
    <row r="456" spans="3:54">
      <c r="C456" s="9"/>
      <c r="F456" s="9"/>
      <c r="G456" s="9"/>
      <c r="I456" s="9"/>
      <c r="L456" s="9"/>
      <c r="O456" s="9"/>
      <c r="P456" s="9"/>
      <c r="R456" s="9"/>
      <c r="U456" s="9"/>
      <c r="AP456" s="9"/>
      <c r="AS456" s="9"/>
      <c r="AV456" s="9"/>
      <c r="AW456" s="9"/>
      <c r="AY456" s="9"/>
      <c r="BB456" s="9"/>
    </row>
    <row r="457" spans="3:54">
      <c r="C457" s="9"/>
      <c r="F457" s="9"/>
      <c r="G457" s="9"/>
      <c r="I457" s="9"/>
      <c r="L457" s="9"/>
      <c r="O457" s="9"/>
      <c r="P457" s="9"/>
      <c r="R457" s="9"/>
      <c r="U457" s="9"/>
      <c r="AP457" s="9"/>
      <c r="AS457" s="9"/>
      <c r="AV457" s="9"/>
      <c r="AW457" s="9"/>
      <c r="AY457" s="9"/>
      <c r="BB457" s="9"/>
    </row>
    <row r="458" spans="3:54">
      <c r="C458" s="9"/>
      <c r="F458" s="9"/>
      <c r="G458" s="9"/>
      <c r="I458" s="9"/>
      <c r="L458" s="9"/>
      <c r="O458" s="9"/>
      <c r="P458" s="9"/>
      <c r="R458" s="9"/>
      <c r="U458" s="9"/>
      <c r="AP458" s="9"/>
      <c r="AS458" s="9"/>
      <c r="AV458" s="9"/>
      <c r="AW458" s="9"/>
      <c r="AY458" s="9"/>
      <c r="BB458" s="9"/>
    </row>
    <row r="459" spans="3:54">
      <c r="C459" s="9"/>
      <c r="F459" s="9"/>
      <c r="G459" s="9"/>
      <c r="I459" s="9"/>
      <c r="L459" s="9"/>
      <c r="O459" s="9"/>
      <c r="P459" s="9"/>
      <c r="R459" s="9"/>
      <c r="U459" s="9"/>
      <c r="AP459" s="9"/>
      <c r="AS459" s="9"/>
      <c r="AV459" s="9"/>
      <c r="AW459" s="9"/>
      <c r="AY459" s="9"/>
      <c r="BB459" s="9"/>
    </row>
    <row r="460" spans="3:54">
      <c r="C460" s="9"/>
      <c r="F460" s="9"/>
      <c r="G460" s="9"/>
      <c r="I460" s="9"/>
      <c r="L460" s="9"/>
      <c r="O460" s="9"/>
      <c r="P460" s="9"/>
      <c r="R460" s="9"/>
      <c r="U460" s="9"/>
      <c r="AP460" s="9"/>
      <c r="AS460" s="9"/>
      <c r="AV460" s="9"/>
      <c r="AW460" s="9"/>
      <c r="AY460" s="9"/>
      <c r="BB460" s="9"/>
    </row>
    <row r="461" spans="3:54">
      <c r="C461" s="9"/>
      <c r="F461" s="9"/>
      <c r="G461" s="9"/>
      <c r="I461" s="9"/>
      <c r="L461" s="9"/>
      <c r="O461" s="9"/>
      <c r="P461" s="9"/>
      <c r="R461" s="9"/>
      <c r="U461" s="9"/>
      <c r="AP461" s="9"/>
      <c r="AS461" s="9"/>
      <c r="AV461" s="9"/>
      <c r="AW461" s="9"/>
      <c r="AY461" s="9"/>
      <c r="BB461" s="9"/>
    </row>
    <row r="462" spans="3:54">
      <c r="C462" s="9"/>
      <c r="F462" s="9"/>
      <c r="G462" s="9"/>
      <c r="I462" s="9"/>
      <c r="L462" s="9"/>
      <c r="O462" s="9"/>
      <c r="P462" s="9"/>
      <c r="R462" s="9"/>
      <c r="U462" s="9"/>
      <c r="AP462" s="9"/>
      <c r="AS462" s="9"/>
      <c r="AV462" s="9"/>
      <c r="AW462" s="9"/>
      <c r="AY462" s="9"/>
      <c r="BB462" s="9"/>
    </row>
    <row r="463" spans="3:54">
      <c r="C463" s="9"/>
      <c r="F463" s="9"/>
      <c r="G463" s="9"/>
      <c r="I463" s="9"/>
      <c r="L463" s="9"/>
      <c r="O463" s="9"/>
      <c r="P463" s="9"/>
      <c r="R463" s="9"/>
      <c r="U463" s="9"/>
      <c r="AP463" s="9"/>
      <c r="AS463" s="9"/>
      <c r="AV463" s="9"/>
      <c r="AW463" s="9"/>
      <c r="AY463" s="9"/>
      <c r="BB463" s="9"/>
    </row>
    <row r="464" spans="3:54">
      <c r="C464" s="9"/>
      <c r="F464" s="9"/>
      <c r="G464" s="9"/>
      <c r="I464" s="9"/>
      <c r="L464" s="9"/>
      <c r="O464" s="9"/>
      <c r="P464" s="9"/>
      <c r="R464" s="9"/>
      <c r="U464" s="9"/>
      <c r="AP464" s="9"/>
      <c r="AS464" s="9"/>
      <c r="AV464" s="9"/>
      <c r="AW464" s="9"/>
      <c r="AY464" s="9"/>
      <c r="BB464" s="9"/>
    </row>
    <row r="465" spans="3:54">
      <c r="C465" s="9"/>
      <c r="F465" s="9"/>
      <c r="G465" s="9"/>
      <c r="I465" s="9"/>
      <c r="L465" s="9"/>
      <c r="O465" s="9"/>
      <c r="P465" s="9"/>
      <c r="R465" s="9"/>
      <c r="U465" s="9"/>
      <c r="AP465" s="9"/>
      <c r="AS465" s="9"/>
      <c r="AV465" s="9"/>
      <c r="AW465" s="9"/>
      <c r="AY465" s="9"/>
      <c r="BB465" s="9"/>
    </row>
    <row r="466" spans="3:54">
      <c r="C466" s="9"/>
      <c r="F466" s="9"/>
      <c r="G466" s="9"/>
      <c r="I466" s="9"/>
      <c r="L466" s="9"/>
      <c r="O466" s="9"/>
      <c r="P466" s="9"/>
      <c r="R466" s="9"/>
      <c r="U466" s="9"/>
      <c r="AP466" s="9"/>
      <c r="AS466" s="9"/>
      <c r="AV466" s="9"/>
      <c r="AW466" s="9"/>
      <c r="AY466" s="9"/>
      <c r="BB466" s="9"/>
    </row>
    <row r="467" spans="3:54">
      <c r="C467" s="9"/>
      <c r="F467" s="9"/>
      <c r="G467" s="9"/>
      <c r="I467" s="9"/>
      <c r="L467" s="9"/>
      <c r="O467" s="9"/>
      <c r="P467" s="9"/>
      <c r="R467" s="9"/>
      <c r="U467" s="9"/>
      <c r="AP467" s="9"/>
      <c r="AS467" s="9"/>
      <c r="AV467" s="9"/>
      <c r="AW467" s="9"/>
      <c r="AY467" s="9"/>
      <c r="BB467" s="9"/>
    </row>
    <row r="468" spans="3:54">
      <c r="C468" s="9"/>
      <c r="F468" s="9"/>
      <c r="G468" s="9"/>
      <c r="I468" s="9"/>
      <c r="L468" s="9"/>
      <c r="O468" s="9"/>
      <c r="P468" s="9"/>
      <c r="R468" s="9"/>
      <c r="U468" s="9"/>
      <c r="AP468" s="9"/>
      <c r="AS468" s="9"/>
      <c r="AV468" s="9"/>
      <c r="AW468" s="9"/>
      <c r="AY468" s="9"/>
      <c r="BB468" s="9"/>
    </row>
    <row r="469" spans="3:54">
      <c r="C469" s="9"/>
      <c r="F469" s="9"/>
      <c r="G469" s="9"/>
      <c r="I469" s="9"/>
      <c r="L469" s="9"/>
      <c r="O469" s="9"/>
      <c r="P469" s="9"/>
      <c r="R469" s="9"/>
      <c r="U469" s="9"/>
      <c r="AP469" s="9"/>
      <c r="AS469" s="9"/>
      <c r="AV469" s="9"/>
      <c r="AW469" s="9"/>
      <c r="AY469" s="9"/>
      <c r="BB469" s="9"/>
    </row>
    <row r="470" spans="3:54">
      <c r="C470" s="9"/>
      <c r="F470" s="9"/>
      <c r="G470" s="9"/>
      <c r="I470" s="9"/>
      <c r="L470" s="9"/>
      <c r="O470" s="9"/>
      <c r="P470" s="9"/>
      <c r="R470" s="9"/>
      <c r="U470" s="9"/>
      <c r="AP470" s="9"/>
      <c r="AS470" s="9"/>
      <c r="AV470" s="9"/>
      <c r="AW470" s="9"/>
      <c r="AY470" s="9"/>
      <c r="BB470" s="9"/>
    </row>
    <row r="471" spans="3:54">
      <c r="C471" s="9"/>
      <c r="F471" s="9"/>
      <c r="G471" s="9"/>
      <c r="I471" s="9"/>
      <c r="L471" s="9"/>
      <c r="O471" s="9"/>
      <c r="P471" s="9"/>
      <c r="R471" s="9"/>
      <c r="U471" s="9"/>
      <c r="AP471" s="9"/>
      <c r="AS471" s="9"/>
      <c r="AV471" s="9"/>
      <c r="AW471" s="9"/>
      <c r="AY471" s="9"/>
      <c r="BB471" s="9"/>
    </row>
    <row r="472" spans="3:54">
      <c r="C472" s="9"/>
      <c r="F472" s="9"/>
      <c r="G472" s="9"/>
      <c r="I472" s="9"/>
      <c r="L472" s="9"/>
      <c r="O472" s="9"/>
      <c r="P472" s="9"/>
      <c r="R472" s="9"/>
      <c r="U472" s="9"/>
      <c r="AP472" s="9"/>
      <c r="AS472" s="9"/>
      <c r="AV472" s="9"/>
      <c r="AW472" s="9"/>
      <c r="AY472" s="9"/>
      <c r="BB472" s="9"/>
    </row>
    <row r="473" spans="3:54">
      <c r="C473" s="9"/>
      <c r="F473" s="9"/>
      <c r="G473" s="9"/>
      <c r="I473" s="9"/>
      <c r="L473" s="9"/>
      <c r="O473" s="9"/>
      <c r="P473" s="9"/>
      <c r="R473" s="9"/>
      <c r="U473" s="9"/>
      <c r="AP473" s="9"/>
      <c r="AS473" s="9"/>
      <c r="AV473" s="9"/>
      <c r="AW473" s="9"/>
      <c r="AY473" s="9"/>
      <c r="BB473" s="9"/>
    </row>
    <row r="474" spans="3:54">
      <c r="C474" s="9"/>
      <c r="F474" s="9"/>
      <c r="G474" s="9"/>
      <c r="I474" s="9"/>
      <c r="L474" s="9"/>
      <c r="O474" s="9"/>
      <c r="P474" s="9"/>
      <c r="R474" s="9"/>
      <c r="U474" s="9"/>
      <c r="AP474" s="9"/>
      <c r="AS474" s="9"/>
      <c r="AV474" s="9"/>
      <c r="AW474" s="9"/>
      <c r="AY474" s="9"/>
      <c r="BB474" s="9"/>
    </row>
    <row r="475" spans="3:54">
      <c r="C475" s="9"/>
      <c r="F475" s="9"/>
      <c r="G475" s="9"/>
      <c r="I475" s="9"/>
      <c r="L475" s="9"/>
      <c r="O475" s="9"/>
      <c r="P475" s="9"/>
      <c r="R475" s="9"/>
      <c r="U475" s="9"/>
      <c r="AP475" s="9"/>
      <c r="AS475" s="9"/>
      <c r="AV475" s="9"/>
      <c r="AW475" s="9"/>
      <c r="AY475" s="9"/>
      <c r="BB475" s="9"/>
    </row>
    <row r="476" spans="3:54">
      <c r="C476" s="9"/>
      <c r="F476" s="9"/>
      <c r="G476" s="9"/>
      <c r="I476" s="9"/>
      <c r="L476" s="9"/>
      <c r="O476" s="9"/>
      <c r="P476" s="9"/>
      <c r="R476" s="9"/>
      <c r="U476" s="9"/>
      <c r="AP476" s="9"/>
      <c r="AS476" s="9"/>
      <c r="AV476" s="9"/>
      <c r="AW476" s="9"/>
      <c r="AY476" s="9"/>
      <c r="BB476" s="9"/>
    </row>
    <row r="477" spans="3:54">
      <c r="C477" s="9"/>
      <c r="F477" s="9"/>
      <c r="G477" s="9"/>
      <c r="I477" s="9"/>
      <c r="L477" s="9"/>
      <c r="O477" s="9"/>
      <c r="P477" s="9"/>
      <c r="R477" s="9"/>
      <c r="U477" s="9"/>
      <c r="AP477" s="9"/>
      <c r="AS477" s="9"/>
      <c r="AV477" s="9"/>
      <c r="AW477" s="9"/>
      <c r="AY477" s="9"/>
      <c r="BB477" s="9"/>
    </row>
    <row r="478" spans="3:54">
      <c r="C478" s="9"/>
      <c r="F478" s="9"/>
      <c r="G478" s="9"/>
      <c r="I478" s="9"/>
      <c r="L478" s="9"/>
      <c r="O478" s="9"/>
      <c r="P478" s="9"/>
      <c r="R478" s="9"/>
      <c r="U478" s="9"/>
      <c r="AP478" s="9"/>
      <c r="AS478" s="9"/>
      <c r="AV478" s="9"/>
      <c r="AW478" s="9"/>
      <c r="AY478" s="9"/>
      <c r="BB478" s="9"/>
    </row>
    <row r="479" spans="3:54">
      <c r="C479" s="9"/>
      <c r="F479" s="9"/>
      <c r="G479" s="9"/>
      <c r="I479" s="9"/>
      <c r="L479" s="9"/>
      <c r="O479" s="9"/>
      <c r="P479" s="9"/>
      <c r="R479" s="9"/>
      <c r="U479" s="9"/>
      <c r="AP479" s="9"/>
      <c r="AS479" s="9"/>
      <c r="AV479" s="9"/>
      <c r="AW479" s="9"/>
      <c r="AY479" s="9"/>
      <c r="BB479" s="9"/>
    </row>
    <row r="480" spans="3:54">
      <c r="C480" s="9"/>
      <c r="F480" s="9"/>
      <c r="G480" s="9"/>
      <c r="I480" s="9"/>
      <c r="L480" s="9"/>
      <c r="O480" s="9"/>
      <c r="P480" s="9"/>
      <c r="R480" s="9"/>
      <c r="U480" s="9"/>
      <c r="AP480" s="9"/>
      <c r="AS480" s="9"/>
      <c r="AV480" s="9"/>
      <c r="AW480" s="9"/>
      <c r="AY480" s="9"/>
      <c r="BB480" s="9"/>
    </row>
    <row r="481" spans="3:54">
      <c r="C481" s="9"/>
      <c r="F481" s="9"/>
      <c r="G481" s="9"/>
      <c r="I481" s="9"/>
      <c r="L481" s="9"/>
      <c r="O481" s="9"/>
      <c r="P481" s="9"/>
      <c r="R481" s="9"/>
      <c r="U481" s="9"/>
      <c r="AP481" s="9"/>
      <c r="AS481" s="9"/>
      <c r="AV481" s="9"/>
      <c r="AW481" s="9"/>
      <c r="AY481" s="9"/>
      <c r="BB481" s="9"/>
    </row>
    <row r="482" spans="3:54">
      <c r="C482" s="9"/>
      <c r="F482" s="9"/>
      <c r="G482" s="9"/>
      <c r="I482" s="9"/>
      <c r="L482" s="9"/>
      <c r="O482" s="9"/>
      <c r="P482" s="9"/>
      <c r="R482" s="9"/>
      <c r="U482" s="9"/>
      <c r="AP482" s="9"/>
      <c r="AS482" s="9"/>
      <c r="AV482" s="9"/>
      <c r="AW482" s="9"/>
      <c r="AY482" s="9"/>
      <c r="BB482" s="9"/>
    </row>
    <row r="483" spans="3:54">
      <c r="C483" s="9"/>
      <c r="F483" s="9"/>
      <c r="G483" s="9"/>
      <c r="I483" s="9"/>
      <c r="L483" s="9"/>
      <c r="O483" s="9"/>
      <c r="P483" s="9"/>
      <c r="R483" s="9"/>
      <c r="U483" s="9"/>
      <c r="AP483" s="9"/>
      <c r="AS483" s="9"/>
      <c r="AV483" s="9"/>
      <c r="AW483" s="9"/>
      <c r="AY483" s="9"/>
      <c r="BB483" s="9"/>
    </row>
    <row r="484" spans="3:54">
      <c r="C484" s="9"/>
      <c r="F484" s="9"/>
      <c r="G484" s="9"/>
      <c r="I484" s="9"/>
      <c r="L484" s="9"/>
      <c r="O484" s="9"/>
      <c r="P484" s="9"/>
      <c r="R484" s="9"/>
      <c r="U484" s="9"/>
      <c r="AP484" s="9"/>
      <c r="AS484" s="9"/>
      <c r="AV484" s="9"/>
      <c r="AW484" s="9"/>
      <c r="AY484" s="9"/>
      <c r="BB484" s="9"/>
    </row>
    <row r="485" spans="3:54">
      <c r="C485" s="9"/>
      <c r="F485" s="9"/>
      <c r="G485" s="9"/>
      <c r="I485" s="9"/>
      <c r="L485" s="9"/>
      <c r="O485" s="9"/>
      <c r="P485" s="9"/>
      <c r="R485" s="9"/>
      <c r="U485" s="9"/>
      <c r="AP485" s="9"/>
      <c r="AS485" s="9"/>
      <c r="AV485" s="9"/>
      <c r="AW485" s="9"/>
      <c r="AY485" s="9"/>
      <c r="BB485" s="9"/>
    </row>
    <row r="486" spans="3:54">
      <c r="C486" s="9"/>
      <c r="F486" s="9"/>
      <c r="G486" s="9"/>
      <c r="I486" s="9"/>
      <c r="L486" s="9"/>
      <c r="O486" s="9"/>
      <c r="P486" s="9"/>
      <c r="R486" s="9"/>
      <c r="U486" s="9"/>
      <c r="AP486" s="9"/>
      <c r="AS486" s="9"/>
      <c r="AV486" s="9"/>
      <c r="AW486" s="9"/>
      <c r="AY486" s="9"/>
      <c r="BB486" s="9"/>
    </row>
    <row r="487" spans="3:54">
      <c r="C487" s="9"/>
      <c r="F487" s="9"/>
      <c r="G487" s="9"/>
      <c r="I487" s="9"/>
      <c r="L487" s="9"/>
      <c r="O487" s="9"/>
      <c r="P487" s="9"/>
      <c r="R487" s="9"/>
      <c r="U487" s="9"/>
      <c r="AP487" s="9"/>
      <c r="AS487" s="9"/>
      <c r="AV487" s="9"/>
      <c r="AW487" s="9"/>
      <c r="AY487" s="9"/>
      <c r="BB487" s="9"/>
    </row>
    <row r="488" spans="3:54">
      <c r="C488" s="9"/>
      <c r="F488" s="9"/>
      <c r="G488" s="9"/>
      <c r="I488" s="9"/>
      <c r="L488" s="9"/>
      <c r="O488" s="9"/>
      <c r="P488" s="9"/>
      <c r="R488" s="9"/>
      <c r="U488" s="9"/>
      <c r="AP488" s="9"/>
      <c r="AS488" s="9"/>
      <c r="AV488" s="9"/>
      <c r="AW488" s="9"/>
      <c r="AY488" s="9"/>
      <c r="BB488" s="9"/>
    </row>
    <row r="489" spans="3:54">
      <c r="C489" s="9"/>
      <c r="F489" s="9"/>
      <c r="G489" s="9"/>
      <c r="I489" s="9"/>
      <c r="L489" s="9"/>
      <c r="O489" s="9"/>
      <c r="P489" s="9"/>
      <c r="R489" s="9"/>
      <c r="U489" s="9"/>
      <c r="AP489" s="9"/>
      <c r="AS489" s="9"/>
      <c r="AV489" s="9"/>
      <c r="AW489" s="9"/>
      <c r="AY489" s="9"/>
      <c r="BB489" s="9"/>
    </row>
    <row r="490" spans="3:54">
      <c r="C490" s="9"/>
      <c r="F490" s="9"/>
      <c r="G490" s="9"/>
      <c r="I490" s="9"/>
      <c r="L490" s="9"/>
      <c r="O490" s="9"/>
      <c r="P490" s="9"/>
      <c r="R490" s="9"/>
      <c r="U490" s="9"/>
      <c r="AP490" s="9"/>
      <c r="AS490" s="9"/>
      <c r="AV490" s="9"/>
      <c r="AW490" s="9"/>
      <c r="AY490" s="9"/>
      <c r="BB490" s="9"/>
    </row>
    <row r="491" spans="3:54">
      <c r="C491" s="9"/>
      <c r="F491" s="9"/>
      <c r="G491" s="9"/>
      <c r="I491" s="9"/>
      <c r="L491" s="9"/>
      <c r="O491" s="9"/>
      <c r="P491" s="9"/>
      <c r="R491" s="9"/>
      <c r="U491" s="9"/>
      <c r="AP491" s="9"/>
      <c r="AS491" s="9"/>
      <c r="AV491" s="9"/>
      <c r="AW491" s="9"/>
      <c r="AY491" s="9"/>
      <c r="BB491" s="9"/>
    </row>
    <row r="492" spans="3:54">
      <c r="C492" s="9"/>
      <c r="F492" s="9"/>
      <c r="G492" s="9"/>
      <c r="I492" s="9"/>
      <c r="L492" s="9"/>
      <c r="O492" s="9"/>
      <c r="P492" s="9"/>
      <c r="R492" s="9"/>
      <c r="U492" s="9"/>
      <c r="AP492" s="9"/>
      <c r="AS492" s="9"/>
      <c r="AV492" s="9"/>
      <c r="AW492" s="9"/>
      <c r="AY492" s="9"/>
      <c r="BB492" s="9"/>
    </row>
    <row r="493" spans="3:54">
      <c r="C493" s="9"/>
      <c r="F493" s="9"/>
      <c r="G493" s="9"/>
      <c r="I493" s="9"/>
      <c r="L493" s="9"/>
      <c r="O493" s="9"/>
      <c r="P493" s="9"/>
      <c r="R493" s="9"/>
      <c r="U493" s="9"/>
      <c r="AP493" s="9"/>
      <c r="AS493" s="9"/>
      <c r="AV493" s="9"/>
      <c r="AW493" s="9"/>
      <c r="AY493" s="9"/>
      <c r="BB493" s="9"/>
    </row>
    <row r="494" spans="3:54">
      <c r="C494" s="9"/>
      <c r="F494" s="9"/>
      <c r="G494" s="9"/>
      <c r="I494" s="9"/>
      <c r="L494" s="9"/>
      <c r="O494" s="9"/>
      <c r="P494" s="9"/>
      <c r="R494" s="9"/>
      <c r="U494" s="9"/>
      <c r="AP494" s="9"/>
      <c r="AS494" s="9"/>
      <c r="AV494" s="9"/>
      <c r="AW494" s="9"/>
      <c r="AY494" s="9"/>
      <c r="BB494" s="9"/>
    </row>
    <row r="495" spans="3:54">
      <c r="C495" s="9"/>
      <c r="F495" s="9"/>
      <c r="G495" s="9"/>
      <c r="I495" s="9"/>
      <c r="L495" s="9"/>
      <c r="O495" s="9"/>
      <c r="P495" s="9"/>
      <c r="R495" s="9"/>
      <c r="U495" s="9"/>
      <c r="AP495" s="9"/>
      <c r="AS495" s="9"/>
      <c r="AV495" s="9"/>
      <c r="AW495" s="9"/>
      <c r="AY495" s="9"/>
      <c r="BB495" s="9"/>
    </row>
    <row r="496" spans="3:54">
      <c r="C496" s="9"/>
      <c r="F496" s="9"/>
      <c r="G496" s="9"/>
      <c r="I496" s="9"/>
      <c r="L496" s="9"/>
      <c r="O496" s="9"/>
      <c r="P496" s="9"/>
      <c r="R496" s="9"/>
      <c r="U496" s="9"/>
      <c r="AP496" s="9"/>
      <c r="AS496" s="9"/>
      <c r="AV496" s="9"/>
      <c r="AW496" s="9"/>
      <c r="AY496" s="9"/>
      <c r="BB496" s="9"/>
    </row>
    <row r="497" spans="3:54">
      <c r="C497" s="9"/>
      <c r="F497" s="9"/>
      <c r="G497" s="9"/>
      <c r="I497" s="9"/>
      <c r="L497" s="9"/>
      <c r="O497" s="9"/>
      <c r="P497" s="9"/>
      <c r="R497" s="9"/>
      <c r="U497" s="9"/>
      <c r="AP497" s="9"/>
      <c r="AS497" s="9"/>
      <c r="AV497" s="9"/>
      <c r="AW497" s="9"/>
      <c r="AY497" s="9"/>
      <c r="BB497" s="9"/>
    </row>
    <row r="498" spans="3:54">
      <c r="C498" s="9"/>
      <c r="F498" s="9"/>
      <c r="G498" s="9"/>
      <c r="I498" s="9"/>
      <c r="L498" s="9"/>
      <c r="O498" s="9"/>
      <c r="P498" s="9"/>
      <c r="R498" s="9"/>
      <c r="U498" s="9"/>
      <c r="AP498" s="9"/>
      <c r="AS498" s="9"/>
      <c r="AV498" s="9"/>
      <c r="AW498" s="9"/>
      <c r="AY498" s="9"/>
      <c r="BB498" s="9"/>
    </row>
    <row r="499" spans="3:54">
      <c r="C499" s="9"/>
      <c r="F499" s="9"/>
      <c r="G499" s="9"/>
      <c r="I499" s="9"/>
      <c r="L499" s="9"/>
      <c r="O499" s="9"/>
      <c r="P499" s="9"/>
      <c r="R499" s="9"/>
      <c r="U499" s="9"/>
      <c r="AP499" s="9"/>
      <c r="AS499" s="9"/>
      <c r="AV499" s="9"/>
      <c r="AW499" s="9"/>
      <c r="AY499" s="9"/>
      <c r="BB499" s="9"/>
    </row>
    <row r="500" spans="3:54">
      <c r="C500" s="9"/>
      <c r="F500" s="9"/>
      <c r="G500" s="9"/>
      <c r="I500" s="9"/>
      <c r="L500" s="9"/>
      <c r="O500" s="9"/>
      <c r="P500" s="9"/>
      <c r="R500" s="9"/>
      <c r="U500" s="9"/>
      <c r="AP500" s="9"/>
      <c r="AS500" s="9"/>
      <c r="AV500" s="9"/>
      <c r="AW500" s="9"/>
      <c r="AY500" s="9"/>
      <c r="BB500" s="9"/>
    </row>
    <row r="501" spans="3:54">
      <c r="C501" s="9"/>
      <c r="F501" s="9"/>
      <c r="G501" s="9"/>
      <c r="I501" s="9"/>
      <c r="L501" s="9"/>
      <c r="O501" s="9"/>
      <c r="P501" s="9"/>
      <c r="R501" s="9"/>
      <c r="U501" s="9"/>
      <c r="AP501" s="9"/>
      <c r="AS501" s="9"/>
      <c r="AV501" s="9"/>
      <c r="AW501" s="9"/>
      <c r="AY501" s="9"/>
      <c r="BB501" s="9"/>
    </row>
    <row r="502" spans="3:54">
      <c r="C502" s="9"/>
      <c r="F502" s="9"/>
      <c r="G502" s="9"/>
      <c r="I502" s="9"/>
      <c r="L502" s="9"/>
      <c r="O502" s="9"/>
      <c r="P502" s="9"/>
      <c r="R502" s="9"/>
      <c r="U502" s="9"/>
      <c r="AP502" s="9"/>
      <c r="AS502" s="9"/>
      <c r="AV502" s="9"/>
      <c r="AW502" s="9"/>
      <c r="AY502" s="9"/>
      <c r="BB502" s="9"/>
    </row>
    <row r="503" spans="3:54">
      <c r="C503" s="9"/>
      <c r="F503" s="9"/>
      <c r="G503" s="9"/>
      <c r="I503" s="9"/>
      <c r="L503" s="9"/>
      <c r="O503" s="9"/>
      <c r="P503" s="9"/>
      <c r="R503" s="9"/>
      <c r="U503" s="9"/>
      <c r="AP503" s="9"/>
      <c r="AS503" s="9"/>
      <c r="AV503" s="9"/>
      <c r="AW503" s="9"/>
      <c r="AY503" s="9"/>
      <c r="BB503" s="9"/>
    </row>
    <row r="504" spans="3:54">
      <c r="C504" s="9"/>
      <c r="F504" s="9"/>
      <c r="G504" s="9"/>
      <c r="I504" s="9"/>
      <c r="L504" s="9"/>
      <c r="O504" s="9"/>
      <c r="P504" s="9"/>
      <c r="R504" s="9"/>
      <c r="U504" s="9"/>
      <c r="AP504" s="9"/>
      <c r="AS504" s="9"/>
      <c r="AV504" s="9"/>
      <c r="AW504" s="9"/>
      <c r="AY504" s="9"/>
      <c r="BB504" s="9"/>
    </row>
    <row r="505" spans="3:54">
      <c r="C505" s="9"/>
      <c r="F505" s="9"/>
      <c r="G505" s="9"/>
      <c r="I505" s="9"/>
      <c r="L505" s="9"/>
      <c r="O505" s="9"/>
      <c r="P505" s="9"/>
      <c r="R505" s="9"/>
      <c r="U505" s="9"/>
      <c r="AP505" s="9"/>
      <c r="AS505" s="9"/>
      <c r="AV505" s="9"/>
      <c r="AW505" s="9"/>
      <c r="AY505" s="9"/>
      <c r="BB505" s="9"/>
    </row>
    <row r="506" spans="3:54">
      <c r="C506" s="9"/>
      <c r="F506" s="9"/>
      <c r="G506" s="9"/>
      <c r="I506" s="9"/>
      <c r="L506" s="9"/>
      <c r="O506" s="9"/>
      <c r="P506" s="9"/>
      <c r="R506" s="9"/>
      <c r="U506" s="9"/>
      <c r="AP506" s="9"/>
      <c r="AS506" s="9"/>
      <c r="AV506" s="9"/>
      <c r="AW506" s="9"/>
      <c r="AY506" s="9"/>
      <c r="BB506" s="9"/>
    </row>
    <row r="507" spans="3:54">
      <c r="C507" s="9"/>
      <c r="F507" s="9"/>
      <c r="G507" s="9"/>
      <c r="I507" s="9"/>
      <c r="L507" s="9"/>
      <c r="O507" s="9"/>
      <c r="P507" s="9"/>
      <c r="R507" s="9"/>
      <c r="U507" s="9"/>
      <c r="AP507" s="9"/>
      <c r="AS507" s="9"/>
      <c r="AV507" s="9"/>
      <c r="AW507" s="9"/>
      <c r="AY507" s="9"/>
      <c r="BB507" s="9"/>
    </row>
    <row r="508" spans="3:54">
      <c r="C508" s="9"/>
      <c r="F508" s="9"/>
      <c r="G508" s="9"/>
      <c r="I508" s="9"/>
      <c r="L508" s="9"/>
      <c r="O508" s="9"/>
      <c r="P508" s="9"/>
      <c r="R508" s="9"/>
      <c r="U508" s="9"/>
      <c r="AP508" s="9"/>
      <c r="AS508" s="9"/>
      <c r="AV508" s="9"/>
      <c r="AW508" s="9"/>
      <c r="AY508" s="9"/>
      <c r="BB508" s="9"/>
    </row>
    <row r="509" spans="3:54">
      <c r="C509" s="9"/>
      <c r="F509" s="9"/>
      <c r="G509" s="9"/>
      <c r="I509" s="9"/>
      <c r="L509" s="9"/>
      <c r="O509" s="9"/>
      <c r="P509" s="9"/>
      <c r="R509" s="9"/>
      <c r="U509" s="9"/>
      <c r="AP509" s="9"/>
      <c r="AS509" s="9"/>
      <c r="AV509" s="9"/>
      <c r="AW509" s="9"/>
      <c r="AY509" s="9"/>
      <c r="BB509" s="9"/>
    </row>
    <row r="510" spans="3:54">
      <c r="C510" s="9"/>
      <c r="F510" s="9"/>
      <c r="G510" s="9"/>
      <c r="I510" s="9"/>
      <c r="L510" s="9"/>
      <c r="O510" s="9"/>
      <c r="P510" s="9"/>
      <c r="R510" s="9"/>
      <c r="U510" s="9"/>
      <c r="AP510" s="9"/>
      <c r="AS510" s="9"/>
      <c r="AV510" s="9"/>
      <c r="AW510" s="9"/>
      <c r="AY510" s="9"/>
      <c r="BB510" s="9"/>
    </row>
    <row r="511" spans="3:54">
      <c r="C511" s="9"/>
      <c r="F511" s="9"/>
      <c r="G511" s="9"/>
      <c r="I511" s="9"/>
      <c r="L511" s="9"/>
      <c r="O511" s="9"/>
      <c r="P511" s="9"/>
      <c r="R511" s="9"/>
      <c r="U511" s="9"/>
      <c r="AP511" s="9"/>
      <c r="AS511" s="9"/>
      <c r="AV511" s="9"/>
      <c r="AW511" s="9"/>
      <c r="AY511" s="9"/>
      <c r="BB511" s="9"/>
    </row>
    <row r="512" spans="3:54">
      <c r="C512" s="9"/>
      <c r="F512" s="9"/>
      <c r="G512" s="9"/>
      <c r="I512" s="9"/>
      <c r="L512" s="9"/>
      <c r="O512" s="9"/>
      <c r="P512" s="9"/>
      <c r="R512" s="9"/>
      <c r="U512" s="9"/>
      <c r="AP512" s="9"/>
      <c r="AS512" s="9"/>
      <c r="AV512" s="9"/>
      <c r="AW512" s="9"/>
      <c r="AY512" s="9"/>
      <c r="BB512" s="9"/>
    </row>
    <row r="513" spans="3:54">
      <c r="C513" s="9"/>
      <c r="F513" s="9"/>
      <c r="G513" s="9"/>
      <c r="I513" s="9"/>
      <c r="L513" s="9"/>
      <c r="O513" s="9"/>
      <c r="P513" s="9"/>
      <c r="R513" s="9"/>
      <c r="U513" s="9"/>
      <c r="AP513" s="9"/>
      <c r="AS513" s="9"/>
      <c r="AV513" s="9"/>
      <c r="AW513" s="9"/>
      <c r="AY513" s="9"/>
      <c r="BB513" s="9"/>
    </row>
    <row r="514" spans="3:54">
      <c r="C514" s="9"/>
      <c r="F514" s="9"/>
      <c r="G514" s="9"/>
      <c r="I514" s="9"/>
      <c r="L514" s="9"/>
      <c r="O514" s="9"/>
      <c r="P514" s="9"/>
      <c r="R514" s="9"/>
      <c r="U514" s="9"/>
      <c r="AP514" s="9"/>
      <c r="AS514" s="9"/>
      <c r="AV514" s="9"/>
      <c r="AW514" s="9"/>
      <c r="AY514" s="9"/>
      <c r="BB514" s="9"/>
    </row>
    <row r="515" spans="3:54">
      <c r="C515" s="9"/>
      <c r="F515" s="9"/>
      <c r="G515" s="9"/>
      <c r="I515" s="9"/>
      <c r="L515" s="9"/>
      <c r="O515" s="9"/>
      <c r="P515" s="9"/>
      <c r="R515" s="9"/>
      <c r="U515" s="9"/>
      <c r="AP515" s="9"/>
      <c r="AS515" s="9"/>
      <c r="AV515" s="9"/>
      <c r="AW515" s="9"/>
      <c r="AY515" s="9"/>
      <c r="BB515" s="9"/>
    </row>
    <row r="516" spans="3:54">
      <c r="C516" s="9"/>
      <c r="F516" s="9"/>
      <c r="G516" s="9"/>
      <c r="I516" s="9"/>
      <c r="L516" s="9"/>
      <c r="O516" s="9"/>
      <c r="P516" s="9"/>
      <c r="R516" s="9"/>
      <c r="U516" s="9"/>
      <c r="AP516" s="9"/>
      <c r="AS516" s="9"/>
      <c r="AV516" s="9"/>
      <c r="AW516" s="9"/>
      <c r="AY516" s="9"/>
      <c r="BB516" s="9"/>
    </row>
    <row r="517" spans="3:54">
      <c r="C517" s="9"/>
      <c r="F517" s="9"/>
      <c r="G517" s="9"/>
      <c r="I517" s="9"/>
      <c r="L517" s="9"/>
      <c r="O517" s="9"/>
      <c r="P517" s="9"/>
      <c r="R517" s="9"/>
      <c r="U517" s="9"/>
      <c r="AP517" s="9"/>
      <c r="AS517" s="9"/>
      <c r="AV517" s="9"/>
      <c r="AW517" s="9"/>
      <c r="AY517" s="9"/>
      <c r="BB517" s="9"/>
    </row>
    <row r="518" spans="3:54">
      <c r="C518" s="9"/>
      <c r="F518" s="9"/>
      <c r="G518" s="9"/>
      <c r="I518" s="9"/>
      <c r="L518" s="9"/>
      <c r="O518" s="9"/>
      <c r="P518" s="9"/>
      <c r="R518" s="9"/>
      <c r="U518" s="9"/>
      <c r="AP518" s="9"/>
      <c r="AS518" s="9"/>
      <c r="AV518" s="9"/>
      <c r="AW518" s="9"/>
      <c r="AY518" s="9"/>
      <c r="BB518" s="9"/>
    </row>
    <row r="519" spans="3:54">
      <c r="C519" s="9"/>
      <c r="F519" s="9"/>
      <c r="G519" s="9"/>
      <c r="I519" s="9"/>
      <c r="L519" s="9"/>
      <c r="O519" s="9"/>
      <c r="P519" s="9"/>
      <c r="R519" s="9"/>
      <c r="U519" s="9"/>
      <c r="AP519" s="9"/>
      <c r="AS519" s="9"/>
      <c r="AV519" s="9"/>
      <c r="AW519" s="9"/>
      <c r="AY519" s="9"/>
      <c r="BB519" s="9"/>
    </row>
    <row r="520" spans="3:54">
      <c r="C520" s="9"/>
      <c r="F520" s="9"/>
      <c r="G520" s="9"/>
      <c r="I520" s="9"/>
      <c r="L520" s="9"/>
      <c r="O520" s="9"/>
      <c r="P520" s="9"/>
      <c r="R520" s="9"/>
      <c r="U520" s="9"/>
      <c r="AP520" s="9"/>
      <c r="AS520" s="9"/>
      <c r="AV520" s="9"/>
      <c r="AW520" s="9"/>
      <c r="AY520" s="9"/>
      <c r="BB520" s="9"/>
    </row>
    <row r="521" spans="3:54">
      <c r="C521" s="9"/>
      <c r="F521" s="9"/>
      <c r="G521" s="9"/>
      <c r="I521" s="9"/>
      <c r="L521" s="9"/>
      <c r="O521" s="9"/>
      <c r="P521" s="9"/>
      <c r="R521" s="9"/>
      <c r="U521" s="9"/>
      <c r="AP521" s="9"/>
      <c r="AS521" s="9"/>
      <c r="AV521" s="9"/>
      <c r="AW521" s="9"/>
      <c r="AY521" s="9"/>
      <c r="BB521" s="9"/>
    </row>
    <row r="522" spans="3:54">
      <c r="C522" s="9"/>
      <c r="F522" s="9"/>
      <c r="G522" s="9"/>
      <c r="I522" s="9"/>
      <c r="L522" s="9"/>
      <c r="O522" s="9"/>
      <c r="P522" s="9"/>
      <c r="R522" s="9"/>
      <c r="U522" s="9"/>
      <c r="AP522" s="9"/>
      <c r="AS522" s="9"/>
      <c r="AV522" s="9"/>
      <c r="AW522" s="9"/>
      <c r="AY522" s="9"/>
      <c r="BB522" s="9"/>
    </row>
    <row r="523" spans="3:54">
      <c r="C523" s="9"/>
      <c r="F523" s="9"/>
      <c r="G523" s="9"/>
      <c r="I523" s="9"/>
      <c r="L523" s="9"/>
      <c r="O523" s="9"/>
      <c r="P523" s="9"/>
      <c r="R523" s="9"/>
      <c r="U523" s="9"/>
      <c r="AP523" s="9"/>
      <c r="AS523" s="9"/>
      <c r="AV523" s="9"/>
      <c r="AW523" s="9"/>
      <c r="AY523" s="9"/>
      <c r="BB523" s="9"/>
    </row>
    <row r="524" spans="3:54">
      <c r="C524" s="9"/>
      <c r="F524" s="9"/>
      <c r="G524" s="9"/>
      <c r="I524" s="9"/>
      <c r="L524" s="9"/>
      <c r="O524" s="9"/>
      <c r="P524" s="9"/>
      <c r="R524" s="9"/>
      <c r="U524" s="9"/>
      <c r="AP524" s="9"/>
      <c r="AS524" s="9"/>
      <c r="AV524" s="9"/>
      <c r="AW524" s="9"/>
      <c r="AY524" s="9"/>
      <c r="BB524" s="9"/>
    </row>
    <row r="525" spans="3:54">
      <c r="C525" s="9"/>
      <c r="F525" s="9"/>
      <c r="G525" s="9"/>
      <c r="I525" s="9"/>
      <c r="L525" s="9"/>
      <c r="O525" s="9"/>
      <c r="P525" s="9"/>
      <c r="R525" s="9"/>
      <c r="U525" s="9"/>
      <c r="AP525" s="9"/>
      <c r="AS525" s="9"/>
      <c r="AV525" s="9"/>
      <c r="AW525" s="9"/>
      <c r="AY525" s="9"/>
      <c r="BB525" s="9"/>
    </row>
    <row r="526" spans="3:54">
      <c r="C526" s="9"/>
      <c r="F526" s="9"/>
      <c r="G526" s="9"/>
      <c r="I526" s="9"/>
      <c r="L526" s="9"/>
      <c r="O526" s="9"/>
      <c r="P526" s="9"/>
      <c r="R526" s="9"/>
      <c r="U526" s="9"/>
      <c r="AP526" s="9"/>
      <c r="AS526" s="9"/>
      <c r="AV526" s="9"/>
      <c r="AW526" s="9"/>
      <c r="AY526" s="9"/>
      <c r="BB526" s="9"/>
    </row>
    <row r="527" spans="3:54">
      <c r="C527" s="9"/>
      <c r="F527" s="9"/>
      <c r="G527" s="9"/>
      <c r="I527" s="9"/>
      <c r="L527" s="9"/>
      <c r="O527" s="9"/>
      <c r="P527" s="9"/>
      <c r="R527" s="9"/>
      <c r="U527" s="9"/>
      <c r="AP527" s="9"/>
      <c r="AS527" s="9"/>
      <c r="AV527" s="9"/>
      <c r="AW527" s="9"/>
      <c r="AY527" s="9"/>
      <c r="BB527" s="9"/>
    </row>
    <row r="528" spans="3:54">
      <c r="C528" s="9"/>
      <c r="F528" s="9"/>
      <c r="G528" s="9"/>
      <c r="I528" s="9"/>
      <c r="L528" s="9"/>
      <c r="O528" s="9"/>
      <c r="P528" s="9"/>
      <c r="R528" s="9"/>
      <c r="U528" s="9"/>
      <c r="AP528" s="9"/>
      <c r="AS528" s="9"/>
      <c r="AV528" s="9"/>
      <c r="AW528" s="9"/>
      <c r="AY528" s="9"/>
      <c r="BB528" s="9"/>
    </row>
    <row r="529" spans="3:54">
      <c r="C529" s="9"/>
      <c r="F529" s="9"/>
      <c r="G529" s="9"/>
      <c r="I529" s="9"/>
      <c r="L529" s="9"/>
      <c r="O529" s="9"/>
      <c r="P529" s="9"/>
      <c r="R529" s="9"/>
      <c r="U529" s="9"/>
      <c r="AP529" s="9"/>
      <c r="AS529" s="9"/>
      <c r="AV529" s="9"/>
      <c r="AW529" s="9"/>
      <c r="AY529" s="9"/>
      <c r="BB529" s="9"/>
    </row>
    <row r="530" spans="3:54">
      <c r="C530" s="9"/>
      <c r="F530" s="9"/>
      <c r="G530" s="9"/>
      <c r="I530" s="9"/>
      <c r="L530" s="9"/>
      <c r="O530" s="9"/>
      <c r="P530" s="9"/>
      <c r="R530" s="9"/>
      <c r="U530" s="9"/>
      <c r="AP530" s="9"/>
      <c r="AS530" s="9"/>
      <c r="AV530" s="9"/>
      <c r="AW530" s="9"/>
      <c r="AY530" s="9"/>
      <c r="BB530" s="9"/>
    </row>
    <row r="531" spans="3:54">
      <c r="C531" s="9"/>
      <c r="F531" s="9"/>
      <c r="G531" s="9"/>
      <c r="I531" s="9"/>
      <c r="L531" s="9"/>
      <c r="O531" s="9"/>
      <c r="P531" s="9"/>
      <c r="R531" s="9"/>
      <c r="U531" s="9"/>
      <c r="AP531" s="9"/>
      <c r="AS531" s="9"/>
      <c r="AV531" s="9"/>
      <c r="AW531" s="9"/>
      <c r="AY531" s="9"/>
      <c r="BB531" s="9"/>
    </row>
    <row r="532" spans="3:54">
      <c r="C532" s="9"/>
      <c r="F532" s="9"/>
      <c r="G532" s="9"/>
      <c r="I532" s="9"/>
      <c r="L532" s="9"/>
      <c r="O532" s="9"/>
      <c r="P532" s="9"/>
      <c r="R532" s="9"/>
      <c r="U532" s="9"/>
      <c r="AP532" s="9"/>
      <c r="AS532" s="9"/>
      <c r="AV532" s="9"/>
      <c r="AW532" s="9"/>
      <c r="AY532" s="9"/>
      <c r="BB532" s="9"/>
    </row>
    <row r="533" spans="3:54">
      <c r="C533" s="9"/>
      <c r="F533" s="9"/>
      <c r="G533" s="9"/>
      <c r="I533" s="9"/>
      <c r="L533" s="9"/>
      <c r="O533" s="9"/>
      <c r="P533" s="9"/>
      <c r="R533" s="9"/>
      <c r="U533" s="9"/>
      <c r="AP533" s="9"/>
      <c r="AS533" s="9"/>
      <c r="AV533" s="9"/>
      <c r="AW533" s="9"/>
      <c r="AY533" s="9"/>
      <c r="BB533" s="9"/>
    </row>
    <row r="534" spans="3:54">
      <c r="C534" s="9"/>
      <c r="F534" s="9"/>
      <c r="G534" s="9"/>
      <c r="I534" s="9"/>
      <c r="L534" s="9"/>
      <c r="O534" s="9"/>
      <c r="P534" s="9"/>
      <c r="R534" s="9"/>
      <c r="U534" s="9"/>
      <c r="AP534" s="9"/>
      <c r="AS534" s="9"/>
      <c r="AV534" s="9"/>
      <c r="AW534" s="9"/>
      <c r="AY534" s="9"/>
      <c r="BB534" s="9"/>
    </row>
    <row r="535" spans="3:54">
      <c r="C535" s="9"/>
      <c r="F535" s="9"/>
      <c r="G535" s="9"/>
      <c r="I535" s="9"/>
      <c r="L535" s="9"/>
      <c r="O535" s="9"/>
      <c r="P535" s="9"/>
      <c r="R535" s="9"/>
      <c r="U535" s="9"/>
      <c r="AP535" s="9"/>
      <c r="AS535" s="9"/>
      <c r="AV535" s="9"/>
      <c r="AW535" s="9"/>
      <c r="AY535" s="9"/>
      <c r="BB535" s="9"/>
    </row>
    <row r="536" spans="3:54">
      <c r="C536" s="9"/>
      <c r="F536" s="9"/>
      <c r="G536" s="9"/>
      <c r="I536" s="9"/>
      <c r="L536" s="9"/>
      <c r="O536" s="9"/>
      <c r="P536" s="9"/>
      <c r="R536" s="9"/>
      <c r="U536" s="9"/>
      <c r="AP536" s="9"/>
      <c r="AS536" s="9"/>
      <c r="AV536" s="9"/>
      <c r="AW536" s="9"/>
      <c r="AY536" s="9"/>
      <c r="BB536" s="9"/>
    </row>
    <row r="537" spans="3:54">
      <c r="C537" s="9"/>
      <c r="F537" s="9"/>
      <c r="G537" s="9"/>
      <c r="I537" s="9"/>
      <c r="L537" s="9"/>
      <c r="O537" s="9"/>
      <c r="P537" s="9"/>
      <c r="R537" s="9"/>
      <c r="U537" s="9"/>
      <c r="AP537" s="9"/>
      <c r="AS537" s="9"/>
      <c r="AV537" s="9"/>
      <c r="AW537" s="9"/>
      <c r="AY537" s="9"/>
      <c r="BB537" s="9"/>
    </row>
    <row r="538" spans="3:54">
      <c r="C538" s="9"/>
      <c r="F538" s="9"/>
      <c r="G538" s="9"/>
      <c r="I538" s="9"/>
      <c r="L538" s="9"/>
      <c r="O538" s="9"/>
      <c r="P538" s="9"/>
      <c r="R538" s="9"/>
      <c r="U538" s="9"/>
      <c r="AP538" s="9"/>
      <c r="AS538" s="9"/>
      <c r="AV538" s="9"/>
      <c r="AW538" s="9"/>
      <c r="AY538" s="9"/>
      <c r="BB538" s="9"/>
    </row>
    <row r="539" spans="3:54">
      <c r="C539" s="9"/>
      <c r="F539" s="9"/>
      <c r="G539" s="9"/>
      <c r="I539" s="9"/>
      <c r="L539" s="9"/>
      <c r="O539" s="9"/>
      <c r="P539" s="9"/>
      <c r="R539" s="9"/>
      <c r="U539" s="9"/>
      <c r="AP539" s="9"/>
      <c r="AS539" s="9"/>
      <c r="AV539" s="9"/>
      <c r="AW539" s="9"/>
      <c r="AY539" s="9"/>
      <c r="BB539" s="9"/>
    </row>
    <row r="540" spans="3:54">
      <c r="C540" s="9"/>
      <c r="F540" s="9"/>
      <c r="G540" s="9"/>
      <c r="I540" s="9"/>
      <c r="L540" s="9"/>
      <c r="O540" s="9"/>
      <c r="P540" s="9"/>
      <c r="R540" s="9"/>
      <c r="U540" s="9"/>
      <c r="AP540" s="9"/>
      <c r="AS540" s="9"/>
      <c r="AV540" s="9"/>
      <c r="AW540" s="9"/>
      <c r="AY540" s="9"/>
      <c r="BB540" s="9"/>
    </row>
    <row r="541" spans="3:54">
      <c r="C541" s="9"/>
      <c r="F541" s="9"/>
      <c r="G541" s="9"/>
      <c r="I541" s="9"/>
      <c r="L541" s="9"/>
      <c r="O541" s="9"/>
      <c r="P541" s="9"/>
      <c r="R541" s="9"/>
      <c r="U541" s="9"/>
      <c r="AP541" s="9"/>
      <c r="AS541" s="9"/>
      <c r="AV541" s="9"/>
      <c r="AW541" s="9"/>
      <c r="AY541" s="9"/>
      <c r="BB541" s="9"/>
    </row>
    <row r="542" spans="3:54">
      <c r="C542" s="9"/>
      <c r="F542" s="9"/>
      <c r="G542" s="9"/>
      <c r="I542" s="9"/>
      <c r="L542" s="9"/>
      <c r="O542" s="9"/>
      <c r="P542" s="9"/>
      <c r="R542" s="9"/>
      <c r="U542" s="9"/>
      <c r="AP542" s="9"/>
      <c r="AS542" s="9"/>
      <c r="AV542" s="9"/>
      <c r="AW542" s="9"/>
      <c r="AY542" s="9"/>
      <c r="BB542" s="9"/>
    </row>
    <row r="543" spans="3:54">
      <c r="C543" s="9"/>
      <c r="F543" s="9"/>
      <c r="G543" s="9"/>
      <c r="I543" s="9"/>
      <c r="L543" s="9"/>
      <c r="O543" s="9"/>
      <c r="P543" s="9"/>
      <c r="R543" s="9"/>
      <c r="U543" s="9"/>
      <c r="AP543" s="9"/>
      <c r="AS543" s="9"/>
      <c r="AV543" s="9"/>
      <c r="AW543" s="9"/>
      <c r="AY543" s="9"/>
      <c r="BB543" s="9"/>
    </row>
    <row r="544" spans="3:54">
      <c r="C544" s="9"/>
      <c r="F544" s="9"/>
      <c r="G544" s="9"/>
      <c r="I544" s="9"/>
      <c r="L544" s="9"/>
      <c r="O544" s="9"/>
      <c r="P544" s="9"/>
      <c r="R544" s="9"/>
      <c r="U544" s="9"/>
      <c r="AP544" s="9"/>
      <c r="AS544" s="9"/>
      <c r="AV544" s="9"/>
      <c r="AW544" s="9"/>
      <c r="AY544" s="9"/>
      <c r="BB544" s="9"/>
    </row>
    <row r="545" spans="3:54">
      <c r="C545" s="9"/>
      <c r="F545" s="9"/>
      <c r="G545" s="9"/>
      <c r="I545" s="9"/>
      <c r="L545" s="9"/>
      <c r="O545" s="9"/>
      <c r="P545" s="9"/>
      <c r="R545" s="9"/>
      <c r="U545" s="9"/>
      <c r="AP545" s="9"/>
      <c r="AS545" s="9"/>
      <c r="AV545" s="9"/>
      <c r="AW545" s="9"/>
      <c r="AY545" s="9"/>
      <c r="BB545" s="9"/>
    </row>
    <row r="546" spans="3:54">
      <c r="C546" s="9"/>
      <c r="F546" s="9"/>
      <c r="G546" s="9"/>
      <c r="I546" s="9"/>
      <c r="L546" s="9"/>
      <c r="O546" s="9"/>
      <c r="P546" s="9"/>
      <c r="R546" s="9"/>
      <c r="U546" s="9"/>
      <c r="AP546" s="9"/>
      <c r="AS546" s="9"/>
      <c r="AV546" s="9"/>
      <c r="AW546" s="9"/>
      <c r="AY546" s="9"/>
      <c r="BB546" s="9"/>
    </row>
    <row r="547" spans="3:54">
      <c r="C547" s="9"/>
      <c r="F547" s="9"/>
      <c r="G547" s="9"/>
      <c r="I547" s="9"/>
      <c r="L547" s="9"/>
      <c r="O547" s="9"/>
      <c r="P547" s="9"/>
      <c r="R547" s="9"/>
      <c r="U547" s="9"/>
      <c r="AP547" s="9"/>
      <c r="AS547" s="9"/>
      <c r="AV547" s="9"/>
      <c r="AW547" s="9"/>
      <c r="AY547" s="9"/>
      <c r="BB547" s="9"/>
    </row>
    <row r="548" spans="3:54">
      <c r="C548" s="9"/>
      <c r="F548" s="9"/>
      <c r="G548" s="9"/>
      <c r="I548" s="9"/>
      <c r="L548" s="9"/>
      <c r="O548" s="9"/>
      <c r="P548" s="9"/>
      <c r="R548" s="9"/>
      <c r="U548" s="9"/>
      <c r="AP548" s="9"/>
      <c r="AS548" s="9"/>
      <c r="AV548" s="9"/>
      <c r="AW548" s="9"/>
      <c r="AY548" s="9"/>
      <c r="BB548" s="9"/>
    </row>
    <row r="549" spans="3:54">
      <c r="C549" s="9"/>
      <c r="F549" s="9"/>
      <c r="G549" s="9"/>
      <c r="I549" s="9"/>
      <c r="L549" s="9"/>
      <c r="O549" s="9"/>
      <c r="P549" s="9"/>
      <c r="R549" s="9"/>
      <c r="U549" s="9"/>
      <c r="AP549" s="9"/>
      <c r="AS549" s="9"/>
      <c r="AV549" s="9"/>
      <c r="AW549" s="9"/>
      <c r="AY549" s="9"/>
      <c r="BB549" s="9"/>
    </row>
    <row r="550" spans="3:54">
      <c r="C550" s="9"/>
      <c r="F550" s="9"/>
      <c r="G550" s="9"/>
      <c r="I550" s="9"/>
      <c r="L550" s="9"/>
      <c r="O550" s="9"/>
      <c r="P550" s="9"/>
      <c r="R550" s="9"/>
      <c r="U550" s="9"/>
      <c r="AP550" s="9"/>
      <c r="AS550" s="9"/>
      <c r="AV550" s="9"/>
      <c r="AW550" s="9"/>
      <c r="AY550" s="9"/>
      <c r="BB550" s="9"/>
    </row>
    <row r="551" spans="3:54">
      <c r="C551" s="9"/>
      <c r="F551" s="9"/>
      <c r="G551" s="9"/>
      <c r="I551" s="9"/>
      <c r="L551" s="9"/>
      <c r="O551" s="9"/>
      <c r="P551" s="9"/>
      <c r="R551" s="9"/>
      <c r="U551" s="9"/>
      <c r="AP551" s="9"/>
      <c r="AS551" s="9"/>
      <c r="AV551" s="9"/>
      <c r="AW551" s="9"/>
      <c r="AY551" s="9"/>
      <c r="BB551" s="9"/>
    </row>
    <row r="552" spans="3:54">
      <c r="C552" s="9"/>
      <c r="F552" s="9"/>
      <c r="G552" s="9"/>
      <c r="I552" s="9"/>
      <c r="L552" s="9"/>
      <c r="O552" s="9"/>
      <c r="P552" s="9"/>
      <c r="R552" s="9"/>
      <c r="U552" s="9"/>
      <c r="AP552" s="9"/>
      <c r="AS552" s="9"/>
      <c r="AV552" s="9"/>
      <c r="AW552" s="9"/>
      <c r="AY552" s="9"/>
      <c r="BB552" s="9"/>
    </row>
    <row r="553" spans="3:54">
      <c r="C553" s="9"/>
      <c r="F553" s="9"/>
      <c r="G553" s="9"/>
      <c r="I553" s="9"/>
      <c r="L553" s="9"/>
      <c r="O553" s="9"/>
      <c r="P553" s="9"/>
      <c r="R553" s="9"/>
      <c r="U553" s="9"/>
      <c r="AP553" s="9"/>
      <c r="AS553" s="9"/>
      <c r="AV553" s="9"/>
      <c r="AW553" s="9"/>
      <c r="AY553" s="9"/>
      <c r="BB553" s="9"/>
    </row>
    <row r="554" spans="3:54">
      <c r="C554" s="9"/>
      <c r="F554" s="9"/>
      <c r="G554" s="9"/>
      <c r="I554" s="9"/>
      <c r="L554" s="9"/>
      <c r="O554" s="9"/>
      <c r="P554" s="9"/>
      <c r="R554" s="9"/>
      <c r="U554" s="9"/>
      <c r="AP554" s="9"/>
      <c r="AS554" s="9"/>
      <c r="AV554" s="9"/>
      <c r="AW554" s="9"/>
      <c r="AY554" s="9"/>
      <c r="BB554" s="9"/>
    </row>
    <row r="555" spans="3:54">
      <c r="C555" s="9"/>
      <c r="F555" s="9"/>
      <c r="G555" s="9"/>
      <c r="I555" s="9"/>
      <c r="L555" s="9"/>
      <c r="O555" s="9"/>
      <c r="P555" s="9"/>
      <c r="R555" s="9"/>
      <c r="U555" s="9"/>
      <c r="AP555" s="9"/>
      <c r="AS555" s="9"/>
      <c r="AV555" s="9"/>
      <c r="AW555" s="9"/>
      <c r="AY555" s="9"/>
      <c r="BB555" s="9"/>
    </row>
    <row r="556" spans="3:54">
      <c r="C556" s="9"/>
      <c r="F556" s="9"/>
      <c r="G556" s="9"/>
      <c r="I556" s="9"/>
      <c r="L556" s="9"/>
      <c r="O556" s="9"/>
      <c r="P556" s="9"/>
      <c r="R556" s="9"/>
      <c r="U556" s="9"/>
      <c r="AP556" s="9"/>
      <c r="AS556" s="9"/>
      <c r="AV556" s="9"/>
      <c r="AW556" s="9"/>
      <c r="AY556" s="9"/>
      <c r="BB556" s="9"/>
    </row>
    <row r="557" spans="3:54">
      <c r="C557" s="9"/>
      <c r="F557" s="9"/>
      <c r="G557" s="9"/>
      <c r="I557" s="9"/>
      <c r="L557" s="9"/>
      <c r="O557" s="9"/>
      <c r="P557" s="9"/>
      <c r="R557" s="9"/>
      <c r="U557" s="9"/>
      <c r="AP557" s="9"/>
      <c r="AS557" s="9"/>
      <c r="AV557" s="9"/>
      <c r="AW557" s="9"/>
      <c r="AY557" s="9"/>
      <c r="BB557" s="9"/>
    </row>
    <row r="558" spans="3:54">
      <c r="C558" s="9"/>
      <c r="F558" s="9"/>
      <c r="G558" s="9"/>
      <c r="I558" s="9"/>
      <c r="L558" s="9"/>
      <c r="O558" s="9"/>
      <c r="P558" s="9"/>
      <c r="R558" s="9"/>
      <c r="U558" s="9"/>
      <c r="AP558" s="9"/>
      <c r="AS558" s="9"/>
      <c r="AV558" s="9"/>
      <c r="AW558" s="9"/>
      <c r="AY558" s="9"/>
      <c r="BB558" s="9"/>
    </row>
    <row r="559" spans="3:54">
      <c r="C559" s="9"/>
      <c r="F559" s="9"/>
      <c r="G559" s="9"/>
      <c r="I559" s="9"/>
      <c r="L559" s="9"/>
      <c r="O559" s="9"/>
      <c r="P559" s="9"/>
      <c r="R559" s="9"/>
      <c r="U559" s="9"/>
      <c r="AP559" s="9"/>
      <c r="AS559" s="9"/>
      <c r="AV559" s="9"/>
      <c r="AW559" s="9"/>
      <c r="AY559" s="9"/>
      <c r="BB559" s="9"/>
    </row>
    <row r="560" spans="3:54">
      <c r="C560" s="9"/>
      <c r="F560" s="9"/>
      <c r="G560" s="9"/>
      <c r="I560" s="9"/>
      <c r="L560" s="9"/>
      <c r="O560" s="9"/>
      <c r="P560" s="9"/>
      <c r="R560" s="9"/>
      <c r="U560" s="9"/>
      <c r="AP560" s="9"/>
      <c r="AS560" s="9"/>
      <c r="AV560" s="9"/>
      <c r="AW560" s="9"/>
      <c r="AY560" s="9"/>
      <c r="BB560" s="9"/>
    </row>
    <row r="561" spans="3:54">
      <c r="C561" s="9"/>
      <c r="F561" s="9"/>
      <c r="G561" s="9"/>
      <c r="I561" s="9"/>
      <c r="L561" s="9"/>
      <c r="O561" s="9"/>
      <c r="P561" s="9"/>
      <c r="R561" s="9"/>
      <c r="U561" s="9"/>
      <c r="AP561" s="9"/>
      <c r="AS561" s="9"/>
      <c r="AV561" s="9"/>
      <c r="AW561" s="9"/>
      <c r="AY561" s="9"/>
      <c r="BB561" s="9"/>
    </row>
    <row r="562" spans="3:54">
      <c r="C562" s="9"/>
      <c r="F562" s="9"/>
      <c r="G562" s="9"/>
      <c r="I562" s="9"/>
      <c r="L562" s="9"/>
      <c r="O562" s="9"/>
      <c r="P562" s="9"/>
      <c r="R562" s="9"/>
      <c r="U562" s="9"/>
      <c r="AP562" s="9"/>
      <c r="AS562" s="9"/>
      <c r="AV562" s="9"/>
      <c r="AW562" s="9"/>
      <c r="AY562" s="9"/>
      <c r="BB562" s="9"/>
    </row>
    <row r="563" spans="3:54">
      <c r="C563" s="9"/>
      <c r="F563" s="9"/>
      <c r="G563" s="9"/>
      <c r="I563" s="9"/>
      <c r="L563" s="9"/>
      <c r="O563" s="9"/>
      <c r="P563" s="9"/>
      <c r="R563" s="9"/>
      <c r="U563" s="9"/>
      <c r="AP563" s="9"/>
      <c r="AS563" s="9"/>
      <c r="AV563" s="9"/>
      <c r="AW563" s="9"/>
      <c r="AY563" s="9"/>
      <c r="BB563" s="9"/>
    </row>
    <row r="564" spans="3:54">
      <c r="C564" s="9"/>
      <c r="F564" s="9"/>
      <c r="G564" s="9"/>
      <c r="I564" s="9"/>
      <c r="L564" s="9"/>
      <c r="O564" s="9"/>
      <c r="P564" s="9"/>
      <c r="R564" s="9"/>
      <c r="U564" s="9"/>
      <c r="AP564" s="9"/>
      <c r="AS564" s="9"/>
      <c r="AV564" s="9"/>
      <c r="AW564" s="9"/>
      <c r="AY564" s="9"/>
      <c r="BB564" s="9"/>
    </row>
    <row r="565" spans="3:54">
      <c r="C565" s="9"/>
      <c r="F565" s="9"/>
      <c r="G565" s="9"/>
      <c r="I565" s="9"/>
      <c r="L565" s="9"/>
      <c r="O565" s="9"/>
      <c r="P565" s="9"/>
      <c r="R565" s="9"/>
      <c r="U565" s="9"/>
      <c r="AP565" s="9"/>
      <c r="AS565" s="9"/>
      <c r="AV565" s="9"/>
      <c r="AW565" s="9"/>
      <c r="AY565" s="9"/>
      <c r="BB565" s="9"/>
    </row>
    <row r="566" spans="3:54">
      <c r="C566" s="9"/>
      <c r="F566" s="9"/>
      <c r="G566" s="9"/>
      <c r="I566" s="9"/>
      <c r="L566" s="9"/>
      <c r="O566" s="9"/>
      <c r="P566" s="9"/>
      <c r="R566" s="9"/>
      <c r="U566" s="9"/>
      <c r="AP566" s="9"/>
      <c r="AS566" s="9"/>
      <c r="AV566" s="9"/>
      <c r="AW566" s="9"/>
      <c r="AY566" s="9"/>
      <c r="BB566" s="9"/>
    </row>
    <row r="567" spans="3:54">
      <c r="C567" s="9"/>
      <c r="F567" s="9"/>
      <c r="G567" s="9"/>
      <c r="I567" s="9"/>
      <c r="L567" s="9"/>
      <c r="O567" s="9"/>
      <c r="P567" s="9"/>
      <c r="R567" s="9"/>
      <c r="U567" s="9"/>
      <c r="AP567" s="9"/>
      <c r="AS567" s="9"/>
      <c r="AV567" s="9"/>
      <c r="AW567" s="9"/>
      <c r="AY567" s="9"/>
      <c r="BB567" s="9"/>
    </row>
    <row r="568" spans="3:54">
      <c r="C568" s="9"/>
      <c r="F568" s="9"/>
      <c r="G568" s="9"/>
      <c r="I568" s="9"/>
      <c r="L568" s="9"/>
      <c r="O568" s="9"/>
      <c r="P568" s="9"/>
      <c r="R568" s="9"/>
      <c r="U568" s="9"/>
      <c r="AP568" s="9"/>
      <c r="AS568" s="9"/>
      <c r="AV568" s="9"/>
      <c r="AW568" s="9"/>
      <c r="AY568" s="9"/>
      <c r="BB568" s="9"/>
    </row>
    <row r="569" spans="3:54">
      <c r="C569" s="9"/>
      <c r="F569" s="9"/>
      <c r="G569" s="9"/>
      <c r="I569" s="9"/>
      <c r="L569" s="9"/>
      <c r="O569" s="9"/>
      <c r="P569" s="9"/>
      <c r="R569" s="9"/>
      <c r="U569" s="9"/>
      <c r="AP569" s="9"/>
      <c r="AS569" s="9"/>
      <c r="AV569" s="9"/>
      <c r="AW569" s="9"/>
      <c r="AY569" s="9"/>
      <c r="BB569" s="9"/>
    </row>
    <row r="570" spans="3:54">
      <c r="C570" s="9"/>
      <c r="F570" s="9"/>
      <c r="G570" s="9"/>
      <c r="I570" s="9"/>
      <c r="L570" s="9"/>
      <c r="O570" s="9"/>
      <c r="P570" s="9"/>
      <c r="R570" s="9"/>
      <c r="U570" s="9"/>
      <c r="AP570" s="9"/>
      <c r="AS570" s="9"/>
      <c r="AV570" s="9"/>
      <c r="AW570" s="9"/>
      <c r="AY570" s="9"/>
      <c r="BB570" s="9"/>
    </row>
    <row r="571" spans="3:54">
      <c r="C571" s="9"/>
      <c r="F571" s="9"/>
      <c r="G571" s="9"/>
      <c r="I571" s="9"/>
      <c r="L571" s="9"/>
      <c r="O571" s="9"/>
      <c r="P571" s="9"/>
      <c r="R571" s="9"/>
      <c r="U571" s="9"/>
      <c r="AP571" s="9"/>
      <c r="AS571" s="9"/>
      <c r="AV571" s="9"/>
      <c r="AW571" s="9"/>
      <c r="AY571" s="9"/>
      <c r="BB571" s="9"/>
    </row>
    <row r="572" spans="3:54">
      <c r="C572" s="9"/>
      <c r="F572" s="9"/>
      <c r="G572" s="9"/>
      <c r="I572" s="9"/>
      <c r="L572" s="9"/>
      <c r="O572" s="9"/>
      <c r="P572" s="9"/>
      <c r="R572" s="9"/>
      <c r="U572" s="9"/>
      <c r="AP572" s="9"/>
      <c r="AS572" s="9"/>
      <c r="AV572" s="9"/>
      <c r="AW572" s="9"/>
      <c r="AY572" s="9"/>
      <c r="BB572" s="9"/>
    </row>
    <row r="573" spans="3:54">
      <c r="C573" s="9"/>
      <c r="F573" s="9"/>
      <c r="G573" s="9"/>
      <c r="I573" s="9"/>
      <c r="L573" s="9"/>
      <c r="O573" s="9"/>
      <c r="P573" s="9"/>
      <c r="R573" s="9"/>
      <c r="U573" s="9"/>
      <c r="AP573" s="9"/>
      <c r="AS573" s="9"/>
      <c r="AV573" s="9"/>
      <c r="AW573" s="9"/>
      <c r="AY573" s="9"/>
      <c r="BB573" s="9"/>
    </row>
    <row r="574" spans="3:54">
      <c r="C574" s="9"/>
      <c r="F574" s="9"/>
      <c r="G574" s="9"/>
      <c r="I574" s="9"/>
      <c r="L574" s="9"/>
      <c r="O574" s="9"/>
      <c r="P574" s="9"/>
      <c r="R574" s="9"/>
      <c r="U574" s="9"/>
      <c r="AP574" s="9"/>
      <c r="AS574" s="9"/>
      <c r="AV574" s="9"/>
      <c r="AW574" s="9"/>
      <c r="AY574" s="9"/>
      <c r="BB574" s="9"/>
    </row>
    <row r="575" spans="3:54">
      <c r="C575" s="9"/>
      <c r="F575" s="9"/>
      <c r="G575" s="9"/>
      <c r="I575" s="9"/>
      <c r="L575" s="9"/>
      <c r="O575" s="9"/>
      <c r="P575" s="9"/>
      <c r="R575" s="9"/>
      <c r="U575" s="9"/>
      <c r="AP575" s="9"/>
      <c r="AS575" s="9"/>
      <c r="AV575" s="9"/>
      <c r="AW575" s="9"/>
      <c r="AY575" s="9"/>
      <c r="BB575" s="9"/>
    </row>
    <row r="576" spans="3:54">
      <c r="C576" s="9"/>
      <c r="F576" s="9"/>
      <c r="G576" s="9"/>
      <c r="I576" s="9"/>
      <c r="L576" s="9"/>
      <c r="O576" s="9"/>
      <c r="P576" s="9"/>
      <c r="R576" s="9"/>
      <c r="U576" s="9"/>
      <c r="AP576" s="9"/>
      <c r="AS576" s="9"/>
      <c r="AV576" s="9"/>
      <c r="AW576" s="9"/>
      <c r="AY576" s="9"/>
      <c r="BB576" s="9"/>
    </row>
    <row r="577" spans="3:54">
      <c r="C577" s="9"/>
      <c r="F577" s="9"/>
      <c r="G577" s="9"/>
      <c r="I577" s="9"/>
      <c r="L577" s="9"/>
      <c r="O577" s="9"/>
      <c r="P577" s="9"/>
      <c r="R577" s="9"/>
      <c r="U577" s="9"/>
      <c r="AP577" s="9"/>
      <c r="AS577" s="9"/>
      <c r="AV577" s="9"/>
      <c r="AW577" s="9"/>
      <c r="AY577" s="9"/>
      <c r="BB577" s="9"/>
    </row>
    <row r="578" spans="3:54">
      <c r="C578" s="9"/>
      <c r="F578" s="9"/>
      <c r="G578" s="9"/>
      <c r="I578" s="9"/>
      <c r="L578" s="9"/>
      <c r="O578" s="9"/>
      <c r="P578" s="9"/>
      <c r="R578" s="9"/>
      <c r="U578" s="9"/>
      <c r="AP578" s="9"/>
      <c r="AS578" s="9"/>
      <c r="AV578" s="9"/>
      <c r="AW578" s="9"/>
      <c r="AY578" s="9"/>
      <c r="BB578" s="9"/>
    </row>
    <row r="579" spans="3:54">
      <c r="C579" s="9"/>
      <c r="F579" s="9"/>
      <c r="G579" s="9"/>
      <c r="I579" s="9"/>
      <c r="L579" s="9"/>
      <c r="O579" s="9"/>
      <c r="P579" s="9"/>
      <c r="R579" s="9"/>
      <c r="U579" s="9"/>
      <c r="AP579" s="9"/>
      <c r="AS579" s="9"/>
      <c r="AV579" s="9"/>
      <c r="AW579" s="9"/>
      <c r="AY579" s="9"/>
      <c r="BB579" s="9"/>
    </row>
    <row r="580" spans="3:54">
      <c r="C580" s="9"/>
      <c r="F580" s="9"/>
      <c r="G580" s="9"/>
      <c r="I580" s="9"/>
      <c r="L580" s="9"/>
      <c r="O580" s="9"/>
      <c r="P580" s="9"/>
      <c r="R580" s="9"/>
      <c r="U580" s="9"/>
      <c r="AP580" s="9"/>
      <c r="AS580" s="9"/>
      <c r="AV580" s="9"/>
      <c r="AW580" s="9"/>
      <c r="AY580" s="9"/>
      <c r="BB580" s="9"/>
    </row>
    <row r="581" spans="3:54">
      <c r="C581" s="9"/>
      <c r="F581" s="9"/>
      <c r="G581" s="9"/>
      <c r="I581" s="9"/>
      <c r="L581" s="9"/>
      <c r="O581" s="9"/>
      <c r="P581" s="9"/>
      <c r="R581" s="9"/>
      <c r="U581" s="9"/>
      <c r="AP581" s="9"/>
      <c r="AS581" s="9"/>
      <c r="AV581" s="9"/>
      <c r="AW581" s="9"/>
      <c r="AY581" s="9"/>
      <c r="BB581" s="9"/>
    </row>
    <row r="582" spans="3:54">
      <c r="C582" s="9"/>
      <c r="F582" s="9"/>
      <c r="G582" s="9"/>
      <c r="I582" s="9"/>
      <c r="L582" s="9"/>
      <c r="O582" s="9"/>
      <c r="P582" s="9"/>
      <c r="R582" s="9"/>
      <c r="U582" s="9"/>
      <c r="AP582" s="9"/>
      <c r="AS582" s="9"/>
      <c r="AV582" s="9"/>
      <c r="AW582" s="9"/>
      <c r="AY582" s="9"/>
      <c r="BB582" s="9"/>
    </row>
    <row r="583" spans="3:54">
      <c r="C583" s="9"/>
      <c r="F583" s="9"/>
      <c r="G583" s="9"/>
      <c r="I583" s="9"/>
      <c r="L583" s="9"/>
      <c r="O583" s="9"/>
      <c r="P583" s="9"/>
      <c r="R583" s="9"/>
      <c r="U583" s="9"/>
      <c r="AP583" s="9"/>
      <c r="AS583" s="9"/>
      <c r="AV583" s="9"/>
      <c r="AW583" s="9"/>
      <c r="AY583" s="9"/>
      <c r="BB583" s="9"/>
    </row>
    <row r="584" spans="3:54">
      <c r="C584" s="9"/>
      <c r="F584" s="9"/>
      <c r="G584" s="9"/>
      <c r="I584" s="9"/>
      <c r="L584" s="9"/>
      <c r="O584" s="9"/>
      <c r="P584" s="9"/>
      <c r="R584" s="9"/>
      <c r="U584" s="9"/>
      <c r="AP584" s="9"/>
      <c r="AS584" s="9"/>
      <c r="AV584" s="9"/>
      <c r="AW584" s="9"/>
      <c r="AY584" s="9"/>
      <c r="BB584" s="9"/>
    </row>
    <row r="585" spans="3:54">
      <c r="C585" s="9"/>
      <c r="F585" s="9"/>
      <c r="G585" s="9"/>
      <c r="I585" s="9"/>
      <c r="L585" s="9"/>
      <c r="O585" s="9"/>
      <c r="P585" s="9"/>
      <c r="R585" s="9"/>
      <c r="U585" s="9"/>
      <c r="AP585" s="9"/>
      <c r="AS585" s="9"/>
      <c r="AV585" s="9"/>
      <c r="AW585" s="9"/>
      <c r="AY585" s="9"/>
      <c r="BB585" s="9"/>
    </row>
    <row r="586" spans="3:54">
      <c r="C586" s="9"/>
      <c r="F586" s="9"/>
      <c r="G586" s="9"/>
      <c r="I586" s="9"/>
      <c r="L586" s="9"/>
      <c r="O586" s="9"/>
      <c r="P586" s="9"/>
      <c r="R586" s="9"/>
      <c r="U586" s="9"/>
      <c r="AP586" s="9"/>
      <c r="AS586" s="9"/>
      <c r="AV586" s="9"/>
      <c r="AW586" s="9"/>
      <c r="AY586" s="9"/>
      <c r="BB586" s="9"/>
    </row>
    <row r="587" spans="3:54">
      <c r="C587" s="9"/>
      <c r="F587" s="9"/>
      <c r="G587" s="9"/>
      <c r="I587" s="9"/>
      <c r="L587" s="9"/>
      <c r="O587" s="9"/>
      <c r="P587" s="9"/>
      <c r="R587" s="9"/>
      <c r="U587" s="9"/>
      <c r="AP587" s="9"/>
      <c r="AS587" s="9"/>
      <c r="AV587" s="9"/>
      <c r="AW587" s="9"/>
      <c r="AY587" s="9"/>
      <c r="BB587" s="9"/>
    </row>
    <row r="588" spans="3:54">
      <c r="C588" s="9"/>
      <c r="F588" s="9"/>
      <c r="G588" s="9"/>
      <c r="I588" s="9"/>
      <c r="L588" s="9"/>
      <c r="O588" s="9"/>
      <c r="P588" s="9"/>
      <c r="R588" s="9"/>
      <c r="U588" s="9"/>
      <c r="AP588" s="9"/>
      <c r="AS588" s="9"/>
      <c r="AV588" s="9"/>
      <c r="AW588" s="9"/>
      <c r="AY588" s="9"/>
      <c r="BB588" s="9"/>
    </row>
    <row r="589" spans="3:54">
      <c r="C589" s="9"/>
      <c r="F589" s="9"/>
      <c r="G589" s="9"/>
      <c r="I589" s="9"/>
      <c r="L589" s="9"/>
      <c r="O589" s="9"/>
      <c r="P589" s="9"/>
      <c r="R589" s="9"/>
      <c r="U589" s="9"/>
      <c r="AP589" s="9"/>
      <c r="AS589" s="9"/>
      <c r="AV589" s="9"/>
      <c r="AW589" s="9"/>
      <c r="AY589" s="9"/>
      <c r="BB589" s="9"/>
    </row>
    <row r="590" spans="3:54">
      <c r="C590" s="9"/>
      <c r="F590" s="9"/>
      <c r="G590" s="9"/>
      <c r="I590" s="9"/>
      <c r="L590" s="9"/>
      <c r="O590" s="9"/>
      <c r="P590" s="9"/>
      <c r="R590" s="9"/>
      <c r="U590" s="9"/>
      <c r="AP590" s="9"/>
      <c r="AS590" s="9"/>
      <c r="AV590" s="9"/>
      <c r="AW590" s="9"/>
      <c r="AY590" s="9"/>
      <c r="BB590" s="9"/>
    </row>
    <row r="591" spans="3:54">
      <c r="C591" s="9"/>
      <c r="F591" s="9"/>
      <c r="G591" s="9"/>
      <c r="I591" s="9"/>
      <c r="L591" s="9"/>
      <c r="O591" s="9"/>
      <c r="P591" s="9"/>
      <c r="R591" s="9"/>
      <c r="U591" s="9"/>
      <c r="AP591" s="9"/>
      <c r="AS591" s="9"/>
      <c r="AV591" s="9"/>
      <c r="AW591" s="9"/>
      <c r="AY591" s="9"/>
      <c r="BB591" s="9"/>
    </row>
    <row r="592" spans="3:54">
      <c r="C592" s="9"/>
      <c r="F592" s="9"/>
      <c r="G592" s="9"/>
      <c r="I592" s="9"/>
      <c r="L592" s="9"/>
      <c r="O592" s="9"/>
      <c r="P592" s="9"/>
      <c r="R592" s="9"/>
      <c r="U592" s="9"/>
      <c r="AP592" s="9"/>
      <c r="AS592" s="9"/>
      <c r="AV592" s="9"/>
      <c r="AW592" s="9"/>
      <c r="AY592" s="9"/>
      <c r="BB592" s="9"/>
    </row>
    <row r="593" spans="3:54">
      <c r="C593" s="9"/>
      <c r="F593" s="9"/>
      <c r="G593" s="9"/>
      <c r="I593" s="9"/>
      <c r="L593" s="9"/>
      <c r="O593" s="9"/>
      <c r="P593" s="9"/>
      <c r="R593" s="9"/>
      <c r="U593" s="9"/>
      <c r="AP593" s="9"/>
      <c r="AS593" s="9"/>
      <c r="AV593" s="9"/>
      <c r="AW593" s="9"/>
      <c r="AY593" s="9"/>
      <c r="BB593" s="9"/>
    </row>
    <row r="594" spans="3:54">
      <c r="C594" s="9"/>
      <c r="F594" s="9"/>
      <c r="G594" s="9"/>
      <c r="I594" s="9"/>
      <c r="L594" s="9"/>
      <c r="O594" s="9"/>
      <c r="P594" s="9"/>
      <c r="R594" s="9"/>
      <c r="U594" s="9"/>
      <c r="AP594" s="9"/>
      <c r="AS594" s="9"/>
      <c r="AV594" s="9"/>
      <c r="AW594" s="9"/>
      <c r="AY594" s="9"/>
      <c r="BB594" s="9"/>
    </row>
    <row r="595" spans="3:54">
      <c r="C595" s="9"/>
      <c r="F595" s="9"/>
      <c r="G595" s="9"/>
      <c r="I595" s="9"/>
      <c r="L595" s="9"/>
      <c r="O595" s="9"/>
      <c r="P595" s="9"/>
      <c r="R595" s="9"/>
      <c r="U595" s="9"/>
      <c r="AP595" s="9"/>
      <c r="AS595" s="9"/>
      <c r="AV595" s="9"/>
      <c r="AW595" s="9"/>
      <c r="AY595" s="9"/>
      <c r="BB595" s="9"/>
    </row>
    <row r="596" spans="3:54">
      <c r="C596" s="9"/>
      <c r="F596" s="9"/>
      <c r="G596" s="9"/>
      <c r="I596" s="9"/>
      <c r="L596" s="9"/>
      <c r="O596" s="9"/>
      <c r="P596" s="9"/>
      <c r="R596" s="9"/>
      <c r="U596" s="9"/>
      <c r="AP596" s="9"/>
      <c r="AS596" s="9"/>
      <c r="AV596" s="9"/>
      <c r="AW596" s="9"/>
      <c r="AY596" s="9"/>
      <c r="BB596" s="9"/>
    </row>
    <row r="597" spans="3:54">
      <c r="C597" s="9"/>
      <c r="F597" s="9"/>
      <c r="G597" s="9"/>
      <c r="I597" s="9"/>
      <c r="L597" s="9"/>
      <c r="O597" s="9"/>
      <c r="P597" s="9"/>
      <c r="R597" s="9"/>
      <c r="U597" s="9"/>
      <c r="AP597" s="9"/>
      <c r="AS597" s="9"/>
      <c r="AV597" s="9"/>
      <c r="AW597" s="9"/>
      <c r="AY597" s="9"/>
      <c r="BB597" s="9"/>
    </row>
    <row r="598" spans="3:54">
      <c r="C598" s="9"/>
      <c r="F598" s="9"/>
      <c r="G598" s="9"/>
      <c r="I598" s="9"/>
      <c r="L598" s="9"/>
      <c r="O598" s="9"/>
      <c r="P598" s="9"/>
      <c r="R598" s="9"/>
      <c r="U598" s="9"/>
      <c r="AP598" s="9"/>
      <c r="AS598" s="9"/>
      <c r="AV598" s="9"/>
      <c r="AW598" s="9"/>
      <c r="AY598" s="9"/>
      <c r="BB598" s="9"/>
    </row>
    <row r="599" spans="3:54">
      <c r="C599" s="9"/>
      <c r="F599" s="9"/>
      <c r="G599" s="9"/>
      <c r="I599" s="9"/>
      <c r="L599" s="9"/>
      <c r="O599" s="9"/>
      <c r="P599" s="9"/>
      <c r="R599" s="9"/>
      <c r="U599" s="9"/>
      <c r="AP599" s="9"/>
      <c r="AS599" s="9"/>
      <c r="AV599" s="9"/>
      <c r="AW599" s="9"/>
      <c r="AY599" s="9"/>
      <c r="BB599" s="9"/>
    </row>
    <row r="600" spans="3:54">
      <c r="C600" s="9"/>
      <c r="F600" s="9"/>
      <c r="G600" s="9"/>
      <c r="I600" s="9"/>
      <c r="L600" s="9"/>
      <c r="O600" s="9"/>
      <c r="P600" s="9"/>
      <c r="R600" s="9"/>
      <c r="U600" s="9"/>
      <c r="AP600" s="9"/>
      <c r="AS600" s="9"/>
      <c r="AV600" s="9"/>
      <c r="AW600" s="9"/>
      <c r="AY600" s="9"/>
      <c r="BB600" s="9"/>
    </row>
    <row r="601" spans="3:54">
      <c r="C601" s="9"/>
      <c r="F601" s="9"/>
      <c r="G601" s="9"/>
      <c r="I601" s="9"/>
      <c r="L601" s="9"/>
      <c r="O601" s="9"/>
      <c r="P601" s="9"/>
      <c r="R601" s="9"/>
      <c r="U601" s="9"/>
      <c r="AP601" s="9"/>
      <c r="AS601" s="9"/>
      <c r="AV601" s="9"/>
      <c r="AW601" s="9"/>
      <c r="AY601" s="9"/>
      <c r="BB601" s="9"/>
    </row>
    <row r="602" spans="3:54">
      <c r="C602" s="9"/>
      <c r="F602" s="9"/>
      <c r="G602" s="9"/>
      <c r="I602" s="9"/>
      <c r="L602" s="9"/>
      <c r="O602" s="9"/>
      <c r="P602" s="9"/>
      <c r="R602" s="9"/>
      <c r="U602" s="9"/>
      <c r="AP602" s="9"/>
      <c r="AS602" s="9"/>
      <c r="AV602" s="9"/>
      <c r="AW602" s="9"/>
      <c r="AY602" s="9"/>
      <c r="BB602" s="9"/>
    </row>
    <row r="603" spans="3:54">
      <c r="C603" s="9"/>
      <c r="F603" s="9"/>
      <c r="G603" s="9"/>
      <c r="I603" s="9"/>
      <c r="L603" s="9"/>
      <c r="O603" s="9"/>
      <c r="P603" s="9"/>
      <c r="R603" s="9"/>
      <c r="U603" s="9"/>
      <c r="AP603" s="9"/>
      <c r="AS603" s="9"/>
      <c r="AV603" s="9"/>
      <c r="AW603" s="9"/>
      <c r="AY603" s="9"/>
      <c r="BB603" s="9"/>
    </row>
    <row r="604" spans="3:54">
      <c r="C604" s="9"/>
      <c r="F604" s="9"/>
      <c r="G604" s="9"/>
      <c r="I604" s="9"/>
      <c r="L604" s="9"/>
      <c r="O604" s="9"/>
      <c r="P604" s="9"/>
      <c r="R604" s="9"/>
      <c r="U604" s="9"/>
      <c r="AP604" s="9"/>
      <c r="AS604" s="9"/>
      <c r="AV604" s="9"/>
      <c r="AW604" s="9"/>
      <c r="AY604" s="9"/>
      <c r="BB604" s="9"/>
    </row>
    <row r="605" spans="3:54">
      <c r="C605" s="9"/>
      <c r="F605" s="9"/>
      <c r="G605" s="9"/>
      <c r="I605" s="9"/>
      <c r="L605" s="9"/>
      <c r="O605" s="9"/>
      <c r="P605" s="9"/>
      <c r="R605" s="9"/>
      <c r="U605" s="9"/>
      <c r="AP605" s="9"/>
      <c r="AS605" s="9"/>
      <c r="AV605" s="9"/>
      <c r="AW605" s="9"/>
      <c r="AY605" s="9"/>
      <c r="BB605" s="9"/>
    </row>
    <row r="606" spans="3:54">
      <c r="C606" s="9"/>
      <c r="F606" s="9"/>
      <c r="G606" s="9"/>
      <c r="I606" s="9"/>
      <c r="L606" s="9"/>
      <c r="O606" s="9"/>
      <c r="P606" s="9"/>
      <c r="R606" s="9"/>
      <c r="U606" s="9"/>
      <c r="AP606" s="9"/>
      <c r="AS606" s="9"/>
      <c r="AV606" s="9"/>
      <c r="AW606" s="9"/>
      <c r="AY606" s="9"/>
      <c r="BB606" s="9"/>
    </row>
    <row r="607" spans="3:54">
      <c r="C607" s="9"/>
      <c r="F607" s="9"/>
      <c r="G607" s="9"/>
      <c r="I607" s="9"/>
      <c r="L607" s="9"/>
      <c r="O607" s="9"/>
      <c r="P607" s="9"/>
      <c r="R607" s="9"/>
      <c r="U607" s="9"/>
      <c r="AP607" s="9"/>
      <c r="AS607" s="9"/>
      <c r="AV607" s="9"/>
      <c r="AW607" s="9"/>
      <c r="AY607" s="9"/>
      <c r="BB607" s="9"/>
    </row>
    <row r="608" spans="3:54">
      <c r="C608" s="9"/>
      <c r="F608" s="9"/>
      <c r="G608" s="9"/>
      <c r="I608" s="9"/>
      <c r="L608" s="9"/>
      <c r="O608" s="9"/>
      <c r="P608" s="9"/>
      <c r="R608" s="9"/>
      <c r="U608" s="9"/>
      <c r="AP608" s="9"/>
      <c r="AS608" s="9"/>
      <c r="AV608" s="9"/>
      <c r="AW608" s="9"/>
      <c r="AY608" s="9"/>
      <c r="BB608" s="9"/>
    </row>
    <row r="609" spans="3:54">
      <c r="C609" s="9"/>
      <c r="F609" s="9"/>
      <c r="G609" s="9"/>
      <c r="I609" s="9"/>
      <c r="L609" s="9"/>
      <c r="O609" s="9"/>
      <c r="P609" s="9"/>
      <c r="R609" s="9"/>
      <c r="U609" s="9"/>
      <c r="AP609" s="9"/>
      <c r="AS609" s="9"/>
      <c r="AV609" s="9"/>
      <c r="AW609" s="9"/>
      <c r="AY609" s="9"/>
      <c r="BB609" s="9"/>
    </row>
    <row r="610" spans="3:54">
      <c r="C610" s="9"/>
      <c r="F610" s="9"/>
      <c r="G610" s="9"/>
      <c r="I610" s="9"/>
      <c r="L610" s="9"/>
      <c r="O610" s="9"/>
      <c r="P610" s="9"/>
      <c r="R610" s="9"/>
      <c r="U610" s="9"/>
      <c r="AP610" s="9"/>
      <c r="AS610" s="9"/>
      <c r="AV610" s="9"/>
      <c r="AW610" s="9"/>
      <c r="AY610" s="9"/>
      <c r="BB610" s="9"/>
    </row>
    <row r="611" spans="3:54">
      <c r="C611" s="9"/>
      <c r="F611" s="9"/>
      <c r="G611" s="9"/>
      <c r="I611" s="9"/>
      <c r="L611" s="9"/>
      <c r="O611" s="9"/>
      <c r="P611" s="9"/>
      <c r="R611" s="9"/>
      <c r="U611" s="9"/>
      <c r="AP611" s="9"/>
      <c r="AS611" s="9"/>
      <c r="AV611" s="9"/>
      <c r="AW611" s="9"/>
      <c r="AY611" s="9"/>
      <c r="BB611" s="9"/>
    </row>
    <row r="612" spans="3:54">
      <c r="C612" s="9"/>
      <c r="F612" s="9"/>
      <c r="G612" s="9"/>
      <c r="I612" s="9"/>
      <c r="L612" s="9"/>
      <c r="O612" s="9"/>
      <c r="P612" s="9"/>
      <c r="R612" s="9"/>
      <c r="U612" s="9"/>
      <c r="AP612" s="9"/>
      <c r="AS612" s="9"/>
      <c r="AV612" s="9"/>
      <c r="AW612" s="9"/>
      <c r="AY612" s="9"/>
      <c r="BB612" s="9"/>
    </row>
    <row r="613" spans="3:54">
      <c r="C613" s="9"/>
      <c r="F613" s="9"/>
      <c r="G613" s="9"/>
      <c r="I613" s="9"/>
      <c r="L613" s="9"/>
      <c r="O613" s="9"/>
      <c r="P613" s="9"/>
      <c r="R613" s="9"/>
      <c r="U613" s="9"/>
      <c r="AP613" s="9"/>
      <c r="AS613" s="9"/>
      <c r="AV613" s="9"/>
      <c r="AW613" s="9"/>
      <c r="AY613" s="9"/>
      <c r="BB613" s="9"/>
    </row>
    <row r="614" spans="3:54">
      <c r="C614" s="9"/>
      <c r="F614" s="9"/>
      <c r="G614" s="9"/>
      <c r="I614" s="9"/>
      <c r="L614" s="9"/>
      <c r="O614" s="9"/>
      <c r="P614" s="9"/>
      <c r="R614" s="9"/>
      <c r="U614" s="9"/>
      <c r="AP614" s="9"/>
      <c r="AS614" s="9"/>
      <c r="AV614" s="9"/>
      <c r="AW614" s="9"/>
      <c r="AY614" s="9"/>
      <c r="BB614" s="9"/>
    </row>
    <row r="615" spans="3:54">
      <c r="C615" s="9"/>
      <c r="F615" s="9"/>
      <c r="G615" s="9"/>
      <c r="I615" s="9"/>
      <c r="L615" s="9"/>
      <c r="O615" s="9"/>
      <c r="P615" s="9"/>
      <c r="R615" s="9"/>
      <c r="U615" s="9"/>
      <c r="AP615" s="9"/>
      <c r="AS615" s="9"/>
      <c r="AV615" s="9"/>
      <c r="AW615" s="9"/>
      <c r="AY615" s="9"/>
      <c r="BB615" s="9"/>
    </row>
    <row r="616" spans="3:54">
      <c r="C616" s="9"/>
      <c r="F616" s="9"/>
      <c r="G616" s="9"/>
      <c r="I616" s="9"/>
      <c r="L616" s="9"/>
      <c r="O616" s="9"/>
      <c r="P616" s="9"/>
      <c r="R616" s="9"/>
      <c r="U616" s="9"/>
      <c r="AP616" s="9"/>
      <c r="AS616" s="9"/>
      <c r="AV616" s="9"/>
      <c r="AW616" s="9"/>
      <c r="AY616" s="9"/>
      <c r="BB616" s="9"/>
    </row>
    <row r="617" spans="3:54">
      <c r="C617" s="9"/>
      <c r="F617" s="9"/>
      <c r="G617" s="9"/>
      <c r="I617" s="9"/>
      <c r="L617" s="9"/>
      <c r="O617" s="9"/>
      <c r="P617" s="9"/>
      <c r="R617" s="9"/>
      <c r="U617" s="9"/>
      <c r="AP617" s="9"/>
      <c r="AS617" s="9"/>
      <c r="AV617" s="9"/>
      <c r="AW617" s="9"/>
      <c r="AY617" s="9"/>
      <c r="BB617" s="9"/>
    </row>
    <row r="618" spans="3:54">
      <c r="C618" s="9"/>
      <c r="F618" s="9"/>
      <c r="G618" s="9"/>
      <c r="I618" s="9"/>
      <c r="L618" s="9"/>
      <c r="O618" s="9"/>
      <c r="P618" s="9"/>
      <c r="R618" s="9"/>
      <c r="U618" s="9"/>
      <c r="AP618" s="9"/>
      <c r="AS618" s="9"/>
      <c r="AV618" s="9"/>
      <c r="AW618" s="9"/>
      <c r="AY618" s="9"/>
      <c r="BB618" s="9"/>
    </row>
    <row r="619" spans="3:54">
      <c r="C619" s="9"/>
      <c r="F619" s="9"/>
      <c r="G619" s="9"/>
      <c r="I619" s="9"/>
      <c r="L619" s="9"/>
      <c r="O619" s="9"/>
      <c r="P619" s="9"/>
      <c r="R619" s="9"/>
      <c r="U619" s="9"/>
      <c r="AP619" s="9"/>
      <c r="AS619" s="9"/>
      <c r="AV619" s="9"/>
      <c r="AW619" s="9"/>
      <c r="AY619" s="9"/>
      <c r="BB619" s="9"/>
    </row>
    <row r="620" spans="3:54">
      <c r="C620" s="9"/>
      <c r="F620" s="9"/>
      <c r="G620" s="9"/>
      <c r="I620" s="9"/>
      <c r="L620" s="9"/>
      <c r="O620" s="9"/>
      <c r="P620" s="9"/>
      <c r="R620" s="9"/>
      <c r="U620" s="9"/>
      <c r="AP620" s="9"/>
      <c r="AS620" s="9"/>
      <c r="AV620" s="9"/>
      <c r="AW620" s="9"/>
      <c r="AY620" s="9"/>
      <c r="BB620" s="9"/>
    </row>
    <row r="621" spans="3:54">
      <c r="C621" s="9"/>
      <c r="F621" s="9"/>
      <c r="G621" s="9"/>
      <c r="I621" s="9"/>
      <c r="L621" s="9"/>
      <c r="O621" s="9"/>
      <c r="P621" s="9"/>
      <c r="R621" s="9"/>
      <c r="U621" s="9"/>
      <c r="AP621" s="9"/>
      <c r="AS621" s="9"/>
      <c r="AV621" s="9"/>
      <c r="AW621" s="9"/>
      <c r="AY621" s="9"/>
      <c r="BB621" s="9"/>
    </row>
    <row r="622" spans="3:54">
      <c r="C622" s="9"/>
      <c r="F622" s="9"/>
      <c r="G622" s="9"/>
      <c r="I622" s="9"/>
      <c r="L622" s="9"/>
      <c r="O622" s="9"/>
      <c r="P622" s="9"/>
      <c r="R622" s="9"/>
      <c r="U622" s="9"/>
      <c r="AP622" s="9"/>
      <c r="AS622" s="9"/>
      <c r="AV622" s="9"/>
      <c r="AW622" s="9"/>
      <c r="AY622" s="9"/>
      <c r="BB622" s="9"/>
    </row>
    <row r="623" spans="3:54">
      <c r="C623" s="9"/>
      <c r="F623" s="9"/>
      <c r="G623" s="9"/>
      <c r="I623" s="9"/>
      <c r="L623" s="9"/>
      <c r="O623" s="9"/>
      <c r="P623" s="9"/>
      <c r="R623" s="9"/>
      <c r="U623" s="9"/>
      <c r="AP623" s="9"/>
      <c r="AS623" s="9"/>
      <c r="AV623" s="9"/>
      <c r="AW623" s="9"/>
      <c r="AY623" s="9"/>
      <c r="BB623" s="9"/>
    </row>
    <row r="624" spans="3:54">
      <c r="C624" s="9"/>
      <c r="F624" s="9"/>
      <c r="G624" s="9"/>
      <c r="I624" s="9"/>
      <c r="L624" s="9"/>
      <c r="O624" s="9"/>
      <c r="P624" s="9"/>
      <c r="R624" s="9"/>
      <c r="U624" s="9"/>
      <c r="AP624" s="9"/>
      <c r="AS624" s="9"/>
      <c r="AV624" s="9"/>
      <c r="AW624" s="9"/>
      <c r="AY624" s="9"/>
      <c r="BB624" s="9"/>
    </row>
    <row r="625" spans="3:54">
      <c r="C625" s="9"/>
      <c r="F625" s="9"/>
      <c r="G625" s="9"/>
      <c r="I625" s="9"/>
      <c r="L625" s="9"/>
      <c r="O625" s="9"/>
      <c r="P625" s="9"/>
      <c r="R625" s="9"/>
      <c r="U625" s="9"/>
      <c r="AP625" s="9"/>
      <c r="AS625" s="9"/>
      <c r="AV625" s="9"/>
      <c r="AW625" s="9"/>
      <c r="AY625" s="9"/>
      <c r="BB625" s="9"/>
    </row>
    <row r="626" spans="3:54">
      <c r="C626" s="9"/>
      <c r="F626" s="9"/>
      <c r="G626" s="9"/>
      <c r="I626" s="9"/>
      <c r="L626" s="9"/>
      <c r="O626" s="9"/>
      <c r="P626" s="9"/>
      <c r="R626" s="9"/>
      <c r="U626" s="9"/>
      <c r="AP626" s="9"/>
      <c r="AS626" s="9"/>
      <c r="AV626" s="9"/>
      <c r="AW626" s="9"/>
      <c r="AY626" s="9"/>
      <c r="BB626" s="9"/>
    </row>
    <row r="627" spans="3:54">
      <c r="C627" s="9"/>
      <c r="F627" s="9"/>
      <c r="G627" s="9"/>
      <c r="I627" s="9"/>
      <c r="L627" s="9"/>
      <c r="O627" s="9"/>
      <c r="P627" s="9"/>
      <c r="R627" s="9"/>
      <c r="U627" s="9"/>
      <c r="AP627" s="9"/>
      <c r="AS627" s="9"/>
      <c r="AV627" s="9"/>
      <c r="AW627" s="9"/>
      <c r="AY627" s="9"/>
      <c r="BB627" s="9"/>
    </row>
    <row r="628" spans="3:54">
      <c r="C628" s="9"/>
      <c r="F628" s="9"/>
      <c r="G628" s="9"/>
      <c r="I628" s="9"/>
      <c r="L628" s="9"/>
      <c r="O628" s="9"/>
      <c r="P628" s="9"/>
      <c r="R628" s="9"/>
      <c r="U628" s="9"/>
      <c r="AP628" s="9"/>
      <c r="AS628" s="9"/>
      <c r="AV628" s="9"/>
      <c r="AW628" s="9"/>
      <c r="AY628" s="9"/>
      <c r="BB628" s="9"/>
    </row>
    <row r="629" spans="3:54">
      <c r="C629" s="9"/>
      <c r="F629" s="9"/>
      <c r="G629" s="9"/>
      <c r="I629" s="9"/>
      <c r="L629" s="9"/>
      <c r="O629" s="9"/>
      <c r="P629" s="9"/>
      <c r="R629" s="9"/>
      <c r="U629" s="9"/>
      <c r="AP629" s="9"/>
      <c r="AS629" s="9"/>
      <c r="AV629" s="9"/>
      <c r="AW629" s="9"/>
      <c r="AY629" s="9"/>
      <c r="BB629" s="9"/>
    </row>
    <row r="630" spans="3:54">
      <c r="C630" s="9"/>
      <c r="F630" s="9"/>
      <c r="G630" s="9"/>
      <c r="I630" s="9"/>
      <c r="L630" s="9"/>
      <c r="O630" s="9"/>
      <c r="P630" s="9"/>
      <c r="R630" s="9"/>
      <c r="U630" s="9"/>
      <c r="AP630" s="9"/>
      <c r="AS630" s="9"/>
      <c r="AV630" s="9"/>
      <c r="AW630" s="9"/>
      <c r="AY630" s="9"/>
      <c r="BB630" s="9"/>
    </row>
    <row r="631" spans="3:54">
      <c r="C631" s="9"/>
      <c r="F631" s="9"/>
      <c r="G631" s="9"/>
      <c r="I631" s="9"/>
      <c r="L631" s="9"/>
      <c r="O631" s="9"/>
      <c r="P631" s="9"/>
      <c r="R631" s="9"/>
      <c r="U631" s="9"/>
      <c r="AP631" s="9"/>
      <c r="AS631" s="9"/>
      <c r="AV631" s="9"/>
      <c r="AW631" s="9"/>
      <c r="AY631" s="9"/>
      <c r="BB631" s="9"/>
    </row>
    <row r="632" spans="3:54">
      <c r="C632" s="9"/>
      <c r="F632" s="9"/>
      <c r="G632" s="9"/>
      <c r="I632" s="9"/>
      <c r="L632" s="9"/>
      <c r="O632" s="9"/>
      <c r="P632" s="9"/>
      <c r="R632" s="9"/>
      <c r="U632" s="9"/>
      <c r="AP632" s="9"/>
      <c r="AS632" s="9"/>
      <c r="AV632" s="9"/>
      <c r="AW632" s="9"/>
      <c r="AY632" s="9"/>
      <c r="BB632" s="9"/>
    </row>
    <row r="633" spans="3:54">
      <c r="C633" s="9"/>
      <c r="F633" s="9"/>
      <c r="G633" s="9"/>
      <c r="I633" s="9"/>
      <c r="L633" s="9"/>
      <c r="O633" s="9"/>
      <c r="P633" s="9"/>
      <c r="R633" s="9"/>
      <c r="U633" s="9"/>
      <c r="AP633" s="9"/>
      <c r="AS633" s="9"/>
      <c r="AV633" s="9"/>
      <c r="AW633" s="9"/>
      <c r="AY633" s="9"/>
      <c r="BB633" s="9"/>
    </row>
    <row r="634" spans="3:54">
      <c r="C634" s="9"/>
      <c r="F634" s="9"/>
      <c r="G634" s="9"/>
      <c r="I634" s="9"/>
      <c r="L634" s="9"/>
      <c r="O634" s="9"/>
      <c r="P634" s="9"/>
      <c r="R634" s="9"/>
      <c r="U634" s="9"/>
      <c r="AP634" s="9"/>
      <c r="AS634" s="9"/>
      <c r="AV634" s="9"/>
      <c r="AW634" s="9"/>
      <c r="AY634" s="9"/>
      <c r="BB634" s="9"/>
    </row>
    <row r="635" spans="3:54">
      <c r="C635" s="9"/>
      <c r="F635" s="9"/>
      <c r="G635" s="9"/>
      <c r="I635" s="9"/>
      <c r="L635" s="9"/>
      <c r="O635" s="9"/>
      <c r="P635" s="9"/>
      <c r="R635" s="9"/>
      <c r="U635" s="9"/>
      <c r="AP635" s="9"/>
      <c r="AS635" s="9"/>
      <c r="AV635" s="9"/>
      <c r="AW635" s="9"/>
      <c r="AY635" s="9"/>
      <c r="BB635" s="9"/>
    </row>
    <row r="636" spans="3:54">
      <c r="C636" s="9"/>
      <c r="F636" s="9"/>
      <c r="G636" s="9"/>
      <c r="I636" s="9"/>
      <c r="L636" s="9"/>
      <c r="O636" s="9"/>
      <c r="P636" s="9"/>
      <c r="R636" s="9"/>
      <c r="U636" s="9"/>
      <c r="AP636" s="9"/>
      <c r="AS636" s="9"/>
      <c r="AV636" s="9"/>
      <c r="AW636" s="9"/>
      <c r="AY636" s="9"/>
      <c r="BB636" s="9"/>
    </row>
    <row r="637" spans="3:54">
      <c r="C637" s="9"/>
      <c r="F637" s="9"/>
      <c r="G637" s="9"/>
      <c r="I637" s="9"/>
      <c r="L637" s="9"/>
      <c r="O637" s="9"/>
      <c r="P637" s="9"/>
      <c r="R637" s="9"/>
      <c r="U637" s="9"/>
      <c r="AP637" s="9"/>
      <c r="AS637" s="9"/>
      <c r="AV637" s="9"/>
      <c r="AW637" s="9"/>
      <c r="AY637" s="9"/>
      <c r="BB637" s="9"/>
    </row>
    <row r="638" spans="3:54">
      <c r="C638" s="9"/>
      <c r="F638" s="9"/>
      <c r="G638" s="9"/>
      <c r="I638" s="9"/>
      <c r="L638" s="9"/>
      <c r="O638" s="9"/>
      <c r="P638" s="9"/>
      <c r="R638" s="9"/>
      <c r="U638" s="9"/>
      <c r="AP638" s="9"/>
      <c r="AS638" s="9"/>
      <c r="AV638" s="9"/>
      <c r="AW638" s="9"/>
      <c r="AY638" s="9"/>
      <c r="BB638" s="9"/>
    </row>
    <row r="639" spans="3:54">
      <c r="C639" s="9"/>
      <c r="F639" s="9"/>
      <c r="G639" s="9"/>
      <c r="I639" s="9"/>
      <c r="L639" s="9"/>
      <c r="O639" s="9"/>
      <c r="P639" s="9"/>
      <c r="R639" s="9"/>
      <c r="U639" s="9"/>
      <c r="AP639" s="9"/>
      <c r="AS639" s="9"/>
      <c r="AV639" s="9"/>
      <c r="AW639" s="9"/>
      <c r="AY639" s="9"/>
      <c r="BB639" s="9"/>
    </row>
    <row r="640" spans="3:54">
      <c r="C640" s="9"/>
      <c r="F640" s="9"/>
      <c r="G640" s="9"/>
      <c r="I640" s="9"/>
      <c r="L640" s="9"/>
      <c r="O640" s="9"/>
      <c r="P640" s="9"/>
      <c r="R640" s="9"/>
      <c r="U640" s="9"/>
      <c r="AP640" s="9"/>
      <c r="AS640" s="9"/>
      <c r="AV640" s="9"/>
      <c r="AW640" s="9"/>
      <c r="AY640" s="9"/>
      <c r="BB640" s="9"/>
    </row>
    <row r="641" spans="3:54">
      <c r="C641" s="9"/>
      <c r="F641" s="9"/>
      <c r="G641" s="9"/>
      <c r="I641" s="9"/>
      <c r="L641" s="9"/>
      <c r="O641" s="9"/>
      <c r="P641" s="9"/>
      <c r="R641" s="9"/>
      <c r="U641" s="9"/>
      <c r="AP641" s="9"/>
      <c r="AS641" s="9"/>
      <c r="AV641" s="9"/>
      <c r="AW641" s="9"/>
      <c r="AY641" s="9"/>
      <c r="BB641" s="9"/>
    </row>
    <row r="642" spans="3:54">
      <c r="C642" s="9"/>
      <c r="F642" s="9"/>
      <c r="G642" s="9"/>
      <c r="I642" s="9"/>
      <c r="L642" s="9"/>
      <c r="O642" s="9"/>
      <c r="P642" s="9"/>
      <c r="R642" s="9"/>
      <c r="U642" s="9"/>
      <c r="AP642" s="9"/>
      <c r="AS642" s="9"/>
      <c r="AV642" s="9"/>
      <c r="AW642" s="9"/>
      <c r="AY642" s="9"/>
      <c r="BB642" s="9"/>
    </row>
    <row r="643" spans="3:54">
      <c r="C643" s="9"/>
      <c r="F643" s="9"/>
      <c r="G643" s="9"/>
      <c r="I643" s="9"/>
      <c r="L643" s="9"/>
      <c r="O643" s="9"/>
      <c r="P643" s="9"/>
      <c r="R643" s="9"/>
      <c r="U643" s="9"/>
      <c r="AP643" s="9"/>
      <c r="AS643" s="9"/>
      <c r="AV643" s="9"/>
      <c r="AW643" s="9"/>
      <c r="AY643" s="9"/>
      <c r="BB643" s="9"/>
    </row>
    <row r="644" spans="3:54">
      <c r="C644" s="9"/>
      <c r="F644" s="9"/>
      <c r="G644" s="9"/>
      <c r="I644" s="9"/>
      <c r="L644" s="9"/>
      <c r="O644" s="9"/>
      <c r="P644" s="9"/>
      <c r="R644" s="9"/>
      <c r="U644" s="9"/>
      <c r="AP644" s="9"/>
      <c r="AS644" s="9"/>
      <c r="AV644" s="9"/>
      <c r="AW644" s="9"/>
      <c r="AY644" s="9"/>
      <c r="BB644" s="9"/>
    </row>
    <row r="645" spans="3:54">
      <c r="C645" s="9"/>
      <c r="F645" s="9"/>
      <c r="G645" s="9"/>
      <c r="I645" s="9"/>
      <c r="L645" s="9"/>
      <c r="O645" s="9"/>
      <c r="P645" s="9"/>
      <c r="R645" s="9"/>
      <c r="U645" s="9"/>
      <c r="AP645" s="9"/>
      <c r="AS645" s="9"/>
      <c r="AV645" s="9"/>
      <c r="AW645" s="9"/>
      <c r="AY645" s="9"/>
      <c r="BB645" s="9"/>
    </row>
    <row r="646" spans="3:54">
      <c r="C646" s="9"/>
      <c r="F646" s="9"/>
      <c r="G646" s="9"/>
      <c r="I646" s="9"/>
      <c r="L646" s="9"/>
      <c r="O646" s="9"/>
      <c r="P646" s="9"/>
      <c r="R646" s="9"/>
      <c r="U646" s="9"/>
      <c r="AP646" s="9"/>
      <c r="AS646" s="9"/>
      <c r="AV646" s="9"/>
      <c r="AW646" s="9"/>
      <c r="AY646" s="9"/>
      <c r="BB646" s="9"/>
    </row>
    <row r="647" spans="3:54">
      <c r="C647" s="9"/>
      <c r="F647" s="9"/>
      <c r="G647" s="9"/>
      <c r="I647" s="9"/>
      <c r="L647" s="9"/>
      <c r="O647" s="9"/>
      <c r="P647" s="9"/>
      <c r="R647" s="9"/>
      <c r="U647" s="9"/>
      <c r="AP647" s="9"/>
      <c r="AS647" s="9"/>
      <c r="AV647" s="9"/>
      <c r="AW647" s="9"/>
      <c r="AY647" s="9"/>
      <c r="BB647" s="9"/>
    </row>
    <row r="648" spans="3:54">
      <c r="C648" s="9"/>
      <c r="F648" s="9"/>
      <c r="G648" s="9"/>
      <c r="I648" s="9"/>
      <c r="L648" s="9"/>
      <c r="O648" s="9"/>
      <c r="P648" s="9"/>
      <c r="R648" s="9"/>
      <c r="U648" s="9"/>
      <c r="AP648" s="9"/>
      <c r="AS648" s="9"/>
      <c r="AV648" s="9"/>
      <c r="AW648" s="9"/>
      <c r="AY648" s="9"/>
      <c r="BB648" s="9"/>
    </row>
    <row r="649" spans="3:54">
      <c r="C649" s="9"/>
      <c r="F649" s="9"/>
      <c r="G649" s="9"/>
      <c r="I649" s="9"/>
      <c r="L649" s="9"/>
      <c r="O649" s="9"/>
      <c r="P649" s="9"/>
      <c r="R649" s="9"/>
      <c r="U649" s="9"/>
      <c r="AP649" s="9"/>
      <c r="AS649" s="9"/>
      <c r="AV649" s="9"/>
      <c r="AW649" s="9"/>
      <c r="AY649" s="9"/>
      <c r="BB649" s="9"/>
    </row>
    <row r="650" spans="3:54">
      <c r="C650" s="9"/>
      <c r="F650" s="9"/>
      <c r="G650" s="9"/>
      <c r="I650" s="9"/>
      <c r="L650" s="9"/>
      <c r="O650" s="9"/>
      <c r="P650" s="9"/>
      <c r="R650" s="9"/>
      <c r="U650" s="9"/>
      <c r="AP650" s="9"/>
      <c r="AS650" s="9"/>
      <c r="AV650" s="9"/>
      <c r="AW650" s="9"/>
      <c r="AY650" s="9"/>
      <c r="BB650" s="9"/>
    </row>
    <row r="651" spans="3:54">
      <c r="C651" s="9"/>
      <c r="F651" s="9"/>
      <c r="G651" s="9"/>
      <c r="I651" s="9"/>
      <c r="L651" s="9"/>
      <c r="O651" s="9"/>
      <c r="P651" s="9"/>
      <c r="R651" s="9"/>
      <c r="U651" s="9"/>
      <c r="AP651" s="9"/>
      <c r="AS651" s="9"/>
      <c r="AV651" s="9"/>
      <c r="AW651" s="9"/>
      <c r="AY651" s="9"/>
      <c r="BB651" s="9"/>
    </row>
    <row r="652" spans="3:54">
      <c r="C652" s="9"/>
      <c r="F652" s="9"/>
      <c r="G652" s="9"/>
      <c r="I652" s="9"/>
      <c r="L652" s="9"/>
      <c r="O652" s="9"/>
      <c r="P652" s="9"/>
      <c r="R652" s="9"/>
      <c r="U652" s="9"/>
      <c r="AP652" s="9"/>
      <c r="AS652" s="9"/>
      <c r="AV652" s="9"/>
      <c r="AW652" s="9"/>
      <c r="AY652" s="9"/>
      <c r="BB652" s="9"/>
    </row>
    <row r="653" spans="3:54">
      <c r="C653" s="9"/>
      <c r="F653" s="9"/>
      <c r="G653" s="9"/>
      <c r="I653" s="9"/>
      <c r="L653" s="9"/>
      <c r="O653" s="9"/>
      <c r="P653" s="9"/>
      <c r="R653" s="9"/>
      <c r="U653" s="9"/>
      <c r="AP653" s="9"/>
      <c r="AS653" s="9"/>
      <c r="AV653" s="9"/>
      <c r="AW653" s="9"/>
      <c r="AY653" s="9"/>
      <c r="BB653" s="9"/>
    </row>
    <row r="654" spans="3:54">
      <c r="C654" s="9"/>
      <c r="F654" s="9"/>
      <c r="G654" s="9"/>
      <c r="I654" s="9"/>
      <c r="L654" s="9"/>
      <c r="O654" s="9"/>
      <c r="P654" s="9"/>
      <c r="R654" s="9"/>
      <c r="U654" s="9"/>
      <c r="AP654" s="9"/>
      <c r="AS654" s="9"/>
      <c r="AV654" s="9"/>
      <c r="AW654" s="9"/>
      <c r="AY654" s="9"/>
      <c r="BB654" s="9"/>
    </row>
    <row r="655" spans="3:54">
      <c r="C655" s="9"/>
      <c r="F655" s="9"/>
      <c r="G655" s="9"/>
      <c r="I655" s="9"/>
      <c r="L655" s="9"/>
      <c r="O655" s="9"/>
      <c r="P655" s="9"/>
      <c r="R655" s="9"/>
      <c r="U655" s="9"/>
      <c r="AP655" s="9"/>
      <c r="AS655" s="9"/>
      <c r="AV655" s="9"/>
      <c r="AW655" s="9"/>
      <c r="AY655" s="9"/>
      <c r="BB655" s="9"/>
    </row>
    <row r="656" spans="3:54">
      <c r="C656" s="9"/>
      <c r="F656" s="9"/>
      <c r="G656" s="9"/>
      <c r="I656" s="9"/>
      <c r="L656" s="9"/>
      <c r="O656" s="9"/>
      <c r="P656" s="9"/>
      <c r="R656" s="9"/>
      <c r="U656" s="9"/>
      <c r="AP656" s="9"/>
      <c r="AS656" s="9"/>
      <c r="AV656" s="9"/>
      <c r="AW656" s="9"/>
      <c r="AY656" s="9"/>
      <c r="BB656" s="9"/>
    </row>
    <row r="657" spans="3:54">
      <c r="C657" s="9"/>
      <c r="F657" s="9"/>
      <c r="G657" s="9"/>
      <c r="I657" s="9"/>
      <c r="L657" s="9"/>
      <c r="O657" s="9"/>
      <c r="P657" s="9"/>
      <c r="R657" s="9"/>
      <c r="U657" s="9"/>
      <c r="AP657" s="9"/>
      <c r="AS657" s="9"/>
      <c r="AV657" s="9"/>
      <c r="AW657" s="9"/>
      <c r="AY657" s="9"/>
      <c r="BB657" s="9"/>
    </row>
    <row r="658" spans="3:54">
      <c r="C658" s="9"/>
      <c r="F658" s="9"/>
      <c r="G658" s="9"/>
      <c r="I658" s="9"/>
      <c r="L658" s="9"/>
      <c r="O658" s="9"/>
      <c r="P658" s="9"/>
      <c r="R658" s="9"/>
      <c r="U658" s="9"/>
      <c r="AP658" s="9"/>
      <c r="AS658" s="9"/>
      <c r="AV658" s="9"/>
      <c r="AW658" s="9"/>
      <c r="AY658" s="9"/>
      <c r="BB658" s="9"/>
    </row>
    <row r="659" spans="3:54">
      <c r="C659" s="9"/>
      <c r="F659" s="9"/>
      <c r="G659" s="9"/>
      <c r="I659" s="9"/>
      <c r="L659" s="9"/>
      <c r="O659" s="9"/>
      <c r="P659" s="9"/>
      <c r="R659" s="9"/>
      <c r="U659" s="9"/>
      <c r="AP659" s="9"/>
      <c r="AS659" s="9"/>
      <c r="AV659" s="9"/>
      <c r="AW659" s="9"/>
      <c r="AY659" s="9"/>
      <c r="BB659" s="9"/>
    </row>
    <row r="660" spans="3:54">
      <c r="C660" s="9"/>
      <c r="F660" s="9"/>
      <c r="G660" s="9"/>
      <c r="I660" s="9"/>
      <c r="L660" s="9"/>
      <c r="O660" s="9"/>
      <c r="P660" s="9"/>
      <c r="R660" s="9"/>
      <c r="U660" s="9"/>
      <c r="AP660" s="9"/>
      <c r="AS660" s="9"/>
      <c r="AV660" s="9"/>
      <c r="AW660" s="9"/>
      <c r="AY660" s="9"/>
      <c r="BB660" s="9"/>
    </row>
    <row r="661" spans="3:54">
      <c r="C661" s="9"/>
      <c r="F661" s="9"/>
      <c r="G661" s="9"/>
      <c r="I661" s="9"/>
      <c r="L661" s="9"/>
      <c r="O661" s="9"/>
      <c r="P661" s="9"/>
      <c r="R661" s="9"/>
      <c r="U661" s="9"/>
      <c r="AP661" s="9"/>
      <c r="AS661" s="9"/>
      <c r="AV661" s="9"/>
      <c r="AW661" s="9"/>
      <c r="AY661" s="9"/>
      <c r="BB661" s="9"/>
    </row>
    <row r="662" spans="3:54">
      <c r="C662" s="9"/>
      <c r="F662" s="9"/>
      <c r="G662" s="9"/>
      <c r="I662" s="9"/>
      <c r="L662" s="9"/>
      <c r="O662" s="9"/>
      <c r="P662" s="9"/>
      <c r="R662" s="9"/>
      <c r="U662" s="9"/>
      <c r="AP662" s="9"/>
      <c r="AS662" s="9"/>
      <c r="AV662" s="9"/>
      <c r="AW662" s="9"/>
      <c r="AY662" s="9"/>
      <c r="BB662" s="9"/>
    </row>
    <row r="663" spans="3:54">
      <c r="C663" s="9"/>
      <c r="F663" s="9"/>
      <c r="G663" s="9"/>
      <c r="I663" s="9"/>
      <c r="L663" s="9"/>
      <c r="O663" s="9"/>
      <c r="P663" s="9"/>
      <c r="R663" s="9"/>
      <c r="U663" s="9"/>
      <c r="AP663" s="9"/>
      <c r="AS663" s="9"/>
      <c r="AV663" s="9"/>
      <c r="AW663" s="9"/>
      <c r="AY663" s="9"/>
      <c r="BB663" s="9"/>
    </row>
    <row r="664" spans="3:54">
      <c r="C664" s="9"/>
      <c r="F664" s="9"/>
      <c r="G664" s="9"/>
      <c r="I664" s="9"/>
      <c r="L664" s="9"/>
      <c r="O664" s="9"/>
      <c r="P664" s="9"/>
      <c r="R664" s="9"/>
      <c r="U664" s="9"/>
      <c r="AP664" s="9"/>
      <c r="AS664" s="9"/>
      <c r="AV664" s="9"/>
      <c r="AW664" s="9"/>
      <c r="AY664" s="9"/>
      <c r="BB664" s="9"/>
    </row>
    <row r="665" spans="3:54">
      <c r="C665" s="9"/>
      <c r="F665" s="9"/>
      <c r="G665" s="9"/>
      <c r="I665" s="9"/>
      <c r="L665" s="9"/>
      <c r="O665" s="9"/>
      <c r="P665" s="9"/>
      <c r="R665" s="9"/>
      <c r="U665" s="9"/>
      <c r="AP665" s="9"/>
      <c r="AS665" s="9"/>
      <c r="AV665" s="9"/>
      <c r="AW665" s="9"/>
      <c r="AY665" s="9"/>
      <c r="BB665" s="9"/>
    </row>
    <row r="666" spans="3:54">
      <c r="C666" s="9"/>
      <c r="F666" s="9"/>
      <c r="G666" s="9"/>
      <c r="I666" s="9"/>
      <c r="L666" s="9"/>
      <c r="O666" s="9"/>
      <c r="P666" s="9"/>
      <c r="R666" s="9"/>
      <c r="U666" s="9"/>
      <c r="AP666" s="9"/>
      <c r="AS666" s="9"/>
      <c r="AV666" s="9"/>
      <c r="AW666" s="9"/>
      <c r="AY666" s="9"/>
      <c r="BB666" s="9"/>
    </row>
    <row r="667" spans="3:54">
      <c r="C667" s="9"/>
      <c r="F667" s="9"/>
      <c r="G667" s="9"/>
      <c r="I667" s="9"/>
      <c r="L667" s="9"/>
      <c r="O667" s="9"/>
      <c r="P667" s="9"/>
      <c r="R667" s="9"/>
      <c r="U667" s="9"/>
      <c r="AP667" s="9"/>
      <c r="AS667" s="9"/>
      <c r="AV667" s="9"/>
      <c r="AW667" s="9"/>
      <c r="AY667" s="9"/>
      <c r="BB667" s="9"/>
    </row>
    <row r="668" spans="3:54">
      <c r="C668" s="9"/>
      <c r="F668" s="9"/>
      <c r="G668" s="9"/>
      <c r="I668" s="9"/>
      <c r="L668" s="9"/>
      <c r="O668" s="9"/>
      <c r="P668" s="9"/>
      <c r="R668" s="9"/>
      <c r="U668" s="9"/>
      <c r="AP668" s="9"/>
      <c r="AS668" s="9"/>
      <c r="AV668" s="9"/>
      <c r="AW668" s="9"/>
      <c r="AY668" s="9"/>
      <c r="BB668" s="9"/>
    </row>
    <row r="669" spans="3:54">
      <c r="C669" s="9"/>
      <c r="F669" s="9"/>
      <c r="G669" s="9"/>
      <c r="I669" s="9"/>
      <c r="L669" s="9"/>
      <c r="O669" s="9"/>
      <c r="P669" s="9"/>
      <c r="R669" s="9"/>
      <c r="U669" s="9"/>
      <c r="AP669" s="9"/>
      <c r="AS669" s="9"/>
      <c r="AV669" s="9"/>
      <c r="AW669" s="9"/>
      <c r="AY669" s="9"/>
      <c r="BB669" s="9"/>
    </row>
    <row r="670" spans="3:54">
      <c r="C670" s="9"/>
      <c r="F670" s="9"/>
      <c r="G670" s="9"/>
      <c r="I670" s="9"/>
      <c r="L670" s="9"/>
      <c r="O670" s="9"/>
      <c r="P670" s="9"/>
      <c r="R670" s="9"/>
      <c r="U670" s="9"/>
      <c r="AP670" s="9"/>
      <c r="AS670" s="9"/>
      <c r="AV670" s="9"/>
      <c r="AW670" s="9"/>
      <c r="AY670" s="9"/>
      <c r="BB670" s="9"/>
    </row>
    <row r="671" spans="3:54">
      <c r="C671" s="9"/>
      <c r="F671" s="9"/>
      <c r="G671" s="9"/>
      <c r="I671" s="9"/>
      <c r="L671" s="9"/>
      <c r="O671" s="9"/>
      <c r="P671" s="9"/>
      <c r="R671" s="9"/>
      <c r="U671" s="9"/>
      <c r="AP671" s="9"/>
      <c r="AS671" s="9"/>
      <c r="AV671" s="9"/>
      <c r="AW671" s="9"/>
      <c r="AY671" s="9"/>
      <c r="BB671" s="9"/>
    </row>
    <row r="672" spans="3:54">
      <c r="C672" s="9"/>
      <c r="F672" s="9"/>
      <c r="G672" s="9"/>
      <c r="I672" s="9"/>
      <c r="L672" s="9"/>
      <c r="O672" s="9"/>
      <c r="P672" s="9"/>
      <c r="R672" s="9"/>
      <c r="U672" s="9"/>
      <c r="AP672" s="9"/>
      <c r="AS672" s="9"/>
      <c r="AV672" s="9"/>
      <c r="AW672" s="9"/>
      <c r="AY672" s="9"/>
      <c r="BB672" s="9"/>
    </row>
    <row r="673" spans="3:54">
      <c r="C673" s="9"/>
      <c r="F673" s="9"/>
      <c r="G673" s="9"/>
      <c r="I673" s="9"/>
      <c r="L673" s="9"/>
      <c r="O673" s="9"/>
      <c r="P673" s="9"/>
      <c r="R673" s="9"/>
      <c r="U673" s="9"/>
      <c r="AP673" s="9"/>
      <c r="AS673" s="9"/>
      <c r="AV673" s="9"/>
      <c r="AW673" s="9"/>
      <c r="AY673" s="9"/>
      <c r="BB673" s="9"/>
    </row>
    <row r="674" spans="3:54">
      <c r="C674" s="9"/>
      <c r="F674" s="9"/>
      <c r="G674" s="9"/>
      <c r="I674" s="9"/>
      <c r="L674" s="9"/>
      <c r="O674" s="9"/>
      <c r="P674" s="9"/>
      <c r="R674" s="9"/>
      <c r="U674" s="9"/>
      <c r="AP674" s="9"/>
      <c r="AS674" s="9"/>
      <c r="AV674" s="9"/>
      <c r="AW674" s="9"/>
      <c r="AY674" s="9"/>
      <c r="BB674" s="9"/>
    </row>
    <row r="675" spans="3:54">
      <c r="C675" s="9"/>
      <c r="F675" s="9"/>
      <c r="G675" s="9"/>
      <c r="I675" s="9"/>
      <c r="L675" s="9"/>
      <c r="O675" s="9"/>
      <c r="P675" s="9"/>
      <c r="R675" s="9"/>
      <c r="U675" s="9"/>
      <c r="AP675" s="9"/>
      <c r="AS675" s="9"/>
      <c r="AV675" s="9"/>
      <c r="AW675" s="9"/>
      <c r="AY675" s="9"/>
      <c r="BB675" s="9"/>
    </row>
    <row r="676" spans="3:54">
      <c r="C676" s="9"/>
      <c r="F676" s="9"/>
      <c r="G676" s="9"/>
      <c r="I676" s="9"/>
      <c r="L676" s="9"/>
      <c r="O676" s="9"/>
      <c r="P676" s="9"/>
      <c r="R676" s="9"/>
      <c r="U676" s="9"/>
      <c r="AP676" s="9"/>
      <c r="AS676" s="9"/>
      <c r="AV676" s="9"/>
      <c r="AW676" s="9"/>
      <c r="AY676" s="9"/>
      <c r="BB676" s="9"/>
    </row>
    <row r="677" spans="3:54">
      <c r="C677" s="9"/>
      <c r="F677" s="9"/>
      <c r="G677" s="9"/>
      <c r="I677" s="9"/>
      <c r="L677" s="9"/>
      <c r="O677" s="9"/>
      <c r="P677" s="9"/>
      <c r="R677" s="9"/>
      <c r="U677" s="9"/>
      <c r="AP677" s="9"/>
      <c r="AS677" s="9"/>
      <c r="AV677" s="9"/>
      <c r="AW677" s="9"/>
      <c r="AY677" s="9"/>
      <c r="BB677" s="9"/>
    </row>
    <row r="678" spans="3:54">
      <c r="C678" s="9"/>
      <c r="F678" s="9"/>
      <c r="G678" s="9"/>
      <c r="I678" s="9"/>
      <c r="L678" s="9"/>
      <c r="O678" s="9"/>
      <c r="P678" s="9"/>
      <c r="R678" s="9"/>
      <c r="U678" s="9"/>
      <c r="AP678" s="9"/>
      <c r="AS678" s="9"/>
      <c r="AV678" s="9"/>
      <c r="AW678" s="9"/>
      <c r="AY678" s="9"/>
      <c r="BB678" s="9"/>
    </row>
    <row r="679" spans="3:54">
      <c r="C679" s="9"/>
      <c r="F679" s="9"/>
      <c r="G679" s="9"/>
      <c r="I679" s="9"/>
      <c r="L679" s="9"/>
      <c r="O679" s="9"/>
      <c r="P679" s="9"/>
      <c r="R679" s="9"/>
      <c r="U679" s="9"/>
      <c r="AP679" s="9"/>
      <c r="AS679" s="9"/>
      <c r="AV679" s="9"/>
      <c r="AW679" s="9"/>
      <c r="AY679" s="9"/>
      <c r="BB679" s="9"/>
    </row>
    <row r="680" spans="3:54">
      <c r="C680" s="9"/>
      <c r="F680" s="9"/>
      <c r="G680" s="9"/>
      <c r="I680" s="9"/>
      <c r="L680" s="9"/>
      <c r="O680" s="9"/>
      <c r="P680" s="9"/>
      <c r="R680" s="9"/>
      <c r="U680" s="9"/>
      <c r="AP680" s="9"/>
      <c r="AS680" s="9"/>
      <c r="AV680" s="9"/>
      <c r="AW680" s="9"/>
      <c r="AY680" s="9"/>
      <c r="BB680" s="9"/>
    </row>
    <row r="681" spans="3:54">
      <c r="C681" s="9"/>
      <c r="F681" s="9"/>
      <c r="G681" s="9"/>
      <c r="I681" s="9"/>
      <c r="L681" s="9"/>
      <c r="O681" s="9"/>
      <c r="P681" s="9"/>
      <c r="R681" s="9"/>
      <c r="U681" s="9"/>
      <c r="AP681" s="9"/>
      <c r="AS681" s="9"/>
      <c r="AV681" s="9"/>
      <c r="AW681" s="9"/>
      <c r="AY681" s="9"/>
      <c r="BB681" s="9"/>
    </row>
    <row r="682" spans="3:54">
      <c r="C682" s="9"/>
      <c r="F682" s="9"/>
      <c r="G682" s="9"/>
      <c r="I682" s="9"/>
      <c r="L682" s="9"/>
      <c r="O682" s="9"/>
      <c r="P682" s="9"/>
      <c r="R682" s="9"/>
      <c r="U682" s="9"/>
      <c r="AP682" s="9"/>
      <c r="AS682" s="9"/>
      <c r="AV682" s="9"/>
      <c r="AW682" s="9"/>
      <c r="AY682" s="9"/>
      <c r="BB682" s="9"/>
    </row>
    <row r="683" spans="3:54">
      <c r="C683" s="9"/>
      <c r="F683" s="9"/>
      <c r="G683" s="9"/>
      <c r="I683" s="9"/>
      <c r="L683" s="9"/>
      <c r="O683" s="9"/>
      <c r="P683" s="9"/>
      <c r="R683" s="9"/>
      <c r="U683" s="9"/>
      <c r="AP683" s="9"/>
      <c r="AS683" s="9"/>
      <c r="AV683" s="9"/>
      <c r="AW683" s="9"/>
      <c r="AY683" s="9"/>
      <c r="BB683" s="9"/>
    </row>
    <row r="684" spans="3:54">
      <c r="C684" s="9"/>
      <c r="F684" s="9"/>
      <c r="G684" s="9"/>
      <c r="I684" s="9"/>
      <c r="L684" s="9"/>
      <c r="O684" s="9"/>
      <c r="P684" s="9"/>
      <c r="R684" s="9"/>
      <c r="U684" s="9"/>
      <c r="AP684" s="9"/>
      <c r="AS684" s="9"/>
      <c r="AV684" s="9"/>
      <c r="AW684" s="9"/>
      <c r="AY684" s="9"/>
      <c r="BB684" s="9"/>
    </row>
    <row r="685" spans="3:54">
      <c r="C685" s="9"/>
      <c r="F685" s="9"/>
      <c r="G685" s="9"/>
      <c r="I685" s="9"/>
      <c r="L685" s="9"/>
      <c r="O685" s="9"/>
      <c r="P685" s="9"/>
      <c r="R685" s="9"/>
      <c r="U685" s="9"/>
      <c r="AP685" s="9"/>
      <c r="AS685" s="9"/>
      <c r="AV685" s="9"/>
      <c r="AW685" s="9"/>
      <c r="AY685" s="9"/>
      <c r="BB685" s="9"/>
    </row>
    <row r="686" spans="3:54">
      <c r="C686" s="9"/>
      <c r="F686" s="9"/>
      <c r="G686" s="9"/>
      <c r="I686" s="9"/>
      <c r="L686" s="9"/>
      <c r="O686" s="9"/>
      <c r="P686" s="9"/>
      <c r="R686" s="9"/>
      <c r="U686" s="9"/>
      <c r="AP686" s="9"/>
      <c r="AS686" s="9"/>
      <c r="AV686" s="9"/>
      <c r="AW686" s="9"/>
      <c r="AY686" s="9"/>
      <c r="BB686" s="9"/>
    </row>
    <row r="687" spans="3:54">
      <c r="C687" s="9"/>
      <c r="F687" s="9"/>
      <c r="G687" s="9"/>
      <c r="I687" s="9"/>
      <c r="L687" s="9"/>
      <c r="O687" s="9"/>
      <c r="P687" s="9"/>
      <c r="R687" s="9"/>
      <c r="U687" s="9"/>
      <c r="AP687" s="9"/>
      <c r="AS687" s="9"/>
      <c r="AV687" s="9"/>
      <c r="AW687" s="9"/>
      <c r="AY687" s="9"/>
      <c r="BB687" s="9"/>
    </row>
    <row r="688" spans="3:54">
      <c r="C688" s="9"/>
      <c r="F688" s="9"/>
      <c r="G688" s="9"/>
      <c r="I688" s="9"/>
      <c r="L688" s="9"/>
      <c r="O688" s="9"/>
      <c r="P688" s="9"/>
      <c r="R688" s="9"/>
      <c r="U688" s="9"/>
      <c r="AP688" s="9"/>
      <c r="AS688" s="9"/>
      <c r="AV688" s="9"/>
      <c r="AW688" s="9"/>
      <c r="AY688" s="9"/>
      <c r="BB688" s="9"/>
    </row>
    <row r="689" spans="3:54">
      <c r="C689" s="9"/>
      <c r="F689" s="9"/>
      <c r="G689" s="9"/>
      <c r="I689" s="9"/>
      <c r="L689" s="9"/>
      <c r="O689" s="9"/>
      <c r="P689" s="9"/>
      <c r="R689" s="9"/>
      <c r="U689" s="9"/>
      <c r="AP689" s="9"/>
      <c r="AS689" s="9"/>
      <c r="AV689" s="9"/>
      <c r="AW689" s="9"/>
      <c r="AY689" s="9"/>
      <c r="BB689" s="9"/>
    </row>
    <row r="690" spans="3:54">
      <c r="C690" s="9"/>
      <c r="F690" s="9"/>
      <c r="G690" s="9"/>
      <c r="I690" s="9"/>
      <c r="L690" s="9"/>
      <c r="O690" s="9"/>
      <c r="P690" s="9"/>
      <c r="R690" s="9"/>
      <c r="U690" s="9"/>
      <c r="AP690" s="9"/>
      <c r="AS690" s="9"/>
      <c r="AV690" s="9"/>
      <c r="AW690" s="9"/>
      <c r="AY690" s="9"/>
      <c r="BB690" s="9"/>
    </row>
    <row r="691" spans="3:54">
      <c r="C691" s="9"/>
      <c r="F691" s="9"/>
      <c r="G691" s="9"/>
      <c r="I691" s="9"/>
      <c r="L691" s="9"/>
      <c r="O691" s="9"/>
      <c r="P691" s="9"/>
      <c r="R691" s="9"/>
      <c r="U691" s="9"/>
      <c r="AP691" s="9"/>
      <c r="AS691" s="9"/>
      <c r="AV691" s="9"/>
      <c r="AW691" s="9"/>
      <c r="AY691" s="9"/>
      <c r="BB691" s="9"/>
    </row>
    <row r="692" spans="3:54">
      <c r="C692" s="9"/>
      <c r="F692" s="9"/>
      <c r="G692" s="9"/>
      <c r="I692" s="9"/>
      <c r="L692" s="9"/>
      <c r="O692" s="9"/>
      <c r="P692" s="9"/>
      <c r="R692" s="9"/>
      <c r="U692" s="9"/>
      <c r="AP692" s="9"/>
      <c r="AS692" s="9"/>
      <c r="AV692" s="9"/>
      <c r="AW692" s="9"/>
      <c r="AY692" s="9"/>
      <c r="BB692" s="9"/>
    </row>
    <row r="693" spans="3:54">
      <c r="C693" s="9"/>
      <c r="F693" s="9"/>
      <c r="G693" s="9"/>
      <c r="I693" s="9"/>
      <c r="L693" s="9"/>
      <c r="O693" s="9"/>
      <c r="P693" s="9"/>
      <c r="R693" s="9"/>
      <c r="U693" s="9"/>
      <c r="AP693" s="9"/>
      <c r="AS693" s="9"/>
      <c r="AV693" s="9"/>
      <c r="AW693" s="9"/>
      <c r="AY693" s="9"/>
      <c r="BB693" s="9"/>
    </row>
    <row r="694" spans="3:54">
      <c r="C694" s="9"/>
      <c r="F694" s="9"/>
      <c r="G694" s="9"/>
      <c r="I694" s="9"/>
      <c r="L694" s="9"/>
      <c r="O694" s="9"/>
      <c r="P694" s="9"/>
      <c r="R694" s="9"/>
      <c r="U694" s="9"/>
      <c r="AP694" s="9"/>
      <c r="AS694" s="9"/>
      <c r="AV694" s="9"/>
      <c r="AW694" s="9"/>
      <c r="AY694" s="9"/>
      <c r="BB694" s="9"/>
    </row>
    <row r="695" spans="3:54">
      <c r="C695" s="9"/>
      <c r="F695" s="9"/>
      <c r="G695" s="9"/>
      <c r="I695" s="9"/>
      <c r="L695" s="9"/>
      <c r="O695" s="9"/>
      <c r="P695" s="9"/>
      <c r="R695" s="9"/>
      <c r="U695" s="9"/>
      <c r="AP695" s="9"/>
      <c r="AS695" s="9"/>
      <c r="AV695" s="9"/>
      <c r="AW695" s="9"/>
      <c r="AY695" s="9"/>
      <c r="BB695" s="9"/>
    </row>
    <row r="696" spans="3:54">
      <c r="C696" s="9"/>
      <c r="F696" s="9"/>
      <c r="G696" s="9"/>
      <c r="I696" s="9"/>
      <c r="L696" s="9"/>
      <c r="O696" s="9"/>
      <c r="P696" s="9"/>
      <c r="R696" s="9"/>
      <c r="U696" s="9"/>
      <c r="AP696" s="9"/>
      <c r="AS696" s="9"/>
      <c r="AV696" s="9"/>
      <c r="AW696" s="9"/>
      <c r="AY696" s="9"/>
      <c r="BB696" s="9"/>
    </row>
    <row r="697" spans="3:54">
      <c r="C697" s="9"/>
      <c r="F697" s="9"/>
      <c r="G697" s="9"/>
      <c r="I697" s="9"/>
      <c r="L697" s="9"/>
      <c r="O697" s="9"/>
      <c r="P697" s="9"/>
      <c r="R697" s="9"/>
      <c r="U697" s="9"/>
      <c r="AP697" s="9"/>
      <c r="AS697" s="9"/>
      <c r="AV697" s="9"/>
      <c r="AW697" s="9"/>
      <c r="AY697" s="9"/>
      <c r="BB697" s="9"/>
    </row>
    <row r="698" spans="3:54">
      <c r="C698" s="9"/>
      <c r="F698" s="9"/>
      <c r="G698" s="9"/>
      <c r="I698" s="9"/>
      <c r="L698" s="9"/>
      <c r="O698" s="9"/>
      <c r="P698" s="9"/>
      <c r="R698" s="9"/>
      <c r="U698" s="9"/>
      <c r="AP698" s="9"/>
      <c r="AS698" s="9"/>
      <c r="AV698" s="9"/>
      <c r="AW698" s="9"/>
      <c r="AY698" s="9"/>
      <c r="BB698" s="9"/>
    </row>
    <row r="699" spans="3:54">
      <c r="C699" s="9"/>
      <c r="F699" s="9"/>
      <c r="G699" s="9"/>
      <c r="I699" s="9"/>
      <c r="L699" s="9"/>
      <c r="O699" s="9"/>
      <c r="P699" s="9"/>
      <c r="R699" s="9"/>
      <c r="U699" s="9"/>
      <c r="AP699" s="9"/>
      <c r="AS699" s="9"/>
      <c r="AV699" s="9"/>
      <c r="AW699" s="9"/>
      <c r="AY699" s="9"/>
      <c r="BB699" s="9"/>
    </row>
    <row r="700" spans="3:54">
      <c r="C700" s="9"/>
      <c r="F700" s="9"/>
      <c r="G700" s="9"/>
      <c r="I700" s="9"/>
      <c r="L700" s="9"/>
      <c r="O700" s="9"/>
      <c r="P700" s="9"/>
      <c r="R700" s="9"/>
      <c r="U700" s="9"/>
      <c r="AP700" s="9"/>
      <c r="AS700" s="9"/>
      <c r="AV700" s="9"/>
      <c r="AW700" s="9"/>
      <c r="AY700" s="9"/>
      <c r="BB700" s="9"/>
    </row>
    <row r="701" spans="3:54">
      <c r="C701" s="9"/>
      <c r="F701" s="9"/>
      <c r="G701" s="9"/>
      <c r="I701" s="9"/>
      <c r="L701" s="9"/>
      <c r="O701" s="9"/>
      <c r="P701" s="9"/>
      <c r="R701" s="9"/>
      <c r="U701" s="9"/>
      <c r="AP701" s="9"/>
      <c r="AS701" s="9"/>
      <c r="AV701" s="9"/>
      <c r="AW701" s="9"/>
      <c r="AY701" s="9"/>
      <c r="BB701" s="9"/>
    </row>
    <row r="702" spans="3:54">
      <c r="C702" s="9"/>
      <c r="F702" s="9"/>
      <c r="G702" s="9"/>
      <c r="I702" s="9"/>
      <c r="L702" s="9"/>
      <c r="O702" s="9"/>
      <c r="P702" s="9"/>
      <c r="R702" s="9"/>
      <c r="U702" s="9"/>
      <c r="AP702" s="9"/>
      <c r="AS702" s="9"/>
      <c r="AV702" s="9"/>
      <c r="AW702" s="9"/>
      <c r="AY702" s="9"/>
      <c r="BB702" s="9"/>
    </row>
    <row r="703" spans="3:54">
      <c r="C703" s="9"/>
      <c r="F703" s="9"/>
      <c r="G703" s="9"/>
      <c r="I703" s="9"/>
      <c r="L703" s="9"/>
      <c r="O703" s="9"/>
      <c r="P703" s="9"/>
      <c r="R703" s="9"/>
      <c r="U703" s="9"/>
      <c r="AP703" s="9"/>
      <c r="AS703" s="9"/>
      <c r="AV703" s="9"/>
      <c r="AW703" s="9"/>
      <c r="AY703" s="9"/>
      <c r="BB703" s="9"/>
    </row>
    <row r="704" spans="3:54">
      <c r="C704" s="9"/>
      <c r="F704" s="9"/>
      <c r="G704" s="9"/>
      <c r="I704" s="9"/>
      <c r="L704" s="9"/>
      <c r="O704" s="9"/>
      <c r="P704" s="9"/>
      <c r="R704" s="9"/>
      <c r="U704" s="9"/>
      <c r="AP704" s="9"/>
      <c r="AS704" s="9"/>
      <c r="AV704" s="9"/>
      <c r="AW704" s="9"/>
      <c r="AY704" s="9"/>
      <c r="BB704" s="9"/>
    </row>
    <row r="705" spans="3:54">
      <c r="C705" s="9"/>
      <c r="F705" s="9"/>
      <c r="G705" s="9"/>
      <c r="I705" s="9"/>
      <c r="L705" s="9"/>
      <c r="O705" s="9"/>
      <c r="P705" s="9"/>
      <c r="R705" s="9"/>
      <c r="U705" s="9"/>
      <c r="AP705" s="9"/>
      <c r="AS705" s="9"/>
      <c r="AV705" s="9"/>
      <c r="AW705" s="9"/>
      <c r="AY705" s="9"/>
      <c r="BB705" s="9"/>
    </row>
    <row r="706" spans="3:54">
      <c r="C706" s="9"/>
      <c r="F706" s="9"/>
      <c r="G706" s="9"/>
      <c r="I706" s="9"/>
      <c r="L706" s="9"/>
      <c r="O706" s="9"/>
      <c r="P706" s="9"/>
      <c r="R706" s="9"/>
      <c r="U706" s="9"/>
      <c r="AP706" s="9"/>
      <c r="AS706" s="9"/>
      <c r="AV706" s="9"/>
      <c r="AW706" s="9"/>
      <c r="AY706" s="9"/>
      <c r="BB706" s="9"/>
    </row>
    <row r="707" spans="3:54">
      <c r="C707" s="9"/>
      <c r="F707" s="9"/>
      <c r="G707" s="9"/>
      <c r="I707" s="9"/>
      <c r="L707" s="9"/>
      <c r="O707" s="9"/>
      <c r="P707" s="9"/>
      <c r="R707" s="9"/>
      <c r="U707" s="9"/>
      <c r="AP707" s="9"/>
      <c r="AS707" s="9"/>
      <c r="AV707" s="9"/>
      <c r="AW707" s="9"/>
      <c r="AY707" s="9"/>
      <c r="BB707" s="9"/>
    </row>
    <row r="708" spans="3:54">
      <c r="C708" s="9"/>
      <c r="F708" s="9"/>
      <c r="G708" s="9"/>
      <c r="I708" s="9"/>
      <c r="L708" s="9"/>
      <c r="O708" s="9"/>
      <c r="P708" s="9"/>
      <c r="R708" s="9"/>
      <c r="U708" s="9"/>
      <c r="AP708" s="9"/>
      <c r="AS708" s="9"/>
      <c r="AV708" s="9"/>
      <c r="AW708" s="9"/>
      <c r="AY708" s="9"/>
      <c r="BB708" s="9"/>
    </row>
    <row r="709" spans="3:54">
      <c r="C709" s="9"/>
      <c r="F709" s="9"/>
      <c r="G709" s="9"/>
      <c r="I709" s="9"/>
      <c r="L709" s="9"/>
      <c r="O709" s="9"/>
      <c r="P709" s="9"/>
      <c r="R709" s="9"/>
      <c r="U709" s="9"/>
      <c r="AP709" s="9"/>
      <c r="AS709" s="9"/>
      <c r="AV709" s="9"/>
      <c r="AW709" s="9"/>
      <c r="AY709" s="9"/>
      <c r="BB709" s="9"/>
    </row>
    <row r="710" spans="3:54">
      <c r="C710" s="9"/>
      <c r="F710" s="9"/>
      <c r="G710" s="9"/>
      <c r="I710" s="9"/>
      <c r="L710" s="9"/>
      <c r="O710" s="9"/>
      <c r="P710" s="9"/>
      <c r="R710" s="9"/>
      <c r="U710" s="9"/>
      <c r="AP710" s="9"/>
      <c r="AS710" s="9"/>
      <c r="AV710" s="9"/>
      <c r="AW710" s="9"/>
      <c r="AY710" s="9"/>
      <c r="BB710" s="9"/>
    </row>
    <row r="711" spans="3:54">
      <c r="C711" s="9"/>
      <c r="F711" s="9"/>
      <c r="G711" s="9"/>
      <c r="I711" s="9"/>
      <c r="L711" s="9"/>
      <c r="O711" s="9"/>
      <c r="P711" s="9"/>
      <c r="R711" s="9"/>
      <c r="U711" s="9"/>
      <c r="AP711" s="9"/>
      <c r="AS711" s="9"/>
      <c r="AV711" s="9"/>
      <c r="AW711" s="9"/>
      <c r="AY711" s="9"/>
      <c r="BB711" s="9"/>
    </row>
    <row r="712" spans="3:54">
      <c r="C712" s="9"/>
      <c r="F712" s="9"/>
      <c r="G712" s="9"/>
      <c r="I712" s="9"/>
      <c r="L712" s="9"/>
      <c r="O712" s="9"/>
      <c r="P712" s="9"/>
      <c r="R712" s="9"/>
      <c r="U712" s="9"/>
      <c r="AP712" s="9"/>
      <c r="AS712" s="9"/>
      <c r="AV712" s="9"/>
      <c r="AW712" s="9"/>
      <c r="AY712" s="9"/>
      <c r="BB712" s="9"/>
    </row>
    <row r="713" spans="3:54">
      <c r="C713" s="9"/>
      <c r="F713" s="9"/>
      <c r="G713" s="9"/>
      <c r="I713" s="9"/>
      <c r="L713" s="9"/>
      <c r="O713" s="9"/>
      <c r="P713" s="9"/>
      <c r="R713" s="9"/>
      <c r="U713" s="9"/>
      <c r="AP713" s="9"/>
      <c r="AS713" s="9"/>
      <c r="AV713" s="9"/>
      <c r="AW713" s="9"/>
      <c r="AY713" s="9"/>
      <c r="BB713" s="9"/>
    </row>
    <row r="714" spans="3:54">
      <c r="C714" s="9"/>
      <c r="F714" s="9"/>
      <c r="G714" s="9"/>
      <c r="I714" s="9"/>
      <c r="L714" s="9"/>
      <c r="O714" s="9"/>
      <c r="P714" s="9"/>
      <c r="R714" s="9"/>
      <c r="U714" s="9"/>
      <c r="AP714" s="9"/>
      <c r="AS714" s="9"/>
      <c r="AV714" s="9"/>
      <c r="AW714" s="9"/>
      <c r="AY714" s="9"/>
      <c r="BB714" s="9"/>
    </row>
    <row r="715" spans="3:54">
      <c r="C715" s="9"/>
      <c r="F715" s="9"/>
      <c r="G715" s="9"/>
      <c r="I715" s="9"/>
      <c r="L715" s="9"/>
      <c r="O715" s="9"/>
      <c r="P715" s="9"/>
      <c r="R715" s="9"/>
      <c r="U715" s="9"/>
      <c r="AP715" s="9"/>
      <c r="AS715" s="9"/>
      <c r="AV715" s="9"/>
      <c r="AW715" s="9"/>
      <c r="AY715" s="9"/>
      <c r="BB715" s="9"/>
    </row>
    <row r="716" spans="3:54">
      <c r="C716" s="9"/>
      <c r="F716" s="9"/>
      <c r="G716" s="9"/>
      <c r="I716" s="9"/>
      <c r="L716" s="9"/>
      <c r="O716" s="9"/>
      <c r="P716" s="9"/>
      <c r="R716" s="9"/>
      <c r="U716" s="9"/>
      <c r="AP716" s="9"/>
      <c r="AS716" s="9"/>
      <c r="AV716" s="9"/>
      <c r="AW716" s="9"/>
      <c r="AY716" s="9"/>
      <c r="BB716" s="9"/>
    </row>
    <row r="717" spans="3:54">
      <c r="C717" s="9"/>
      <c r="F717" s="9"/>
      <c r="G717" s="9"/>
      <c r="I717" s="9"/>
      <c r="L717" s="9"/>
      <c r="O717" s="9"/>
      <c r="P717" s="9"/>
      <c r="R717" s="9"/>
      <c r="U717" s="9"/>
      <c r="AP717" s="9"/>
      <c r="AS717" s="9"/>
      <c r="AV717" s="9"/>
      <c r="AW717" s="9"/>
      <c r="AY717" s="9"/>
      <c r="BB717" s="9"/>
    </row>
    <row r="718" spans="3:54">
      <c r="C718" s="9"/>
      <c r="F718" s="9"/>
      <c r="G718" s="9"/>
      <c r="I718" s="9"/>
      <c r="L718" s="9"/>
      <c r="O718" s="9"/>
      <c r="P718" s="9"/>
      <c r="R718" s="9"/>
      <c r="U718" s="9"/>
      <c r="AP718" s="9"/>
      <c r="AS718" s="9"/>
      <c r="AV718" s="9"/>
      <c r="AW718" s="9"/>
      <c r="AY718" s="9"/>
      <c r="BB718" s="9"/>
    </row>
    <row r="719" spans="3:54">
      <c r="C719" s="9"/>
      <c r="F719" s="9"/>
      <c r="G719" s="9"/>
      <c r="I719" s="9"/>
      <c r="L719" s="9"/>
      <c r="O719" s="9"/>
      <c r="P719" s="9"/>
      <c r="R719" s="9"/>
      <c r="U719" s="9"/>
      <c r="AP719" s="9"/>
      <c r="AS719" s="9"/>
      <c r="AV719" s="9"/>
      <c r="AW719" s="9"/>
      <c r="AY719" s="9"/>
      <c r="BB719" s="9"/>
    </row>
    <row r="720" spans="3:54">
      <c r="C720" s="9"/>
      <c r="F720" s="9"/>
      <c r="G720" s="9"/>
      <c r="I720" s="9"/>
      <c r="L720" s="9"/>
      <c r="O720" s="9"/>
      <c r="P720" s="9"/>
      <c r="R720" s="9"/>
      <c r="U720" s="9"/>
      <c r="AP720" s="9"/>
      <c r="AS720" s="9"/>
      <c r="AV720" s="9"/>
      <c r="AW720" s="9"/>
      <c r="AY720" s="9"/>
      <c r="BB720" s="9"/>
    </row>
    <row r="721" spans="3:54">
      <c r="C721" s="9"/>
      <c r="F721" s="9"/>
      <c r="G721" s="9"/>
      <c r="I721" s="9"/>
      <c r="L721" s="9"/>
      <c r="O721" s="9"/>
      <c r="P721" s="9"/>
      <c r="R721" s="9"/>
      <c r="U721" s="9"/>
      <c r="AP721" s="9"/>
      <c r="AS721" s="9"/>
      <c r="AV721" s="9"/>
      <c r="AW721" s="9"/>
      <c r="AY721" s="9"/>
      <c r="BB721" s="9"/>
    </row>
    <row r="722" spans="3:54">
      <c r="C722" s="9"/>
      <c r="F722" s="9"/>
      <c r="G722" s="9"/>
      <c r="I722" s="9"/>
      <c r="L722" s="9"/>
      <c r="O722" s="9"/>
      <c r="P722" s="9"/>
      <c r="R722" s="9"/>
      <c r="U722" s="9"/>
      <c r="AP722" s="9"/>
      <c r="AS722" s="9"/>
      <c r="AV722" s="9"/>
      <c r="AW722" s="9"/>
      <c r="AY722" s="9"/>
      <c r="BB722" s="9"/>
    </row>
    <row r="723" spans="3:54">
      <c r="C723" s="9"/>
      <c r="F723" s="9"/>
      <c r="G723" s="9"/>
      <c r="I723" s="9"/>
      <c r="L723" s="9"/>
      <c r="O723" s="9"/>
      <c r="P723" s="9"/>
      <c r="R723" s="9"/>
      <c r="U723" s="9"/>
      <c r="AP723" s="9"/>
      <c r="AS723" s="9"/>
      <c r="AV723" s="9"/>
      <c r="AW723" s="9"/>
      <c r="AY723" s="9"/>
      <c r="BB723" s="9"/>
    </row>
    <row r="724" spans="3:54">
      <c r="C724" s="9"/>
      <c r="F724" s="9"/>
      <c r="G724" s="9"/>
      <c r="I724" s="9"/>
      <c r="L724" s="9"/>
      <c r="O724" s="9"/>
      <c r="P724" s="9"/>
      <c r="R724" s="9"/>
      <c r="U724" s="9"/>
      <c r="AP724" s="9"/>
      <c r="AS724" s="9"/>
      <c r="AV724" s="9"/>
      <c r="AW724" s="9"/>
      <c r="AY724" s="9"/>
      <c r="BB724" s="9"/>
    </row>
    <row r="725" spans="3:54">
      <c r="C725" s="9"/>
      <c r="F725" s="9"/>
      <c r="G725" s="9"/>
      <c r="I725" s="9"/>
      <c r="L725" s="9"/>
      <c r="O725" s="9"/>
      <c r="P725" s="9"/>
      <c r="R725" s="9"/>
      <c r="U725" s="9"/>
      <c r="AP725" s="9"/>
      <c r="AS725" s="9"/>
      <c r="AV725" s="9"/>
      <c r="AW725" s="9"/>
      <c r="AY725" s="9"/>
      <c r="BB725" s="9"/>
    </row>
    <row r="726" spans="3:54">
      <c r="C726" s="9"/>
      <c r="F726" s="9"/>
      <c r="G726" s="9"/>
      <c r="I726" s="9"/>
      <c r="L726" s="9"/>
      <c r="O726" s="9"/>
      <c r="P726" s="9"/>
      <c r="R726" s="9"/>
      <c r="U726" s="9"/>
      <c r="AP726" s="9"/>
      <c r="AS726" s="9"/>
      <c r="AV726" s="9"/>
      <c r="AW726" s="9"/>
      <c r="AY726" s="9"/>
      <c r="BB726" s="9"/>
    </row>
    <row r="727" spans="3:54">
      <c r="C727" s="9"/>
      <c r="F727" s="9"/>
      <c r="G727" s="9"/>
      <c r="I727" s="9"/>
      <c r="L727" s="9"/>
      <c r="O727" s="9"/>
      <c r="P727" s="9"/>
      <c r="R727" s="9"/>
      <c r="U727" s="9"/>
      <c r="AP727" s="9"/>
      <c r="AS727" s="9"/>
      <c r="AV727" s="9"/>
      <c r="AW727" s="9"/>
      <c r="AY727" s="9"/>
      <c r="BB727" s="9"/>
    </row>
    <row r="728" spans="3:54">
      <c r="C728" s="9"/>
      <c r="F728" s="9"/>
      <c r="G728" s="9"/>
      <c r="I728" s="9"/>
      <c r="L728" s="9"/>
      <c r="O728" s="9"/>
      <c r="P728" s="9"/>
      <c r="R728" s="9"/>
      <c r="U728" s="9"/>
      <c r="AP728" s="9"/>
      <c r="AS728" s="9"/>
      <c r="AV728" s="9"/>
      <c r="AW728" s="9"/>
      <c r="AY728" s="9"/>
      <c r="BB728" s="9"/>
    </row>
    <row r="729" spans="3:54">
      <c r="C729" s="9"/>
      <c r="F729" s="9"/>
      <c r="G729" s="9"/>
      <c r="I729" s="9"/>
      <c r="L729" s="9"/>
      <c r="O729" s="9"/>
      <c r="P729" s="9"/>
      <c r="R729" s="9"/>
      <c r="U729" s="9"/>
      <c r="AP729" s="9"/>
      <c r="AS729" s="9"/>
      <c r="AV729" s="9"/>
      <c r="AW729" s="9"/>
      <c r="AY729" s="9"/>
      <c r="BB729" s="9"/>
    </row>
    <row r="730" spans="3:54">
      <c r="C730" s="9"/>
      <c r="F730" s="9"/>
      <c r="G730" s="9"/>
      <c r="I730" s="9"/>
      <c r="L730" s="9"/>
      <c r="O730" s="9"/>
      <c r="P730" s="9"/>
      <c r="R730" s="9"/>
      <c r="U730" s="9"/>
      <c r="AP730" s="9"/>
      <c r="AS730" s="9"/>
      <c r="AV730" s="9"/>
      <c r="AW730" s="9"/>
      <c r="AY730" s="9"/>
      <c r="BB730" s="9"/>
    </row>
    <row r="731" spans="3:54">
      <c r="C731" s="9"/>
      <c r="F731" s="9"/>
      <c r="G731" s="9"/>
      <c r="I731" s="9"/>
      <c r="L731" s="9"/>
      <c r="O731" s="9"/>
      <c r="P731" s="9"/>
      <c r="R731" s="9"/>
      <c r="U731" s="9"/>
      <c r="AP731" s="9"/>
      <c r="AS731" s="9"/>
      <c r="AV731" s="9"/>
      <c r="AW731" s="9"/>
      <c r="AY731" s="9"/>
      <c r="BB731" s="9"/>
    </row>
    <row r="732" spans="3:54">
      <c r="C732" s="9"/>
      <c r="F732" s="9"/>
      <c r="G732" s="9"/>
      <c r="I732" s="9"/>
      <c r="L732" s="9"/>
      <c r="O732" s="9"/>
      <c r="P732" s="9"/>
      <c r="R732" s="9"/>
      <c r="U732" s="9"/>
      <c r="AP732" s="9"/>
      <c r="AS732" s="9"/>
      <c r="AV732" s="9"/>
      <c r="AW732" s="9"/>
      <c r="AY732" s="9"/>
      <c r="BB732" s="9"/>
    </row>
    <row r="733" spans="3:54">
      <c r="C733" s="9"/>
      <c r="F733" s="9"/>
      <c r="G733" s="9"/>
      <c r="I733" s="9"/>
      <c r="L733" s="9"/>
      <c r="O733" s="9"/>
      <c r="P733" s="9"/>
      <c r="R733" s="9"/>
      <c r="U733" s="9"/>
      <c r="AP733" s="9"/>
      <c r="AS733" s="9"/>
      <c r="AV733" s="9"/>
      <c r="AW733" s="9"/>
      <c r="AY733" s="9"/>
      <c r="BB733" s="9"/>
    </row>
    <row r="734" spans="3:54">
      <c r="C734" s="9"/>
      <c r="F734" s="9"/>
      <c r="G734" s="9"/>
      <c r="I734" s="9"/>
      <c r="L734" s="9"/>
      <c r="O734" s="9"/>
      <c r="P734" s="9"/>
      <c r="R734" s="9"/>
      <c r="U734" s="9"/>
      <c r="AP734" s="9"/>
      <c r="AS734" s="9"/>
      <c r="AV734" s="9"/>
      <c r="AW734" s="9"/>
      <c r="AY734" s="9"/>
      <c r="BB734" s="9"/>
    </row>
    <row r="735" spans="3:54">
      <c r="C735" s="9"/>
      <c r="F735" s="9"/>
      <c r="G735" s="9"/>
      <c r="I735" s="9"/>
      <c r="L735" s="9"/>
      <c r="O735" s="9"/>
      <c r="P735" s="9"/>
      <c r="R735" s="9"/>
      <c r="U735" s="9"/>
      <c r="AP735" s="9"/>
      <c r="AS735" s="9"/>
      <c r="AV735" s="9"/>
      <c r="AW735" s="9"/>
      <c r="AY735" s="9"/>
      <c r="BB735" s="9"/>
    </row>
    <row r="736" spans="3:54">
      <c r="C736" s="9"/>
      <c r="F736" s="9"/>
      <c r="G736" s="9"/>
      <c r="I736" s="9"/>
      <c r="L736" s="9"/>
      <c r="O736" s="9"/>
      <c r="P736" s="9"/>
      <c r="R736" s="9"/>
      <c r="U736" s="9"/>
      <c r="AP736" s="9"/>
      <c r="AS736" s="9"/>
      <c r="AV736" s="9"/>
      <c r="AW736" s="9"/>
      <c r="AY736" s="9"/>
      <c r="BB736" s="9"/>
    </row>
    <row r="737" spans="3:54">
      <c r="C737" s="9"/>
      <c r="F737" s="9"/>
      <c r="G737" s="9"/>
      <c r="I737" s="9"/>
      <c r="L737" s="9"/>
      <c r="O737" s="9"/>
      <c r="P737" s="9"/>
      <c r="R737" s="9"/>
      <c r="U737" s="9"/>
      <c r="AP737" s="9"/>
      <c r="AS737" s="9"/>
      <c r="AV737" s="9"/>
      <c r="AW737" s="9"/>
      <c r="AY737" s="9"/>
      <c r="BB737" s="9"/>
    </row>
    <row r="738" spans="3:54">
      <c r="C738" s="9"/>
      <c r="F738" s="9"/>
      <c r="G738" s="9"/>
      <c r="I738" s="9"/>
      <c r="L738" s="9"/>
      <c r="O738" s="9"/>
      <c r="P738" s="9"/>
      <c r="R738" s="9"/>
      <c r="U738" s="9"/>
      <c r="AP738" s="9"/>
      <c r="AS738" s="9"/>
      <c r="AV738" s="9"/>
      <c r="AW738" s="9"/>
      <c r="AY738" s="9"/>
      <c r="BB738" s="9"/>
    </row>
    <row r="739" spans="3:54">
      <c r="C739" s="9"/>
      <c r="F739" s="9"/>
      <c r="G739" s="9"/>
      <c r="I739" s="9"/>
      <c r="L739" s="9"/>
      <c r="O739" s="9"/>
      <c r="P739" s="9"/>
      <c r="R739" s="9"/>
      <c r="U739" s="9"/>
      <c r="AP739" s="9"/>
      <c r="AS739" s="9"/>
      <c r="AV739" s="9"/>
      <c r="AW739" s="9"/>
      <c r="AY739" s="9"/>
      <c r="BB739" s="9"/>
    </row>
    <row r="740" spans="3:54">
      <c r="C740" s="9"/>
      <c r="F740" s="9"/>
      <c r="G740" s="9"/>
      <c r="I740" s="9"/>
      <c r="L740" s="9"/>
      <c r="O740" s="9"/>
      <c r="P740" s="9"/>
      <c r="R740" s="9"/>
      <c r="U740" s="9"/>
      <c r="AP740" s="9"/>
      <c r="AS740" s="9"/>
      <c r="AV740" s="9"/>
      <c r="AW740" s="9"/>
      <c r="AY740" s="9"/>
      <c r="BB740" s="9"/>
    </row>
    <row r="741" spans="3:54">
      <c r="C741" s="9"/>
      <c r="F741" s="9"/>
      <c r="G741" s="9"/>
      <c r="I741" s="9"/>
      <c r="L741" s="9"/>
      <c r="O741" s="9"/>
      <c r="P741" s="9"/>
      <c r="R741" s="9"/>
      <c r="U741" s="9"/>
      <c r="AP741" s="9"/>
      <c r="AS741" s="9"/>
      <c r="AV741" s="9"/>
      <c r="AW741" s="9"/>
      <c r="AY741" s="9"/>
      <c r="BB741" s="9"/>
    </row>
    <row r="742" spans="3:54">
      <c r="C742" s="9"/>
      <c r="F742" s="9"/>
      <c r="G742" s="9"/>
      <c r="I742" s="9"/>
      <c r="L742" s="9"/>
      <c r="O742" s="9"/>
      <c r="P742" s="9"/>
      <c r="R742" s="9"/>
      <c r="U742" s="9"/>
      <c r="AP742" s="9"/>
      <c r="AS742" s="9"/>
      <c r="AV742" s="9"/>
      <c r="AW742" s="9"/>
      <c r="AY742" s="9"/>
      <c r="BB742" s="9"/>
    </row>
    <row r="743" spans="3:54">
      <c r="C743" s="9"/>
      <c r="F743" s="9"/>
      <c r="G743" s="9"/>
      <c r="I743" s="9"/>
      <c r="L743" s="9"/>
      <c r="O743" s="9"/>
      <c r="P743" s="9"/>
      <c r="R743" s="9"/>
      <c r="U743" s="9"/>
      <c r="AP743" s="9"/>
      <c r="AS743" s="9"/>
      <c r="AV743" s="9"/>
      <c r="AW743" s="9"/>
      <c r="AY743" s="9"/>
      <c r="BB743" s="9"/>
    </row>
    <row r="744" spans="3:54">
      <c r="C744" s="9"/>
      <c r="F744" s="9"/>
      <c r="G744" s="9"/>
      <c r="I744" s="9"/>
      <c r="L744" s="9"/>
      <c r="O744" s="9"/>
      <c r="P744" s="9"/>
      <c r="R744" s="9"/>
      <c r="U744" s="9"/>
      <c r="AP744" s="9"/>
      <c r="AS744" s="9"/>
      <c r="AV744" s="9"/>
      <c r="AW744" s="9"/>
      <c r="AY744" s="9"/>
      <c r="BB744" s="9"/>
    </row>
    <row r="745" spans="3:54">
      <c r="C745" s="9"/>
      <c r="F745" s="9"/>
      <c r="G745" s="9"/>
      <c r="I745" s="9"/>
      <c r="L745" s="9"/>
      <c r="O745" s="9"/>
      <c r="P745" s="9"/>
      <c r="R745" s="9"/>
      <c r="U745" s="9"/>
      <c r="AP745" s="9"/>
      <c r="AS745" s="9"/>
      <c r="AV745" s="9"/>
      <c r="AW745" s="9"/>
      <c r="AY745" s="9"/>
      <c r="BB745" s="9"/>
    </row>
    <row r="746" spans="3:54">
      <c r="C746" s="9"/>
      <c r="F746" s="9"/>
      <c r="G746" s="9"/>
      <c r="I746" s="9"/>
      <c r="L746" s="9"/>
      <c r="O746" s="9"/>
      <c r="P746" s="9"/>
      <c r="R746" s="9"/>
      <c r="U746" s="9"/>
      <c r="AP746" s="9"/>
      <c r="AS746" s="9"/>
      <c r="AV746" s="9"/>
      <c r="AW746" s="9"/>
      <c r="AY746" s="9"/>
      <c r="BB746" s="9"/>
    </row>
    <row r="747" spans="3:54">
      <c r="C747" s="9"/>
      <c r="F747" s="9"/>
      <c r="G747" s="9"/>
      <c r="I747" s="9"/>
      <c r="L747" s="9"/>
      <c r="O747" s="9"/>
      <c r="P747" s="9"/>
      <c r="R747" s="9"/>
      <c r="U747" s="9"/>
      <c r="AP747" s="9"/>
      <c r="AS747" s="9"/>
      <c r="AV747" s="9"/>
      <c r="AW747" s="9"/>
      <c r="AY747" s="9"/>
      <c r="BB747" s="9"/>
    </row>
    <row r="748" spans="3:54">
      <c r="C748" s="9"/>
      <c r="F748" s="9"/>
      <c r="G748" s="9"/>
      <c r="I748" s="9"/>
      <c r="L748" s="9"/>
      <c r="O748" s="9"/>
      <c r="P748" s="9"/>
      <c r="R748" s="9"/>
      <c r="U748" s="9"/>
      <c r="AP748" s="9"/>
      <c r="AS748" s="9"/>
      <c r="AV748" s="9"/>
      <c r="AW748" s="9"/>
      <c r="AY748" s="9"/>
      <c r="BB748" s="9"/>
    </row>
    <row r="749" spans="3:54">
      <c r="C749" s="9"/>
      <c r="F749" s="9"/>
      <c r="G749" s="9"/>
      <c r="I749" s="9"/>
      <c r="L749" s="9"/>
      <c r="O749" s="9"/>
      <c r="P749" s="9"/>
      <c r="R749" s="9"/>
      <c r="U749" s="9"/>
      <c r="AP749" s="9"/>
      <c r="AS749" s="9"/>
      <c r="AV749" s="9"/>
      <c r="AW749" s="9"/>
      <c r="AY749" s="9"/>
      <c r="BB749" s="9"/>
    </row>
    <row r="750" spans="3:54">
      <c r="C750" s="9"/>
      <c r="F750" s="9"/>
      <c r="G750" s="9"/>
      <c r="I750" s="9"/>
      <c r="L750" s="9"/>
      <c r="O750" s="9"/>
      <c r="P750" s="9"/>
      <c r="R750" s="9"/>
      <c r="U750" s="9"/>
      <c r="AP750" s="9"/>
      <c r="AS750" s="9"/>
      <c r="AV750" s="9"/>
      <c r="AW750" s="9"/>
      <c r="AY750" s="9"/>
      <c r="BB750" s="9"/>
    </row>
    <row r="751" spans="3:54">
      <c r="C751" s="9"/>
      <c r="F751" s="9"/>
      <c r="G751" s="9"/>
      <c r="I751" s="9"/>
      <c r="L751" s="9"/>
      <c r="O751" s="9"/>
      <c r="P751" s="9"/>
      <c r="R751" s="9"/>
      <c r="U751" s="9"/>
      <c r="AP751" s="9"/>
      <c r="AS751" s="9"/>
      <c r="AV751" s="9"/>
      <c r="AW751" s="9"/>
      <c r="AY751" s="9"/>
      <c r="BB751" s="9"/>
    </row>
    <row r="752" spans="3:54">
      <c r="C752" s="9"/>
      <c r="F752" s="9"/>
      <c r="G752" s="9"/>
      <c r="I752" s="9"/>
      <c r="L752" s="9"/>
      <c r="O752" s="9"/>
      <c r="P752" s="9"/>
      <c r="R752" s="9"/>
      <c r="U752" s="9"/>
      <c r="AP752" s="9"/>
      <c r="AS752" s="9"/>
      <c r="AV752" s="9"/>
      <c r="AW752" s="9"/>
      <c r="AY752" s="9"/>
      <c r="BB752" s="9"/>
    </row>
    <row r="753" spans="3:54">
      <c r="C753" s="9"/>
      <c r="F753" s="9"/>
      <c r="G753" s="9"/>
      <c r="I753" s="9"/>
      <c r="L753" s="9"/>
      <c r="O753" s="9"/>
      <c r="P753" s="9"/>
      <c r="R753" s="9"/>
      <c r="U753" s="9"/>
      <c r="AP753" s="9"/>
      <c r="AS753" s="9"/>
      <c r="AV753" s="9"/>
      <c r="AW753" s="9"/>
      <c r="AY753" s="9"/>
      <c r="BB753" s="9"/>
    </row>
    <row r="754" spans="3:54">
      <c r="C754" s="9"/>
      <c r="F754" s="9"/>
      <c r="G754" s="9"/>
      <c r="I754" s="9"/>
      <c r="L754" s="9"/>
      <c r="O754" s="9"/>
      <c r="P754" s="9"/>
      <c r="R754" s="9"/>
      <c r="U754" s="9"/>
      <c r="AP754" s="9"/>
      <c r="AS754" s="9"/>
      <c r="AV754" s="9"/>
      <c r="AW754" s="9"/>
      <c r="AY754" s="9"/>
      <c r="BB754" s="9"/>
    </row>
    <row r="755" spans="3:54">
      <c r="C755" s="9"/>
      <c r="F755" s="9"/>
      <c r="G755" s="9"/>
      <c r="I755" s="9"/>
      <c r="L755" s="9"/>
      <c r="O755" s="9"/>
      <c r="P755" s="9"/>
      <c r="R755" s="9"/>
      <c r="U755" s="9"/>
      <c r="AP755" s="9"/>
      <c r="AS755" s="9"/>
      <c r="AV755" s="9"/>
      <c r="AW755" s="9"/>
      <c r="AY755" s="9"/>
      <c r="BB755" s="9"/>
    </row>
    <row r="756" spans="3:54">
      <c r="C756" s="9"/>
      <c r="F756" s="9"/>
      <c r="G756" s="9"/>
      <c r="I756" s="9"/>
      <c r="L756" s="9"/>
      <c r="O756" s="9"/>
      <c r="P756" s="9"/>
      <c r="R756" s="9"/>
      <c r="U756" s="9"/>
      <c r="AP756" s="9"/>
      <c r="AS756" s="9"/>
      <c r="AV756" s="9"/>
      <c r="AW756" s="9"/>
      <c r="AY756" s="9"/>
      <c r="BB756" s="9"/>
    </row>
    <row r="757" spans="3:54">
      <c r="C757" s="9"/>
      <c r="F757" s="9"/>
      <c r="G757" s="9"/>
      <c r="I757" s="9"/>
      <c r="L757" s="9"/>
      <c r="O757" s="9"/>
      <c r="P757" s="9"/>
      <c r="R757" s="9"/>
      <c r="U757" s="9"/>
      <c r="AP757" s="9"/>
      <c r="AS757" s="9"/>
      <c r="AV757" s="9"/>
      <c r="AW757" s="9"/>
      <c r="AY757" s="9"/>
      <c r="BB757" s="9"/>
    </row>
    <row r="758" spans="3:54">
      <c r="C758" s="9"/>
      <c r="F758" s="9"/>
      <c r="G758" s="9"/>
      <c r="I758" s="9"/>
      <c r="L758" s="9"/>
      <c r="O758" s="9"/>
      <c r="P758" s="9"/>
      <c r="R758" s="9"/>
      <c r="U758" s="9"/>
      <c r="AP758" s="9"/>
      <c r="AS758" s="9"/>
      <c r="AV758" s="9"/>
      <c r="AW758" s="9"/>
      <c r="AY758" s="9"/>
      <c r="BB758" s="9"/>
    </row>
    <row r="759" spans="3:54">
      <c r="C759" s="9"/>
      <c r="F759" s="9"/>
      <c r="G759" s="9"/>
      <c r="I759" s="9"/>
      <c r="L759" s="9"/>
      <c r="O759" s="9"/>
      <c r="P759" s="9"/>
      <c r="R759" s="9"/>
      <c r="U759" s="9"/>
      <c r="AP759" s="9"/>
      <c r="AS759" s="9"/>
      <c r="AV759" s="9"/>
      <c r="AW759" s="9"/>
      <c r="AY759" s="9"/>
      <c r="BB759" s="9"/>
    </row>
    <row r="760" spans="3:54">
      <c r="C760" s="9"/>
      <c r="F760" s="9"/>
      <c r="G760" s="9"/>
      <c r="I760" s="9"/>
      <c r="L760" s="9"/>
      <c r="O760" s="9"/>
      <c r="P760" s="9"/>
      <c r="R760" s="9"/>
      <c r="U760" s="9"/>
      <c r="AP760" s="9"/>
      <c r="AS760" s="9"/>
      <c r="AV760" s="9"/>
      <c r="AW760" s="9"/>
      <c r="AY760" s="9"/>
      <c r="BB760" s="9"/>
    </row>
    <row r="761" spans="3:54">
      <c r="C761" s="9"/>
      <c r="F761" s="9"/>
      <c r="G761" s="9"/>
      <c r="I761" s="9"/>
      <c r="L761" s="9"/>
      <c r="O761" s="9"/>
      <c r="P761" s="9"/>
      <c r="R761" s="9"/>
      <c r="U761" s="9"/>
      <c r="AP761" s="9"/>
      <c r="AS761" s="9"/>
      <c r="AV761" s="9"/>
      <c r="AW761" s="9"/>
      <c r="AY761" s="9"/>
      <c r="BB761" s="9"/>
    </row>
    <row r="762" spans="3:54">
      <c r="C762" s="9"/>
      <c r="F762" s="9"/>
      <c r="G762" s="9"/>
      <c r="I762" s="9"/>
      <c r="L762" s="9"/>
      <c r="O762" s="9"/>
      <c r="P762" s="9"/>
      <c r="R762" s="9"/>
      <c r="U762" s="9"/>
      <c r="AP762" s="9"/>
      <c r="AS762" s="9"/>
      <c r="AV762" s="9"/>
      <c r="AW762" s="9"/>
      <c r="AY762" s="9"/>
      <c r="BB762" s="9"/>
    </row>
    <row r="763" spans="3:54">
      <c r="C763" s="9"/>
      <c r="F763" s="9"/>
      <c r="G763" s="9"/>
      <c r="I763" s="9"/>
      <c r="L763" s="9"/>
      <c r="O763" s="9"/>
      <c r="P763" s="9"/>
      <c r="R763" s="9"/>
      <c r="U763" s="9"/>
      <c r="AP763" s="9"/>
      <c r="AS763" s="9"/>
      <c r="AV763" s="9"/>
      <c r="AW763" s="9"/>
      <c r="AY763" s="9"/>
      <c r="BB763" s="9"/>
    </row>
    <row r="764" spans="3:54">
      <c r="C764" s="9"/>
      <c r="F764" s="9"/>
      <c r="G764" s="9"/>
      <c r="I764" s="9"/>
      <c r="L764" s="9"/>
      <c r="O764" s="9"/>
      <c r="P764" s="9"/>
      <c r="R764" s="9"/>
      <c r="U764" s="9"/>
      <c r="AP764" s="9"/>
      <c r="AS764" s="9"/>
      <c r="AV764" s="9"/>
      <c r="AW764" s="9"/>
      <c r="AY764" s="9"/>
      <c r="BB764" s="9"/>
    </row>
    <row r="765" spans="3:54">
      <c r="C765" s="9"/>
      <c r="F765" s="9"/>
      <c r="G765" s="9"/>
      <c r="I765" s="9"/>
      <c r="L765" s="9"/>
      <c r="O765" s="9"/>
      <c r="P765" s="9"/>
      <c r="R765" s="9"/>
      <c r="U765" s="9"/>
      <c r="AP765" s="9"/>
      <c r="AS765" s="9"/>
      <c r="AV765" s="9"/>
      <c r="AW765" s="9"/>
      <c r="AY765" s="9"/>
      <c r="BB765" s="9"/>
    </row>
    <row r="766" spans="3:54">
      <c r="C766" s="9"/>
      <c r="F766" s="9"/>
      <c r="G766" s="9"/>
      <c r="I766" s="9"/>
      <c r="L766" s="9"/>
      <c r="O766" s="9"/>
      <c r="P766" s="9"/>
      <c r="R766" s="9"/>
      <c r="U766" s="9"/>
      <c r="AP766" s="9"/>
      <c r="AS766" s="9"/>
      <c r="AV766" s="9"/>
      <c r="AW766" s="9"/>
      <c r="AY766" s="9"/>
      <c r="BB766" s="9"/>
    </row>
    <row r="767" spans="3:54">
      <c r="C767" s="9"/>
      <c r="F767" s="9"/>
      <c r="G767" s="9"/>
      <c r="I767" s="9"/>
      <c r="L767" s="9"/>
      <c r="O767" s="9"/>
      <c r="P767" s="9"/>
      <c r="R767" s="9"/>
      <c r="U767" s="9"/>
      <c r="AP767" s="9"/>
      <c r="AS767" s="9"/>
      <c r="AV767" s="9"/>
      <c r="AW767" s="9"/>
      <c r="AY767" s="9"/>
      <c r="BB767" s="9"/>
    </row>
    <row r="768" spans="3:54">
      <c r="C768" s="9"/>
      <c r="F768" s="9"/>
      <c r="G768" s="9"/>
      <c r="I768" s="9"/>
      <c r="L768" s="9"/>
      <c r="O768" s="9"/>
      <c r="P768" s="9"/>
      <c r="R768" s="9"/>
      <c r="U768" s="9"/>
      <c r="AP768" s="9"/>
      <c r="AS768" s="9"/>
      <c r="AV768" s="9"/>
      <c r="AW768" s="9"/>
      <c r="AY768" s="9"/>
      <c r="BB768" s="9"/>
    </row>
    <row r="769" spans="3:54">
      <c r="C769" s="9"/>
      <c r="F769" s="9"/>
      <c r="G769" s="9"/>
      <c r="I769" s="9"/>
      <c r="L769" s="9"/>
      <c r="O769" s="9"/>
      <c r="P769" s="9"/>
      <c r="R769" s="9"/>
      <c r="U769" s="9"/>
      <c r="AP769" s="9"/>
      <c r="AS769" s="9"/>
      <c r="AV769" s="9"/>
      <c r="AW769" s="9"/>
      <c r="AY769" s="9"/>
      <c r="BB769" s="9"/>
    </row>
    <row r="770" spans="3:54">
      <c r="C770" s="9"/>
      <c r="F770" s="9"/>
      <c r="G770" s="9"/>
      <c r="I770" s="9"/>
      <c r="L770" s="9"/>
      <c r="O770" s="9"/>
      <c r="P770" s="9"/>
      <c r="R770" s="9"/>
      <c r="U770" s="9"/>
      <c r="AP770" s="9"/>
      <c r="AS770" s="9"/>
      <c r="AV770" s="9"/>
      <c r="AW770" s="9"/>
      <c r="AY770" s="9"/>
      <c r="BB770" s="9"/>
    </row>
    <row r="771" spans="3:54">
      <c r="C771" s="9"/>
      <c r="F771" s="9"/>
      <c r="G771" s="9"/>
      <c r="I771" s="9"/>
      <c r="L771" s="9"/>
      <c r="O771" s="9"/>
      <c r="P771" s="9"/>
      <c r="R771" s="9"/>
      <c r="U771" s="9"/>
      <c r="AP771" s="9"/>
      <c r="AS771" s="9"/>
      <c r="AV771" s="9"/>
      <c r="AW771" s="9"/>
      <c r="AY771" s="9"/>
      <c r="BB771" s="9"/>
    </row>
    <row r="772" spans="3:54">
      <c r="C772" s="9"/>
      <c r="F772" s="9"/>
      <c r="G772" s="9"/>
      <c r="I772" s="9"/>
      <c r="L772" s="9"/>
      <c r="O772" s="9"/>
      <c r="P772" s="9"/>
      <c r="R772" s="9"/>
      <c r="U772" s="9"/>
      <c r="AP772" s="9"/>
      <c r="AS772" s="9"/>
      <c r="AV772" s="9"/>
      <c r="AW772" s="9"/>
      <c r="AY772" s="9"/>
      <c r="BB772" s="9"/>
    </row>
    <row r="773" spans="3:54">
      <c r="C773" s="9"/>
      <c r="F773" s="9"/>
      <c r="G773" s="9"/>
      <c r="I773" s="9"/>
      <c r="L773" s="9"/>
      <c r="O773" s="9"/>
      <c r="P773" s="9"/>
      <c r="R773" s="9"/>
      <c r="U773" s="9"/>
      <c r="AP773" s="9"/>
      <c r="AS773" s="9"/>
      <c r="AV773" s="9"/>
      <c r="AW773" s="9"/>
      <c r="AY773" s="9"/>
      <c r="BB773" s="9"/>
    </row>
    <row r="774" spans="3:54">
      <c r="C774" s="9"/>
      <c r="F774" s="9"/>
      <c r="G774" s="9"/>
      <c r="I774" s="9"/>
      <c r="L774" s="9"/>
      <c r="O774" s="9"/>
      <c r="P774" s="9"/>
      <c r="R774" s="9"/>
      <c r="U774" s="9"/>
      <c r="AP774" s="9"/>
      <c r="AS774" s="9"/>
      <c r="AV774" s="9"/>
      <c r="AW774" s="9"/>
      <c r="AY774" s="9"/>
      <c r="BB774" s="9"/>
    </row>
    <row r="775" spans="3:54">
      <c r="C775" s="9"/>
      <c r="F775" s="9"/>
      <c r="G775" s="9"/>
      <c r="I775" s="9"/>
      <c r="L775" s="9"/>
      <c r="O775" s="9"/>
      <c r="P775" s="9"/>
      <c r="R775" s="9"/>
      <c r="U775" s="9"/>
      <c r="AP775" s="9"/>
      <c r="AS775" s="9"/>
      <c r="AV775" s="9"/>
      <c r="AW775" s="9"/>
      <c r="AY775" s="9"/>
      <c r="BB775" s="9"/>
    </row>
    <row r="776" spans="3:54">
      <c r="C776" s="9"/>
      <c r="F776" s="9"/>
      <c r="G776" s="9"/>
      <c r="I776" s="9"/>
      <c r="L776" s="9"/>
      <c r="O776" s="9"/>
      <c r="P776" s="9"/>
      <c r="R776" s="9"/>
      <c r="U776" s="9"/>
      <c r="AP776" s="9"/>
      <c r="AS776" s="9"/>
      <c r="AV776" s="9"/>
      <c r="AW776" s="9"/>
      <c r="AY776" s="9"/>
      <c r="BB776" s="9"/>
    </row>
    <row r="777" spans="3:54">
      <c r="C777" s="9"/>
      <c r="F777" s="9"/>
      <c r="G777" s="9"/>
      <c r="I777" s="9"/>
      <c r="L777" s="9"/>
      <c r="O777" s="9"/>
      <c r="P777" s="9"/>
      <c r="R777" s="9"/>
      <c r="U777" s="9"/>
      <c r="AP777" s="9"/>
      <c r="AS777" s="9"/>
      <c r="AV777" s="9"/>
      <c r="AW777" s="9"/>
      <c r="AY777" s="9"/>
      <c r="BB777" s="9"/>
    </row>
    <row r="778" spans="3:54">
      <c r="C778" s="9"/>
      <c r="F778" s="9"/>
      <c r="G778" s="9"/>
      <c r="I778" s="9"/>
      <c r="L778" s="9"/>
      <c r="O778" s="9"/>
      <c r="P778" s="9"/>
      <c r="R778" s="9"/>
      <c r="U778" s="9"/>
      <c r="AP778" s="9"/>
      <c r="AS778" s="9"/>
      <c r="AV778" s="9"/>
      <c r="AW778" s="9"/>
      <c r="AY778" s="9"/>
      <c r="BB778" s="9"/>
    </row>
    <row r="779" spans="3:54">
      <c r="C779" s="9"/>
      <c r="F779" s="9"/>
      <c r="G779" s="9"/>
      <c r="I779" s="9"/>
      <c r="L779" s="9"/>
      <c r="O779" s="9"/>
      <c r="P779" s="9"/>
      <c r="R779" s="9"/>
      <c r="U779" s="9"/>
      <c r="AP779" s="9"/>
      <c r="AS779" s="9"/>
      <c r="AV779" s="9"/>
      <c r="AW779" s="9"/>
      <c r="AY779" s="9"/>
      <c r="BB779" s="9"/>
    </row>
    <row r="780" spans="3:54">
      <c r="C780" s="9"/>
      <c r="F780" s="9"/>
      <c r="G780" s="9"/>
      <c r="I780" s="9"/>
      <c r="L780" s="9"/>
      <c r="O780" s="9"/>
      <c r="P780" s="9"/>
      <c r="R780" s="9"/>
      <c r="U780" s="9"/>
      <c r="AP780" s="9"/>
      <c r="AS780" s="9"/>
      <c r="AV780" s="9"/>
      <c r="AW780" s="9"/>
      <c r="AY780" s="9"/>
      <c r="BB780" s="9"/>
    </row>
    <row r="781" spans="3:54">
      <c r="C781" s="9"/>
      <c r="F781" s="9"/>
      <c r="G781" s="9"/>
      <c r="I781" s="9"/>
      <c r="L781" s="9"/>
      <c r="O781" s="9"/>
      <c r="P781" s="9"/>
      <c r="R781" s="9"/>
      <c r="U781" s="9"/>
      <c r="AP781" s="9"/>
      <c r="AS781" s="9"/>
      <c r="AV781" s="9"/>
      <c r="AW781" s="9"/>
      <c r="AY781" s="9"/>
      <c r="BB781" s="9"/>
    </row>
    <row r="782" spans="3:54">
      <c r="C782" s="9"/>
      <c r="F782" s="9"/>
      <c r="G782" s="9"/>
      <c r="I782" s="9"/>
      <c r="L782" s="9"/>
      <c r="O782" s="9"/>
      <c r="P782" s="9"/>
      <c r="R782" s="9"/>
      <c r="U782" s="9"/>
      <c r="AP782" s="9"/>
      <c r="AS782" s="9"/>
      <c r="AV782" s="9"/>
      <c r="AW782" s="9"/>
      <c r="AY782" s="9"/>
      <c r="BB782" s="9"/>
    </row>
    <row r="783" spans="3:54">
      <c r="C783" s="9"/>
      <c r="F783" s="9"/>
      <c r="G783" s="9"/>
      <c r="I783" s="9"/>
      <c r="L783" s="9"/>
      <c r="O783" s="9"/>
      <c r="P783" s="9"/>
      <c r="R783" s="9"/>
      <c r="U783" s="9"/>
      <c r="AP783" s="9"/>
      <c r="AS783" s="9"/>
      <c r="AV783" s="9"/>
      <c r="AW783" s="9"/>
      <c r="AY783" s="9"/>
      <c r="BB783" s="9"/>
    </row>
    <row r="784" spans="3:54">
      <c r="C784" s="9"/>
      <c r="F784" s="9"/>
      <c r="G784" s="9"/>
      <c r="I784" s="9"/>
      <c r="L784" s="9"/>
      <c r="O784" s="9"/>
      <c r="P784" s="9"/>
      <c r="R784" s="9"/>
      <c r="U784" s="9"/>
      <c r="AP784" s="9"/>
      <c r="AS784" s="9"/>
      <c r="AV784" s="9"/>
      <c r="AW784" s="9"/>
      <c r="AY784" s="9"/>
      <c r="BB784" s="9"/>
    </row>
    <row r="785" spans="3:54">
      <c r="C785" s="9"/>
      <c r="F785" s="9"/>
      <c r="G785" s="9"/>
      <c r="I785" s="9"/>
      <c r="L785" s="9"/>
      <c r="O785" s="9"/>
      <c r="P785" s="9"/>
      <c r="R785" s="9"/>
      <c r="U785" s="9"/>
      <c r="AP785" s="9"/>
      <c r="AS785" s="9"/>
      <c r="AV785" s="9"/>
      <c r="AW785" s="9"/>
      <c r="AY785" s="9"/>
      <c r="BB785" s="9"/>
    </row>
    <row r="786" spans="3:54">
      <c r="C786" s="9"/>
      <c r="F786" s="9"/>
      <c r="G786" s="9"/>
      <c r="I786" s="9"/>
      <c r="L786" s="9"/>
      <c r="O786" s="9"/>
      <c r="P786" s="9"/>
      <c r="R786" s="9"/>
      <c r="U786" s="9"/>
      <c r="AP786" s="9"/>
      <c r="AS786" s="9"/>
      <c r="AV786" s="9"/>
      <c r="AW786" s="9"/>
      <c r="AY786" s="9"/>
      <c r="BB786" s="9"/>
    </row>
    <row r="787" spans="3:54">
      <c r="C787" s="9"/>
      <c r="F787" s="9"/>
      <c r="G787" s="9"/>
      <c r="I787" s="9"/>
      <c r="L787" s="9"/>
      <c r="O787" s="9"/>
      <c r="P787" s="9"/>
      <c r="R787" s="9"/>
      <c r="U787" s="9"/>
      <c r="AP787" s="9"/>
      <c r="AS787" s="9"/>
      <c r="AV787" s="9"/>
      <c r="AW787" s="9"/>
      <c r="AY787" s="9"/>
      <c r="BB787" s="9"/>
    </row>
    <row r="788" spans="3:54">
      <c r="C788" s="9"/>
      <c r="F788" s="9"/>
      <c r="G788" s="9"/>
      <c r="I788" s="9"/>
      <c r="L788" s="9"/>
      <c r="O788" s="9"/>
      <c r="P788" s="9"/>
      <c r="R788" s="9"/>
      <c r="U788" s="9"/>
      <c r="AP788" s="9"/>
      <c r="AS788" s="9"/>
      <c r="AV788" s="9"/>
      <c r="AW788" s="9"/>
      <c r="AY788" s="9"/>
      <c r="BB788" s="9"/>
    </row>
    <row r="789" spans="3:54">
      <c r="C789" s="9"/>
      <c r="F789" s="9"/>
      <c r="G789" s="9"/>
      <c r="I789" s="9"/>
      <c r="L789" s="9"/>
      <c r="O789" s="9"/>
      <c r="P789" s="9"/>
      <c r="R789" s="9"/>
      <c r="U789" s="9"/>
      <c r="AP789" s="9"/>
      <c r="AS789" s="9"/>
      <c r="AV789" s="9"/>
      <c r="AW789" s="9"/>
      <c r="AY789" s="9"/>
      <c r="BB789" s="9"/>
    </row>
    <row r="790" spans="3:54">
      <c r="C790" s="9"/>
      <c r="F790" s="9"/>
      <c r="G790" s="9"/>
      <c r="I790" s="9"/>
      <c r="L790" s="9"/>
      <c r="O790" s="9"/>
      <c r="P790" s="9"/>
      <c r="R790" s="9"/>
      <c r="U790" s="9"/>
      <c r="AP790" s="9"/>
      <c r="AS790" s="9"/>
      <c r="AV790" s="9"/>
      <c r="AW790" s="9"/>
      <c r="AY790" s="9"/>
      <c r="BB790" s="9"/>
    </row>
    <row r="791" spans="3:54">
      <c r="C791" s="9"/>
      <c r="F791" s="9"/>
      <c r="G791" s="9"/>
      <c r="I791" s="9"/>
      <c r="L791" s="9"/>
      <c r="O791" s="9"/>
      <c r="P791" s="9"/>
      <c r="R791" s="9"/>
      <c r="U791" s="9"/>
      <c r="AP791" s="9"/>
      <c r="AS791" s="9"/>
      <c r="AV791" s="9"/>
      <c r="AW791" s="9"/>
      <c r="AY791" s="9"/>
      <c r="BB791" s="9"/>
    </row>
    <row r="792" spans="3:54">
      <c r="C792" s="9"/>
      <c r="F792" s="9"/>
      <c r="G792" s="9"/>
      <c r="I792" s="9"/>
      <c r="L792" s="9"/>
      <c r="O792" s="9"/>
      <c r="P792" s="9"/>
      <c r="R792" s="9"/>
      <c r="U792" s="9"/>
      <c r="AP792" s="9"/>
      <c r="AS792" s="9"/>
      <c r="AV792" s="9"/>
      <c r="AW792" s="9"/>
      <c r="AY792" s="9"/>
      <c r="BB792" s="9"/>
    </row>
    <row r="793" spans="3:54">
      <c r="C793" s="9"/>
      <c r="F793" s="9"/>
      <c r="G793" s="9"/>
      <c r="I793" s="9"/>
      <c r="L793" s="9"/>
      <c r="O793" s="9"/>
      <c r="P793" s="9"/>
      <c r="R793" s="9"/>
      <c r="U793" s="9"/>
      <c r="AP793" s="9"/>
      <c r="AS793" s="9"/>
      <c r="AV793" s="9"/>
      <c r="AW793" s="9"/>
      <c r="AY793" s="9"/>
      <c r="BB793" s="9"/>
    </row>
    <row r="794" spans="3:54">
      <c r="C794" s="9"/>
      <c r="F794" s="9"/>
      <c r="G794" s="9"/>
      <c r="I794" s="9"/>
      <c r="L794" s="9"/>
      <c r="O794" s="9"/>
      <c r="P794" s="9"/>
      <c r="R794" s="9"/>
      <c r="U794" s="9"/>
      <c r="AP794" s="9"/>
      <c r="AS794" s="9"/>
      <c r="AV794" s="9"/>
      <c r="AW794" s="9"/>
      <c r="AY794" s="9"/>
      <c r="BB794" s="9"/>
    </row>
    <row r="795" spans="3:54">
      <c r="C795" s="9"/>
      <c r="F795" s="9"/>
      <c r="G795" s="9"/>
      <c r="I795" s="9"/>
      <c r="L795" s="9"/>
      <c r="O795" s="9"/>
      <c r="P795" s="9"/>
      <c r="R795" s="9"/>
      <c r="U795" s="9"/>
      <c r="AP795" s="9"/>
      <c r="AS795" s="9"/>
      <c r="AV795" s="9"/>
      <c r="AW795" s="9"/>
      <c r="AY795" s="9"/>
      <c r="BB795" s="9"/>
    </row>
    <row r="796" spans="3:54">
      <c r="C796" s="9"/>
      <c r="F796" s="9"/>
      <c r="G796" s="9"/>
      <c r="I796" s="9"/>
      <c r="L796" s="9"/>
      <c r="O796" s="9"/>
      <c r="P796" s="9"/>
      <c r="R796" s="9"/>
      <c r="U796" s="9"/>
      <c r="AP796" s="9"/>
      <c r="AS796" s="9"/>
      <c r="AV796" s="9"/>
      <c r="AW796" s="9"/>
      <c r="AY796" s="9"/>
      <c r="BB796" s="9"/>
    </row>
    <row r="797" spans="3:54">
      <c r="C797" s="9"/>
      <c r="F797" s="9"/>
      <c r="G797" s="9"/>
      <c r="I797" s="9"/>
      <c r="L797" s="9"/>
      <c r="O797" s="9"/>
      <c r="P797" s="9"/>
      <c r="R797" s="9"/>
      <c r="U797" s="9"/>
      <c r="AP797" s="9"/>
      <c r="AS797" s="9"/>
      <c r="AV797" s="9"/>
      <c r="AW797" s="9"/>
      <c r="AY797" s="9"/>
      <c r="BB797" s="9"/>
    </row>
    <row r="798" spans="3:54">
      <c r="C798" s="9"/>
      <c r="F798" s="9"/>
      <c r="G798" s="9"/>
      <c r="I798" s="9"/>
      <c r="L798" s="9"/>
      <c r="O798" s="9"/>
      <c r="P798" s="9"/>
      <c r="R798" s="9"/>
      <c r="U798" s="9"/>
      <c r="AP798" s="9"/>
      <c r="AS798" s="9"/>
      <c r="AV798" s="9"/>
      <c r="AW798" s="9"/>
      <c r="AY798" s="9"/>
      <c r="BB798" s="9"/>
    </row>
    <row r="799" spans="3:54">
      <c r="C799" s="9"/>
      <c r="F799" s="9"/>
      <c r="G799" s="9"/>
      <c r="I799" s="9"/>
      <c r="L799" s="9"/>
      <c r="O799" s="9"/>
      <c r="P799" s="9"/>
      <c r="R799" s="9"/>
      <c r="U799" s="9"/>
      <c r="AP799" s="9"/>
      <c r="AS799" s="9"/>
      <c r="AV799" s="9"/>
      <c r="AW799" s="9"/>
      <c r="AY799" s="9"/>
      <c r="BB799" s="9"/>
    </row>
    <row r="800" spans="3:54">
      <c r="C800" s="9"/>
      <c r="F800" s="9"/>
      <c r="G800" s="9"/>
      <c r="I800" s="9"/>
      <c r="L800" s="9"/>
      <c r="O800" s="9"/>
      <c r="P800" s="9"/>
      <c r="R800" s="9"/>
      <c r="U800" s="9"/>
      <c r="AP800" s="9"/>
      <c r="AS800" s="9"/>
      <c r="AV800" s="9"/>
      <c r="AW800" s="9"/>
      <c r="AY800" s="9"/>
      <c r="BB800" s="9"/>
    </row>
    <row r="801" spans="3:54">
      <c r="C801" s="9"/>
      <c r="F801" s="9"/>
      <c r="G801" s="9"/>
      <c r="I801" s="9"/>
      <c r="L801" s="9"/>
      <c r="O801" s="9"/>
      <c r="P801" s="9"/>
      <c r="R801" s="9"/>
      <c r="U801" s="9"/>
      <c r="AP801" s="9"/>
      <c r="AS801" s="9"/>
      <c r="AV801" s="9"/>
      <c r="AW801" s="9"/>
      <c r="AY801" s="9"/>
      <c r="BB801" s="9"/>
    </row>
    <row r="802" spans="3:54">
      <c r="C802" s="9"/>
      <c r="F802" s="9"/>
      <c r="G802" s="9"/>
      <c r="I802" s="9"/>
      <c r="L802" s="9"/>
      <c r="O802" s="9"/>
      <c r="P802" s="9"/>
      <c r="R802" s="9"/>
      <c r="U802" s="9"/>
      <c r="AP802" s="9"/>
      <c r="AS802" s="9"/>
      <c r="AV802" s="9"/>
      <c r="AW802" s="9"/>
      <c r="AY802" s="9"/>
      <c r="BB802" s="9"/>
    </row>
    <row r="803" spans="3:54">
      <c r="C803" s="9"/>
      <c r="F803" s="9"/>
      <c r="G803" s="9"/>
      <c r="I803" s="9"/>
      <c r="L803" s="9"/>
      <c r="O803" s="9"/>
      <c r="P803" s="9"/>
      <c r="R803" s="9"/>
      <c r="U803" s="9"/>
      <c r="AP803" s="9"/>
      <c r="AS803" s="9"/>
      <c r="AV803" s="9"/>
      <c r="AW803" s="9"/>
      <c r="AY803" s="9"/>
      <c r="BB803" s="9"/>
    </row>
    <row r="804" spans="3:54">
      <c r="C804" s="9"/>
      <c r="F804" s="9"/>
      <c r="G804" s="9"/>
      <c r="I804" s="9"/>
      <c r="L804" s="9"/>
      <c r="O804" s="9"/>
      <c r="P804" s="9"/>
      <c r="R804" s="9"/>
      <c r="U804" s="9"/>
      <c r="AP804" s="9"/>
      <c r="AS804" s="9"/>
      <c r="AV804" s="9"/>
      <c r="AW804" s="9"/>
      <c r="AY804" s="9"/>
      <c r="BB804" s="9"/>
    </row>
    <row r="805" spans="3:54">
      <c r="C805" s="9"/>
      <c r="F805" s="9"/>
      <c r="G805" s="9"/>
      <c r="I805" s="9"/>
      <c r="L805" s="9"/>
      <c r="O805" s="9"/>
      <c r="P805" s="9"/>
      <c r="R805" s="9"/>
      <c r="U805" s="9"/>
      <c r="AP805" s="9"/>
      <c r="AS805" s="9"/>
      <c r="AV805" s="9"/>
      <c r="AW805" s="9"/>
      <c r="AY805" s="9"/>
      <c r="BB805" s="9"/>
    </row>
    <row r="806" spans="3:54">
      <c r="C806" s="9"/>
      <c r="F806" s="9"/>
      <c r="G806" s="9"/>
      <c r="I806" s="9"/>
      <c r="L806" s="9"/>
      <c r="O806" s="9"/>
      <c r="P806" s="9"/>
      <c r="R806" s="9"/>
      <c r="U806" s="9"/>
      <c r="AP806" s="9"/>
      <c r="AS806" s="9"/>
      <c r="AV806" s="9"/>
      <c r="AW806" s="9"/>
      <c r="AY806" s="9"/>
      <c r="BB806" s="9"/>
    </row>
    <row r="807" spans="3:54">
      <c r="C807" s="9"/>
      <c r="F807" s="9"/>
      <c r="G807" s="9"/>
      <c r="I807" s="9"/>
      <c r="L807" s="9"/>
      <c r="O807" s="9"/>
      <c r="P807" s="9"/>
      <c r="R807" s="9"/>
      <c r="U807" s="9"/>
      <c r="AP807" s="9"/>
      <c r="AS807" s="9"/>
      <c r="AV807" s="9"/>
      <c r="AW807" s="9"/>
      <c r="AY807" s="9"/>
      <c r="BB807" s="9"/>
    </row>
    <row r="808" spans="3:54">
      <c r="C808" s="9"/>
      <c r="F808" s="9"/>
      <c r="G808" s="9"/>
      <c r="I808" s="9"/>
      <c r="L808" s="9"/>
      <c r="O808" s="9"/>
      <c r="P808" s="9"/>
      <c r="R808" s="9"/>
      <c r="U808" s="9"/>
      <c r="AP808" s="9"/>
      <c r="AS808" s="9"/>
      <c r="AV808" s="9"/>
      <c r="AW808" s="9"/>
      <c r="AY808" s="9"/>
      <c r="BB808" s="9"/>
    </row>
    <row r="809" spans="3:54">
      <c r="C809" s="9"/>
      <c r="F809" s="9"/>
      <c r="G809" s="9"/>
      <c r="I809" s="9"/>
      <c r="L809" s="9"/>
      <c r="O809" s="9"/>
      <c r="P809" s="9"/>
      <c r="R809" s="9"/>
      <c r="U809" s="9"/>
      <c r="AP809" s="9"/>
      <c r="AS809" s="9"/>
      <c r="AV809" s="9"/>
      <c r="AW809" s="9"/>
      <c r="AY809" s="9"/>
      <c r="BB809" s="9"/>
    </row>
    <row r="810" spans="3:54">
      <c r="C810" s="9"/>
      <c r="F810" s="9"/>
      <c r="G810" s="9"/>
      <c r="I810" s="9"/>
      <c r="L810" s="9"/>
      <c r="O810" s="9"/>
      <c r="P810" s="9"/>
      <c r="R810" s="9"/>
      <c r="U810" s="9"/>
      <c r="AP810" s="9"/>
      <c r="AS810" s="9"/>
      <c r="AV810" s="9"/>
      <c r="AW810" s="9"/>
      <c r="AY810" s="9"/>
      <c r="BB810" s="9"/>
    </row>
    <row r="811" spans="3:54">
      <c r="C811" s="9"/>
      <c r="F811" s="9"/>
      <c r="G811" s="9"/>
      <c r="I811" s="9"/>
      <c r="L811" s="9"/>
      <c r="O811" s="9"/>
      <c r="P811" s="9"/>
      <c r="R811" s="9"/>
      <c r="U811" s="9"/>
      <c r="AP811" s="9"/>
      <c r="AS811" s="9"/>
      <c r="AV811" s="9"/>
      <c r="AW811" s="9"/>
      <c r="AY811" s="9"/>
      <c r="BB811" s="9"/>
    </row>
    <row r="812" spans="3:54">
      <c r="C812" s="9"/>
      <c r="F812" s="9"/>
      <c r="G812" s="9"/>
      <c r="I812" s="9"/>
      <c r="L812" s="9"/>
      <c r="O812" s="9"/>
      <c r="P812" s="9"/>
      <c r="R812" s="9"/>
      <c r="U812" s="9"/>
      <c r="AP812" s="9"/>
      <c r="AS812" s="9"/>
      <c r="AV812" s="9"/>
      <c r="AW812" s="9"/>
      <c r="AY812" s="9"/>
      <c r="BB812" s="9"/>
    </row>
    <row r="813" spans="3:54">
      <c r="C813" s="9"/>
      <c r="F813" s="9"/>
      <c r="G813" s="9"/>
      <c r="I813" s="9"/>
      <c r="L813" s="9"/>
      <c r="O813" s="9"/>
      <c r="P813" s="9"/>
      <c r="R813" s="9"/>
      <c r="U813" s="9"/>
      <c r="AP813" s="9"/>
      <c r="AS813" s="9"/>
      <c r="AV813" s="9"/>
      <c r="AW813" s="9"/>
      <c r="AY813" s="9"/>
      <c r="BB813" s="9"/>
    </row>
    <row r="814" spans="3:54">
      <c r="C814" s="9"/>
      <c r="F814" s="9"/>
      <c r="G814" s="9"/>
      <c r="I814" s="9"/>
      <c r="L814" s="9"/>
      <c r="O814" s="9"/>
      <c r="P814" s="9"/>
      <c r="R814" s="9"/>
      <c r="U814" s="9"/>
      <c r="AP814" s="9"/>
      <c r="AS814" s="9"/>
      <c r="AV814" s="9"/>
      <c r="AW814" s="9"/>
      <c r="AY814" s="9"/>
      <c r="BB814" s="9"/>
    </row>
    <row r="815" spans="3:54">
      <c r="C815" s="9"/>
      <c r="F815" s="9"/>
      <c r="G815" s="9"/>
      <c r="I815" s="9"/>
      <c r="L815" s="9"/>
      <c r="O815" s="9"/>
      <c r="P815" s="9"/>
      <c r="R815" s="9"/>
      <c r="U815" s="9"/>
      <c r="AP815" s="9"/>
      <c r="AS815" s="9"/>
      <c r="AV815" s="9"/>
      <c r="AW815" s="9"/>
      <c r="AY815" s="9"/>
      <c r="BB815" s="9"/>
    </row>
    <row r="816" spans="3:54">
      <c r="C816" s="9"/>
      <c r="F816" s="9"/>
      <c r="G816" s="9"/>
      <c r="I816" s="9"/>
      <c r="L816" s="9"/>
      <c r="O816" s="9"/>
      <c r="P816" s="9"/>
      <c r="R816" s="9"/>
      <c r="U816" s="9"/>
      <c r="AP816" s="9"/>
      <c r="AS816" s="9"/>
      <c r="AV816" s="9"/>
      <c r="AW816" s="9"/>
      <c r="AY816" s="9"/>
      <c r="BB816" s="9"/>
    </row>
    <row r="817" spans="3:54">
      <c r="C817" s="9"/>
      <c r="F817" s="9"/>
      <c r="G817" s="9"/>
      <c r="I817" s="9"/>
      <c r="L817" s="9"/>
      <c r="O817" s="9"/>
      <c r="P817" s="9"/>
      <c r="R817" s="9"/>
      <c r="U817" s="9"/>
      <c r="AP817" s="9"/>
      <c r="AS817" s="9"/>
      <c r="AV817" s="9"/>
      <c r="AW817" s="9"/>
      <c r="AY817" s="9"/>
      <c r="BB817" s="9"/>
    </row>
    <row r="818" spans="3:54">
      <c r="C818" s="9"/>
      <c r="F818" s="9"/>
      <c r="G818" s="9"/>
      <c r="I818" s="9"/>
      <c r="L818" s="9"/>
      <c r="O818" s="9"/>
      <c r="P818" s="9"/>
      <c r="R818" s="9"/>
      <c r="U818" s="9"/>
      <c r="AP818" s="9"/>
      <c r="AS818" s="9"/>
      <c r="AV818" s="9"/>
      <c r="AW818" s="9"/>
      <c r="AY818" s="9"/>
      <c r="BB818" s="9"/>
    </row>
    <row r="819" spans="3:54">
      <c r="C819" s="9"/>
      <c r="F819" s="9"/>
      <c r="G819" s="9"/>
      <c r="I819" s="9"/>
      <c r="L819" s="9"/>
      <c r="O819" s="9"/>
      <c r="P819" s="9"/>
      <c r="R819" s="9"/>
      <c r="U819" s="9"/>
      <c r="AP819" s="9"/>
      <c r="AS819" s="9"/>
      <c r="AV819" s="9"/>
      <c r="AW819" s="9"/>
      <c r="AY819" s="9"/>
      <c r="BB819" s="9"/>
    </row>
    <row r="820" spans="3:54">
      <c r="C820" s="9"/>
      <c r="F820" s="9"/>
      <c r="G820" s="9"/>
      <c r="I820" s="9"/>
      <c r="L820" s="9"/>
      <c r="O820" s="9"/>
      <c r="P820" s="9"/>
      <c r="R820" s="9"/>
      <c r="U820" s="9"/>
      <c r="AP820" s="9"/>
      <c r="AS820" s="9"/>
      <c r="AV820" s="9"/>
      <c r="AW820" s="9"/>
      <c r="AY820" s="9"/>
      <c r="BB820" s="9"/>
    </row>
    <row r="821" spans="3:54">
      <c r="C821" s="9"/>
      <c r="F821" s="9"/>
      <c r="G821" s="9"/>
      <c r="I821" s="9"/>
      <c r="L821" s="9"/>
      <c r="O821" s="9"/>
      <c r="P821" s="9"/>
      <c r="R821" s="9"/>
      <c r="U821" s="9"/>
      <c r="AP821" s="9"/>
      <c r="AS821" s="9"/>
      <c r="AV821" s="9"/>
      <c r="AW821" s="9"/>
      <c r="AY821" s="9"/>
      <c r="BB821" s="9"/>
    </row>
    <row r="822" spans="3:54">
      <c r="C822" s="9"/>
      <c r="F822" s="9"/>
      <c r="G822" s="9"/>
      <c r="I822" s="9"/>
      <c r="L822" s="9"/>
      <c r="O822" s="9"/>
      <c r="P822" s="9"/>
      <c r="R822" s="9"/>
      <c r="U822" s="9"/>
      <c r="AP822" s="9"/>
      <c r="AS822" s="9"/>
      <c r="AV822" s="9"/>
      <c r="AW822" s="9"/>
      <c r="AY822" s="9"/>
      <c r="BB822" s="9"/>
    </row>
    <row r="823" spans="3:54">
      <c r="C823" s="9"/>
      <c r="F823" s="9"/>
      <c r="G823" s="9"/>
      <c r="I823" s="9"/>
      <c r="L823" s="9"/>
      <c r="O823" s="9"/>
      <c r="P823" s="9"/>
      <c r="R823" s="9"/>
      <c r="U823" s="9"/>
      <c r="AP823" s="9"/>
      <c r="AS823" s="9"/>
      <c r="AV823" s="9"/>
      <c r="AW823" s="9"/>
      <c r="AY823" s="9"/>
      <c r="BB823" s="9"/>
    </row>
    <row r="824" spans="3:54">
      <c r="C824" s="9"/>
      <c r="F824" s="9"/>
      <c r="G824" s="9"/>
      <c r="I824" s="9"/>
      <c r="L824" s="9"/>
      <c r="O824" s="9"/>
      <c r="P824" s="9"/>
      <c r="R824" s="9"/>
      <c r="U824" s="9"/>
      <c r="AP824" s="9"/>
      <c r="AS824" s="9"/>
      <c r="AV824" s="9"/>
      <c r="AW824" s="9"/>
      <c r="AY824" s="9"/>
      <c r="BB824" s="9"/>
    </row>
    <row r="825" spans="3:54">
      <c r="C825" s="9"/>
      <c r="F825" s="9"/>
      <c r="G825" s="9"/>
      <c r="I825" s="9"/>
      <c r="L825" s="9"/>
      <c r="O825" s="9"/>
      <c r="P825" s="9"/>
      <c r="R825" s="9"/>
      <c r="U825" s="9"/>
      <c r="AP825" s="9"/>
      <c r="AS825" s="9"/>
      <c r="AV825" s="9"/>
      <c r="AW825" s="9"/>
      <c r="AY825" s="9"/>
      <c r="BB825" s="9"/>
    </row>
    <row r="826" spans="3:54">
      <c r="C826" s="9"/>
      <c r="F826" s="9"/>
      <c r="G826" s="9"/>
      <c r="I826" s="9"/>
      <c r="L826" s="9"/>
      <c r="O826" s="9"/>
      <c r="P826" s="9"/>
      <c r="R826" s="9"/>
      <c r="U826" s="9"/>
      <c r="AP826" s="9"/>
      <c r="AS826" s="9"/>
      <c r="AV826" s="9"/>
      <c r="AW826" s="9"/>
      <c r="AY826" s="9"/>
      <c r="BB826" s="9"/>
    </row>
    <row r="827" spans="3:54">
      <c r="C827" s="9"/>
      <c r="F827" s="9"/>
      <c r="G827" s="9"/>
      <c r="I827" s="9"/>
      <c r="L827" s="9"/>
      <c r="O827" s="9"/>
      <c r="P827" s="9"/>
      <c r="R827" s="9"/>
      <c r="U827" s="9"/>
      <c r="AP827" s="9"/>
      <c r="AS827" s="9"/>
      <c r="AV827" s="9"/>
      <c r="AW827" s="9"/>
      <c r="AY827" s="9"/>
      <c r="BB827" s="9"/>
    </row>
    <row r="828" spans="3:54">
      <c r="C828" s="9"/>
      <c r="F828" s="9"/>
      <c r="G828" s="9"/>
      <c r="I828" s="9"/>
      <c r="L828" s="9"/>
      <c r="O828" s="9"/>
      <c r="P828" s="9"/>
      <c r="R828" s="9"/>
      <c r="U828" s="9"/>
      <c r="AP828" s="9"/>
      <c r="AS828" s="9"/>
      <c r="AV828" s="9"/>
      <c r="AW828" s="9"/>
      <c r="AY828" s="9"/>
      <c r="BB828" s="9"/>
    </row>
    <row r="829" spans="3:54">
      <c r="C829" s="9"/>
      <c r="F829" s="9"/>
      <c r="G829" s="9"/>
      <c r="I829" s="9"/>
      <c r="L829" s="9"/>
      <c r="O829" s="9"/>
      <c r="P829" s="9"/>
      <c r="R829" s="9"/>
      <c r="U829" s="9"/>
      <c r="AP829" s="9"/>
      <c r="AS829" s="9"/>
      <c r="AV829" s="9"/>
      <c r="AW829" s="9"/>
      <c r="AY829" s="9"/>
      <c r="BB829" s="9"/>
    </row>
    <row r="830" spans="3:54">
      <c r="C830" s="9"/>
      <c r="F830" s="9"/>
      <c r="G830" s="9"/>
      <c r="I830" s="9"/>
      <c r="L830" s="9"/>
      <c r="O830" s="9"/>
      <c r="P830" s="9"/>
      <c r="R830" s="9"/>
      <c r="U830" s="9"/>
      <c r="AP830" s="9"/>
      <c r="AS830" s="9"/>
      <c r="AV830" s="9"/>
      <c r="AW830" s="9"/>
      <c r="AY830" s="9"/>
      <c r="BB830" s="9"/>
    </row>
    <row r="831" spans="3:54">
      <c r="C831" s="9"/>
      <c r="F831" s="9"/>
      <c r="G831" s="9"/>
      <c r="I831" s="9"/>
      <c r="L831" s="9"/>
      <c r="O831" s="9"/>
      <c r="P831" s="9"/>
      <c r="R831" s="9"/>
      <c r="U831" s="9"/>
      <c r="AP831" s="9"/>
      <c r="AS831" s="9"/>
      <c r="AV831" s="9"/>
      <c r="AW831" s="9"/>
      <c r="AY831" s="9"/>
      <c r="BB831" s="9"/>
    </row>
    <row r="832" spans="3:54">
      <c r="C832" s="9"/>
      <c r="F832" s="9"/>
      <c r="G832" s="9"/>
      <c r="I832" s="9"/>
      <c r="L832" s="9"/>
      <c r="O832" s="9"/>
      <c r="P832" s="9"/>
      <c r="R832" s="9"/>
      <c r="U832" s="9"/>
      <c r="AP832" s="9"/>
      <c r="AS832" s="9"/>
      <c r="AV832" s="9"/>
      <c r="AW832" s="9"/>
      <c r="AY832" s="9"/>
      <c r="BB832" s="9"/>
    </row>
    <row r="833" spans="3:54">
      <c r="C833" s="9"/>
      <c r="F833" s="9"/>
      <c r="G833" s="9"/>
      <c r="I833" s="9"/>
      <c r="L833" s="9"/>
      <c r="O833" s="9"/>
      <c r="P833" s="9"/>
      <c r="R833" s="9"/>
      <c r="U833" s="9"/>
      <c r="AP833" s="9"/>
      <c r="AS833" s="9"/>
      <c r="AV833" s="9"/>
      <c r="AW833" s="9"/>
      <c r="AY833" s="9"/>
      <c r="BB833" s="9"/>
    </row>
    <row r="834" spans="3:54">
      <c r="C834" s="9"/>
      <c r="F834" s="9"/>
      <c r="G834" s="9"/>
      <c r="I834" s="9"/>
      <c r="L834" s="9"/>
      <c r="O834" s="9"/>
      <c r="P834" s="9"/>
      <c r="R834" s="9"/>
      <c r="U834" s="9"/>
      <c r="AP834" s="9"/>
      <c r="AS834" s="9"/>
      <c r="AV834" s="9"/>
      <c r="AW834" s="9"/>
      <c r="AY834" s="9"/>
      <c r="BB834" s="9"/>
    </row>
    <row r="835" spans="3:54">
      <c r="C835" s="9"/>
      <c r="F835" s="9"/>
      <c r="G835" s="9"/>
      <c r="I835" s="9"/>
      <c r="L835" s="9"/>
      <c r="O835" s="9"/>
      <c r="P835" s="9"/>
      <c r="R835" s="9"/>
      <c r="U835" s="9"/>
      <c r="AP835" s="9"/>
      <c r="AS835" s="9"/>
      <c r="AV835" s="9"/>
      <c r="AW835" s="9"/>
      <c r="AY835" s="9"/>
      <c r="BB835" s="9"/>
    </row>
    <row r="836" spans="3:54">
      <c r="C836" s="9"/>
      <c r="F836" s="9"/>
      <c r="G836" s="9"/>
      <c r="I836" s="9"/>
      <c r="L836" s="9"/>
      <c r="O836" s="9"/>
      <c r="P836" s="9"/>
      <c r="R836" s="9"/>
      <c r="U836" s="9"/>
      <c r="AP836" s="9"/>
      <c r="AS836" s="9"/>
      <c r="AV836" s="9"/>
      <c r="AW836" s="9"/>
      <c r="AY836" s="9"/>
      <c r="BB836" s="9"/>
    </row>
    <row r="837" spans="3:54">
      <c r="C837" s="9"/>
      <c r="F837" s="9"/>
      <c r="G837" s="9"/>
      <c r="I837" s="9"/>
      <c r="L837" s="9"/>
      <c r="O837" s="9"/>
      <c r="P837" s="9"/>
      <c r="R837" s="9"/>
      <c r="U837" s="9"/>
      <c r="AP837" s="9"/>
      <c r="AS837" s="9"/>
      <c r="AV837" s="9"/>
      <c r="AW837" s="9"/>
      <c r="AY837" s="9"/>
      <c r="BB837" s="9"/>
    </row>
    <row r="838" spans="3:54">
      <c r="C838" s="9"/>
      <c r="F838" s="9"/>
      <c r="G838" s="9"/>
      <c r="I838" s="9"/>
      <c r="L838" s="9"/>
      <c r="O838" s="9"/>
      <c r="P838" s="9"/>
      <c r="R838" s="9"/>
      <c r="U838" s="9"/>
      <c r="AP838" s="9"/>
      <c r="AS838" s="9"/>
      <c r="AV838" s="9"/>
      <c r="AW838" s="9"/>
      <c r="AY838" s="9"/>
      <c r="BB838" s="9"/>
    </row>
    <row r="839" spans="3:54">
      <c r="C839" s="9"/>
      <c r="F839" s="9"/>
      <c r="G839" s="9"/>
      <c r="I839" s="9"/>
      <c r="L839" s="9"/>
      <c r="O839" s="9"/>
      <c r="P839" s="9"/>
      <c r="R839" s="9"/>
      <c r="U839" s="9"/>
      <c r="AP839" s="9"/>
      <c r="AS839" s="9"/>
      <c r="AV839" s="9"/>
      <c r="AW839" s="9"/>
      <c r="AY839" s="9"/>
      <c r="BB839" s="9"/>
    </row>
    <row r="840" spans="3:54">
      <c r="C840" s="9"/>
      <c r="F840" s="9"/>
      <c r="G840" s="9"/>
      <c r="I840" s="9"/>
      <c r="L840" s="9"/>
      <c r="O840" s="9"/>
      <c r="P840" s="9"/>
      <c r="R840" s="9"/>
      <c r="U840" s="9"/>
      <c r="AP840" s="9"/>
      <c r="AS840" s="9"/>
      <c r="AV840" s="9"/>
      <c r="AW840" s="9"/>
      <c r="AY840" s="9"/>
      <c r="BB840" s="9"/>
    </row>
    <row r="841" spans="3:54">
      <c r="C841" s="9"/>
      <c r="F841" s="9"/>
      <c r="G841" s="9"/>
      <c r="I841" s="9"/>
      <c r="L841" s="9"/>
      <c r="O841" s="9"/>
      <c r="P841" s="9"/>
      <c r="R841" s="9"/>
      <c r="U841" s="9"/>
      <c r="AP841" s="9"/>
      <c r="AS841" s="9"/>
      <c r="AV841" s="9"/>
      <c r="AW841" s="9"/>
      <c r="AY841" s="9"/>
      <c r="BB841" s="9"/>
    </row>
    <row r="842" spans="3:54">
      <c r="C842" s="9"/>
      <c r="F842" s="9"/>
      <c r="G842" s="9"/>
      <c r="I842" s="9"/>
      <c r="L842" s="9"/>
      <c r="O842" s="9"/>
      <c r="P842" s="9"/>
      <c r="R842" s="9"/>
      <c r="U842" s="9"/>
      <c r="AP842" s="9"/>
      <c r="AS842" s="9"/>
      <c r="AV842" s="9"/>
      <c r="AW842" s="9"/>
      <c r="AY842" s="9"/>
      <c r="BB842" s="9"/>
    </row>
    <row r="843" spans="3:54">
      <c r="C843" s="9"/>
      <c r="F843" s="9"/>
      <c r="G843" s="9"/>
      <c r="I843" s="9"/>
      <c r="L843" s="9"/>
      <c r="O843" s="9"/>
      <c r="P843" s="9"/>
      <c r="R843" s="9"/>
      <c r="U843" s="9"/>
      <c r="AP843" s="9"/>
      <c r="AS843" s="9"/>
      <c r="AV843" s="9"/>
      <c r="AW843" s="9"/>
      <c r="AY843" s="9"/>
      <c r="BB843" s="9"/>
    </row>
    <row r="844" spans="3:54">
      <c r="C844" s="9"/>
      <c r="F844" s="9"/>
      <c r="G844" s="9"/>
      <c r="I844" s="9"/>
      <c r="L844" s="9"/>
      <c r="O844" s="9"/>
      <c r="P844" s="9"/>
      <c r="R844" s="9"/>
      <c r="U844" s="9"/>
      <c r="AP844" s="9"/>
      <c r="AS844" s="9"/>
      <c r="AV844" s="9"/>
      <c r="AW844" s="9"/>
      <c r="AY844" s="9"/>
      <c r="BB844" s="9"/>
    </row>
    <row r="845" spans="3:54">
      <c r="C845" s="9"/>
      <c r="F845" s="9"/>
      <c r="G845" s="9"/>
      <c r="I845" s="9"/>
      <c r="L845" s="9"/>
      <c r="O845" s="9"/>
      <c r="P845" s="9"/>
      <c r="R845" s="9"/>
      <c r="U845" s="9"/>
      <c r="AP845" s="9"/>
      <c r="AS845" s="9"/>
      <c r="AV845" s="9"/>
      <c r="AW845" s="9"/>
      <c r="AY845" s="9"/>
      <c r="BB845" s="9"/>
    </row>
    <row r="846" spans="3:54">
      <c r="C846" s="9"/>
      <c r="F846" s="9"/>
      <c r="G846" s="9"/>
      <c r="I846" s="9"/>
      <c r="L846" s="9"/>
      <c r="O846" s="9"/>
      <c r="P846" s="9"/>
      <c r="R846" s="9"/>
      <c r="U846" s="9"/>
      <c r="AP846" s="9"/>
      <c r="AS846" s="9"/>
      <c r="AV846" s="9"/>
      <c r="AW846" s="9"/>
      <c r="AY846" s="9"/>
      <c r="BB846" s="9"/>
    </row>
    <row r="847" spans="3:54">
      <c r="C847" s="9"/>
      <c r="F847" s="9"/>
      <c r="G847" s="9"/>
      <c r="I847" s="9"/>
      <c r="L847" s="9"/>
      <c r="O847" s="9"/>
      <c r="P847" s="9"/>
      <c r="R847" s="9"/>
      <c r="U847" s="9"/>
      <c r="AP847" s="9"/>
      <c r="AS847" s="9"/>
      <c r="AV847" s="9"/>
      <c r="AW847" s="9"/>
      <c r="AY847" s="9"/>
      <c r="BB847" s="9"/>
    </row>
    <row r="848" spans="3:54">
      <c r="C848" s="9"/>
      <c r="F848" s="9"/>
      <c r="G848" s="9"/>
      <c r="I848" s="9"/>
      <c r="L848" s="9"/>
      <c r="O848" s="9"/>
      <c r="P848" s="9"/>
      <c r="R848" s="9"/>
      <c r="U848" s="9"/>
      <c r="AP848" s="9"/>
      <c r="AS848" s="9"/>
      <c r="AV848" s="9"/>
      <c r="AW848" s="9"/>
      <c r="AY848" s="9"/>
      <c r="BB848" s="9"/>
    </row>
    <row r="849" spans="3:54">
      <c r="C849" s="9"/>
      <c r="F849" s="9"/>
      <c r="G849" s="9"/>
      <c r="I849" s="9"/>
      <c r="L849" s="9"/>
      <c r="O849" s="9"/>
      <c r="P849" s="9"/>
      <c r="R849" s="9"/>
      <c r="U849" s="9"/>
      <c r="AP849" s="9"/>
      <c r="AS849" s="9"/>
      <c r="AV849" s="9"/>
      <c r="AW849" s="9"/>
      <c r="AY849" s="9"/>
      <c r="BB849" s="9"/>
    </row>
    <row r="850" spans="3:54">
      <c r="C850" s="9"/>
      <c r="F850" s="9"/>
      <c r="G850" s="9"/>
      <c r="I850" s="9"/>
      <c r="L850" s="9"/>
      <c r="O850" s="9"/>
      <c r="P850" s="9"/>
      <c r="R850" s="9"/>
      <c r="U850" s="9"/>
      <c r="AP850" s="9"/>
      <c r="AS850" s="9"/>
      <c r="AV850" s="9"/>
      <c r="AW850" s="9"/>
      <c r="AY850" s="9"/>
      <c r="BB850" s="9"/>
    </row>
    <row r="851" spans="3:54">
      <c r="C851" s="9"/>
      <c r="F851" s="9"/>
      <c r="G851" s="9"/>
      <c r="I851" s="9"/>
      <c r="L851" s="9"/>
      <c r="O851" s="9"/>
      <c r="P851" s="9"/>
      <c r="R851" s="9"/>
      <c r="U851" s="9"/>
      <c r="AP851" s="9"/>
      <c r="AS851" s="9"/>
      <c r="AV851" s="9"/>
      <c r="AW851" s="9"/>
      <c r="AY851" s="9"/>
      <c r="BB851" s="9"/>
    </row>
    <row r="852" spans="3:54">
      <c r="C852" s="9"/>
      <c r="F852" s="9"/>
      <c r="G852" s="9"/>
      <c r="I852" s="9"/>
      <c r="L852" s="9"/>
      <c r="O852" s="9"/>
      <c r="P852" s="9"/>
      <c r="R852" s="9"/>
      <c r="U852" s="9"/>
      <c r="AP852" s="9"/>
      <c r="AS852" s="9"/>
      <c r="AV852" s="9"/>
      <c r="AW852" s="9"/>
      <c r="AY852" s="9"/>
      <c r="BB852" s="9"/>
    </row>
    <row r="853" spans="3:54">
      <c r="C853" s="9"/>
      <c r="F853" s="9"/>
      <c r="G853" s="9"/>
      <c r="I853" s="9"/>
      <c r="L853" s="9"/>
      <c r="O853" s="9"/>
      <c r="P853" s="9"/>
      <c r="R853" s="9"/>
      <c r="U853" s="9"/>
      <c r="AP853" s="9"/>
      <c r="AS853" s="9"/>
      <c r="AV853" s="9"/>
      <c r="AW853" s="9"/>
      <c r="AY853" s="9"/>
      <c r="BB853" s="9"/>
    </row>
    <row r="854" spans="3:54">
      <c r="C854" s="9"/>
      <c r="F854" s="9"/>
      <c r="G854" s="9"/>
      <c r="I854" s="9"/>
      <c r="L854" s="9"/>
      <c r="O854" s="9"/>
      <c r="P854" s="9"/>
      <c r="R854" s="9"/>
      <c r="U854" s="9"/>
      <c r="AP854" s="9"/>
      <c r="AS854" s="9"/>
      <c r="AV854" s="9"/>
      <c r="AW854" s="9"/>
      <c r="AY854" s="9"/>
      <c r="BB854" s="9"/>
    </row>
    <row r="855" spans="3:54">
      <c r="C855" s="9"/>
      <c r="F855" s="9"/>
      <c r="G855" s="9"/>
      <c r="I855" s="9"/>
      <c r="L855" s="9"/>
      <c r="O855" s="9"/>
      <c r="P855" s="9"/>
      <c r="R855" s="9"/>
      <c r="U855" s="9"/>
      <c r="AP855" s="9"/>
      <c r="AS855" s="9"/>
      <c r="AV855" s="9"/>
      <c r="AW855" s="9"/>
      <c r="AY855" s="9"/>
      <c r="BB855" s="9"/>
    </row>
    <row r="856" spans="3:54">
      <c r="C856" s="9"/>
      <c r="F856" s="9"/>
      <c r="G856" s="9"/>
      <c r="I856" s="9"/>
      <c r="L856" s="9"/>
      <c r="O856" s="9"/>
      <c r="P856" s="9"/>
      <c r="R856" s="9"/>
      <c r="U856" s="9"/>
      <c r="AP856" s="9"/>
      <c r="AS856" s="9"/>
      <c r="AV856" s="9"/>
      <c r="AW856" s="9"/>
      <c r="AY856" s="9"/>
      <c r="BB856" s="9"/>
    </row>
    <row r="857" spans="3:54">
      <c r="C857" s="9"/>
      <c r="F857" s="9"/>
      <c r="G857" s="9"/>
      <c r="I857" s="9"/>
      <c r="L857" s="9"/>
      <c r="O857" s="9"/>
      <c r="P857" s="9"/>
      <c r="R857" s="9"/>
      <c r="U857" s="9"/>
      <c r="AP857" s="9"/>
      <c r="AS857" s="9"/>
      <c r="AV857" s="9"/>
      <c r="AW857" s="9"/>
      <c r="AY857" s="9"/>
      <c r="BB857" s="9"/>
    </row>
    <row r="858" spans="3:54">
      <c r="C858" s="9"/>
      <c r="F858" s="9"/>
      <c r="G858" s="9"/>
      <c r="I858" s="9"/>
      <c r="L858" s="9"/>
      <c r="O858" s="9"/>
      <c r="P858" s="9"/>
      <c r="R858" s="9"/>
      <c r="U858" s="9"/>
      <c r="AP858" s="9"/>
      <c r="AS858" s="9"/>
      <c r="AV858" s="9"/>
      <c r="AW858" s="9"/>
      <c r="AY858" s="9"/>
      <c r="BB858" s="9"/>
    </row>
    <row r="859" spans="3:54">
      <c r="C859" s="9"/>
      <c r="F859" s="9"/>
      <c r="G859" s="9"/>
      <c r="I859" s="9"/>
      <c r="L859" s="9"/>
      <c r="O859" s="9"/>
      <c r="P859" s="9"/>
      <c r="R859" s="9"/>
      <c r="U859" s="9"/>
      <c r="AP859" s="9"/>
      <c r="AS859" s="9"/>
      <c r="AV859" s="9"/>
      <c r="AW859" s="9"/>
      <c r="AY859" s="9"/>
      <c r="BB859" s="9"/>
    </row>
    <row r="860" spans="3:54">
      <c r="C860" s="9"/>
      <c r="F860" s="9"/>
      <c r="G860" s="9"/>
      <c r="I860" s="9"/>
      <c r="L860" s="9"/>
      <c r="O860" s="9"/>
      <c r="P860" s="9"/>
      <c r="R860" s="9"/>
      <c r="U860" s="9"/>
      <c r="AP860" s="9"/>
      <c r="AS860" s="9"/>
      <c r="AV860" s="9"/>
      <c r="AW860" s="9"/>
      <c r="AY860" s="9"/>
      <c r="BB860" s="9"/>
    </row>
    <row r="861" spans="3:54">
      <c r="C861" s="9"/>
      <c r="F861" s="9"/>
      <c r="G861" s="9"/>
      <c r="I861" s="9"/>
      <c r="L861" s="9"/>
      <c r="O861" s="9"/>
      <c r="P861" s="9"/>
      <c r="R861" s="9"/>
      <c r="U861" s="9"/>
      <c r="AP861" s="9"/>
      <c r="AS861" s="9"/>
      <c r="AV861" s="9"/>
      <c r="AW861" s="9"/>
      <c r="AY861" s="9"/>
      <c r="BB861" s="9"/>
    </row>
    <row r="862" spans="3:54">
      <c r="C862" s="9"/>
      <c r="F862" s="9"/>
      <c r="G862" s="9"/>
      <c r="I862" s="9"/>
      <c r="L862" s="9"/>
      <c r="O862" s="9"/>
      <c r="P862" s="9"/>
      <c r="R862" s="9"/>
      <c r="U862" s="9"/>
      <c r="AP862" s="9"/>
      <c r="AS862" s="9"/>
      <c r="AV862" s="9"/>
      <c r="AW862" s="9"/>
      <c r="AY862" s="9"/>
      <c r="BB862" s="9"/>
    </row>
    <row r="863" spans="3:54">
      <c r="C863" s="9"/>
      <c r="F863" s="9"/>
      <c r="G863" s="9"/>
      <c r="I863" s="9"/>
      <c r="L863" s="9"/>
      <c r="O863" s="9"/>
      <c r="P863" s="9"/>
      <c r="R863" s="9"/>
      <c r="U863" s="9"/>
      <c r="AP863" s="9"/>
      <c r="AS863" s="9"/>
      <c r="AV863" s="9"/>
      <c r="AW863" s="9"/>
      <c r="AY863" s="9"/>
      <c r="BB863" s="9"/>
    </row>
    <row r="864" spans="3:54">
      <c r="C864" s="9"/>
      <c r="F864" s="9"/>
      <c r="G864" s="9"/>
      <c r="I864" s="9"/>
      <c r="L864" s="9"/>
      <c r="O864" s="9"/>
      <c r="P864" s="9"/>
      <c r="R864" s="9"/>
      <c r="U864" s="9"/>
      <c r="AP864" s="9"/>
      <c r="AS864" s="9"/>
      <c r="AV864" s="9"/>
      <c r="AW864" s="9"/>
      <c r="AY864" s="9"/>
      <c r="BB864" s="9"/>
    </row>
    <row r="865" spans="3:54">
      <c r="C865" s="9"/>
      <c r="F865" s="9"/>
      <c r="G865" s="9"/>
      <c r="I865" s="9"/>
      <c r="L865" s="9"/>
      <c r="O865" s="9"/>
      <c r="P865" s="9"/>
      <c r="R865" s="9"/>
      <c r="U865" s="9"/>
      <c r="AP865" s="9"/>
      <c r="AS865" s="9"/>
      <c r="AV865" s="9"/>
      <c r="AW865" s="9"/>
      <c r="AY865" s="9"/>
      <c r="BB865" s="9"/>
    </row>
    <row r="866" spans="3:54">
      <c r="C866" s="9"/>
      <c r="F866" s="9"/>
      <c r="G866" s="9"/>
      <c r="I866" s="9"/>
      <c r="L866" s="9"/>
      <c r="O866" s="9"/>
      <c r="P866" s="9"/>
      <c r="R866" s="9"/>
      <c r="U866" s="9"/>
      <c r="AP866" s="9"/>
      <c r="AS866" s="9"/>
      <c r="AV866" s="9"/>
      <c r="AW866" s="9"/>
      <c r="AY866" s="9"/>
      <c r="BB866" s="9"/>
    </row>
    <row r="867" spans="3:54">
      <c r="C867" s="9"/>
      <c r="F867" s="9"/>
      <c r="G867" s="9"/>
      <c r="I867" s="9"/>
      <c r="L867" s="9"/>
      <c r="O867" s="9"/>
      <c r="P867" s="9"/>
      <c r="R867" s="9"/>
      <c r="U867" s="9"/>
      <c r="AP867" s="9"/>
      <c r="AS867" s="9"/>
      <c r="AV867" s="9"/>
      <c r="AW867" s="9"/>
      <c r="AY867" s="9"/>
      <c r="BB867" s="9"/>
    </row>
    <row r="868" spans="3:54">
      <c r="C868" s="9"/>
      <c r="F868" s="9"/>
      <c r="G868" s="9"/>
      <c r="I868" s="9"/>
      <c r="L868" s="9"/>
      <c r="O868" s="9"/>
      <c r="P868" s="9"/>
      <c r="R868" s="9"/>
      <c r="U868" s="9"/>
      <c r="AP868" s="9"/>
      <c r="AS868" s="9"/>
      <c r="AV868" s="9"/>
      <c r="AW868" s="9"/>
      <c r="AY868" s="9"/>
      <c r="BB868" s="9"/>
    </row>
    <row r="869" spans="3:54">
      <c r="C869" s="9"/>
      <c r="F869" s="9"/>
      <c r="G869" s="9"/>
      <c r="I869" s="9"/>
      <c r="L869" s="9"/>
      <c r="O869" s="9"/>
      <c r="P869" s="9"/>
      <c r="R869" s="9"/>
      <c r="U869" s="9"/>
      <c r="AP869" s="9"/>
      <c r="AS869" s="9"/>
      <c r="AV869" s="9"/>
      <c r="AW869" s="9"/>
      <c r="AY869" s="9"/>
      <c r="BB869" s="9"/>
    </row>
    <row r="870" spans="3:54">
      <c r="C870" s="9"/>
      <c r="F870" s="9"/>
      <c r="G870" s="9"/>
      <c r="I870" s="9"/>
      <c r="L870" s="9"/>
      <c r="O870" s="9"/>
      <c r="P870" s="9"/>
      <c r="R870" s="9"/>
      <c r="U870" s="9"/>
      <c r="AP870" s="9"/>
      <c r="AS870" s="9"/>
      <c r="AV870" s="9"/>
      <c r="AW870" s="9"/>
      <c r="AY870" s="9"/>
      <c r="BB870" s="9"/>
    </row>
    <row r="871" spans="3:54">
      <c r="C871" s="9"/>
      <c r="F871" s="9"/>
      <c r="G871" s="9"/>
      <c r="I871" s="9"/>
      <c r="L871" s="9"/>
      <c r="O871" s="9"/>
      <c r="P871" s="9"/>
      <c r="R871" s="9"/>
      <c r="U871" s="9"/>
      <c r="AP871" s="9"/>
      <c r="AS871" s="9"/>
      <c r="AV871" s="9"/>
      <c r="AW871" s="9"/>
      <c r="AY871" s="9"/>
      <c r="BB871" s="9"/>
    </row>
    <row r="872" spans="3:54">
      <c r="C872" s="9"/>
      <c r="F872" s="9"/>
      <c r="G872" s="9"/>
      <c r="I872" s="9"/>
      <c r="L872" s="9"/>
      <c r="O872" s="9"/>
      <c r="P872" s="9"/>
      <c r="R872" s="9"/>
      <c r="U872" s="9"/>
      <c r="AP872" s="9"/>
      <c r="AS872" s="9"/>
      <c r="AV872" s="9"/>
      <c r="AW872" s="9"/>
      <c r="AY872" s="9"/>
      <c r="BB872" s="9"/>
    </row>
    <row r="873" spans="3:54">
      <c r="C873" s="9"/>
      <c r="F873" s="9"/>
      <c r="G873" s="9"/>
      <c r="I873" s="9"/>
      <c r="L873" s="9"/>
      <c r="O873" s="9"/>
      <c r="P873" s="9"/>
      <c r="R873" s="9"/>
      <c r="U873" s="9"/>
      <c r="AP873" s="9"/>
      <c r="AS873" s="9"/>
      <c r="AV873" s="9"/>
      <c r="AW873" s="9"/>
      <c r="AY873" s="9"/>
      <c r="BB873" s="9"/>
    </row>
    <row r="874" spans="3:54">
      <c r="C874" s="9"/>
      <c r="F874" s="9"/>
      <c r="G874" s="9"/>
      <c r="I874" s="9"/>
      <c r="L874" s="9"/>
      <c r="O874" s="9"/>
      <c r="P874" s="9"/>
      <c r="R874" s="9"/>
      <c r="U874" s="9"/>
      <c r="AP874" s="9"/>
      <c r="AS874" s="9"/>
      <c r="AV874" s="9"/>
      <c r="AW874" s="9"/>
      <c r="AY874" s="9"/>
      <c r="BB874" s="9"/>
    </row>
    <row r="875" spans="3:54">
      <c r="C875" s="9"/>
      <c r="F875" s="9"/>
      <c r="G875" s="9"/>
      <c r="I875" s="9"/>
      <c r="L875" s="9"/>
      <c r="O875" s="9"/>
      <c r="P875" s="9"/>
      <c r="R875" s="9"/>
      <c r="U875" s="9"/>
      <c r="AP875" s="9"/>
      <c r="AS875" s="9"/>
      <c r="AV875" s="9"/>
      <c r="AW875" s="9"/>
      <c r="AY875" s="9"/>
      <c r="BB875" s="9"/>
    </row>
    <row r="876" spans="3:54">
      <c r="C876" s="9"/>
      <c r="F876" s="9"/>
      <c r="G876" s="9"/>
      <c r="I876" s="9"/>
      <c r="L876" s="9"/>
      <c r="O876" s="9"/>
      <c r="P876" s="9"/>
      <c r="R876" s="9"/>
      <c r="U876" s="9"/>
      <c r="AP876" s="9"/>
      <c r="AS876" s="9"/>
      <c r="AV876" s="9"/>
      <c r="AW876" s="9"/>
      <c r="AY876" s="9"/>
      <c r="BB876" s="9"/>
    </row>
    <row r="877" spans="3:54">
      <c r="C877" s="9"/>
      <c r="F877" s="9"/>
      <c r="G877" s="9"/>
      <c r="I877" s="9"/>
      <c r="L877" s="9"/>
      <c r="O877" s="9"/>
      <c r="P877" s="9"/>
      <c r="R877" s="9"/>
      <c r="U877" s="9"/>
      <c r="AP877" s="9"/>
      <c r="AS877" s="9"/>
      <c r="AV877" s="9"/>
      <c r="AW877" s="9"/>
      <c r="AY877" s="9"/>
      <c r="BB877" s="9"/>
    </row>
    <row r="878" spans="3:54">
      <c r="C878" s="9"/>
      <c r="F878" s="9"/>
      <c r="G878" s="9"/>
      <c r="I878" s="9"/>
      <c r="L878" s="9"/>
      <c r="O878" s="9"/>
      <c r="P878" s="9"/>
      <c r="R878" s="9"/>
      <c r="U878" s="9"/>
      <c r="AP878" s="9"/>
      <c r="AS878" s="9"/>
      <c r="AV878" s="9"/>
      <c r="AW878" s="9"/>
      <c r="AY878" s="9"/>
      <c r="BB878" s="9"/>
    </row>
    <row r="879" spans="3:54">
      <c r="C879" s="9"/>
      <c r="F879" s="9"/>
      <c r="G879" s="9"/>
      <c r="I879" s="9"/>
      <c r="L879" s="9"/>
      <c r="O879" s="9"/>
      <c r="P879" s="9"/>
      <c r="R879" s="9"/>
      <c r="U879" s="9"/>
      <c r="AP879" s="9"/>
      <c r="AS879" s="9"/>
      <c r="AV879" s="9"/>
      <c r="AW879" s="9"/>
      <c r="AY879" s="9"/>
      <c r="BB879" s="9"/>
    </row>
    <row r="880" spans="3:54">
      <c r="C880" s="9"/>
      <c r="F880" s="9"/>
      <c r="G880" s="9"/>
      <c r="I880" s="9"/>
      <c r="L880" s="9"/>
      <c r="O880" s="9"/>
      <c r="P880" s="9"/>
      <c r="R880" s="9"/>
      <c r="U880" s="9"/>
      <c r="AP880" s="9"/>
      <c r="AS880" s="9"/>
      <c r="AV880" s="9"/>
      <c r="AW880" s="9"/>
      <c r="AY880" s="9"/>
      <c r="BB880" s="9"/>
    </row>
    <row r="881" spans="3:54">
      <c r="C881" s="9"/>
      <c r="F881" s="9"/>
      <c r="G881" s="9"/>
      <c r="I881" s="9"/>
      <c r="L881" s="9"/>
      <c r="O881" s="9"/>
      <c r="P881" s="9"/>
      <c r="R881" s="9"/>
      <c r="U881" s="9"/>
      <c r="AP881" s="9"/>
      <c r="AS881" s="9"/>
      <c r="AV881" s="9"/>
      <c r="AW881" s="9"/>
      <c r="AY881" s="9"/>
      <c r="BB881" s="9"/>
    </row>
    <row r="882" spans="3:54">
      <c r="C882" s="9"/>
      <c r="F882" s="9"/>
      <c r="G882" s="9"/>
      <c r="I882" s="9"/>
      <c r="L882" s="9"/>
      <c r="O882" s="9"/>
      <c r="P882" s="9"/>
      <c r="R882" s="9"/>
      <c r="U882" s="9"/>
      <c r="AP882" s="9"/>
      <c r="AS882" s="9"/>
      <c r="AV882" s="9"/>
      <c r="AW882" s="9"/>
      <c r="AY882" s="9"/>
      <c r="BB882" s="9"/>
    </row>
    <row r="883" spans="3:54">
      <c r="C883" s="9"/>
      <c r="F883" s="9"/>
      <c r="G883" s="9"/>
      <c r="I883" s="9"/>
      <c r="L883" s="9"/>
      <c r="O883" s="9"/>
      <c r="P883" s="9"/>
      <c r="R883" s="9"/>
      <c r="U883" s="9"/>
      <c r="AP883" s="9"/>
      <c r="AS883" s="9"/>
      <c r="AV883" s="9"/>
      <c r="AW883" s="9"/>
      <c r="AY883" s="9"/>
      <c r="BB883" s="9"/>
    </row>
    <row r="884" spans="3:54">
      <c r="C884" s="9"/>
      <c r="F884" s="9"/>
      <c r="G884" s="9"/>
      <c r="I884" s="9"/>
      <c r="L884" s="9"/>
      <c r="O884" s="9"/>
      <c r="P884" s="9"/>
      <c r="R884" s="9"/>
      <c r="U884" s="9"/>
      <c r="AP884" s="9"/>
      <c r="AS884" s="9"/>
      <c r="AV884" s="9"/>
      <c r="AW884" s="9"/>
      <c r="AY884" s="9"/>
      <c r="BB884" s="9"/>
    </row>
    <row r="885" spans="3:54">
      <c r="C885" s="9"/>
      <c r="F885" s="9"/>
      <c r="G885" s="9"/>
      <c r="I885" s="9"/>
      <c r="L885" s="9"/>
      <c r="O885" s="9"/>
      <c r="P885" s="9"/>
      <c r="R885" s="9"/>
      <c r="U885" s="9"/>
      <c r="AP885" s="9"/>
      <c r="AS885" s="9"/>
      <c r="AV885" s="9"/>
      <c r="AW885" s="9"/>
      <c r="AY885" s="9"/>
      <c r="BB885" s="9"/>
    </row>
    <row r="886" spans="3:54">
      <c r="C886" s="9"/>
      <c r="F886" s="9"/>
      <c r="G886" s="9"/>
      <c r="I886" s="9"/>
      <c r="L886" s="9"/>
      <c r="O886" s="9"/>
      <c r="P886" s="9"/>
      <c r="R886" s="9"/>
      <c r="U886" s="9"/>
      <c r="AP886" s="9"/>
      <c r="AS886" s="9"/>
      <c r="AV886" s="9"/>
      <c r="AW886" s="9"/>
      <c r="AY886" s="9"/>
      <c r="BB886" s="9"/>
    </row>
    <row r="887" spans="3:54">
      <c r="C887" s="9"/>
      <c r="F887" s="9"/>
      <c r="G887" s="9"/>
      <c r="I887" s="9"/>
      <c r="L887" s="9"/>
      <c r="O887" s="9"/>
      <c r="P887" s="9"/>
      <c r="R887" s="9"/>
      <c r="U887" s="9"/>
      <c r="AP887" s="9"/>
      <c r="AS887" s="9"/>
      <c r="AV887" s="9"/>
      <c r="AW887" s="9"/>
      <c r="AY887" s="9"/>
      <c r="BB887" s="9"/>
    </row>
    <row r="888" spans="3:54">
      <c r="C888" s="9"/>
      <c r="F888" s="9"/>
      <c r="G888" s="9"/>
      <c r="I888" s="9"/>
      <c r="L888" s="9"/>
      <c r="O888" s="9"/>
      <c r="P888" s="9"/>
      <c r="R888" s="9"/>
      <c r="U888" s="9"/>
      <c r="AP888" s="9"/>
      <c r="AS888" s="9"/>
      <c r="AV888" s="9"/>
      <c r="AW888" s="9"/>
      <c r="AY888" s="9"/>
      <c r="BB888" s="9"/>
    </row>
    <row r="889" spans="3:54">
      <c r="C889" s="9"/>
      <c r="F889" s="9"/>
      <c r="G889" s="9"/>
      <c r="I889" s="9"/>
      <c r="L889" s="9"/>
      <c r="O889" s="9"/>
      <c r="P889" s="9"/>
      <c r="R889" s="9"/>
      <c r="U889" s="9"/>
      <c r="AP889" s="9"/>
      <c r="AS889" s="9"/>
      <c r="AV889" s="9"/>
      <c r="AW889" s="9"/>
      <c r="AY889" s="9"/>
      <c r="BB889" s="9"/>
    </row>
    <row r="890" spans="3:54">
      <c r="C890" s="9"/>
      <c r="F890" s="9"/>
      <c r="G890" s="9"/>
      <c r="I890" s="9"/>
      <c r="L890" s="9"/>
      <c r="O890" s="9"/>
      <c r="P890" s="9"/>
      <c r="R890" s="9"/>
      <c r="U890" s="9"/>
      <c r="AP890" s="9"/>
      <c r="AS890" s="9"/>
      <c r="AV890" s="9"/>
      <c r="AW890" s="9"/>
      <c r="AY890" s="9"/>
      <c r="BB890" s="9"/>
    </row>
    <row r="891" spans="3:54">
      <c r="C891" s="9"/>
      <c r="F891" s="9"/>
      <c r="G891" s="9"/>
      <c r="I891" s="9"/>
      <c r="L891" s="9"/>
      <c r="O891" s="9"/>
      <c r="P891" s="9"/>
      <c r="R891" s="9"/>
      <c r="U891" s="9"/>
      <c r="AP891" s="9"/>
      <c r="AS891" s="9"/>
      <c r="AV891" s="9"/>
      <c r="AW891" s="9"/>
      <c r="AY891" s="9"/>
      <c r="BB891" s="9"/>
    </row>
    <row r="892" spans="3:54">
      <c r="C892" s="9"/>
      <c r="F892" s="9"/>
      <c r="G892" s="9"/>
      <c r="I892" s="9"/>
      <c r="L892" s="9"/>
      <c r="O892" s="9"/>
      <c r="P892" s="9"/>
      <c r="R892" s="9"/>
      <c r="U892" s="9"/>
      <c r="AP892" s="9"/>
      <c r="AS892" s="9"/>
      <c r="AV892" s="9"/>
      <c r="AW892" s="9"/>
      <c r="AY892" s="9"/>
      <c r="BB892" s="9"/>
    </row>
    <row r="893" spans="3:54">
      <c r="C893" s="9"/>
      <c r="F893" s="9"/>
      <c r="G893" s="9"/>
      <c r="I893" s="9"/>
      <c r="L893" s="9"/>
      <c r="O893" s="9"/>
      <c r="P893" s="9"/>
      <c r="R893" s="9"/>
      <c r="U893" s="9"/>
      <c r="AP893" s="9"/>
      <c r="AS893" s="9"/>
      <c r="AV893" s="9"/>
      <c r="AW893" s="9"/>
      <c r="AY893" s="9"/>
      <c r="BB893" s="9"/>
    </row>
    <row r="894" spans="3:54">
      <c r="C894" s="9"/>
      <c r="F894" s="9"/>
      <c r="G894" s="9"/>
      <c r="I894" s="9"/>
      <c r="L894" s="9"/>
      <c r="O894" s="9"/>
      <c r="P894" s="9"/>
      <c r="R894" s="9"/>
      <c r="U894" s="9"/>
      <c r="AP894" s="9"/>
      <c r="AS894" s="9"/>
      <c r="AV894" s="9"/>
      <c r="AW894" s="9"/>
      <c r="AY894" s="9"/>
      <c r="BB894" s="9"/>
    </row>
    <row r="895" spans="3:54">
      <c r="C895" s="9"/>
      <c r="F895" s="9"/>
      <c r="G895" s="9"/>
      <c r="I895" s="9"/>
      <c r="L895" s="9"/>
      <c r="O895" s="9"/>
      <c r="P895" s="9"/>
      <c r="R895" s="9"/>
      <c r="U895" s="9"/>
      <c r="AP895" s="9"/>
      <c r="AS895" s="9"/>
      <c r="AV895" s="9"/>
      <c r="AW895" s="9"/>
      <c r="AY895" s="9"/>
      <c r="BB895" s="9"/>
    </row>
    <row r="896" spans="3:54">
      <c r="C896" s="9"/>
      <c r="F896" s="9"/>
      <c r="G896" s="9"/>
      <c r="I896" s="9"/>
      <c r="L896" s="9"/>
      <c r="O896" s="9"/>
      <c r="P896" s="9"/>
      <c r="R896" s="9"/>
      <c r="U896" s="9"/>
      <c r="AP896" s="9"/>
      <c r="AS896" s="9"/>
      <c r="AV896" s="9"/>
      <c r="AW896" s="9"/>
      <c r="AY896" s="9"/>
      <c r="BB896" s="9"/>
    </row>
    <row r="897" spans="3:54">
      <c r="C897" s="9"/>
      <c r="F897" s="9"/>
      <c r="G897" s="9"/>
      <c r="I897" s="9"/>
      <c r="L897" s="9"/>
      <c r="O897" s="9"/>
      <c r="P897" s="9"/>
      <c r="R897" s="9"/>
      <c r="U897" s="9"/>
      <c r="AP897" s="9"/>
      <c r="AS897" s="9"/>
      <c r="AV897" s="9"/>
      <c r="AW897" s="9"/>
      <c r="AY897" s="9"/>
      <c r="BB897" s="9"/>
    </row>
    <row r="898" spans="3:54">
      <c r="C898" s="9"/>
      <c r="F898" s="9"/>
      <c r="G898" s="9"/>
      <c r="I898" s="9"/>
      <c r="L898" s="9"/>
      <c r="O898" s="9"/>
      <c r="P898" s="9"/>
      <c r="R898" s="9"/>
      <c r="U898" s="9"/>
      <c r="AP898" s="9"/>
      <c r="AS898" s="9"/>
      <c r="AV898" s="9"/>
      <c r="AW898" s="9"/>
      <c r="AY898" s="9"/>
      <c r="BB898" s="9"/>
    </row>
    <row r="899" spans="3:54">
      <c r="C899" s="9"/>
      <c r="F899" s="9"/>
      <c r="G899" s="9"/>
      <c r="I899" s="9"/>
      <c r="L899" s="9"/>
      <c r="O899" s="9"/>
      <c r="P899" s="9"/>
      <c r="R899" s="9"/>
      <c r="U899" s="9"/>
      <c r="AP899" s="9"/>
      <c r="AS899" s="9"/>
      <c r="AV899" s="9"/>
      <c r="AW899" s="9"/>
      <c r="AY899" s="9"/>
      <c r="BB899" s="9"/>
    </row>
    <row r="900" spans="3:54">
      <c r="C900" s="9"/>
      <c r="F900" s="9"/>
      <c r="G900" s="9"/>
      <c r="I900" s="9"/>
      <c r="L900" s="9"/>
      <c r="O900" s="9"/>
      <c r="P900" s="9"/>
      <c r="R900" s="9"/>
      <c r="U900" s="9"/>
      <c r="AP900" s="9"/>
      <c r="AS900" s="9"/>
      <c r="AV900" s="9"/>
      <c r="AW900" s="9"/>
      <c r="AY900" s="9"/>
      <c r="BB900" s="9"/>
    </row>
    <row r="901" spans="3:54">
      <c r="C901" s="9"/>
      <c r="F901" s="9"/>
      <c r="G901" s="9"/>
      <c r="I901" s="9"/>
      <c r="L901" s="9"/>
      <c r="O901" s="9"/>
      <c r="P901" s="9"/>
      <c r="R901" s="9"/>
      <c r="U901" s="9"/>
      <c r="AP901" s="9"/>
      <c r="AS901" s="9"/>
      <c r="AV901" s="9"/>
      <c r="AW901" s="9"/>
      <c r="AY901" s="9"/>
      <c r="BB901" s="9"/>
    </row>
    <row r="902" spans="3:54">
      <c r="C902" s="9"/>
      <c r="F902" s="9"/>
      <c r="G902" s="9"/>
      <c r="I902" s="9"/>
      <c r="L902" s="9"/>
      <c r="O902" s="9"/>
      <c r="P902" s="9"/>
      <c r="R902" s="9"/>
      <c r="U902" s="9"/>
      <c r="AP902" s="9"/>
      <c r="AS902" s="9"/>
      <c r="AV902" s="9"/>
      <c r="AW902" s="9"/>
      <c r="AY902" s="9"/>
      <c r="BB902" s="9"/>
    </row>
    <row r="903" spans="3:54">
      <c r="C903" s="9"/>
      <c r="F903" s="9"/>
      <c r="G903" s="9"/>
      <c r="I903" s="9"/>
      <c r="L903" s="9"/>
      <c r="O903" s="9"/>
      <c r="P903" s="9"/>
      <c r="R903" s="9"/>
      <c r="U903" s="9"/>
      <c r="AP903" s="9"/>
      <c r="AS903" s="9"/>
      <c r="AV903" s="9"/>
      <c r="AW903" s="9"/>
      <c r="AY903" s="9"/>
      <c r="BB903" s="9"/>
    </row>
    <row r="904" spans="3:54">
      <c r="C904" s="9"/>
      <c r="F904" s="9"/>
      <c r="G904" s="9"/>
      <c r="I904" s="9"/>
      <c r="L904" s="9"/>
      <c r="O904" s="9"/>
      <c r="P904" s="9"/>
      <c r="R904" s="9"/>
      <c r="U904" s="9"/>
      <c r="AP904" s="9"/>
      <c r="AS904" s="9"/>
      <c r="AV904" s="9"/>
      <c r="AW904" s="9"/>
      <c r="AY904" s="9"/>
      <c r="BB904" s="9"/>
    </row>
    <row r="905" spans="3:54">
      <c r="C905" s="9"/>
      <c r="F905" s="9"/>
      <c r="G905" s="9"/>
      <c r="I905" s="9"/>
      <c r="L905" s="9"/>
      <c r="O905" s="9"/>
      <c r="P905" s="9"/>
      <c r="R905" s="9"/>
      <c r="U905" s="9"/>
      <c r="AP905" s="9"/>
      <c r="AS905" s="9"/>
      <c r="AV905" s="9"/>
      <c r="AW905" s="9"/>
      <c r="AY905" s="9"/>
      <c r="BB905" s="9"/>
    </row>
    <row r="906" spans="3:54">
      <c r="C906" s="9"/>
      <c r="F906" s="9"/>
      <c r="G906" s="9"/>
      <c r="I906" s="9"/>
      <c r="L906" s="9"/>
      <c r="O906" s="9"/>
      <c r="P906" s="9"/>
      <c r="R906" s="9"/>
      <c r="U906" s="9"/>
      <c r="AP906" s="9"/>
      <c r="AS906" s="9"/>
      <c r="AV906" s="9"/>
      <c r="AW906" s="9"/>
      <c r="AY906" s="9"/>
      <c r="BB906" s="9"/>
    </row>
    <row r="907" spans="3:54">
      <c r="C907" s="9"/>
      <c r="F907" s="9"/>
      <c r="G907" s="9"/>
      <c r="I907" s="9"/>
      <c r="L907" s="9"/>
      <c r="O907" s="9"/>
      <c r="P907" s="9"/>
      <c r="R907" s="9"/>
      <c r="U907" s="9"/>
      <c r="AP907" s="9"/>
      <c r="AS907" s="9"/>
      <c r="AV907" s="9"/>
      <c r="AW907" s="9"/>
      <c r="AY907" s="9"/>
      <c r="BB907" s="9"/>
    </row>
    <row r="908" spans="3:54">
      <c r="C908" s="9"/>
      <c r="F908" s="9"/>
      <c r="G908" s="9"/>
      <c r="I908" s="9"/>
      <c r="L908" s="9"/>
      <c r="O908" s="9"/>
      <c r="P908" s="9"/>
      <c r="R908" s="9"/>
      <c r="U908" s="9"/>
      <c r="AP908" s="9"/>
      <c r="AS908" s="9"/>
      <c r="AV908" s="9"/>
      <c r="AW908" s="9"/>
      <c r="AY908" s="9"/>
      <c r="BB908" s="9"/>
    </row>
    <row r="909" spans="3:54">
      <c r="C909" s="9"/>
      <c r="F909" s="9"/>
      <c r="G909" s="9"/>
      <c r="I909" s="9"/>
      <c r="L909" s="9"/>
      <c r="O909" s="9"/>
      <c r="P909" s="9"/>
      <c r="R909" s="9"/>
      <c r="U909" s="9"/>
      <c r="AP909" s="9"/>
      <c r="AS909" s="9"/>
      <c r="AV909" s="9"/>
      <c r="AW909" s="9"/>
      <c r="AY909" s="9"/>
      <c r="BB909" s="9"/>
    </row>
    <row r="910" spans="3:54">
      <c r="C910" s="9"/>
      <c r="F910" s="9"/>
      <c r="G910" s="9"/>
      <c r="I910" s="9"/>
      <c r="L910" s="9"/>
      <c r="O910" s="9"/>
      <c r="P910" s="9"/>
      <c r="R910" s="9"/>
      <c r="U910" s="9"/>
      <c r="AP910" s="9"/>
      <c r="AS910" s="9"/>
      <c r="AV910" s="9"/>
      <c r="AW910" s="9"/>
      <c r="AY910" s="9"/>
      <c r="BB910" s="9"/>
    </row>
    <row r="911" spans="3:54">
      <c r="C911" s="9"/>
      <c r="F911" s="9"/>
      <c r="G911" s="9"/>
      <c r="I911" s="9"/>
      <c r="L911" s="9"/>
      <c r="O911" s="9"/>
      <c r="P911" s="9"/>
      <c r="R911" s="9"/>
      <c r="U911" s="9"/>
      <c r="AP911" s="9"/>
      <c r="AS911" s="9"/>
      <c r="AV911" s="9"/>
      <c r="AW911" s="9"/>
      <c r="AY911" s="9"/>
      <c r="BB911" s="9"/>
    </row>
    <row r="912" spans="3:54">
      <c r="C912" s="9"/>
      <c r="F912" s="9"/>
      <c r="G912" s="9"/>
      <c r="I912" s="9"/>
      <c r="L912" s="9"/>
      <c r="O912" s="9"/>
      <c r="P912" s="9"/>
      <c r="R912" s="9"/>
      <c r="U912" s="9"/>
      <c r="AP912" s="9"/>
      <c r="AS912" s="9"/>
      <c r="AV912" s="9"/>
      <c r="AW912" s="9"/>
      <c r="AY912" s="9"/>
      <c r="BB912" s="9"/>
    </row>
    <row r="913" spans="3:54">
      <c r="C913" s="9"/>
      <c r="F913" s="9"/>
      <c r="G913" s="9"/>
      <c r="I913" s="9"/>
      <c r="L913" s="9"/>
      <c r="O913" s="9"/>
      <c r="P913" s="9"/>
      <c r="R913" s="9"/>
      <c r="U913" s="9"/>
      <c r="AP913" s="9"/>
      <c r="AS913" s="9"/>
      <c r="AV913" s="9"/>
      <c r="AW913" s="9"/>
      <c r="AY913" s="9"/>
      <c r="BB913" s="9"/>
    </row>
    <row r="914" spans="3:54">
      <c r="C914" s="9"/>
      <c r="F914" s="9"/>
      <c r="G914" s="9"/>
      <c r="I914" s="9"/>
      <c r="L914" s="9"/>
      <c r="O914" s="9"/>
      <c r="P914" s="9"/>
      <c r="R914" s="9"/>
      <c r="U914" s="9"/>
      <c r="AP914" s="9"/>
      <c r="AS914" s="9"/>
      <c r="AV914" s="9"/>
      <c r="AW914" s="9"/>
      <c r="AY914" s="9"/>
      <c r="BB914" s="9"/>
    </row>
    <row r="915" spans="3:54">
      <c r="C915" s="9"/>
      <c r="F915" s="9"/>
      <c r="G915" s="9"/>
      <c r="I915" s="9"/>
      <c r="L915" s="9"/>
      <c r="O915" s="9"/>
      <c r="P915" s="9"/>
      <c r="R915" s="9"/>
      <c r="U915" s="9"/>
      <c r="AP915" s="9"/>
      <c r="AS915" s="9"/>
      <c r="AV915" s="9"/>
      <c r="AW915" s="9"/>
      <c r="AY915" s="9"/>
      <c r="BB915" s="9"/>
    </row>
    <row r="916" spans="3:54">
      <c r="C916" s="9"/>
      <c r="F916" s="9"/>
      <c r="G916" s="9"/>
      <c r="I916" s="9"/>
      <c r="L916" s="9"/>
      <c r="O916" s="9"/>
      <c r="P916" s="9"/>
      <c r="R916" s="9"/>
      <c r="U916" s="9"/>
      <c r="AP916" s="9"/>
      <c r="AS916" s="9"/>
      <c r="AV916" s="9"/>
      <c r="AW916" s="9"/>
      <c r="AY916" s="9"/>
      <c r="BB916" s="9"/>
    </row>
    <row r="917" spans="3:54">
      <c r="C917" s="9"/>
      <c r="F917" s="9"/>
      <c r="G917" s="9"/>
      <c r="I917" s="9"/>
      <c r="L917" s="9"/>
      <c r="O917" s="9"/>
      <c r="P917" s="9"/>
      <c r="R917" s="9"/>
      <c r="U917" s="9"/>
      <c r="AP917" s="9"/>
      <c r="AS917" s="9"/>
      <c r="AV917" s="9"/>
      <c r="AW917" s="9"/>
      <c r="AY917" s="9"/>
      <c r="BB917" s="9"/>
    </row>
    <row r="918" spans="3:54">
      <c r="C918" s="9"/>
      <c r="F918" s="9"/>
      <c r="G918" s="9"/>
      <c r="I918" s="9"/>
      <c r="L918" s="9"/>
      <c r="O918" s="9"/>
      <c r="P918" s="9"/>
      <c r="R918" s="9"/>
      <c r="U918" s="9"/>
      <c r="AP918" s="9"/>
      <c r="AS918" s="9"/>
      <c r="AV918" s="9"/>
      <c r="AW918" s="9"/>
      <c r="AY918" s="9"/>
      <c r="BB918" s="9"/>
    </row>
    <row r="919" spans="3:54">
      <c r="C919" s="9"/>
      <c r="F919" s="9"/>
      <c r="G919" s="9"/>
      <c r="I919" s="9"/>
      <c r="L919" s="9"/>
      <c r="O919" s="9"/>
      <c r="P919" s="9"/>
      <c r="R919" s="9"/>
      <c r="U919" s="9"/>
      <c r="AP919" s="9"/>
      <c r="AS919" s="9"/>
      <c r="AV919" s="9"/>
      <c r="AW919" s="9"/>
      <c r="AY919" s="9"/>
      <c r="BB919" s="9"/>
    </row>
    <row r="920" spans="3:54">
      <c r="C920" s="9"/>
      <c r="F920" s="9"/>
      <c r="G920" s="9"/>
      <c r="I920" s="9"/>
      <c r="L920" s="9"/>
      <c r="O920" s="9"/>
      <c r="P920" s="9"/>
      <c r="R920" s="9"/>
      <c r="U920" s="9"/>
      <c r="AP920" s="9"/>
      <c r="AS920" s="9"/>
      <c r="AV920" s="9"/>
      <c r="AW920" s="9"/>
      <c r="AY920" s="9"/>
      <c r="BB920" s="9"/>
    </row>
    <row r="921" spans="3:54">
      <c r="C921" s="9"/>
      <c r="F921" s="9"/>
      <c r="G921" s="9"/>
      <c r="I921" s="9"/>
      <c r="L921" s="9"/>
      <c r="O921" s="9"/>
      <c r="P921" s="9"/>
      <c r="R921" s="9"/>
      <c r="U921" s="9"/>
      <c r="AP921" s="9"/>
      <c r="AS921" s="9"/>
      <c r="AV921" s="9"/>
      <c r="AW921" s="9"/>
      <c r="AY921" s="9"/>
      <c r="BB921" s="9"/>
    </row>
    <row r="922" spans="3:54">
      <c r="C922" s="9"/>
      <c r="F922" s="9"/>
      <c r="G922" s="9"/>
      <c r="I922" s="9"/>
      <c r="L922" s="9"/>
      <c r="O922" s="9"/>
      <c r="P922" s="9"/>
      <c r="R922" s="9"/>
      <c r="U922" s="9"/>
      <c r="AP922" s="9"/>
      <c r="AS922" s="9"/>
      <c r="AV922" s="9"/>
      <c r="AW922" s="9"/>
      <c r="AY922" s="9"/>
      <c r="BB922" s="9"/>
    </row>
    <row r="923" spans="3:54">
      <c r="C923" s="9"/>
      <c r="F923" s="9"/>
      <c r="G923" s="9"/>
      <c r="I923" s="9"/>
      <c r="L923" s="9"/>
      <c r="O923" s="9"/>
      <c r="P923" s="9"/>
      <c r="R923" s="9"/>
      <c r="U923" s="9"/>
      <c r="AP923" s="9"/>
      <c r="AS923" s="9"/>
      <c r="AV923" s="9"/>
      <c r="AW923" s="9"/>
      <c r="AY923" s="9"/>
      <c r="BB923" s="9"/>
    </row>
    <row r="924" spans="3:54">
      <c r="C924" s="9"/>
      <c r="F924" s="9"/>
      <c r="G924" s="9"/>
      <c r="I924" s="9"/>
      <c r="L924" s="9"/>
      <c r="O924" s="9"/>
      <c r="P924" s="9"/>
      <c r="R924" s="9"/>
      <c r="U924" s="9"/>
      <c r="AP924" s="9"/>
      <c r="AS924" s="9"/>
      <c r="AV924" s="9"/>
      <c r="AW924" s="9"/>
      <c r="AY924" s="9"/>
      <c r="BB924" s="9"/>
    </row>
    <row r="925" spans="3:54">
      <c r="C925" s="9"/>
      <c r="F925" s="9"/>
      <c r="G925" s="9"/>
      <c r="I925" s="9"/>
      <c r="L925" s="9"/>
      <c r="O925" s="9"/>
      <c r="P925" s="9"/>
      <c r="R925" s="9"/>
      <c r="U925" s="9"/>
      <c r="AP925" s="9"/>
      <c r="AS925" s="9"/>
      <c r="AV925" s="9"/>
      <c r="AW925" s="9"/>
      <c r="AY925" s="9"/>
      <c r="BB925" s="9"/>
    </row>
    <row r="926" spans="3:54">
      <c r="C926" s="9"/>
      <c r="F926" s="9"/>
      <c r="G926" s="9"/>
      <c r="I926" s="9"/>
      <c r="L926" s="9"/>
      <c r="O926" s="9"/>
      <c r="P926" s="9"/>
      <c r="R926" s="9"/>
      <c r="U926" s="9"/>
      <c r="AP926" s="9"/>
      <c r="AS926" s="9"/>
      <c r="AV926" s="9"/>
      <c r="AW926" s="9"/>
      <c r="AY926" s="9"/>
      <c r="BB926" s="9"/>
    </row>
    <row r="927" spans="3:54">
      <c r="C927" s="9"/>
      <c r="F927" s="9"/>
      <c r="G927" s="9"/>
      <c r="I927" s="9"/>
      <c r="L927" s="9"/>
      <c r="O927" s="9"/>
      <c r="P927" s="9"/>
      <c r="R927" s="9"/>
      <c r="U927" s="9"/>
      <c r="AP927" s="9"/>
      <c r="AS927" s="9"/>
      <c r="AV927" s="9"/>
      <c r="AW927" s="9"/>
      <c r="AY927" s="9"/>
      <c r="BB927" s="9"/>
    </row>
    <row r="928" spans="3:54">
      <c r="C928" s="9"/>
      <c r="F928" s="9"/>
      <c r="G928" s="9"/>
      <c r="I928" s="9"/>
      <c r="L928" s="9"/>
      <c r="O928" s="9"/>
      <c r="P928" s="9"/>
      <c r="R928" s="9"/>
      <c r="U928" s="9"/>
      <c r="AP928" s="9"/>
      <c r="AS928" s="9"/>
      <c r="AV928" s="9"/>
      <c r="AW928" s="9"/>
      <c r="AY928" s="9"/>
      <c r="BB928" s="9"/>
    </row>
    <row r="929" spans="3:54">
      <c r="C929" s="9"/>
      <c r="F929" s="9"/>
      <c r="G929" s="9"/>
      <c r="I929" s="9"/>
      <c r="L929" s="9"/>
      <c r="O929" s="9"/>
      <c r="P929" s="9"/>
      <c r="R929" s="9"/>
      <c r="U929" s="9"/>
      <c r="AP929" s="9"/>
      <c r="AS929" s="9"/>
      <c r="AV929" s="9"/>
      <c r="AW929" s="9"/>
      <c r="AY929" s="9"/>
      <c r="BB929" s="9"/>
    </row>
    <row r="930" spans="3:54">
      <c r="C930" s="9"/>
      <c r="F930" s="9"/>
      <c r="G930" s="9"/>
      <c r="I930" s="9"/>
      <c r="L930" s="9"/>
      <c r="O930" s="9"/>
      <c r="P930" s="9"/>
      <c r="R930" s="9"/>
      <c r="U930" s="9"/>
      <c r="AP930" s="9"/>
      <c r="AS930" s="9"/>
      <c r="AV930" s="9"/>
      <c r="AW930" s="9"/>
      <c r="AY930" s="9"/>
      <c r="BB930" s="9"/>
    </row>
    <row r="931" spans="3:54">
      <c r="C931" s="9"/>
      <c r="F931" s="9"/>
      <c r="G931" s="9"/>
      <c r="I931" s="9"/>
      <c r="L931" s="9"/>
      <c r="O931" s="9"/>
      <c r="P931" s="9"/>
      <c r="R931" s="9"/>
      <c r="U931" s="9"/>
      <c r="AP931" s="9"/>
      <c r="AS931" s="9"/>
      <c r="AV931" s="9"/>
      <c r="AW931" s="9"/>
      <c r="AY931" s="9"/>
      <c r="BB931" s="9"/>
    </row>
    <row r="932" spans="3:54">
      <c r="C932" s="9"/>
      <c r="F932" s="9"/>
      <c r="G932" s="9"/>
      <c r="I932" s="9"/>
      <c r="L932" s="9"/>
      <c r="O932" s="9"/>
      <c r="P932" s="9"/>
      <c r="R932" s="9"/>
      <c r="U932" s="9"/>
      <c r="AP932" s="9"/>
      <c r="AS932" s="9"/>
      <c r="AV932" s="9"/>
      <c r="AW932" s="9"/>
      <c r="AY932" s="9"/>
      <c r="BB932" s="9"/>
    </row>
    <row r="933" spans="3:54">
      <c r="C933" s="9"/>
      <c r="F933" s="9"/>
      <c r="G933" s="9"/>
      <c r="I933" s="9"/>
      <c r="L933" s="9"/>
      <c r="O933" s="9"/>
      <c r="P933" s="9"/>
      <c r="R933" s="9"/>
      <c r="U933" s="9"/>
      <c r="AP933" s="9"/>
      <c r="AS933" s="9"/>
      <c r="AV933" s="9"/>
      <c r="AW933" s="9"/>
      <c r="AY933" s="9"/>
      <c r="BB933" s="9"/>
    </row>
    <row r="934" spans="3:54">
      <c r="C934" s="9"/>
      <c r="F934" s="9"/>
      <c r="G934" s="9"/>
      <c r="I934" s="9"/>
      <c r="L934" s="9"/>
      <c r="O934" s="9"/>
      <c r="P934" s="9"/>
      <c r="R934" s="9"/>
      <c r="U934" s="9"/>
      <c r="AP934" s="9"/>
      <c r="AS934" s="9"/>
      <c r="AV934" s="9"/>
      <c r="AW934" s="9"/>
      <c r="AY934" s="9"/>
      <c r="BB934" s="9"/>
    </row>
    <row r="935" spans="3:54">
      <c r="C935" s="9"/>
      <c r="F935" s="9"/>
      <c r="G935" s="9"/>
      <c r="I935" s="9"/>
      <c r="L935" s="9"/>
      <c r="O935" s="9"/>
      <c r="P935" s="9"/>
      <c r="R935" s="9"/>
      <c r="U935" s="9"/>
      <c r="AP935" s="9"/>
      <c r="AS935" s="9"/>
      <c r="AV935" s="9"/>
      <c r="AW935" s="9"/>
      <c r="AY935" s="9"/>
      <c r="BB935" s="9"/>
    </row>
    <row r="936" spans="3:54">
      <c r="C936" s="9"/>
      <c r="F936" s="9"/>
      <c r="G936" s="9"/>
      <c r="I936" s="9"/>
      <c r="L936" s="9"/>
      <c r="O936" s="9"/>
      <c r="P936" s="9"/>
      <c r="R936" s="9"/>
      <c r="U936" s="9"/>
      <c r="AP936" s="9"/>
      <c r="AS936" s="9"/>
      <c r="AV936" s="9"/>
      <c r="AW936" s="9"/>
      <c r="AY936" s="9"/>
      <c r="BB936" s="9"/>
    </row>
    <row r="937" spans="3:54">
      <c r="C937" s="9"/>
      <c r="F937" s="9"/>
      <c r="G937" s="9"/>
      <c r="I937" s="9"/>
      <c r="L937" s="9"/>
      <c r="O937" s="9"/>
      <c r="P937" s="9"/>
      <c r="R937" s="9"/>
      <c r="U937" s="9"/>
      <c r="AP937" s="9"/>
      <c r="AS937" s="9"/>
      <c r="AV937" s="9"/>
      <c r="AW937" s="9"/>
      <c r="AY937" s="9"/>
      <c r="BB937" s="9"/>
    </row>
    <row r="938" spans="3:54">
      <c r="C938" s="9"/>
      <c r="F938" s="9"/>
      <c r="G938" s="9"/>
      <c r="I938" s="9"/>
      <c r="L938" s="9"/>
      <c r="O938" s="9"/>
      <c r="P938" s="9"/>
      <c r="R938" s="9"/>
      <c r="U938" s="9"/>
      <c r="AP938" s="9"/>
      <c r="AS938" s="9"/>
      <c r="AV938" s="9"/>
      <c r="AW938" s="9"/>
      <c r="AY938" s="9"/>
      <c r="BB938" s="9"/>
    </row>
    <row r="939" spans="3:54">
      <c r="C939" s="9"/>
      <c r="F939" s="9"/>
      <c r="G939" s="9"/>
      <c r="I939" s="9"/>
      <c r="L939" s="9"/>
      <c r="O939" s="9"/>
      <c r="P939" s="9"/>
      <c r="R939" s="9"/>
      <c r="U939" s="9"/>
      <c r="AP939" s="9"/>
      <c r="AS939" s="9"/>
      <c r="AV939" s="9"/>
      <c r="AW939" s="9"/>
      <c r="AY939" s="9"/>
      <c r="BB939" s="9"/>
    </row>
    <row r="940" spans="3:54">
      <c r="C940" s="9"/>
      <c r="F940" s="9"/>
      <c r="G940" s="9"/>
      <c r="I940" s="9"/>
      <c r="L940" s="9"/>
      <c r="O940" s="9"/>
      <c r="P940" s="9"/>
      <c r="R940" s="9"/>
      <c r="U940" s="9"/>
      <c r="AP940" s="9"/>
      <c r="AS940" s="9"/>
      <c r="AV940" s="9"/>
      <c r="AW940" s="9"/>
      <c r="AY940" s="9"/>
      <c r="BB940" s="9"/>
    </row>
    <row r="941" spans="3:54">
      <c r="C941" s="9"/>
      <c r="F941" s="9"/>
      <c r="G941" s="9"/>
      <c r="I941" s="9"/>
      <c r="L941" s="9"/>
      <c r="O941" s="9"/>
      <c r="P941" s="9"/>
      <c r="R941" s="9"/>
      <c r="U941" s="9"/>
      <c r="AP941" s="9"/>
      <c r="AS941" s="9"/>
      <c r="AV941" s="9"/>
      <c r="AW941" s="9"/>
      <c r="AY941" s="9"/>
      <c r="BB941" s="9"/>
    </row>
    <row r="942" spans="3:54">
      <c r="C942" s="9"/>
      <c r="F942" s="9"/>
      <c r="G942" s="9"/>
      <c r="I942" s="9"/>
      <c r="L942" s="9"/>
      <c r="O942" s="9"/>
      <c r="P942" s="9"/>
      <c r="R942" s="9"/>
      <c r="U942" s="9"/>
      <c r="AP942" s="9"/>
      <c r="AS942" s="9"/>
      <c r="AV942" s="9"/>
      <c r="AW942" s="9"/>
      <c r="AY942" s="9"/>
      <c r="BB942" s="9"/>
    </row>
    <row r="943" spans="3:54">
      <c r="C943" s="9"/>
      <c r="F943" s="9"/>
      <c r="G943" s="9"/>
      <c r="I943" s="9"/>
      <c r="L943" s="9"/>
      <c r="O943" s="9"/>
      <c r="P943" s="9"/>
      <c r="R943" s="9"/>
      <c r="U943" s="9"/>
      <c r="AP943" s="9"/>
      <c r="AS943" s="9"/>
      <c r="AV943" s="9"/>
      <c r="AW943" s="9"/>
      <c r="AY943" s="9"/>
      <c r="BB943" s="9"/>
    </row>
    <row r="944" spans="3:54">
      <c r="C944" s="9"/>
      <c r="F944" s="9"/>
      <c r="G944" s="9"/>
      <c r="I944" s="9"/>
      <c r="L944" s="9"/>
      <c r="O944" s="9"/>
      <c r="P944" s="9"/>
      <c r="R944" s="9"/>
      <c r="U944" s="9"/>
      <c r="AP944" s="9"/>
      <c r="AS944" s="9"/>
      <c r="AV944" s="9"/>
      <c r="AW944" s="9"/>
      <c r="AY944" s="9"/>
      <c r="BB944" s="9"/>
    </row>
    <row r="945" spans="3:54">
      <c r="C945" s="9"/>
      <c r="F945" s="9"/>
      <c r="G945" s="9"/>
      <c r="I945" s="9"/>
      <c r="L945" s="9"/>
      <c r="O945" s="9"/>
      <c r="P945" s="9"/>
      <c r="R945" s="9"/>
      <c r="U945" s="9"/>
      <c r="AP945" s="9"/>
      <c r="AS945" s="9"/>
      <c r="AV945" s="9"/>
      <c r="AW945" s="9"/>
      <c r="AY945" s="9"/>
      <c r="BB945" s="9"/>
    </row>
    <row r="946" spans="3:54">
      <c r="C946" s="9"/>
      <c r="F946" s="9"/>
      <c r="G946" s="9"/>
      <c r="I946" s="9"/>
      <c r="L946" s="9"/>
      <c r="O946" s="9"/>
      <c r="P946" s="9"/>
      <c r="R946" s="9"/>
      <c r="U946" s="9"/>
      <c r="AP946" s="9"/>
      <c r="AS946" s="9"/>
      <c r="AV946" s="9"/>
      <c r="AW946" s="9"/>
      <c r="AY946" s="9"/>
      <c r="BB946" s="9"/>
    </row>
    <row r="947" spans="3:54">
      <c r="C947" s="9"/>
      <c r="F947" s="9"/>
      <c r="G947" s="9"/>
      <c r="I947" s="9"/>
      <c r="L947" s="9"/>
      <c r="O947" s="9"/>
      <c r="P947" s="9"/>
      <c r="R947" s="9"/>
      <c r="U947" s="9"/>
      <c r="AP947" s="9"/>
      <c r="AS947" s="9"/>
      <c r="AV947" s="9"/>
      <c r="AW947" s="9"/>
      <c r="AY947" s="9"/>
      <c r="BB947" s="9"/>
    </row>
    <row r="948" spans="3:54">
      <c r="C948" s="9"/>
      <c r="F948" s="9"/>
      <c r="G948" s="9"/>
      <c r="I948" s="9"/>
      <c r="L948" s="9"/>
      <c r="O948" s="9"/>
      <c r="P948" s="9"/>
      <c r="R948" s="9"/>
      <c r="U948" s="9"/>
      <c r="AP948" s="9"/>
      <c r="AS948" s="9"/>
      <c r="AV948" s="9"/>
      <c r="AW948" s="9"/>
      <c r="AY948" s="9"/>
      <c r="BB948" s="9"/>
    </row>
    <row r="949" spans="3:54">
      <c r="C949" s="9"/>
      <c r="F949" s="9"/>
      <c r="G949" s="9"/>
      <c r="I949" s="9"/>
      <c r="L949" s="9"/>
      <c r="O949" s="9"/>
      <c r="P949" s="9"/>
      <c r="R949" s="9"/>
      <c r="U949" s="9"/>
      <c r="AP949" s="9"/>
      <c r="AS949" s="9"/>
      <c r="AV949" s="9"/>
      <c r="AW949" s="9"/>
      <c r="AY949" s="9"/>
      <c r="BB949" s="9"/>
    </row>
    <row r="950" spans="3:54">
      <c r="C950" s="9"/>
      <c r="F950" s="9"/>
      <c r="G950" s="9"/>
      <c r="I950" s="9"/>
      <c r="L950" s="9"/>
      <c r="O950" s="9"/>
      <c r="P950" s="9"/>
      <c r="R950" s="9"/>
      <c r="U950" s="9"/>
      <c r="AP950" s="9"/>
      <c r="AS950" s="9"/>
      <c r="AV950" s="9"/>
      <c r="AW950" s="9"/>
      <c r="AY950" s="9"/>
      <c r="BB950" s="9"/>
    </row>
    <row r="951" spans="3:54">
      <c r="C951" s="9"/>
      <c r="F951" s="9"/>
      <c r="G951" s="9"/>
      <c r="I951" s="9"/>
      <c r="L951" s="9"/>
      <c r="O951" s="9"/>
      <c r="P951" s="9"/>
      <c r="R951" s="9"/>
      <c r="U951" s="9"/>
      <c r="AP951" s="9"/>
      <c r="AS951" s="9"/>
      <c r="AV951" s="9"/>
      <c r="AW951" s="9"/>
      <c r="AY951" s="9"/>
      <c r="BB951" s="9"/>
    </row>
    <row r="952" spans="3:54">
      <c r="C952" s="9"/>
      <c r="F952" s="9"/>
      <c r="G952" s="9"/>
      <c r="I952" s="9"/>
      <c r="L952" s="9"/>
      <c r="O952" s="9"/>
      <c r="P952" s="9"/>
      <c r="R952" s="9"/>
      <c r="U952" s="9"/>
      <c r="AP952" s="9"/>
      <c r="AS952" s="9"/>
      <c r="AV952" s="9"/>
      <c r="AW952" s="9"/>
      <c r="AY952" s="9"/>
      <c r="BB952" s="9"/>
    </row>
    <row r="953" spans="3:54">
      <c r="C953" s="9"/>
      <c r="F953" s="9"/>
      <c r="G953" s="9"/>
      <c r="I953" s="9"/>
      <c r="L953" s="9"/>
      <c r="O953" s="9"/>
      <c r="P953" s="9"/>
      <c r="R953" s="9"/>
      <c r="U953" s="9"/>
      <c r="AP953" s="9"/>
      <c r="AS953" s="9"/>
      <c r="AV953" s="9"/>
      <c r="AW953" s="9"/>
      <c r="AY953" s="9"/>
      <c r="BB953" s="9"/>
    </row>
    <row r="954" spans="3:54">
      <c r="C954" s="9"/>
      <c r="F954" s="9"/>
      <c r="G954" s="9"/>
      <c r="I954" s="9"/>
      <c r="L954" s="9"/>
      <c r="O954" s="9"/>
      <c r="P954" s="9"/>
      <c r="R954" s="9"/>
      <c r="U954" s="9"/>
      <c r="AP954" s="9"/>
      <c r="AS954" s="9"/>
      <c r="AV954" s="9"/>
      <c r="AW954" s="9"/>
      <c r="AY954" s="9"/>
      <c r="BB954" s="9"/>
    </row>
    <row r="955" spans="3:54">
      <c r="C955" s="9"/>
      <c r="F955" s="9"/>
      <c r="G955" s="9"/>
      <c r="I955" s="9"/>
      <c r="L955" s="9"/>
      <c r="O955" s="9"/>
      <c r="P955" s="9"/>
      <c r="R955" s="9"/>
      <c r="U955" s="9"/>
      <c r="AP955" s="9"/>
      <c r="AS955" s="9"/>
      <c r="AV955" s="9"/>
      <c r="AW955" s="9"/>
      <c r="AY955" s="9"/>
      <c r="BB955" s="9"/>
    </row>
    <row r="956" spans="3:54">
      <c r="C956" s="9"/>
      <c r="F956" s="9"/>
      <c r="G956" s="9"/>
      <c r="I956" s="9"/>
      <c r="L956" s="9"/>
      <c r="O956" s="9"/>
      <c r="P956" s="9"/>
      <c r="R956" s="9"/>
      <c r="U956" s="9"/>
      <c r="AP956" s="9"/>
      <c r="AS956" s="9"/>
      <c r="AV956" s="9"/>
      <c r="AW956" s="9"/>
      <c r="AY956" s="9"/>
      <c r="BB956" s="9"/>
    </row>
    <row r="957" spans="3:54">
      <c r="C957" s="9"/>
      <c r="F957" s="9"/>
      <c r="G957" s="9"/>
      <c r="I957" s="9"/>
      <c r="L957" s="9"/>
      <c r="O957" s="9"/>
      <c r="P957" s="9"/>
      <c r="R957" s="9"/>
      <c r="U957" s="9"/>
      <c r="AP957" s="9"/>
      <c r="AS957" s="9"/>
      <c r="AV957" s="9"/>
      <c r="AW957" s="9"/>
      <c r="AY957" s="9"/>
      <c r="BB957" s="9"/>
    </row>
    <row r="958" spans="3:54">
      <c r="C958" s="9"/>
      <c r="F958" s="9"/>
      <c r="G958" s="9"/>
      <c r="I958" s="9"/>
      <c r="L958" s="9"/>
      <c r="O958" s="9"/>
      <c r="P958" s="9"/>
      <c r="R958" s="9"/>
      <c r="U958" s="9"/>
      <c r="AP958" s="9"/>
      <c r="AS958" s="9"/>
      <c r="AV958" s="9"/>
      <c r="AW958" s="9"/>
      <c r="AY958" s="9"/>
      <c r="BB958" s="9"/>
    </row>
    <row r="959" spans="3:54">
      <c r="C959" s="9"/>
      <c r="F959" s="9"/>
      <c r="G959" s="9"/>
      <c r="I959" s="9"/>
      <c r="L959" s="9"/>
      <c r="O959" s="9"/>
      <c r="P959" s="9"/>
      <c r="R959" s="9"/>
      <c r="U959" s="9"/>
      <c r="AP959" s="9"/>
      <c r="AS959" s="9"/>
      <c r="AV959" s="9"/>
      <c r="AW959" s="9"/>
      <c r="AY959" s="9"/>
      <c r="BB959" s="9"/>
    </row>
    <row r="960" spans="3:54">
      <c r="C960" s="9"/>
      <c r="F960" s="9"/>
      <c r="G960" s="9"/>
      <c r="I960" s="9"/>
      <c r="L960" s="9"/>
      <c r="O960" s="9"/>
      <c r="P960" s="9"/>
      <c r="R960" s="9"/>
      <c r="U960" s="9"/>
      <c r="AP960" s="9"/>
      <c r="AS960" s="9"/>
      <c r="AV960" s="9"/>
      <c r="AW960" s="9"/>
      <c r="AY960" s="9"/>
      <c r="BB960" s="9"/>
    </row>
    <row r="961" spans="3:54">
      <c r="C961" s="9"/>
      <c r="F961" s="9"/>
      <c r="G961" s="9"/>
      <c r="I961" s="9"/>
      <c r="L961" s="9"/>
      <c r="O961" s="9"/>
      <c r="P961" s="9"/>
      <c r="R961" s="9"/>
      <c r="U961" s="9"/>
      <c r="AP961" s="9"/>
      <c r="AS961" s="9"/>
      <c r="AV961" s="9"/>
      <c r="AW961" s="9"/>
      <c r="AY961" s="9"/>
      <c r="BB961" s="9"/>
    </row>
    <row r="962" spans="3:54">
      <c r="C962" s="9"/>
      <c r="F962" s="9"/>
      <c r="G962" s="9"/>
      <c r="I962" s="9"/>
      <c r="L962" s="9"/>
      <c r="O962" s="9"/>
      <c r="P962" s="9"/>
      <c r="R962" s="9"/>
      <c r="U962" s="9"/>
      <c r="AP962" s="9"/>
      <c r="AS962" s="9"/>
      <c r="AV962" s="9"/>
      <c r="AW962" s="9"/>
      <c r="AY962" s="9"/>
      <c r="BB962" s="9"/>
    </row>
    <row r="963" spans="3:54">
      <c r="C963" s="9"/>
      <c r="F963" s="9"/>
      <c r="G963" s="9"/>
      <c r="I963" s="9"/>
      <c r="L963" s="9"/>
      <c r="O963" s="9"/>
      <c r="P963" s="9"/>
      <c r="R963" s="9"/>
      <c r="U963" s="9"/>
      <c r="AP963" s="9"/>
      <c r="AS963" s="9"/>
      <c r="AV963" s="9"/>
      <c r="AW963" s="9"/>
      <c r="AY963" s="9"/>
      <c r="BB963" s="9"/>
    </row>
    <row r="964" spans="3:54">
      <c r="C964" s="9"/>
      <c r="F964" s="9"/>
      <c r="G964" s="9"/>
      <c r="I964" s="9"/>
      <c r="L964" s="9"/>
      <c r="O964" s="9"/>
      <c r="P964" s="9"/>
      <c r="R964" s="9"/>
      <c r="U964" s="9"/>
      <c r="AP964" s="9"/>
      <c r="AS964" s="9"/>
      <c r="AV964" s="9"/>
      <c r="AW964" s="9"/>
      <c r="AY964" s="9"/>
      <c r="BB964" s="9"/>
    </row>
    <row r="965" spans="3:54">
      <c r="C965" s="9"/>
      <c r="F965" s="9"/>
      <c r="G965" s="9"/>
      <c r="I965" s="9"/>
      <c r="L965" s="9"/>
      <c r="O965" s="9"/>
      <c r="P965" s="9"/>
      <c r="R965" s="9"/>
      <c r="U965" s="9"/>
      <c r="AP965" s="9"/>
      <c r="AS965" s="9"/>
      <c r="AV965" s="9"/>
      <c r="AW965" s="9"/>
      <c r="AY965" s="9"/>
      <c r="BB965" s="9"/>
    </row>
    <row r="966" spans="3:54">
      <c r="C966" s="9"/>
      <c r="F966" s="9"/>
      <c r="G966" s="9"/>
      <c r="I966" s="9"/>
      <c r="L966" s="9"/>
      <c r="O966" s="9"/>
      <c r="P966" s="9"/>
      <c r="R966" s="9"/>
      <c r="U966" s="9"/>
      <c r="AP966" s="9"/>
      <c r="AS966" s="9"/>
      <c r="AV966" s="9"/>
      <c r="AW966" s="9"/>
      <c r="AY966" s="9"/>
      <c r="BB966" s="9"/>
    </row>
    <row r="967" spans="3:54">
      <c r="C967" s="9"/>
      <c r="F967" s="9"/>
      <c r="G967" s="9"/>
      <c r="I967" s="9"/>
      <c r="L967" s="9"/>
      <c r="O967" s="9"/>
      <c r="P967" s="9"/>
      <c r="R967" s="9"/>
      <c r="U967" s="9"/>
      <c r="AP967" s="9"/>
      <c r="AS967" s="9"/>
      <c r="AV967" s="9"/>
      <c r="AW967" s="9"/>
      <c r="AY967" s="9"/>
      <c r="BB967" s="9"/>
    </row>
    <row r="968" spans="3:54">
      <c r="C968" s="9"/>
      <c r="F968" s="9"/>
      <c r="G968" s="9"/>
      <c r="I968" s="9"/>
      <c r="L968" s="9"/>
      <c r="O968" s="9"/>
      <c r="P968" s="9"/>
      <c r="R968" s="9"/>
      <c r="U968" s="9"/>
      <c r="AP968" s="9"/>
      <c r="AS968" s="9"/>
      <c r="AV968" s="9"/>
      <c r="AW968" s="9"/>
      <c r="AY968" s="9"/>
      <c r="BB968" s="9"/>
    </row>
    <row r="969" spans="3:54">
      <c r="C969" s="9"/>
      <c r="F969" s="9"/>
      <c r="G969" s="9"/>
      <c r="I969" s="9"/>
      <c r="L969" s="9"/>
      <c r="O969" s="9"/>
      <c r="P969" s="9"/>
      <c r="R969" s="9"/>
      <c r="U969" s="9"/>
      <c r="AP969" s="9"/>
      <c r="AS969" s="9"/>
      <c r="AV969" s="9"/>
      <c r="AW969" s="9"/>
      <c r="AY969" s="9"/>
      <c r="BB969" s="9"/>
    </row>
    <row r="970" spans="3:54">
      <c r="C970" s="9"/>
      <c r="F970" s="9"/>
      <c r="G970" s="9"/>
      <c r="I970" s="9"/>
      <c r="L970" s="9"/>
      <c r="O970" s="9"/>
      <c r="P970" s="9"/>
      <c r="R970" s="9"/>
      <c r="U970" s="9"/>
      <c r="AP970" s="9"/>
      <c r="AS970" s="9"/>
      <c r="AV970" s="9"/>
      <c r="AW970" s="9"/>
      <c r="AY970" s="9"/>
      <c r="BB970" s="9"/>
    </row>
    <row r="971" spans="3:54">
      <c r="C971" s="9"/>
      <c r="F971" s="9"/>
      <c r="G971" s="9"/>
      <c r="I971" s="9"/>
      <c r="L971" s="9"/>
      <c r="O971" s="9"/>
      <c r="P971" s="9"/>
      <c r="R971" s="9"/>
      <c r="U971" s="9"/>
      <c r="AP971" s="9"/>
      <c r="AS971" s="9"/>
      <c r="AV971" s="9"/>
      <c r="AW971" s="9"/>
      <c r="AY971" s="9"/>
      <c r="BB971" s="9"/>
    </row>
    <row r="972" spans="3:54">
      <c r="C972" s="9"/>
      <c r="F972" s="9"/>
      <c r="G972" s="9"/>
      <c r="I972" s="9"/>
      <c r="L972" s="9"/>
      <c r="O972" s="9"/>
      <c r="P972" s="9"/>
      <c r="R972" s="9"/>
      <c r="U972" s="9"/>
      <c r="AP972" s="9"/>
      <c r="AS972" s="9"/>
      <c r="AV972" s="9"/>
      <c r="AW972" s="9"/>
      <c r="AY972" s="9"/>
      <c r="BB972" s="9"/>
    </row>
    <row r="973" spans="3:54">
      <c r="C973" s="9"/>
      <c r="F973" s="9"/>
      <c r="G973" s="9"/>
      <c r="I973" s="9"/>
      <c r="L973" s="9"/>
      <c r="O973" s="9"/>
      <c r="P973" s="9"/>
      <c r="R973" s="9"/>
      <c r="U973" s="9"/>
      <c r="AP973" s="9"/>
      <c r="AS973" s="9"/>
      <c r="AV973" s="9"/>
      <c r="AW973" s="9"/>
      <c r="AY973" s="9"/>
      <c r="BB973" s="9"/>
    </row>
    <row r="974" spans="3:54">
      <c r="C974" s="9"/>
      <c r="F974" s="9"/>
      <c r="G974" s="9"/>
      <c r="I974" s="9"/>
      <c r="L974" s="9"/>
      <c r="O974" s="9"/>
      <c r="P974" s="9"/>
      <c r="R974" s="9"/>
      <c r="U974" s="9"/>
      <c r="AP974" s="9"/>
      <c r="AS974" s="9"/>
      <c r="AV974" s="9"/>
      <c r="AW974" s="9"/>
      <c r="AY974" s="9"/>
      <c r="BB974" s="9"/>
    </row>
    <row r="975" spans="3:54">
      <c r="C975" s="9"/>
      <c r="F975" s="9"/>
      <c r="G975" s="9"/>
      <c r="I975" s="9"/>
      <c r="L975" s="9"/>
      <c r="O975" s="9"/>
      <c r="P975" s="9"/>
      <c r="R975" s="9"/>
      <c r="U975" s="9"/>
      <c r="AP975" s="9"/>
      <c r="AS975" s="9"/>
      <c r="AV975" s="9"/>
      <c r="AW975" s="9"/>
      <c r="AY975" s="9"/>
      <c r="BB975" s="9"/>
    </row>
    <row r="976" spans="3:54">
      <c r="C976" s="9"/>
      <c r="F976" s="9"/>
      <c r="G976" s="9"/>
      <c r="I976" s="9"/>
      <c r="L976" s="9"/>
      <c r="O976" s="9"/>
      <c r="P976" s="9"/>
      <c r="R976" s="9"/>
      <c r="U976" s="9"/>
      <c r="AP976" s="9"/>
      <c r="AS976" s="9"/>
      <c r="AV976" s="9"/>
      <c r="AW976" s="9"/>
      <c r="AY976" s="9"/>
      <c r="BB976" s="9"/>
    </row>
    <row r="977" spans="3:54">
      <c r="C977" s="9"/>
      <c r="F977" s="9"/>
      <c r="G977" s="9"/>
      <c r="I977" s="9"/>
      <c r="L977" s="9"/>
      <c r="O977" s="9"/>
      <c r="P977" s="9"/>
      <c r="R977" s="9"/>
      <c r="U977" s="9"/>
      <c r="AP977" s="9"/>
      <c r="AS977" s="9"/>
      <c r="AV977" s="9"/>
      <c r="AW977" s="9"/>
      <c r="AY977" s="9"/>
      <c r="BB977" s="9"/>
    </row>
    <row r="978" spans="3:54">
      <c r="C978" s="9"/>
      <c r="F978" s="9"/>
      <c r="G978" s="9"/>
      <c r="I978" s="9"/>
      <c r="L978" s="9"/>
      <c r="O978" s="9"/>
      <c r="P978" s="9"/>
      <c r="R978" s="9"/>
      <c r="U978" s="9"/>
      <c r="AP978" s="9"/>
      <c r="AS978" s="9"/>
      <c r="AV978" s="9"/>
      <c r="AW978" s="9"/>
      <c r="AY978" s="9"/>
      <c r="BB978" s="9"/>
    </row>
    <row r="979" spans="3:54">
      <c r="C979" s="9"/>
      <c r="F979" s="9"/>
      <c r="G979" s="9"/>
      <c r="I979" s="9"/>
      <c r="L979" s="9"/>
      <c r="O979" s="9"/>
      <c r="P979" s="9"/>
      <c r="R979" s="9"/>
      <c r="U979" s="9"/>
      <c r="AP979" s="9"/>
      <c r="AS979" s="9"/>
      <c r="AV979" s="9"/>
      <c r="AW979" s="9"/>
      <c r="AY979" s="9"/>
      <c r="BB979" s="9"/>
    </row>
    <row r="980" spans="3:54">
      <c r="C980" s="9"/>
      <c r="F980" s="9"/>
      <c r="G980" s="9"/>
      <c r="I980" s="9"/>
      <c r="L980" s="9"/>
      <c r="O980" s="9"/>
      <c r="P980" s="9"/>
      <c r="R980" s="9"/>
      <c r="U980" s="9"/>
      <c r="AP980" s="9"/>
      <c r="AS980" s="9"/>
      <c r="AV980" s="9"/>
      <c r="AW980" s="9"/>
      <c r="AY980" s="9"/>
      <c r="BB980" s="9"/>
    </row>
    <row r="981" spans="3:54">
      <c r="C981" s="9"/>
      <c r="F981" s="9"/>
      <c r="G981" s="9"/>
      <c r="I981" s="9"/>
      <c r="L981" s="9"/>
      <c r="O981" s="9"/>
      <c r="P981" s="9"/>
      <c r="R981" s="9"/>
      <c r="U981" s="9"/>
      <c r="AP981" s="9"/>
      <c r="AS981" s="9"/>
      <c r="AV981" s="9"/>
      <c r="AW981" s="9"/>
      <c r="AY981" s="9"/>
      <c r="BB981" s="9"/>
    </row>
    <row r="982" spans="3:54">
      <c r="C982" s="9"/>
      <c r="F982" s="9"/>
      <c r="G982" s="9"/>
      <c r="I982" s="9"/>
      <c r="L982" s="9"/>
      <c r="O982" s="9"/>
      <c r="P982" s="9"/>
      <c r="R982" s="9"/>
      <c r="U982" s="9"/>
      <c r="AP982" s="9"/>
      <c r="AS982" s="9"/>
      <c r="AV982" s="9"/>
      <c r="AW982" s="9"/>
      <c r="AY982" s="9"/>
      <c r="BB982" s="9"/>
    </row>
    <row r="983" spans="3:54">
      <c r="C983" s="9"/>
      <c r="F983" s="9"/>
      <c r="G983" s="9"/>
      <c r="I983" s="9"/>
      <c r="L983" s="9"/>
      <c r="O983" s="9"/>
      <c r="P983" s="9"/>
      <c r="R983" s="9"/>
      <c r="U983" s="9"/>
      <c r="AP983" s="9"/>
      <c r="AS983" s="9"/>
      <c r="AV983" s="9"/>
      <c r="AW983" s="9"/>
      <c r="AY983" s="9"/>
      <c r="BB983" s="9"/>
    </row>
    <row r="984" spans="3:54">
      <c r="C984" s="9"/>
      <c r="F984" s="9"/>
      <c r="G984" s="9"/>
      <c r="I984" s="9"/>
      <c r="L984" s="9"/>
      <c r="O984" s="9"/>
      <c r="P984" s="9"/>
      <c r="R984" s="9"/>
      <c r="U984" s="9"/>
      <c r="AP984" s="9"/>
      <c r="AS984" s="9"/>
      <c r="AV984" s="9"/>
      <c r="AW984" s="9"/>
      <c r="AY984" s="9"/>
      <c r="BB984" s="9"/>
    </row>
    <row r="985" spans="3:54">
      <c r="C985" s="9"/>
      <c r="F985" s="9"/>
      <c r="G985" s="9"/>
      <c r="I985" s="9"/>
      <c r="L985" s="9"/>
      <c r="O985" s="9"/>
      <c r="P985" s="9"/>
      <c r="R985" s="9"/>
      <c r="U985" s="9"/>
      <c r="AP985" s="9"/>
      <c r="AS985" s="9"/>
      <c r="AV985" s="9"/>
      <c r="AW985" s="9"/>
      <c r="AY985" s="9"/>
      <c r="BB985" s="9"/>
    </row>
    <row r="986" spans="3:54">
      <c r="C986" s="9"/>
      <c r="F986" s="9"/>
      <c r="G986" s="9"/>
      <c r="I986" s="9"/>
      <c r="L986" s="9"/>
      <c r="O986" s="9"/>
      <c r="P986" s="9"/>
      <c r="R986" s="9"/>
      <c r="U986" s="9"/>
      <c r="AP986" s="9"/>
      <c r="AS986" s="9"/>
      <c r="AV986" s="9"/>
      <c r="AW986" s="9"/>
      <c r="AY986" s="9"/>
      <c r="BB986" s="9"/>
    </row>
    <row r="987" spans="3:54">
      <c r="C987" s="9"/>
      <c r="F987" s="9"/>
      <c r="G987" s="9"/>
      <c r="I987" s="9"/>
      <c r="L987" s="9"/>
      <c r="O987" s="9"/>
      <c r="P987" s="9"/>
      <c r="R987" s="9"/>
      <c r="U987" s="9"/>
      <c r="AP987" s="9"/>
      <c r="AS987" s="9"/>
      <c r="AV987" s="9"/>
      <c r="AW987" s="9"/>
      <c r="AY987" s="9"/>
      <c r="BB987" s="9"/>
    </row>
    <row r="988" spans="3:54">
      <c r="C988" s="9"/>
      <c r="F988" s="9"/>
      <c r="G988" s="9"/>
      <c r="I988" s="9"/>
      <c r="L988" s="9"/>
      <c r="O988" s="9"/>
      <c r="P988" s="9"/>
      <c r="R988" s="9"/>
      <c r="U988" s="9"/>
      <c r="AP988" s="9"/>
      <c r="AS988" s="9"/>
      <c r="AV988" s="9"/>
      <c r="AW988" s="9"/>
      <c r="AY988" s="9"/>
      <c r="BB988" s="9"/>
    </row>
    <row r="989" spans="3:54">
      <c r="C989" s="9"/>
      <c r="F989" s="9"/>
      <c r="G989" s="9"/>
      <c r="I989" s="9"/>
      <c r="L989" s="9"/>
      <c r="O989" s="9"/>
      <c r="P989" s="9"/>
      <c r="R989" s="9"/>
      <c r="U989" s="9"/>
      <c r="AP989" s="9"/>
      <c r="AS989" s="9"/>
      <c r="AV989" s="9"/>
      <c r="AW989" s="9"/>
      <c r="AY989" s="9"/>
      <c r="BB989" s="9"/>
    </row>
    <row r="990" spans="3:54">
      <c r="C990" s="9"/>
      <c r="F990" s="9"/>
      <c r="G990" s="9"/>
      <c r="I990" s="9"/>
      <c r="L990" s="9"/>
      <c r="O990" s="9"/>
      <c r="P990" s="9"/>
      <c r="R990" s="9"/>
      <c r="U990" s="9"/>
      <c r="AP990" s="9"/>
      <c r="AS990" s="9"/>
      <c r="AV990" s="9"/>
      <c r="AW990" s="9"/>
      <c r="AY990" s="9"/>
      <c r="BB990" s="9"/>
    </row>
    <row r="991" spans="3:54">
      <c r="C991" s="9"/>
      <c r="F991" s="9"/>
      <c r="G991" s="9"/>
      <c r="I991" s="9"/>
      <c r="L991" s="9"/>
      <c r="O991" s="9"/>
      <c r="P991" s="9"/>
      <c r="R991" s="9"/>
      <c r="U991" s="9"/>
      <c r="AP991" s="9"/>
      <c r="AS991" s="9"/>
      <c r="AV991" s="9"/>
      <c r="AW991" s="9"/>
      <c r="AY991" s="9"/>
      <c r="BB991" s="9"/>
    </row>
    <row r="992" spans="3:54">
      <c r="C992" s="9"/>
      <c r="F992" s="9"/>
      <c r="G992" s="9"/>
      <c r="I992" s="9"/>
      <c r="L992" s="9"/>
      <c r="O992" s="9"/>
      <c r="P992" s="9"/>
      <c r="R992" s="9"/>
      <c r="U992" s="9"/>
      <c r="AP992" s="9"/>
      <c r="AS992" s="9"/>
      <c r="AV992" s="9"/>
      <c r="AW992" s="9"/>
      <c r="AY992" s="9"/>
      <c r="BB992" s="9"/>
    </row>
    <row r="993" spans="3:54">
      <c r="C993" s="9"/>
      <c r="F993" s="9"/>
      <c r="G993" s="9"/>
      <c r="I993" s="9"/>
      <c r="L993" s="9"/>
      <c r="O993" s="9"/>
      <c r="P993" s="9"/>
      <c r="R993" s="9"/>
      <c r="U993" s="9"/>
      <c r="AP993" s="9"/>
      <c r="AS993" s="9"/>
      <c r="AV993" s="9"/>
      <c r="AW993" s="9"/>
      <c r="AY993" s="9"/>
      <c r="BB993" s="9"/>
    </row>
    <row r="994" spans="3:54">
      <c r="C994" s="9"/>
      <c r="F994" s="9"/>
      <c r="G994" s="9"/>
      <c r="I994" s="9"/>
      <c r="L994" s="9"/>
      <c r="O994" s="9"/>
      <c r="P994" s="9"/>
      <c r="R994" s="9"/>
      <c r="U994" s="9"/>
      <c r="AP994" s="9"/>
      <c r="AS994" s="9"/>
      <c r="AV994" s="9"/>
      <c r="AW994" s="9"/>
      <c r="AY994" s="9"/>
      <c r="BB994" s="9"/>
    </row>
    <row r="995" spans="3:54">
      <c r="C995" s="9"/>
      <c r="F995" s="9"/>
      <c r="G995" s="9"/>
      <c r="I995" s="9"/>
      <c r="L995" s="9"/>
      <c r="O995" s="9"/>
      <c r="P995" s="9"/>
      <c r="R995" s="9"/>
      <c r="U995" s="9"/>
      <c r="AP995" s="9"/>
      <c r="AS995" s="9"/>
      <c r="AV995" s="9"/>
      <c r="AW995" s="9"/>
      <c r="AY995" s="9"/>
      <c r="BB995" s="9"/>
    </row>
    <row r="996" spans="3:54">
      <c r="C996" s="9"/>
      <c r="F996" s="9"/>
      <c r="G996" s="9"/>
      <c r="I996" s="9"/>
      <c r="L996" s="9"/>
      <c r="O996" s="9"/>
      <c r="P996" s="9"/>
      <c r="R996" s="9"/>
      <c r="U996" s="9"/>
      <c r="AP996" s="9"/>
      <c r="AS996" s="9"/>
      <c r="AV996" s="9"/>
      <c r="AW996" s="9"/>
      <c r="AY996" s="9"/>
      <c r="BB996" s="9"/>
    </row>
    <row r="997" spans="3:54">
      <c r="C997" s="9"/>
      <c r="F997" s="9"/>
      <c r="G997" s="9"/>
      <c r="I997" s="9"/>
      <c r="L997" s="9"/>
      <c r="O997" s="9"/>
      <c r="P997" s="9"/>
      <c r="R997" s="9"/>
      <c r="U997" s="9"/>
      <c r="AP997" s="9"/>
      <c r="AS997" s="9"/>
      <c r="AV997" s="9"/>
      <c r="AW997" s="9"/>
      <c r="AY997" s="9"/>
      <c r="BB997" s="9"/>
    </row>
    <row r="998" spans="3:54">
      <c r="C998" s="9"/>
      <c r="F998" s="9"/>
      <c r="G998" s="9"/>
      <c r="I998" s="9"/>
      <c r="L998" s="9"/>
      <c r="O998" s="9"/>
      <c r="P998" s="9"/>
      <c r="R998" s="9"/>
      <c r="U998" s="9"/>
      <c r="AP998" s="9"/>
      <c r="AS998" s="9"/>
      <c r="AV998" s="9"/>
      <c r="AW998" s="9"/>
      <c r="AY998" s="9"/>
      <c r="BB998" s="9"/>
    </row>
    <row r="999" spans="3:54">
      <c r="C999" s="9"/>
      <c r="F999" s="9"/>
      <c r="G999" s="9"/>
      <c r="I999" s="9"/>
      <c r="L999" s="9"/>
      <c r="O999" s="9"/>
      <c r="P999" s="9"/>
      <c r="R999" s="9"/>
      <c r="U999" s="9"/>
      <c r="AP999" s="9"/>
      <c r="AS999" s="9"/>
      <c r="AV999" s="9"/>
      <c r="AW999" s="9"/>
      <c r="AY999" s="9"/>
      <c r="BB999" s="9"/>
    </row>
    <row r="1000" spans="3:54">
      <c r="C1000" s="9"/>
      <c r="F1000" s="9"/>
      <c r="G1000" s="9"/>
      <c r="I1000" s="9"/>
      <c r="L1000" s="9"/>
      <c r="O1000" s="9"/>
      <c r="P1000" s="9"/>
      <c r="R1000" s="9"/>
      <c r="U1000" s="9"/>
      <c r="AP1000" s="9"/>
      <c r="AS1000" s="9"/>
      <c r="AV1000" s="9"/>
      <c r="AW1000" s="9"/>
      <c r="AY1000" s="9"/>
      <c r="BB1000" s="9"/>
    </row>
    <row r="1001" spans="3:54">
      <c r="C1001" s="9"/>
      <c r="F1001" s="9"/>
      <c r="G1001" s="9"/>
      <c r="I1001" s="9"/>
      <c r="L1001" s="9"/>
      <c r="O1001" s="9"/>
      <c r="P1001" s="9"/>
      <c r="R1001" s="9"/>
      <c r="U1001" s="9"/>
      <c r="AP1001" s="9"/>
      <c r="AS1001" s="9"/>
      <c r="AV1001" s="9"/>
      <c r="AW1001" s="9"/>
      <c r="AY1001" s="9"/>
      <c r="BB1001" s="9"/>
    </row>
    <row r="1002" spans="3:54">
      <c r="C1002" s="9"/>
      <c r="F1002" s="9"/>
      <c r="G1002" s="9"/>
      <c r="I1002" s="9"/>
      <c r="L1002" s="9"/>
      <c r="O1002" s="9"/>
      <c r="P1002" s="9"/>
      <c r="R1002" s="9"/>
      <c r="U1002" s="9"/>
      <c r="AP1002" s="9"/>
      <c r="AS1002" s="9"/>
      <c r="AV1002" s="9"/>
      <c r="AW1002" s="9"/>
      <c r="AY1002" s="9"/>
      <c r="BB1002" s="9"/>
    </row>
    <row r="1003" spans="3:54">
      <c r="C1003" s="9"/>
      <c r="F1003" s="9"/>
      <c r="G1003" s="9"/>
      <c r="I1003" s="9"/>
      <c r="L1003" s="9"/>
      <c r="O1003" s="9"/>
      <c r="P1003" s="9"/>
      <c r="R1003" s="9"/>
      <c r="U1003" s="9"/>
      <c r="AP1003" s="9"/>
      <c r="AS1003" s="9"/>
      <c r="AV1003" s="9"/>
      <c r="AW1003" s="9"/>
      <c r="AY1003" s="9"/>
      <c r="BB1003" s="9"/>
    </row>
    <row r="1004" spans="3:54">
      <c r="C1004" s="9"/>
      <c r="F1004" s="9"/>
      <c r="G1004" s="9"/>
      <c r="I1004" s="9"/>
      <c r="L1004" s="9"/>
      <c r="O1004" s="9"/>
      <c r="P1004" s="9"/>
      <c r="R1004" s="9"/>
      <c r="U1004" s="9"/>
      <c r="AP1004" s="9"/>
      <c r="AS1004" s="9"/>
      <c r="AV1004" s="9"/>
      <c r="AW1004" s="9"/>
      <c r="AY1004" s="9"/>
      <c r="BB1004" s="9"/>
    </row>
    <row r="1005" spans="3:54">
      <c r="C1005" s="9"/>
      <c r="F1005" s="9"/>
      <c r="G1005" s="9"/>
      <c r="I1005" s="9"/>
      <c r="L1005" s="9"/>
      <c r="O1005" s="9"/>
      <c r="P1005" s="9"/>
      <c r="R1005" s="9"/>
      <c r="U1005" s="9"/>
      <c r="AP1005" s="9"/>
      <c r="AS1005" s="9"/>
      <c r="AV1005" s="9"/>
      <c r="AW1005" s="9"/>
      <c r="AY1005" s="9"/>
      <c r="BB1005" s="9"/>
    </row>
    <row r="1006" spans="3:54">
      <c r="C1006" s="9"/>
      <c r="F1006" s="9"/>
      <c r="G1006" s="9"/>
      <c r="I1006" s="9"/>
      <c r="L1006" s="9"/>
      <c r="O1006" s="9"/>
      <c r="P1006" s="9"/>
      <c r="R1006" s="9"/>
      <c r="U1006" s="9"/>
      <c r="AP1006" s="9"/>
      <c r="AS1006" s="9"/>
      <c r="AV1006" s="9"/>
      <c r="AW1006" s="9"/>
      <c r="AY1006" s="9"/>
      <c r="BB1006" s="9"/>
    </row>
    <row r="1007" spans="3:54">
      <c r="C1007" s="9"/>
      <c r="F1007" s="9"/>
      <c r="G1007" s="9"/>
      <c r="I1007" s="9"/>
      <c r="L1007" s="9"/>
      <c r="O1007" s="9"/>
      <c r="P1007" s="9"/>
      <c r="R1007" s="9"/>
      <c r="U1007" s="9"/>
      <c r="AP1007" s="9"/>
      <c r="AS1007" s="9"/>
      <c r="AV1007" s="9"/>
      <c r="AW1007" s="9"/>
      <c r="AY1007" s="9"/>
      <c r="BB1007" s="9"/>
    </row>
    <row r="1008" spans="3:54">
      <c r="C1008" s="9"/>
      <c r="F1008" s="9"/>
      <c r="G1008" s="9"/>
      <c r="I1008" s="9"/>
      <c r="L1008" s="9"/>
      <c r="O1008" s="9"/>
      <c r="P1008" s="9"/>
      <c r="R1008" s="9"/>
      <c r="U1008" s="9"/>
      <c r="AP1008" s="9"/>
      <c r="AS1008" s="9"/>
      <c r="AV1008" s="9"/>
      <c r="AW1008" s="9"/>
      <c r="AY1008" s="9"/>
      <c r="BB1008" s="9"/>
    </row>
    <row r="1009" spans="3:54">
      <c r="C1009" s="9"/>
      <c r="F1009" s="9"/>
      <c r="G1009" s="9"/>
      <c r="I1009" s="9"/>
      <c r="L1009" s="9"/>
      <c r="O1009" s="9"/>
      <c r="P1009" s="9"/>
      <c r="R1009" s="9"/>
      <c r="U1009" s="9"/>
      <c r="AP1009" s="9"/>
      <c r="AS1009" s="9"/>
      <c r="AV1009" s="9"/>
      <c r="AW1009" s="9"/>
      <c r="AY1009" s="9"/>
      <c r="BB1009" s="9"/>
    </row>
    <row r="1010" spans="3:54">
      <c r="C1010" s="9"/>
      <c r="F1010" s="9"/>
      <c r="G1010" s="9"/>
      <c r="I1010" s="9"/>
      <c r="L1010" s="9"/>
      <c r="O1010" s="9"/>
      <c r="P1010" s="9"/>
      <c r="R1010" s="9"/>
      <c r="U1010" s="9"/>
      <c r="AP1010" s="9"/>
      <c r="AS1010" s="9"/>
      <c r="AV1010" s="9"/>
      <c r="AW1010" s="9"/>
      <c r="AY1010" s="9"/>
      <c r="BB1010" s="9"/>
    </row>
    <row r="1011" spans="3:54">
      <c r="C1011" s="9"/>
      <c r="F1011" s="9"/>
      <c r="G1011" s="9"/>
      <c r="I1011" s="9"/>
      <c r="L1011" s="9"/>
      <c r="O1011" s="9"/>
      <c r="P1011" s="9"/>
      <c r="R1011" s="9"/>
      <c r="U1011" s="9"/>
      <c r="AP1011" s="9"/>
      <c r="AS1011" s="9"/>
      <c r="AV1011" s="9"/>
      <c r="AW1011" s="9"/>
      <c r="AY1011" s="9"/>
      <c r="BB1011" s="9"/>
    </row>
    <row r="1012" spans="3:54">
      <c r="C1012" s="9"/>
      <c r="F1012" s="9"/>
      <c r="G1012" s="9"/>
      <c r="I1012" s="9"/>
      <c r="L1012" s="9"/>
      <c r="O1012" s="9"/>
      <c r="P1012" s="9"/>
      <c r="R1012" s="9"/>
      <c r="U1012" s="9"/>
      <c r="AP1012" s="9"/>
      <c r="AS1012" s="9"/>
      <c r="AV1012" s="9"/>
      <c r="AW1012" s="9"/>
      <c r="AY1012" s="9"/>
      <c r="BB1012" s="9"/>
    </row>
    <row r="1013" spans="3:54">
      <c r="C1013" s="9"/>
      <c r="F1013" s="9"/>
      <c r="G1013" s="9"/>
      <c r="I1013" s="9"/>
      <c r="L1013" s="9"/>
      <c r="O1013" s="9"/>
      <c r="P1013" s="9"/>
      <c r="R1013" s="9"/>
      <c r="U1013" s="9"/>
      <c r="AP1013" s="9"/>
      <c r="AS1013" s="9"/>
      <c r="AV1013" s="9"/>
      <c r="AW1013" s="9"/>
      <c r="AY1013" s="9"/>
      <c r="BB1013" s="9"/>
    </row>
    <row r="1014" spans="3:54">
      <c r="C1014" s="9"/>
      <c r="F1014" s="9"/>
      <c r="G1014" s="9"/>
      <c r="I1014" s="9"/>
      <c r="L1014" s="9"/>
      <c r="O1014" s="9"/>
      <c r="P1014" s="9"/>
      <c r="R1014" s="9"/>
      <c r="U1014" s="9"/>
      <c r="AP1014" s="9"/>
      <c r="AS1014" s="9"/>
      <c r="AV1014" s="9"/>
      <c r="AW1014" s="9"/>
      <c r="AY1014" s="9"/>
      <c r="BB1014" s="9"/>
    </row>
    <row r="1015" spans="3:54">
      <c r="C1015" s="9"/>
      <c r="F1015" s="9"/>
      <c r="G1015" s="9"/>
      <c r="I1015" s="9"/>
      <c r="L1015" s="9"/>
      <c r="O1015" s="9"/>
      <c r="P1015" s="9"/>
      <c r="R1015" s="9"/>
      <c r="U1015" s="9"/>
      <c r="AP1015" s="9"/>
      <c r="AS1015" s="9"/>
      <c r="AV1015" s="9"/>
      <c r="AW1015" s="9"/>
      <c r="AY1015" s="9"/>
      <c r="BB1015" s="9"/>
    </row>
    <row r="1016" spans="3:54">
      <c r="C1016" s="9"/>
      <c r="F1016" s="9"/>
      <c r="G1016" s="9"/>
      <c r="I1016" s="9"/>
      <c r="L1016" s="9"/>
      <c r="O1016" s="9"/>
      <c r="P1016" s="9"/>
      <c r="R1016" s="9"/>
      <c r="U1016" s="9"/>
      <c r="AP1016" s="9"/>
      <c r="AS1016" s="9"/>
      <c r="AV1016" s="9"/>
      <c r="AW1016" s="9"/>
      <c r="AY1016" s="9"/>
      <c r="BB1016" s="9"/>
    </row>
    <row r="1017" spans="3:54">
      <c r="C1017" s="9"/>
      <c r="F1017" s="9"/>
      <c r="G1017" s="9"/>
      <c r="I1017" s="9"/>
      <c r="L1017" s="9"/>
      <c r="O1017" s="9"/>
      <c r="P1017" s="9"/>
      <c r="R1017" s="9"/>
      <c r="U1017" s="9"/>
      <c r="AP1017" s="9"/>
      <c r="AS1017" s="9"/>
      <c r="AV1017" s="9"/>
      <c r="AW1017" s="9"/>
      <c r="AY1017" s="9"/>
      <c r="BB1017" s="9"/>
    </row>
    <row r="1018" spans="3:54">
      <c r="C1018" s="9"/>
      <c r="F1018" s="9"/>
      <c r="G1018" s="9"/>
      <c r="I1018" s="9"/>
      <c r="L1018" s="9"/>
      <c r="O1018" s="9"/>
      <c r="P1018" s="9"/>
      <c r="R1018" s="9"/>
      <c r="U1018" s="9"/>
      <c r="AP1018" s="9"/>
      <c r="AS1018" s="9"/>
      <c r="AV1018" s="9"/>
      <c r="AW1018" s="9"/>
      <c r="AY1018" s="9"/>
      <c r="BB1018" s="9"/>
    </row>
    <row r="1019" spans="3:54">
      <c r="C1019" s="9"/>
      <c r="F1019" s="9"/>
      <c r="G1019" s="9"/>
      <c r="I1019" s="9"/>
      <c r="L1019" s="9"/>
      <c r="O1019" s="9"/>
      <c r="P1019" s="9"/>
      <c r="R1019" s="9"/>
      <c r="U1019" s="9"/>
      <c r="AP1019" s="9"/>
      <c r="AS1019" s="9"/>
      <c r="AV1019" s="9"/>
      <c r="AW1019" s="9"/>
      <c r="AY1019" s="9"/>
      <c r="BB1019" s="9"/>
    </row>
    <row r="1020" spans="3:54">
      <c r="C1020" s="9"/>
      <c r="F1020" s="9"/>
      <c r="G1020" s="9"/>
      <c r="I1020" s="9"/>
      <c r="L1020" s="9"/>
      <c r="O1020" s="9"/>
      <c r="P1020" s="9"/>
      <c r="R1020" s="9"/>
      <c r="U1020" s="9"/>
      <c r="AP1020" s="9"/>
      <c r="AS1020" s="9"/>
      <c r="AV1020" s="9"/>
      <c r="AW1020" s="9"/>
      <c r="AY1020" s="9"/>
      <c r="BB1020" s="9"/>
    </row>
    <row r="1021" spans="3:54">
      <c r="C1021" s="9"/>
      <c r="F1021" s="9"/>
      <c r="G1021" s="9"/>
      <c r="I1021" s="9"/>
      <c r="L1021" s="9"/>
      <c r="O1021" s="9"/>
      <c r="P1021" s="9"/>
      <c r="R1021" s="9"/>
      <c r="U1021" s="9"/>
      <c r="AP1021" s="9"/>
      <c r="AS1021" s="9"/>
      <c r="AV1021" s="9"/>
      <c r="AW1021" s="9"/>
      <c r="AY1021" s="9"/>
      <c r="BB1021" s="9"/>
    </row>
    <row r="1022" spans="3:54">
      <c r="C1022" s="9"/>
      <c r="F1022" s="9"/>
      <c r="G1022" s="9"/>
      <c r="I1022" s="9"/>
      <c r="L1022" s="9"/>
      <c r="O1022" s="9"/>
      <c r="P1022" s="9"/>
      <c r="R1022" s="9"/>
      <c r="U1022" s="9"/>
      <c r="AP1022" s="9"/>
      <c r="AS1022" s="9"/>
      <c r="AV1022" s="9"/>
      <c r="AW1022" s="9"/>
      <c r="AY1022" s="9"/>
      <c r="BB1022" s="9"/>
    </row>
    <row r="1023" spans="3:54">
      <c r="C1023" s="9"/>
      <c r="F1023" s="9"/>
      <c r="G1023" s="9"/>
      <c r="I1023" s="9"/>
      <c r="L1023" s="9"/>
      <c r="O1023" s="9"/>
      <c r="P1023" s="9"/>
      <c r="R1023" s="9"/>
      <c r="U1023" s="9"/>
      <c r="AP1023" s="9"/>
      <c r="AS1023" s="9"/>
      <c r="AV1023" s="9"/>
      <c r="AW1023" s="9"/>
      <c r="AY1023" s="9"/>
      <c r="BB1023" s="9"/>
    </row>
    <row r="1024" spans="3:54">
      <c r="C1024" s="9"/>
      <c r="F1024" s="9"/>
      <c r="G1024" s="9"/>
      <c r="I1024" s="9"/>
      <c r="L1024" s="9"/>
      <c r="O1024" s="9"/>
      <c r="P1024" s="9"/>
      <c r="R1024" s="9"/>
      <c r="U1024" s="9"/>
      <c r="AP1024" s="9"/>
      <c r="AS1024" s="9"/>
      <c r="AV1024" s="9"/>
      <c r="AW1024" s="9"/>
      <c r="AY1024" s="9"/>
      <c r="BB1024" s="9"/>
    </row>
    <row r="1025" spans="3:54">
      <c r="C1025" s="9"/>
      <c r="F1025" s="9"/>
      <c r="G1025" s="9"/>
      <c r="I1025" s="9"/>
      <c r="L1025" s="9"/>
      <c r="O1025" s="9"/>
      <c r="P1025" s="9"/>
      <c r="R1025" s="9"/>
      <c r="U1025" s="9"/>
      <c r="AP1025" s="9"/>
      <c r="AS1025" s="9"/>
      <c r="AV1025" s="9"/>
      <c r="AW1025" s="9"/>
      <c r="AY1025" s="9"/>
      <c r="BB1025" s="9"/>
    </row>
    <row r="1026" spans="3:54">
      <c r="C1026" s="9"/>
      <c r="F1026" s="9"/>
      <c r="G1026" s="9"/>
      <c r="I1026" s="9"/>
      <c r="L1026" s="9"/>
      <c r="O1026" s="9"/>
      <c r="P1026" s="9"/>
      <c r="R1026" s="9"/>
      <c r="U1026" s="9"/>
      <c r="AP1026" s="9"/>
      <c r="AS1026" s="9"/>
      <c r="AV1026" s="9"/>
      <c r="AW1026" s="9"/>
      <c r="AY1026" s="9"/>
      <c r="BB1026" s="9"/>
    </row>
    <row r="1027" spans="3:54">
      <c r="C1027" s="9"/>
      <c r="F1027" s="9"/>
      <c r="G1027" s="9"/>
      <c r="I1027" s="9"/>
      <c r="L1027" s="9"/>
      <c r="O1027" s="9"/>
      <c r="P1027" s="9"/>
      <c r="R1027" s="9"/>
      <c r="U1027" s="9"/>
      <c r="AP1027" s="9"/>
      <c r="AS1027" s="9"/>
      <c r="AV1027" s="9"/>
      <c r="AW1027" s="9"/>
      <c r="AY1027" s="9"/>
      <c r="BB1027" s="9"/>
    </row>
    <row r="1028" spans="3:54">
      <c r="C1028" s="9"/>
      <c r="F1028" s="9"/>
      <c r="G1028" s="9"/>
      <c r="I1028" s="9"/>
      <c r="L1028" s="9"/>
      <c r="O1028" s="9"/>
      <c r="P1028" s="9"/>
      <c r="R1028" s="9"/>
      <c r="U1028" s="9"/>
      <c r="AP1028" s="9"/>
      <c r="AS1028" s="9"/>
      <c r="AV1028" s="9"/>
      <c r="AW1028" s="9"/>
      <c r="AY1028" s="9"/>
      <c r="BB1028" s="9"/>
    </row>
    <row r="1029" spans="3:54">
      <c r="C1029" s="9"/>
      <c r="F1029" s="9"/>
      <c r="G1029" s="9"/>
      <c r="I1029" s="9"/>
      <c r="L1029" s="9"/>
      <c r="O1029" s="9"/>
      <c r="P1029" s="9"/>
      <c r="R1029" s="9"/>
      <c r="U1029" s="9"/>
      <c r="AP1029" s="9"/>
      <c r="AS1029" s="9"/>
      <c r="AV1029" s="9"/>
      <c r="AW1029" s="9"/>
      <c r="AY1029" s="9"/>
      <c r="BB1029" s="9"/>
    </row>
    <row r="1030" spans="3:54">
      <c r="C1030" s="9"/>
      <c r="F1030" s="9"/>
      <c r="G1030" s="9"/>
      <c r="I1030" s="9"/>
      <c r="L1030" s="9"/>
      <c r="O1030" s="9"/>
      <c r="P1030" s="9"/>
      <c r="R1030" s="9"/>
      <c r="U1030" s="9"/>
      <c r="AP1030" s="9"/>
      <c r="AS1030" s="9"/>
      <c r="AV1030" s="9"/>
      <c r="AW1030" s="9"/>
      <c r="AY1030" s="9"/>
      <c r="BB1030" s="9"/>
    </row>
    <row r="1031" spans="3:54">
      <c r="C1031" s="9"/>
      <c r="F1031" s="9"/>
      <c r="G1031" s="9"/>
      <c r="I1031" s="9"/>
      <c r="L1031" s="9"/>
      <c r="O1031" s="9"/>
      <c r="P1031" s="9"/>
      <c r="R1031" s="9"/>
      <c r="U1031" s="9"/>
      <c r="AP1031" s="9"/>
      <c r="AS1031" s="9"/>
      <c r="AV1031" s="9"/>
      <c r="AW1031" s="9"/>
      <c r="AY1031" s="9"/>
      <c r="BB1031" s="9"/>
    </row>
    <row r="1032" spans="3:54">
      <c r="C1032" s="9"/>
      <c r="F1032" s="9"/>
      <c r="G1032" s="9"/>
      <c r="I1032" s="9"/>
      <c r="L1032" s="9"/>
      <c r="O1032" s="9"/>
      <c r="P1032" s="9"/>
      <c r="R1032" s="9"/>
      <c r="U1032" s="9"/>
      <c r="AP1032" s="9"/>
      <c r="AS1032" s="9"/>
      <c r="AV1032" s="9"/>
      <c r="AW1032" s="9"/>
      <c r="AY1032" s="9"/>
      <c r="BB1032" s="9"/>
    </row>
    <row r="1033" spans="3:54">
      <c r="C1033" s="9"/>
      <c r="F1033" s="9"/>
      <c r="G1033" s="9"/>
      <c r="I1033" s="9"/>
      <c r="L1033" s="9"/>
      <c r="O1033" s="9"/>
      <c r="P1033" s="9"/>
      <c r="R1033" s="9"/>
      <c r="U1033" s="9"/>
      <c r="AP1033" s="9"/>
      <c r="AS1033" s="9"/>
      <c r="AV1033" s="9"/>
      <c r="AW1033" s="9"/>
      <c r="AY1033" s="9"/>
      <c r="BB1033" s="9"/>
    </row>
    <row r="1034" spans="3:54">
      <c r="C1034" s="9"/>
      <c r="F1034" s="9"/>
      <c r="G1034" s="9"/>
      <c r="I1034" s="9"/>
      <c r="L1034" s="9"/>
      <c r="O1034" s="9"/>
      <c r="P1034" s="9"/>
      <c r="R1034" s="9"/>
      <c r="U1034" s="9"/>
      <c r="AP1034" s="9"/>
      <c r="AS1034" s="9"/>
      <c r="AV1034" s="9"/>
      <c r="AW1034" s="9"/>
      <c r="AY1034" s="9"/>
      <c r="BB1034" s="9"/>
    </row>
    <row r="1035" spans="3:54">
      <c r="C1035" s="9"/>
      <c r="F1035" s="9"/>
      <c r="G1035" s="9"/>
      <c r="I1035" s="9"/>
      <c r="L1035" s="9"/>
      <c r="O1035" s="9"/>
      <c r="P1035" s="9"/>
      <c r="R1035" s="9"/>
      <c r="U1035" s="9"/>
      <c r="AP1035" s="9"/>
      <c r="AS1035" s="9"/>
      <c r="AV1035" s="9"/>
      <c r="AW1035" s="9"/>
      <c r="AY1035" s="9"/>
      <c r="BB1035" s="9"/>
    </row>
    <row r="1036" spans="3:54">
      <c r="C1036" s="9"/>
      <c r="F1036" s="9"/>
      <c r="G1036" s="9"/>
      <c r="I1036" s="9"/>
      <c r="L1036" s="9"/>
      <c r="O1036" s="9"/>
      <c r="P1036" s="9"/>
      <c r="R1036" s="9"/>
      <c r="U1036" s="9"/>
      <c r="AP1036" s="9"/>
      <c r="AS1036" s="9"/>
      <c r="AV1036" s="9"/>
      <c r="AW1036" s="9"/>
      <c r="AY1036" s="9"/>
      <c r="BB1036" s="9"/>
    </row>
    <row r="1037" spans="3:54">
      <c r="C1037" s="9"/>
      <c r="F1037" s="9"/>
      <c r="G1037" s="9"/>
      <c r="I1037" s="9"/>
      <c r="L1037" s="9"/>
      <c r="O1037" s="9"/>
      <c r="P1037" s="9"/>
      <c r="R1037" s="9"/>
      <c r="U1037" s="9"/>
      <c r="AP1037" s="9"/>
      <c r="AS1037" s="9"/>
      <c r="AV1037" s="9"/>
      <c r="AW1037" s="9"/>
      <c r="AY1037" s="9"/>
      <c r="BB1037" s="9"/>
    </row>
    <row r="1038" spans="3:54">
      <c r="C1038" s="9"/>
      <c r="F1038" s="9"/>
      <c r="G1038" s="9"/>
      <c r="I1038" s="9"/>
      <c r="L1038" s="9"/>
      <c r="O1038" s="9"/>
      <c r="P1038" s="9"/>
      <c r="R1038" s="9"/>
      <c r="U1038" s="9"/>
      <c r="AP1038" s="9"/>
      <c r="AS1038" s="9"/>
      <c r="AV1038" s="9"/>
      <c r="AW1038" s="9"/>
      <c r="AY1038" s="9"/>
      <c r="BB1038" s="9"/>
    </row>
    <row r="1039" spans="3:54">
      <c r="C1039" s="9"/>
      <c r="F1039" s="9"/>
      <c r="G1039" s="9"/>
      <c r="I1039" s="9"/>
      <c r="L1039" s="9"/>
      <c r="O1039" s="9"/>
      <c r="P1039" s="9"/>
      <c r="R1039" s="9"/>
      <c r="U1039" s="9"/>
      <c r="AP1039" s="9"/>
      <c r="AS1039" s="9"/>
      <c r="AV1039" s="9"/>
      <c r="AW1039" s="9"/>
      <c r="AY1039" s="9"/>
      <c r="BB1039" s="9"/>
    </row>
    <row r="1040" spans="3:54">
      <c r="C1040" s="9"/>
      <c r="F1040" s="9"/>
      <c r="G1040" s="9"/>
      <c r="I1040" s="9"/>
      <c r="L1040" s="9"/>
      <c r="O1040" s="9"/>
      <c r="P1040" s="9"/>
      <c r="R1040" s="9"/>
      <c r="U1040" s="9"/>
      <c r="AP1040" s="9"/>
      <c r="AS1040" s="9"/>
      <c r="AV1040" s="9"/>
      <c r="AW1040" s="9"/>
      <c r="AY1040" s="9"/>
      <c r="BB1040" s="9"/>
    </row>
    <row r="1041" spans="3:54">
      <c r="C1041" s="9"/>
      <c r="F1041" s="9"/>
      <c r="G1041" s="9"/>
      <c r="I1041" s="9"/>
      <c r="L1041" s="9"/>
      <c r="O1041" s="9"/>
      <c r="P1041" s="9"/>
      <c r="R1041" s="9"/>
      <c r="U1041" s="9"/>
      <c r="AP1041" s="9"/>
      <c r="AS1041" s="9"/>
      <c r="AV1041" s="9"/>
      <c r="AW1041" s="9"/>
      <c r="AY1041" s="9"/>
      <c r="BB1041" s="9"/>
    </row>
    <row r="1042" spans="3:54">
      <c r="C1042" s="9"/>
      <c r="F1042" s="9"/>
      <c r="G1042" s="9"/>
      <c r="I1042" s="9"/>
      <c r="L1042" s="9"/>
      <c r="O1042" s="9"/>
      <c r="P1042" s="9"/>
      <c r="R1042" s="9"/>
      <c r="U1042" s="9"/>
      <c r="AP1042" s="9"/>
      <c r="AS1042" s="9"/>
      <c r="AV1042" s="9"/>
      <c r="AW1042" s="9"/>
      <c r="AY1042" s="9"/>
      <c r="BB1042" s="9"/>
    </row>
    <row r="1043" spans="3:54">
      <c r="C1043" s="9"/>
      <c r="F1043" s="9"/>
      <c r="G1043" s="9"/>
      <c r="I1043" s="9"/>
      <c r="L1043" s="9"/>
      <c r="O1043" s="9"/>
      <c r="P1043" s="9"/>
      <c r="R1043" s="9"/>
      <c r="U1043" s="9"/>
      <c r="AP1043" s="9"/>
      <c r="AS1043" s="9"/>
      <c r="AV1043" s="9"/>
      <c r="AW1043" s="9"/>
      <c r="AY1043" s="9"/>
      <c r="BB1043" s="9"/>
    </row>
    <row r="1044" spans="3:54">
      <c r="C1044" s="9"/>
      <c r="F1044" s="9"/>
      <c r="G1044" s="9"/>
      <c r="I1044" s="9"/>
      <c r="L1044" s="9"/>
      <c r="O1044" s="9"/>
      <c r="P1044" s="9"/>
      <c r="R1044" s="9"/>
      <c r="U1044" s="9"/>
      <c r="AP1044" s="9"/>
      <c r="AS1044" s="9"/>
      <c r="AV1044" s="9"/>
      <c r="AW1044" s="9"/>
      <c r="AY1044" s="9"/>
      <c r="BB1044" s="9"/>
    </row>
    <row r="1045" spans="3:54">
      <c r="C1045" s="9"/>
      <c r="F1045" s="9"/>
      <c r="G1045" s="9"/>
      <c r="I1045" s="9"/>
      <c r="L1045" s="9"/>
      <c r="O1045" s="9"/>
      <c r="P1045" s="9"/>
      <c r="R1045" s="9"/>
      <c r="U1045" s="9"/>
      <c r="AP1045" s="9"/>
      <c r="AS1045" s="9"/>
      <c r="AV1045" s="9"/>
      <c r="AW1045" s="9"/>
      <c r="AY1045" s="9"/>
      <c r="BB1045" s="9"/>
    </row>
    <row r="1046" spans="3:54">
      <c r="C1046" s="9"/>
      <c r="F1046" s="9"/>
      <c r="G1046" s="9"/>
      <c r="I1046" s="9"/>
      <c r="L1046" s="9"/>
      <c r="O1046" s="9"/>
      <c r="P1046" s="9"/>
      <c r="R1046" s="9"/>
      <c r="U1046" s="9"/>
      <c r="AP1046" s="9"/>
      <c r="AS1046" s="9"/>
      <c r="AV1046" s="9"/>
      <c r="AW1046" s="9"/>
      <c r="AY1046" s="9"/>
      <c r="BB1046" s="9"/>
    </row>
    <row r="1047" spans="3:54">
      <c r="C1047" s="9"/>
      <c r="F1047" s="9"/>
      <c r="G1047" s="9"/>
      <c r="I1047" s="9"/>
      <c r="L1047" s="9"/>
      <c r="O1047" s="9"/>
      <c r="P1047" s="9"/>
      <c r="R1047" s="9"/>
      <c r="U1047" s="9"/>
      <c r="AP1047" s="9"/>
      <c r="AS1047" s="9"/>
      <c r="AV1047" s="9"/>
      <c r="AW1047" s="9"/>
      <c r="AY1047" s="9"/>
      <c r="BB1047" s="9"/>
    </row>
    <row r="1048" spans="3:54">
      <c r="C1048" s="9"/>
      <c r="F1048" s="9"/>
      <c r="G1048" s="9"/>
      <c r="I1048" s="9"/>
      <c r="L1048" s="9"/>
      <c r="O1048" s="9"/>
      <c r="P1048" s="9"/>
      <c r="R1048" s="9"/>
      <c r="U1048" s="9"/>
      <c r="AP1048" s="9"/>
      <c r="AS1048" s="9"/>
      <c r="AV1048" s="9"/>
      <c r="AW1048" s="9"/>
      <c r="AY1048" s="9"/>
      <c r="BB1048" s="9"/>
    </row>
    <row r="1049" spans="3:54">
      <c r="C1049" s="9"/>
      <c r="F1049" s="9"/>
      <c r="G1049" s="9"/>
      <c r="I1049" s="9"/>
      <c r="L1049" s="9"/>
      <c r="O1049" s="9"/>
      <c r="P1049" s="9"/>
      <c r="R1049" s="9"/>
      <c r="U1049" s="9"/>
      <c r="AP1049" s="9"/>
      <c r="AS1049" s="9"/>
      <c r="AV1049" s="9"/>
      <c r="AW1049" s="9"/>
      <c r="AY1049" s="9"/>
      <c r="BB1049" s="9"/>
    </row>
    <row r="1050" spans="3:54">
      <c r="C1050" s="9"/>
      <c r="F1050" s="9"/>
      <c r="G1050" s="9"/>
      <c r="I1050" s="9"/>
      <c r="L1050" s="9"/>
      <c r="O1050" s="9"/>
      <c r="P1050" s="9"/>
      <c r="R1050" s="9"/>
      <c r="U1050" s="9"/>
      <c r="AP1050" s="9"/>
      <c r="AS1050" s="9"/>
      <c r="AV1050" s="9"/>
      <c r="AW1050" s="9"/>
      <c r="AY1050" s="9"/>
      <c r="BB1050" s="9"/>
    </row>
    <row r="1051" spans="3:54">
      <c r="C1051" s="9"/>
      <c r="F1051" s="9"/>
      <c r="G1051" s="9"/>
      <c r="I1051" s="9"/>
      <c r="L1051" s="9"/>
      <c r="O1051" s="9"/>
      <c r="P1051" s="9"/>
      <c r="R1051" s="9"/>
      <c r="U1051" s="9"/>
      <c r="AP1051" s="9"/>
      <c r="AS1051" s="9"/>
      <c r="AV1051" s="9"/>
      <c r="AW1051" s="9"/>
      <c r="AY1051" s="9"/>
      <c r="BB1051" s="9"/>
    </row>
    <row r="1052" spans="3:54">
      <c r="C1052" s="9"/>
      <c r="F1052" s="9"/>
      <c r="G1052" s="9"/>
      <c r="I1052" s="9"/>
      <c r="L1052" s="9"/>
      <c r="O1052" s="9"/>
      <c r="P1052" s="9"/>
      <c r="R1052" s="9"/>
      <c r="U1052" s="9"/>
      <c r="AP1052" s="9"/>
      <c r="AS1052" s="9"/>
      <c r="AV1052" s="9"/>
      <c r="AW1052" s="9"/>
      <c r="AY1052" s="9"/>
      <c r="BB1052" s="9"/>
    </row>
    <row r="1053" spans="3:54">
      <c r="C1053" s="9"/>
      <c r="F1053" s="9"/>
      <c r="G1053" s="9"/>
      <c r="I1053" s="9"/>
      <c r="L1053" s="9"/>
      <c r="O1053" s="9"/>
      <c r="P1053" s="9"/>
      <c r="R1053" s="9"/>
      <c r="U1053" s="9"/>
      <c r="AP1053" s="9"/>
      <c r="AS1053" s="9"/>
      <c r="AV1053" s="9"/>
      <c r="AW1053" s="9"/>
      <c r="AY1053" s="9"/>
      <c r="BB1053" s="9"/>
    </row>
    <row r="1054" spans="3:54">
      <c r="C1054" s="9"/>
      <c r="F1054" s="9"/>
      <c r="G1054" s="9"/>
      <c r="I1054" s="9"/>
      <c r="L1054" s="9"/>
      <c r="O1054" s="9"/>
      <c r="P1054" s="9"/>
      <c r="R1054" s="9"/>
      <c r="U1054" s="9"/>
      <c r="AP1054" s="9"/>
      <c r="AS1054" s="9"/>
      <c r="AV1054" s="9"/>
      <c r="AW1054" s="9"/>
      <c r="AY1054" s="9"/>
      <c r="BB1054" s="9"/>
    </row>
    <row r="1055" spans="3:54">
      <c r="C1055" s="9"/>
      <c r="F1055" s="9"/>
      <c r="G1055" s="9"/>
      <c r="I1055" s="9"/>
      <c r="L1055" s="9"/>
      <c r="O1055" s="9"/>
      <c r="P1055" s="9"/>
      <c r="R1055" s="9"/>
      <c r="U1055" s="9"/>
      <c r="AP1055" s="9"/>
      <c r="AS1055" s="9"/>
      <c r="AV1055" s="9"/>
      <c r="AW1055" s="9"/>
      <c r="AY1055" s="9"/>
      <c r="BB1055" s="9"/>
    </row>
    <row r="1056" spans="3:54">
      <c r="C1056" s="9"/>
      <c r="F1056" s="9"/>
      <c r="G1056" s="9"/>
      <c r="I1056" s="9"/>
      <c r="L1056" s="9"/>
      <c r="O1056" s="9"/>
      <c r="P1056" s="9"/>
      <c r="R1056" s="9"/>
      <c r="U1056" s="9"/>
      <c r="AP1056" s="9"/>
      <c r="AS1056" s="9"/>
      <c r="AV1056" s="9"/>
      <c r="AW1056" s="9"/>
      <c r="AY1056" s="9"/>
      <c r="BB1056" s="9"/>
    </row>
    <row r="1057" spans="3:54">
      <c r="C1057" s="9"/>
      <c r="F1057" s="9"/>
      <c r="G1057" s="9"/>
      <c r="I1057" s="9"/>
      <c r="L1057" s="9"/>
      <c r="O1057" s="9"/>
      <c r="P1057" s="9"/>
      <c r="R1057" s="9"/>
      <c r="U1057" s="9"/>
      <c r="AP1057" s="9"/>
      <c r="AS1057" s="9"/>
      <c r="AV1057" s="9"/>
      <c r="AW1057" s="9"/>
      <c r="AY1057" s="9"/>
      <c r="BB1057" s="9"/>
    </row>
    <row r="1058" spans="3:54">
      <c r="C1058" s="9"/>
      <c r="F1058" s="9"/>
      <c r="G1058" s="9"/>
      <c r="I1058" s="9"/>
      <c r="L1058" s="9"/>
      <c r="O1058" s="9"/>
      <c r="P1058" s="9"/>
      <c r="R1058" s="9"/>
      <c r="U1058" s="9"/>
      <c r="AP1058" s="9"/>
      <c r="AS1058" s="9"/>
      <c r="AV1058" s="9"/>
      <c r="AW1058" s="9"/>
      <c r="AY1058" s="9"/>
      <c r="BB1058" s="9"/>
    </row>
    <row r="1059" spans="3:54">
      <c r="C1059" s="9"/>
      <c r="F1059" s="9"/>
      <c r="G1059" s="9"/>
      <c r="I1059" s="9"/>
      <c r="L1059" s="9"/>
      <c r="O1059" s="9"/>
      <c r="P1059" s="9"/>
      <c r="R1059" s="9"/>
      <c r="U1059" s="9"/>
      <c r="AP1059" s="9"/>
      <c r="AS1059" s="9"/>
      <c r="AV1059" s="9"/>
      <c r="AW1059" s="9"/>
      <c r="AY1059" s="9"/>
      <c r="BB1059" s="9"/>
    </row>
    <row r="1060" spans="3:54">
      <c r="C1060" s="9"/>
      <c r="F1060" s="9"/>
      <c r="G1060" s="9"/>
      <c r="I1060" s="9"/>
      <c r="L1060" s="9"/>
      <c r="O1060" s="9"/>
      <c r="P1060" s="9"/>
      <c r="R1060" s="9"/>
      <c r="U1060" s="9"/>
      <c r="AP1060" s="9"/>
      <c r="AS1060" s="9"/>
      <c r="AV1060" s="9"/>
      <c r="AW1060" s="9"/>
      <c r="AY1060" s="9"/>
      <c r="BB1060" s="9"/>
    </row>
    <row r="1061" spans="3:54">
      <c r="C1061" s="9"/>
      <c r="F1061" s="9"/>
      <c r="G1061" s="9"/>
      <c r="I1061" s="9"/>
      <c r="L1061" s="9"/>
      <c r="O1061" s="9"/>
      <c r="P1061" s="9"/>
      <c r="R1061" s="9"/>
      <c r="U1061" s="9"/>
      <c r="AP1061" s="9"/>
      <c r="AS1061" s="9"/>
      <c r="AV1061" s="9"/>
      <c r="AW1061" s="9"/>
      <c r="AY1061" s="9"/>
      <c r="BB1061" s="9"/>
    </row>
    <row r="1062" spans="3:54">
      <c r="C1062" s="9"/>
      <c r="F1062" s="9"/>
      <c r="G1062" s="9"/>
      <c r="I1062" s="9"/>
      <c r="L1062" s="9"/>
      <c r="O1062" s="9"/>
      <c r="P1062" s="9"/>
      <c r="R1062" s="9"/>
      <c r="U1062" s="9"/>
      <c r="AP1062" s="9"/>
      <c r="AS1062" s="9"/>
      <c r="AV1062" s="9"/>
      <c r="AW1062" s="9"/>
      <c r="AY1062" s="9"/>
      <c r="BB1062" s="9"/>
    </row>
    <row r="1063" spans="3:54">
      <c r="C1063" s="9"/>
      <c r="F1063" s="9"/>
      <c r="G1063" s="9"/>
      <c r="I1063" s="9"/>
      <c r="L1063" s="9"/>
      <c r="O1063" s="9"/>
      <c r="P1063" s="9"/>
      <c r="R1063" s="9"/>
      <c r="U1063" s="9"/>
      <c r="AP1063" s="9"/>
      <c r="AS1063" s="9"/>
      <c r="AV1063" s="9"/>
      <c r="AW1063" s="9"/>
      <c r="AY1063" s="9"/>
      <c r="BB1063" s="9"/>
    </row>
    <row r="1064" spans="3:54">
      <c r="C1064" s="9"/>
      <c r="F1064" s="9"/>
      <c r="G1064" s="9"/>
      <c r="I1064" s="9"/>
      <c r="L1064" s="9"/>
      <c r="O1064" s="9"/>
      <c r="P1064" s="9"/>
      <c r="R1064" s="9"/>
      <c r="U1064" s="9"/>
      <c r="AP1064" s="9"/>
      <c r="AS1064" s="9"/>
      <c r="AV1064" s="9"/>
      <c r="AW1064" s="9"/>
      <c r="AY1064" s="9"/>
      <c r="BB1064" s="9"/>
    </row>
    <row r="1065" spans="3:54">
      <c r="C1065" s="9"/>
      <c r="F1065" s="9"/>
      <c r="G1065" s="9"/>
      <c r="I1065" s="9"/>
      <c r="L1065" s="9"/>
      <c r="O1065" s="9"/>
      <c r="P1065" s="9"/>
      <c r="R1065" s="9"/>
      <c r="U1065" s="9"/>
      <c r="AP1065" s="9"/>
      <c r="AS1065" s="9"/>
      <c r="AV1065" s="9"/>
      <c r="AW1065" s="9"/>
      <c r="AY1065" s="9"/>
      <c r="BB1065" s="9"/>
    </row>
    <row r="1066" spans="3:54">
      <c r="C1066" s="9"/>
      <c r="F1066" s="9"/>
      <c r="G1066" s="9"/>
      <c r="I1066" s="9"/>
      <c r="L1066" s="9"/>
      <c r="O1066" s="9"/>
      <c r="P1066" s="9"/>
      <c r="R1066" s="9"/>
      <c r="U1066" s="9"/>
      <c r="AP1066" s="9"/>
      <c r="AS1066" s="9"/>
      <c r="AV1066" s="9"/>
      <c r="AW1066" s="9"/>
      <c r="AY1066" s="9"/>
      <c r="BB1066" s="9"/>
    </row>
    <row r="1067" spans="3:54">
      <c r="C1067" s="9"/>
      <c r="F1067" s="9"/>
      <c r="G1067" s="9"/>
      <c r="I1067" s="9"/>
      <c r="L1067" s="9"/>
      <c r="O1067" s="9"/>
      <c r="P1067" s="9"/>
      <c r="R1067" s="9"/>
      <c r="U1067" s="9"/>
      <c r="AP1067" s="9"/>
      <c r="AS1067" s="9"/>
      <c r="AV1067" s="9"/>
      <c r="AW1067" s="9"/>
      <c r="AY1067" s="9"/>
      <c r="BB1067" s="9"/>
    </row>
    <row r="1068" spans="3:54">
      <c r="C1068" s="9"/>
      <c r="F1068" s="9"/>
      <c r="G1068" s="9"/>
      <c r="I1068" s="9"/>
      <c r="L1068" s="9"/>
      <c r="O1068" s="9"/>
      <c r="P1068" s="9"/>
      <c r="R1068" s="9"/>
      <c r="U1068" s="9"/>
      <c r="AP1068" s="9"/>
      <c r="AS1068" s="9"/>
      <c r="AV1068" s="9"/>
      <c r="AW1068" s="9"/>
      <c r="AY1068" s="9"/>
      <c r="BB1068" s="9"/>
    </row>
    <row r="1069" spans="3:54">
      <c r="C1069" s="9"/>
      <c r="F1069" s="9"/>
      <c r="G1069" s="9"/>
      <c r="I1069" s="9"/>
      <c r="L1069" s="9"/>
      <c r="O1069" s="9"/>
      <c r="P1069" s="9"/>
      <c r="R1069" s="9"/>
      <c r="U1069" s="9"/>
      <c r="AP1069" s="9"/>
      <c r="AS1069" s="9"/>
      <c r="AV1069" s="9"/>
      <c r="AW1069" s="9"/>
      <c r="AY1069" s="9"/>
      <c r="BB1069" s="9"/>
    </row>
    <row r="1070" spans="3:54">
      <c r="C1070" s="9"/>
      <c r="F1070" s="9"/>
      <c r="G1070" s="9"/>
      <c r="I1070" s="9"/>
      <c r="L1070" s="9"/>
      <c r="O1070" s="9"/>
      <c r="P1070" s="9"/>
      <c r="R1070" s="9"/>
      <c r="U1070" s="9"/>
      <c r="AP1070" s="9"/>
      <c r="AS1070" s="9"/>
      <c r="AV1070" s="9"/>
      <c r="AW1070" s="9"/>
      <c r="AY1070" s="9"/>
      <c r="BB1070" s="9"/>
    </row>
    <row r="1071" spans="3:54">
      <c r="C1071" s="9"/>
      <c r="F1071" s="9"/>
      <c r="G1071" s="9"/>
      <c r="I1071" s="9"/>
      <c r="L1071" s="9"/>
      <c r="O1071" s="9"/>
      <c r="P1071" s="9"/>
      <c r="R1071" s="9"/>
      <c r="U1071" s="9"/>
      <c r="AP1071" s="9"/>
      <c r="AS1071" s="9"/>
      <c r="AV1071" s="9"/>
      <c r="AW1071" s="9"/>
      <c r="AY1071" s="9"/>
      <c r="BB1071" s="9"/>
    </row>
    <row r="1072" spans="3:54">
      <c r="C1072" s="9"/>
      <c r="F1072" s="9"/>
      <c r="G1072" s="9"/>
      <c r="I1072" s="9"/>
      <c r="L1072" s="9"/>
      <c r="O1072" s="9"/>
      <c r="P1072" s="9"/>
      <c r="R1072" s="9"/>
      <c r="U1072" s="9"/>
      <c r="AP1072" s="9"/>
      <c r="AS1072" s="9"/>
      <c r="AV1072" s="9"/>
      <c r="AW1072" s="9"/>
      <c r="AY1072" s="9"/>
      <c r="BB1072" s="9"/>
    </row>
    <row r="1073" spans="3:54">
      <c r="C1073" s="9"/>
      <c r="F1073" s="9"/>
      <c r="G1073" s="9"/>
      <c r="I1073" s="9"/>
      <c r="L1073" s="9"/>
      <c r="O1073" s="9"/>
      <c r="P1073" s="9"/>
      <c r="R1073" s="9"/>
      <c r="U1073" s="9"/>
      <c r="AP1073" s="9"/>
      <c r="AS1073" s="9"/>
      <c r="AV1073" s="9"/>
      <c r="AW1073" s="9"/>
      <c r="AY1073" s="9"/>
      <c r="BB1073" s="9"/>
    </row>
    <row r="1074" spans="3:54">
      <c r="C1074" s="9"/>
      <c r="F1074" s="9"/>
      <c r="G1074" s="9"/>
      <c r="I1074" s="9"/>
      <c r="L1074" s="9"/>
      <c r="O1074" s="9"/>
      <c r="P1074" s="9"/>
      <c r="R1074" s="9"/>
      <c r="U1074" s="9"/>
      <c r="AP1074" s="9"/>
      <c r="AS1074" s="9"/>
      <c r="AV1074" s="9"/>
      <c r="AW1074" s="9"/>
      <c r="AY1074" s="9"/>
      <c r="BB1074" s="9"/>
    </row>
    <row r="1075" spans="3:54">
      <c r="C1075" s="9"/>
      <c r="F1075" s="9"/>
      <c r="G1075" s="9"/>
      <c r="I1075" s="9"/>
      <c r="L1075" s="9"/>
      <c r="O1075" s="9"/>
      <c r="P1075" s="9"/>
      <c r="R1075" s="9"/>
      <c r="U1075" s="9"/>
      <c r="AP1075" s="9"/>
      <c r="AS1075" s="9"/>
      <c r="AV1075" s="9"/>
      <c r="AW1075" s="9"/>
      <c r="AY1075" s="9"/>
      <c r="BB1075" s="9"/>
    </row>
    <row r="1076" spans="3:54">
      <c r="C1076" s="9"/>
      <c r="F1076" s="9"/>
      <c r="G1076" s="9"/>
      <c r="I1076" s="9"/>
      <c r="L1076" s="9"/>
      <c r="O1076" s="9"/>
      <c r="P1076" s="9"/>
      <c r="R1076" s="9"/>
      <c r="U1076" s="9"/>
      <c r="AP1076" s="9"/>
      <c r="AS1076" s="9"/>
      <c r="AV1076" s="9"/>
      <c r="AW1076" s="9"/>
      <c r="AY1076" s="9"/>
      <c r="BB1076" s="9"/>
    </row>
    <row r="1077" spans="3:54">
      <c r="C1077" s="9"/>
      <c r="F1077" s="9"/>
      <c r="G1077" s="9"/>
      <c r="I1077" s="9"/>
      <c r="L1077" s="9"/>
      <c r="O1077" s="9"/>
      <c r="P1077" s="9"/>
      <c r="R1077" s="9"/>
      <c r="U1077" s="9"/>
      <c r="AP1077" s="9"/>
      <c r="AS1077" s="9"/>
      <c r="AV1077" s="9"/>
      <c r="AW1077" s="9"/>
      <c r="AY1077" s="9"/>
      <c r="BB1077" s="9"/>
    </row>
    <row r="1078" spans="3:54">
      <c r="C1078" s="9"/>
      <c r="F1078" s="9"/>
      <c r="G1078" s="9"/>
      <c r="I1078" s="9"/>
      <c r="L1078" s="9"/>
      <c r="O1078" s="9"/>
      <c r="P1078" s="9"/>
      <c r="R1078" s="9"/>
      <c r="U1078" s="9"/>
      <c r="AP1078" s="9"/>
      <c r="AS1078" s="9"/>
      <c r="AV1078" s="9"/>
      <c r="AW1078" s="9"/>
      <c r="AY1078" s="9"/>
      <c r="BB1078" s="9"/>
    </row>
    <row r="1079" spans="3:54">
      <c r="C1079" s="9"/>
      <c r="F1079" s="9"/>
      <c r="G1079" s="9"/>
      <c r="I1079" s="9"/>
      <c r="L1079" s="9"/>
      <c r="O1079" s="9"/>
      <c r="P1079" s="9"/>
      <c r="R1079" s="9"/>
      <c r="U1079" s="9"/>
      <c r="AP1079" s="9"/>
      <c r="AS1079" s="9"/>
      <c r="AV1079" s="9"/>
      <c r="AW1079" s="9"/>
      <c r="AY1079" s="9"/>
      <c r="BB1079" s="9"/>
    </row>
    <row r="1080" spans="3:54">
      <c r="C1080" s="9"/>
      <c r="F1080" s="9"/>
      <c r="G1080" s="9"/>
      <c r="I1080" s="9"/>
      <c r="L1080" s="9"/>
      <c r="O1080" s="9"/>
      <c r="P1080" s="9"/>
      <c r="R1080" s="9"/>
      <c r="U1080" s="9"/>
      <c r="AP1080" s="9"/>
      <c r="AS1080" s="9"/>
      <c r="AV1080" s="9"/>
      <c r="AW1080" s="9"/>
      <c r="AY1080" s="9"/>
      <c r="BB1080" s="9"/>
    </row>
    <row r="1081" spans="3:54">
      <c r="C1081" s="9"/>
      <c r="F1081" s="9"/>
      <c r="G1081" s="9"/>
      <c r="I1081" s="9"/>
      <c r="L1081" s="9"/>
      <c r="O1081" s="9"/>
      <c r="P1081" s="9"/>
      <c r="R1081" s="9"/>
      <c r="U1081" s="9"/>
      <c r="AP1081" s="9"/>
      <c r="AS1081" s="9"/>
      <c r="AV1081" s="9"/>
      <c r="AW1081" s="9"/>
      <c r="AY1081" s="9"/>
      <c r="BB1081" s="9"/>
    </row>
    <row r="1082" spans="3:54">
      <c r="C1082" s="9"/>
      <c r="F1082" s="9"/>
      <c r="G1082" s="9"/>
      <c r="I1082" s="9"/>
      <c r="L1082" s="9"/>
      <c r="O1082" s="9"/>
      <c r="P1082" s="9"/>
      <c r="R1082" s="9"/>
      <c r="U1082" s="9"/>
      <c r="AP1082" s="9"/>
      <c r="AS1082" s="9"/>
      <c r="AV1082" s="9"/>
      <c r="AW1082" s="9"/>
      <c r="AY1082" s="9"/>
      <c r="BB1082" s="9"/>
    </row>
    <row r="1083" spans="3:54">
      <c r="C1083" s="9"/>
      <c r="F1083" s="9"/>
      <c r="G1083" s="9"/>
      <c r="I1083" s="9"/>
      <c r="L1083" s="9"/>
      <c r="O1083" s="9"/>
      <c r="P1083" s="9"/>
      <c r="R1083" s="9"/>
      <c r="U1083" s="9"/>
      <c r="AP1083" s="9"/>
      <c r="AS1083" s="9"/>
      <c r="AV1083" s="9"/>
      <c r="AW1083" s="9"/>
      <c r="AY1083" s="9"/>
      <c r="BB1083" s="9"/>
    </row>
    <row r="1084" spans="3:54">
      <c r="C1084" s="9"/>
      <c r="F1084" s="9"/>
      <c r="G1084" s="9"/>
      <c r="I1084" s="9"/>
      <c r="L1084" s="9"/>
      <c r="O1084" s="9"/>
      <c r="P1084" s="9"/>
      <c r="R1084" s="9"/>
      <c r="U1084" s="9"/>
      <c r="AP1084" s="9"/>
      <c r="AS1084" s="9"/>
      <c r="AV1084" s="9"/>
      <c r="AW1084" s="9"/>
      <c r="AY1084" s="9"/>
      <c r="BB1084" s="9"/>
    </row>
    <row r="1085" spans="3:54">
      <c r="C1085" s="9"/>
      <c r="F1085" s="9"/>
      <c r="G1085" s="9"/>
      <c r="I1085" s="9"/>
      <c r="L1085" s="9"/>
      <c r="O1085" s="9"/>
      <c r="P1085" s="9"/>
      <c r="R1085" s="9"/>
      <c r="U1085" s="9"/>
      <c r="AP1085" s="9"/>
      <c r="AS1085" s="9"/>
      <c r="AV1085" s="9"/>
      <c r="AW1085" s="9"/>
      <c r="AY1085" s="9"/>
      <c r="BB1085" s="9"/>
    </row>
    <row r="1086" spans="3:54">
      <c r="C1086" s="9"/>
      <c r="F1086" s="9"/>
      <c r="G1086" s="9"/>
      <c r="I1086" s="9"/>
      <c r="L1086" s="9"/>
      <c r="O1086" s="9"/>
      <c r="P1086" s="9"/>
      <c r="R1086" s="9"/>
      <c r="U1086" s="9"/>
      <c r="AP1086" s="9"/>
      <c r="AS1086" s="9"/>
      <c r="AV1086" s="9"/>
      <c r="AW1086" s="9"/>
      <c r="AY1086" s="9"/>
      <c r="BB1086" s="9"/>
    </row>
    <row r="1087" spans="3:54">
      <c r="C1087" s="9"/>
      <c r="F1087" s="9"/>
      <c r="G1087" s="9"/>
      <c r="I1087" s="9"/>
      <c r="L1087" s="9"/>
      <c r="O1087" s="9"/>
      <c r="P1087" s="9"/>
      <c r="R1087" s="9"/>
      <c r="U1087" s="9"/>
      <c r="AP1087" s="9"/>
      <c r="AS1087" s="9"/>
      <c r="AV1087" s="9"/>
      <c r="AW1087" s="9"/>
      <c r="AY1087" s="9"/>
      <c r="BB1087" s="9"/>
    </row>
    <row r="1088" spans="3:54">
      <c r="C1088" s="9"/>
      <c r="F1088" s="9"/>
      <c r="G1088" s="9"/>
      <c r="I1088" s="9"/>
      <c r="L1088" s="9"/>
      <c r="O1088" s="9"/>
      <c r="P1088" s="9"/>
      <c r="R1088" s="9"/>
      <c r="U1088" s="9"/>
      <c r="AP1088" s="9"/>
      <c r="AS1088" s="9"/>
      <c r="AV1088" s="9"/>
      <c r="AW1088" s="9"/>
      <c r="AY1088" s="9"/>
      <c r="BB1088" s="9"/>
    </row>
    <row r="1089" spans="3:54">
      <c r="C1089" s="9"/>
      <c r="F1089" s="9"/>
      <c r="G1089" s="9"/>
      <c r="I1089" s="9"/>
      <c r="L1089" s="9"/>
      <c r="O1089" s="9"/>
      <c r="P1089" s="9"/>
      <c r="R1089" s="9"/>
      <c r="U1089" s="9"/>
      <c r="AP1089" s="9"/>
      <c r="AS1089" s="9"/>
      <c r="AV1089" s="9"/>
      <c r="AW1089" s="9"/>
      <c r="AY1089" s="9"/>
      <c r="BB1089" s="9"/>
    </row>
    <row r="1090" spans="3:54">
      <c r="C1090" s="9"/>
      <c r="F1090" s="9"/>
      <c r="G1090" s="9"/>
      <c r="I1090" s="9"/>
      <c r="L1090" s="9"/>
      <c r="O1090" s="9"/>
      <c r="P1090" s="9"/>
      <c r="R1090" s="9"/>
      <c r="U1090" s="9"/>
      <c r="AP1090" s="9"/>
      <c r="AS1090" s="9"/>
      <c r="AV1090" s="9"/>
      <c r="AW1090" s="9"/>
      <c r="AY1090" s="9"/>
      <c r="BB1090" s="9"/>
    </row>
    <row r="1091" spans="3:54">
      <c r="C1091" s="9"/>
      <c r="F1091" s="9"/>
      <c r="G1091" s="9"/>
      <c r="I1091" s="9"/>
      <c r="L1091" s="9"/>
      <c r="O1091" s="9"/>
      <c r="P1091" s="9"/>
      <c r="R1091" s="9"/>
      <c r="U1091" s="9"/>
      <c r="AP1091" s="9"/>
      <c r="AS1091" s="9"/>
      <c r="AV1091" s="9"/>
      <c r="AW1091" s="9"/>
      <c r="AY1091" s="9"/>
      <c r="BB1091" s="9"/>
    </row>
    <row r="1092" spans="3:54">
      <c r="C1092" s="9"/>
      <c r="F1092" s="9"/>
      <c r="G1092" s="9"/>
      <c r="I1092" s="9"/>
      <c r="L1092" s="9"/>
      <c r="O1092" s="9"/>
      <c r="P1092" s="9"/>
      <c r="R1092" s="9"/>
      <c r="U1092" s="9"/>
      <c r="AP1092" s="9"/>
      <c r="AS1092" s="9"/>
      <c r="AV1092" s="9"/>
      <c r="AW1092" s="9"/>
      <c r="AY1092" s="9"/>
      <c r="BB1092" s="9"/>
    </row>
    <row r="1093" spans="3:54">
      <c r="C1093" s="9"/>
      <c r="F1093" s="9"/>
      <c r="G1093" s="9"/>
      <c r="I1093" s="9"/>
      <c r="L1093" s="9"/>
      <c r="O1093" s="9"/>
      <c r="P1093" s="9"/>
      <c r="R1093" s="9"/>
      <c r="U1093" s="9"/>
      <c r="AP1093" s="9"/>
      <c r="AS1093" s="9"/>
      <c r="AV1093" s="9"/>
      <c r="AW1093" s="9"/>
      <c r="AY1093" s="9"/>
      <c r="BB1093" s="9"/>
    </row>
    <row r="1094" spans="3:54">
      <c r="C1094" s="9"/>
      <c r="F1094" s="9"/>
      <c r="G1094" s="9"/>
      <c r="I1094" s="9"/>
      <c r="L1094" s="9"/>
      <c r="O1094" s="9"/>
      <c r="P1094" s="9"/>
      <c r="R1094" s="9"/>
      <c r="U1094" s="9"/>
      <c r="AP1094" s="9"/>
      <c r="AS1094" s="9"/>
      <c r="AV1094" s="9"/>
      <c r="AW1094" s="9"/>
      <c r="AY1094" s="9"/>
      <c r="BB1094" s="9"/>
    </row>
    <row r="1095" spans="3:54">
      <c r="C1095" s="9"/>
      <c r="F1095" s="9"/>
      <c r="G1095" s="9"/>
      <c r="I1095" s="9"/>
      <c r="L1095" s="9"/>
      <c r="O1095" s="9"/>
      <c r="P1095" s="9"/>
      <c r="R1095" s="9"/>
      <c r="U1095" s="9"/>
      <c r="AP1095" s="9"/>
      <c r="AS1095" s="9"/>
      <c r="AV1095" s="9"/>
      <c r="AW1095" s="9"/>
      <c r="AY1095" s="9"/>
      <c r="BB1095" s="9"/>
    </row>
    <row r="1096" spans="3:54">
      <c r="C1096" s="9"/>
      <c r="F1096" s="9"/>
      <c r="G1096" s="9"/>
      <c r="I1096" s="9"/>
      <c r="L1096" s="9"/>
      <c r="O1096" s="9"/>
      <c r="P1096" s="9"/>
      <c r="R1096" s="9"/>
      <c r="U1096" s="9"/>
      <c r="AP1096" s="9"/>
      <c r="AS1096" s="9"/>
      <c r="AV1096" s="9"/>
      <c r="AW1096" s="9"/>
      <c r="AY1096" s="9"/>
      <c r="BB1096" s="9"/>
    </row>
    <row r="1097" spans="3:54">
      <c r="C1097" s="9"/>
      <c r="F1097" s="9"/>
      <c r="G1097" s="9"/>
      <c r="I1097" s="9"/>
      <c r="L1097" s="9"/>
      <c r="O1097" s="9"/>
      <c r="P1097" s="9"/>
      <c r="R1097" s="9"/>
      <c r="U1097" s="9"/>
      <c r="AP1097" s="9"/>
      <c r="AS1097" s="9"/>
      <c r="AV1097" s="9"/>
      <c r="AW1097" s="9"/>
      <c r="AY1097" s="9"/>
      <c r="BB1097" s="9"/>
    </row>
    <row r="1098" spans="3:54">
      <c r="C1098" s="9"/>
      <c r="F1098" s="9"/>
      <c r="G1098" s="9"/>
      <c r="I1098" s="9"/>
      <c r="L1098" s="9"/>
      <c r="O1098" s="9"/>
      <c r="P1098" s="9"/>
      <c r="R1098" s="9"/>
      <c r="U1098" s="9"/>
      <c r="AP1098" s="9"/>
      <c r="AS1098" s="9"/>
      <c r="AV1098" s="9"/>
      <c r="AW1098" s="9"/>
      <c r="AY1098" s="9"/>
      <c r="BB1098" s="9"/>
    </row>
    <row r="1099" spans="3:54">
      <c r="C1099" s="9"/>
      <c r="F1099" s="9"/>
      <c r="G1099" s="9"/>
      <c r="I1099" s="9"/>
      <c r="L1099" s="9"/>
      <c r="O1099" s="9"/>
      <c r="P1099" s="9"/>
      <c r="R1099" s="9"/>
      <c r="U1099" s="9"/>
      <c r="AP1099" s="9"/>
      <c r="AS1099" s="9"/>
      <c r="AV1099" s="9"/>
      <c r="AW1099" s="9"/>
      <c r="AY1099" s="9"/>
      <c r="BB1099" s="9"/>
    </row>
    <row r="1100" spans="3:54">
      <c r="C1100" s="9"/>
      <c r="F1100" s="9"/>
      <c r="G1100" s="9"/>
      <c r="I1100" s="9"/>
      <c r="L1100" s="9"/>
      <c r="O1100" s="9"/>
      <c r="P1100" s="9"/>
      <c r="R1100" s="9"/>
      <c r="U1100" s="9"/>
      <c r="AP1100" s="9"/>
      <c r="AS1100" s="9"/>
      <c r="AV1100" s="9"/>
      <c r="AW1100" s="9"/>
      <c r="AY1100" s="9"/>
      <c r="BB1100" s="9"/>
    </row>
    <row r="1101" spans="3:54">
      <c r="C1101" s="9"/>
      <c r="F1101" s="9"/>
      <c r="G1101" s="9"/>
      <c r="I1101" s="9"/>
      <c r="L1101" s="9"/>
      <c r="O1101" s="9"/>
      <c r="P1101" s="9"/>
      <c r="R1101" s="9"/>
      <c r="U1101" s="9"/>
      <c r="AP1101" s="9"/>
      <c r="AS1101" s="9"/>
      <c r="AV1101" s="9"/>
      <c r="AW1101" s="9"/>
      <c r="AY1101" s="9"/>
      <c r="BB1101" s="9"/>
    </row>
    <row r="1102" spans="3:54">
      <c r="C1102" s="9"/>
      <c r="F1102" s="9"/>
      <c r="G1102" s="9"/>
      <c r="I1102" s="9"/>
      <c r="L1102" s="9"/>
      <c r="O1102" s="9"/>
      <c r="P1102" s="9"/>
      <c r="R1102" s="9"/>
      <c r="U1102" s="9"/>
      <c r="AP1102" s="9"/>
      <c r="AS1102" s="9"/>
      <c r="AV1102" s="9"/>
      <c r="AW1102" s="9"/>
      <c r="AY1102" s="9"/>
      <c r="BB1102" s="9"/>
    </row>
    <row r="1103" spans="3:54">
      <c r="C1103" s="9"/>
      <c r="F1103" s="9"/>
      <c r="G1103" s="9"/>
      <c r="I1103" s="9"/>
      <c r="L1103" s="9"/>
      <c r="O1103" s="9"/>
      <c r="P1103" s="9"/>
      <c r="R1103" s="9"/>
      <c r="U1103" s="9"/>
      <c r="AP1103" s="9"/>
      <c r="AS1103" s="9"/>
      <c r="AV1103" s="9"/>
      <c r="AW1103" s="9"/>
      <c r="AY1103" s="9"/>
      <c r="BB1103" s="9"/>
    </row>
    <row r="1104" spans="3:54">
      <c r="C1104" s="9"/>
      <c r="F1104" s="9"/>
      <c r="G1104" s="9"/>
      <c r="I1104" s="9"/>
      <c r="L1104" s="9"/>
      <c r="O1104" s="9"/>
      <c r="P1104" s="9"/>
      <c r="R1104" s="9"/>
      <c r="U1104" s="9"/>
      <c r="AP1104" s="9"/>
      <c r="AS1104" s="9"/>
      <c r="AV1104" s="9"/>
      <c r="AW1104" s="9"/>
      <c r="AY1104" s="9"/>
      <c r="BB1104" s="9"/>
    </row>
    <row r="1105" spans="3:54">
      <c r="C1105" s="9"/>
      <c r="F1105" s="9"/>
      <c r="G1105" s="9"/>
      <c r="I1105" s="9"/>
      <c r="L1105" s="9"/>
      <c r="O1105" s="9"/>
      <c r="P1105" s="9"/>
      <c r="R1105" s="9"/>
      <c r="U1105" s="9"/>
      <c r="AP1105" s="9"/>
      <c r="AS1105" s="9"/>
      <c r="AV1105" s="9"/>
      <c r="AW1105" s="9"/>
      <c r="AY1105" s="9"/>
      <c r="BB1105" s="9"/>
    </row>
    <row r="1106" spans="3:54">
      <c r="C1106" s="9"/>
      <c r="F1106" s="9"/>
      <c r="G1106" s="9"/>
      <c r="I1106" s="9"/>
      <c r="L1106" s="9"/>
      <c r="O1106" s="9"/>
      <c r="P1106" s="9"/>
      <c r="R1106" s="9"/>
      <c r="U1106" s="9"/>
      <c r="AP1106" s="9"/>
      <c r="AS1106" s="9"/>
      <c r="AV1106" s="9"/>
      <c r="AW1106" s="9"/>
      <c r="AY1106" s="9"/>
      <c r="BB1106" s="9"/>
    </row>
    <row r="1107" spans="3:54">
      <c r="C1107" s="9"/>
      <c r="F1107" s="9"/>
      <c r="G1107" s="9"/>
      <c r="I1107" s="9"/>
      <c r="L1107" s="9"/>
      <c r="O1107" s="9"/>
      <c r="P1107" s="9"/>
      <c r="R1107" s="9"/>
      <c r="U1107" s="9"/>
      <c r="AP1107" s="9"/>
      <c r="AS1107" s="9"/>
      <c r="AV1107" s="9"/>
      <c r="AW1107" s="9"/>
      <c r="AY1107" s="9"/>
      <c r="BB1107" s="9"/>
    </row>
    <row r="1108" spans="3:54">
      <c r="C1108" s="9"/>
      <c r="F1108" s="9"/>
      <c r="G1108" s="9"/>
      <c r="I1108" s="9"/>
      <c r="L1108" s="9"/>
      <c r="O1108" s="9"/>
      <c r="P1108" s="9"/>
      <c r="R1108" s="9"/>
      <c r="U1108" s="9"/>
      <c r="AP1108" s="9"/>
      <c r="AS1108" s="9"/>
      <c r="AV1108" s="9"/>
      <c r="AW1108" s="9"/>
      <c r="AY1108" s="9"/>
      <c r="BB1108" s="9"/>
    </row>
    <row r="1109" spans="3:54">
      <c r="C1109" s="9"/>
      <c r="F1109" s="9"/>
      <c r="G1109" s="9"/>
      <c r="I1109" s="9"/>
      <c r="L1109" s="9"/>
      <c r="O1109" s="9"/>
      <c r="P1109" s="9"/>
      <c r="R1109" s="9"/>
      <c r="U1109" s="9"/>
      <c r="AP1109" s="9"/>
      <c r="AS1109" s="9"/>
      <c r="AV1109" s="9"/>
      <c r="AW1109" s="9"/>
      <c r="AY1109" s="9"/>
      <c r="BB1109" s="9"/>
    </row>
    <row r="1110" spans="3:54">
      <c r="C1110" s="9"/>
      <c r="F1110" s="9"/>
      <c r="G1110" s="9"/>
      <c r="I1110" s="9"/>
      <c r="L1110" s="9"/>
      <c r="O1110" s="9"/>
      <c r="P1110" s="9"/>
      <c r="R1110" s="9"/>
      <c r="U1110" s="9"/>
      <c r="AP1110" s="9"/>
      <c r="AS1110" s="9"/>
      <c r="AV1110" s="9"/>
      <c r="AW1110" s="9"/>
      <c r="AY1110" s="9"/>
      <c r="BB1110" s="9"/>
    </row>
    <row r="1111" spans="3:54">
      <c r="C1111" s="9"/>
      <c r="F1111" s="9"/>
      <c r="G1111" s="9"/>
      <c r="I1111" s="9"/>
      <c r="L1111" s="9"/>
      <c r="O1111" s="9"/>
      <c r="P1111" s="9"/>
      <c r="R1111" s="9"/>
      <c r="U1111" s="9"/>
      <c r="AP1111" s="9"/>
      <c r="AS1111" s="9"/>
      <c r="AV1111" s="9"/>
      <c r="AW1111" s="9"/>
      <c r="AY1111" s="9"/>
      <c r="BB1111" s="9"/>
    </row>
    <row r="1112" spans="3:54">
      <c r="C1112" s="9"/>
      <c r="F1112" s="9"/>
      <c r="G1112" s="9"/>
      <c r="I1112" s="9"/>
      <c r="L1112" s="9"/>
      <c r="O1112" s="9"/>
      <c r="P1112" s="9"/>
      <c r="R1112" s="9"/>
      <c r="U1112" s="9"/>
      <c r="AP1112" s="9"/>
      <c r="AS1112" s="9"/>
      <c r="AV1112" s="9"/>
      <c r="AW1112" s="9"/>
      <c r="AY1112" s="9"/>
      <c r="BB1112" s="9"/>
    </row>
    <row r="1113" spans="3:54">
      <c r="C1113" s="9"/>
      <c r="F1113" s="9"/>
      <c r="G1113" s="9"/>
      <c r="I1113" s="9"/>
      <c r="L1113" s="9"/>
      <c r="O1113" s="9"/>
      <c r="P1113" s="9"/>
      <c r="R1113" s="9"/>
      <c r="U1113" s="9"/>
      <c r="AP1113" s="9"/>
      <c r="AS1113" s="9"/>
      <c r="AV1113" s="9"/>
      <c r="AW1113" s="9"/>
      <c r="AY1113" s="9"/>
      <c r="BB1113" s="9"/>
    </row>
    <row r="1114" spans="3:54">
      <c r="C1114" s="9"/>
      <c r="F1114" s="9"/>
      <c r="G1114" s="9"/>
      <c r="I1114" s="9"/>
      <c r="L1114" s="9"/>
      <c r="O1114" s="9"/>
      <c r="P1114" s="9"/>
      <c r="R1114" s="9"/>
      <c r="U1114" s="9"/>
      <c r="AP1114" s="9"/>
      <c r="AS1114" s="9"/>
      <c r="AV1114" s="9"/>
      <c r="AW1114" s="9"/>
      <c r="AY1114" s="9"/>
      <c r="BB1114" s="9"/>
    </row>
    <row r="1115" spans="3:54">
      <c r="C1115" s="9"/>
      <c r="F1115" s="9"/>
      <c r="G1115" s="9"/>
      <c r="I1115" s="9"/>
      <c r="L1115" s="9"/>
      <c r="O1115" s="9"/>
      <c r="P1115" s="9"/>
      <c r="R1115" s="9"/>
      <c r="U1115" s="9"/>
      <c r="AP1115" s="9"/>
      <c r="AS1115" s="9"/>
      <c r="AV1115" s="9"/>
      <c r="AW1115" s="9"/>
      <c r="AY1115" s="9"/>
      <c r="BB1115" s="9"/>
    </row>
    <row r="1116" spans="3:54">
      <c r="C1116" s="9"/>
      <c r="F1116" s="9"/>
      <c r="G1116" s="9"/>
      <c r="I1116" s="9"/>
      <c r="L1116" s="9"/>
      <c r="O1116" s="9"/>
      <c r="P1116" s="9"/>
      <c r="R1116" s="9"/>
      <c r="U1116" s="9"/>
      <c r="AP1116" s="9"/>
      <c r="AS1116" s="9"/>
      <c r="AV1116" s="9"/>
      <c r="AW1116" s="9"/>
      <c r="AY1116" s="9"/>
      <c r="BB1116" s="9"/>
    </row>
    <row r="1117" spans="3:54">
      <c r="C1117" s="9"/>
      <c r="F1117" s="9"/>
      <c r="G1117" s="9"/>
      <c r="I1117" s="9"/>
      <c r="L1117" s="9"/>
      <c r="O1117" s="9"/>
      <c r="P1117" s="9"/>
      <c r="R1117" s="9"/>
      <c r="U1117" s="9"/>
      <c r="AP1117" s="9"/>
      <c r="AS1117" s="9"/>
      <c r="AV1117" s="9"/>
      <c r="AW1117" s="9"/>
      <c r="AY1117" s="9"/>
      <c r="BB1117" s="9"/>
    </row>
    <row r="1118" spans="3:54">
      <c r="C1118" s="9"/>
      <c r="F1118" s="9"/>
      <c r="G1118" s="9"/>
      <c r="I1118" s="9"/>
      <c r="L1118" s="9"/>
      <c r="O1118" s="9"/>
      <c r="P1118" s="9"/>
      <c r="R1118" s="9"/>
      <c r="U1118" s="9"/>
      <c r="AP1118" s="9"/>
      <c r="AS1118" s="9"/>
      <c r="AV1118" s="9"/>
      <c r="AW1118" s="9"/>
      <c r="AY1118" s="9"/>
      <c r="BB1118" s="9"/>
    </row>
    <row r="1119" spans="3:54">
      <c r="C1119" s="9"/>
      <c r="F1119" s="9"/>
      <c r="G1119" s="9"/>
      <c r="I1119" s="9"/>
      <c r="L1119" s="9"/>
      <c r="O1119" s="9"/>
      <c r="P1119" s="9"/>
      <c r="R1119" s="9"/>
      <c r="U1119" s="9"/>
      <c r="AP1119" s="9"/>
      <c r="AS1119" s="9"/>
      <c r="AV1119" s="9"/>
      <c r="AW1119" s="9"/>
      <c r="AY1119" s="9"/>
      <c r="BB1119" s="9"/>
    </row>
    <row r="1120" spans="3:54">
      <c r="C1120" s="9"/>
      <c r="F1120" s="9"/>
      <c r="G1120" s="9"/>
      <c r="I1120" s="9"/>
      <c r="L1120" s="9"/>
      <c r="O1120" s="9"/>
      <c r="P1120" s="9"/>
      <c r="R1120" s="9"/>
      <c r="U1120" s="9"/>
      <c r="AP1120" s="9"/>
      <c r="AS1120" s="9"/>
      <c r="AV1120" s="9"/>
      <c r="AW1120" s="9"/>
      <c r="AY1120" s="9"/>
      <c r="BB1120" s="9"/>
    </row>
    <row r="1121" spans="3:54">
      <c r="C1121" s="9"/>
      <c r="F1121" s="9"/>
      <c r="G1121" s="9"/>
      <c r="I1121" s="9"/>
      <c r="L1121" s="9"/>
      <c r="O1121" s="9"/>
      <c r="P1121" s="9"/>
      <c r="R1121" s="9"/>
      <c r="U1121" s="9"/>
      <c r="AP1121" s="9"/>
      <c r="AS1121" s="9"/>
      <c r="AV1121" s="9"/>
      <c r="AW1121" s="9"/>
      <c r="AY1121" s="9"/>
      <c r="BB1121" s="9"/>
    </row>
    <row r="1122" spans="3:54">
      <c r="C1122" s="9"/>
      <c r="F1122" s="9"/>
      <c r="G1122" s="9"/>
      <c r="I1122" s="9"/>
      <c r="L1122" s="9"/>
      <c r="O1122" s="9"/>
      <c r="P1122" s="9"/>
      <c r="R1122" s="9"/>
      <c r="U1122" s="9"/>
      <c r="AP1122" s="9"/>
      <c r="AS1122" s="9"/>
      <c r="AV1122" s="9"/>
      <c r="AW1122" s="9"/>
      <c r="AY1122" s="9"/>
      <c r="BB1122" s="9"/>
    </row>
    <row r="1123" spans="3:54">
      <c r="C1123" s="9"/>
      <c r="F1123" s="9"/>
      <c r="G1123" s="9"/>
      <c r="I1123" s="9"/>
      <c r="L1123" s="9"/>
      <c r="O1123" s="9"/>
      <c r="P1123" s="9"/>
      <c r="R1123" s="9"/>
      <c r="U1123" s="9"/>
      <c r="AP1123" s="9"/>
      <c r="AS1123" s="9"/>
      <c r="AV1123" s="9"/>
      <c r="AW1123" s="9"/>
      <c r="AY1123" s="9"/>
      <c r="BB1123" s="9"/>
    </row>
    <row r="1124" spans="3:54">
      <c r="C1124" s="9"/>
      <c r="F1124" s="9"/>
      <c r="G1124" s="9"/>
      <c r="I1124" s="9"/>
      <c r="L1124" s="9"/>
      <c r="O1124" s="9"/>
      <c r="P1124" s="9"/>
      <c r="R1124" s="9"/>
      <c r="U1124" s="9"/>
      <c r="AP1124" s="9"/>
      <c r="AS1124" s="9"/>
      <c r="AV1124" s="9"/>
      <c r="AW1124" s="9"/>
      <c r="AY1124" s="9"/>
      <c r="BB1124" s="9"/>
    </row>
    <row r="1125" spans="3:54">
      <c r="C1125" s="9"/>
      <c r="F1125" s="9"/>
      <c r="G1125" s="9"/>
      <c r="I1125" s="9"/>
      <c r="L1125" s="9"/>
      <c r="O1125" s="9"/>
      <c r="P1125" s="9"/>
      <c r="R1125" s="9"/>
      <c r="U1125" s="9"/>
      <c r="AP1125" s="9"/>
      <c r="AS1125" s="9"/>
      <c r="AV1125" s="9"/>
      <c r="AW1125" s="9"/>
      <c r="AY1125" s="9"/>
      <c r="BB1125" s="9"/>
    </row>
    <row r="1126" spans="3:54">
      <c r="C1126" s="9"/>
      <c r="F1126" s="9"/>
      <c r="G1126" s="9"/>
      <c r="I1126" s="9"/>
      <c r="L1126" s="9"/>
      <c r="O1126" s="9"/>
      <c r="P1126" s="9"/>
      <c r="R1126" s="9"/>
      <c r="U1126" s="9"/>
      <c r="AP1126" s="9"/>
      <c r="AS1126" s="9"/>
      <c r="AV1126" s="9"/>
      <c r="AW1126" s="9"/>
      <c r="AY1126" s="9"/>
      <c r="BB1126" s="9"/>
    </row>
    <row r="1127" spans="3:54">
      <c r="C1127" s="9"/>
      <c r="F1127" s="9"/>
      <c r="G1127" s="9"/>
      <c r="I1127" s="9"/>
      <c r="L1127" s="9"/>
      <c r="O1127" s="9"/>
      <c r="P1127" s="9"/>
      <c r="R1127" s="9"/>
      <c r="U1127" s="9"/>
      <c r="AP1127" s="9"/>
      <c r="AS1127" s="9"/>
      <c r="AV1127" s="9"/>
      <c r="AW1127" s="9"/>
      <c r="AY1127" s="9"/>
      <c r="BB1127" s="9"/>
    </row>
    <row r="1128" spans="3:54">
      <c r="C1128" s="9"/>
      <c r="F1128" s="9"/>
      <c r="G1128" s="9"/>
      <c r="I1128" s="9"/>
      <c r="L1128" s="9"/>
      <c r="O1128" s="9"/>
      <c r="P1128" s="9"/>
      <c r="R1128" s="9"/>
      <c r="U1128" s="9"/>
      <c r="AP1128" s="9"/>
      <c r="AS1128" s="9"/>
      <c r="AV1128" s="9"/>
      <c r="AW1128" s="9"/>
      <c r="AY1128" s="9"/>
      <c r="BB1128" s="9"/>
    </row>
    <row r="1129" spans="3:54">
      <c r="C1129" s="9"/>
      <c r="F1129" s="9"/>
      <c r="G1129" s="9"/>
      <c r="I1129" s="9"/>
      <c r="L1129" s="9"/>
      <c r="O1129" s="9"/>
      <c r="P1129" s="9"/>
      <c r="R1129" s="9"/>
      <c r="U1129" s="9"/>
      <c r="AP1129" s="9"/>
      <c r="AS1129" s="9"/>
      <c r="AV1129" s="9"/>
      <c r="AW1129" s="9"/>
      <c r="AY1129" s="9"/>
      <c r="BB1129" s="9"/>
    </row>
    <row r="1130" spans="3:54">
      <c r="C1130" s="9"/>
      <c r="F1130" s="9"/>
      <c r="G1130" s="9"/>
      <c r="I1130" s="9"/>
      <c r="L1130" s="9"/>
      <c r="O1130" s="9"/>
      <c r="P1130" s="9"/>
      <c r="R1130" s="9"/>
      <c r="U1130" s="9"/>
      <c r="AP1130" s="9"/>
      <c r="AS1130" s="9"/>
      <c r="AV1130" s="9"/>
      <c r="AW1130" s="9"/>
      <c r="AY1130" s="9"/>
      <c r="BB1130" s="9"/>
    </row>
    <row r="1131" spans="3:54">
      <c r="C1131" s="9"/>
      <c r="F1131" s="9"/>
      <c r="G1131" s="9"/>
      <c r="I1131" s="9"/>
      <c r="L1131" s="9"/>
      <c r="O1131" s="9"/>
      <c r="P1131" s="9"/>
      <c r="R1131" s="9"/>
      <c r="U1131" s="9"/>
      <c r="AP1131" s="9"/>
      <c r="AS1131" s="9"/>
      <c r="AV1131" s="9"/>
      <c r="AW1131" s="9"/>
      <c r="AY1131" s="9"/>
      <c r="BB1131" s="9"/>
    </row>
    <row r="1132" spans="3:54">
      <c r="C1132" s="9"/>
      <c r="F1132" s="9"/>
      <c r="G1132" s="9"/>
      <c r="I1132" s="9"/>
      <c r="L1132" s="9"/>
      <c r="O1132" s="9"/>
      <c r="P1132" s="9"/>
      <c r="R1132" s="9"/>
      <c r="U1132" s="9"/>
      <c r="AP1132" s="9"/>
      <c r="AS1132" s="9"/>
      <c r="AV1132" s="9"/>
      <c r="AW1132" s="9"/>
      <c r="AY1132" s="9"/>
      <c r="BB1132" s="9"/>
    </row>
    <row r="1133" spans="3:54">
      <c r="C1133" s="9"/>
      <c r="F1133" s="9"/>
      <c r="G1133" s="9"/>
      <c r="I1133" s="9"/>
      <c r="L1133" s="9"/>
      <c r="O1133" s="9"/>
      <c r="P1133" s="9"/>
      <c r="R1133" s="9"/>
      <c r="U1133" s="9"/>
      <c r="AP1133" s="9"/>
      <c r="AS1133" s="9"/>
      <c r="AV1133" s="9"/>
      <c r="AW1133" s="9"/>
      <c r="AY1133" s="9"/>
      <c r="BB1133" s="9"/>
    </row>
    <row r="1134" spans="3:54">
      <c r="C1134" s="9"/>
      <c r="F1134" s="9"/>
      <c r="G1134" s="9"/>
      <c r="I1134" s="9"/>
      <c r="L1134" s="9"/>
      <c r="O1134" s="9"/>
      <c r="P1134" s="9"/>
      <c r="R1134" s="9"/>
      <c r="U1134" s="9"/>
      <c r="AP1134" s="9"/>
      <c r="AS1134" s="9"/>
      <c r="AV1134" s="9"/>
      <c r="AW1134" s="9"/>
      <c r="AY1134" s="9"/>
      <c r="BB1134" s="9"/>
    </row>
    <row r="1135" spans="3:54">
      <c r="C1135" s="9"/>
      <c r="F1135" s="9"/>
      <c r="G1135" s="9"/>
      <c r="I1135" s="9"/>
      <c r="L1135" s="9"/>
      <c r="O1135" s="9"/>
      <c r="P1135" s="9"/>
      <c r="R1135" s="9"/>
      <c r="U1135" s="9"/>
      <c r="AP1135" s="9"/>
      <c r="AS1135" s="9"/>
      <c r="AV1135" s="9"/>
      <c r="AW1135" s="9"/>
      <c r="AY1135" s="9"/>
      <c r="BB1135" s="9"/>
    </row>
    <row r="1136" spans="3:54">
      <c r="C1136" s="9"/>
      <c r="F1136" s="9"/>
      <c r="G1136" s="9"/>
      <c r="I1136" s="9"/>
      <c r="L1136" s="9"/>
      <c r="O1136" s="9"/>
      <c r="P1136" s="9"/>
      <c r="R1136" s="9"/>
      <c r="U1136" s="9"/>
      <c r="AP1136" s="9"/>
      <c r="AS1136" s="9"/>
      <c r="AV1136" s="9"/>
      <c r="AW1136" s="9"/>
      <c r="AY1136" s="9"/>
      <c r="BB1136" s="9"/>
    </row>
    <row r="1137" spans="3:54">
      <c r="C1137" s="9"/>
      <c r="F1137" s="9"/>
      <c r="G1137" s="9"/>
      <c r="I1137" s="9"/>
      <c r="L1137" s="9"/>
      <c r="O1137" s="9"/>
      <c r="P1137" s="9"/>
      <c r="R1137" s="9"/>
      <c r="U1137" s="9"/>
      <c r="AP1137" s="9"/>
      <c r="AS1137" s="9"/>
      <c r="AV1137" s="9"/>
      <c r="AW1137" s="9"/>
      <c r="AY1137" s="9"/>
      <c r="BB1137" s="9"/>
    </row>
    <row r="1138" spans="3:54">
      <c r="C1138" s="9"/>
      <c r="F1138" s="9"/>
      <c r="G1138" s="9"/>
      <c r="I1138" s="9"/>
      <c r="L1138" s="9"/>
      <c r="O1138" s="9"/>
      <c r="P1138" s="9"/>
      <c r="R1138" s="9"/>
      <c r="U1138" s="9"/>
      <c r="AP1138" s="9"/>
      <c r="AS1138" s="9"/>
      <c r="AV1138" s="9"/>
      <c r="AW1138" s="9"/>
      <c r="AY1138" s="9"/>
      <c r="BB1138" s="9"/>
    </row>
    <row r="1139" spans="3:54">
      <c r="C1139" s="9"/>
      <c r="F1139" s="9"/>
      <c r="G1139" s="9"/>
      <c r="I1139" s="9"/>
      <c r="L1139" s="9"/>
      <c r="O1139" s="9"/>
      <c r="P1139" s="9"/>
      <c r="R1139" s="9"/>
      <c r="U1139" s="9"/>
      <c r="AP1139" s="9"/>
      <c r="AS1139" s="9"/>
      <c r="AV1139" s="9"/>
      <c r="AW1139" s="9"/>
      <c r="AY1139" s="9"/>
      <c r="BB1139" s="9"/>
    </row>
    <row r="1140" spans="3:54">
      <c r="C1140" s="9"/>
      <c r="F1140" s="9"/>
      <c r="G1140" s="9"/>
      <c r="I1140" s="9"/>
      <c r="L1140" s="9"/>
      <c r="O1140" s="9"/>
      <c r="P1140" s="9"/>
      <c r="R1140" s="9"/>
      <c r="U1140" s="9"/>
      <c r="AP1140" s="9"/>
      <c r="AS1140" s="9"/>
      <c r="AV1140" s="9"/>
      <c r="AW1140" s="9"/>
      <c r="AY1140" s="9"/>
      <c r="BB1140" s="9"/>
    </row>
    <row r="1141" spans="3:54">
      <c r="C1141" s="9"/>
      <c r="F1141" s="9"/>
      <c r="G1141" s="9"/>
      <c r="I1141" s="9"/>
      <c r="L1141" s="9"/>
      <c r="O1141" s="9"/>
      <c r="P1141" s="9"/>
      <c r="R1141" s="9"/>
      <c r="U1141" s="9"/>
      <c r="AP1141" s="9"/>
      <c r="AS1141" s="9"/>
      <c r="AV1141" s="9"/>
      <c r="AW1141" s="9"/>
      <c r="AY1141" s="9"/>
      <c r="BB1141" s="9"/>
    </row>
    <row r="1142" spans="3:54">
      <c r="C1142" s="9"/>
      <c r="F1142" s="9"/>
      <c r="G1142" s="9"/>
      <c r="I1142" s="9"/>
      <c r="L1142" s="9"/>
      <c r="O1142" s="9"/>
      <c r="P1142" s="9"/>
      <c r="R1142" s="9"/>
      <c r="U1142" s="9"/>
      <c r="AP1142" s="9"/>
      <c r="AS1142" s="9"/>
      <c r="AV1142" s="9"/>
      <c r="AW1142" s="9"/>
      <c r="AY1142" s="9"/>
      <c r="BB1142" s="9"/>
    </row>
    <row r="1143" spans="3:54">
      <c r="C1143" s="9"/>
      <c r="F1143" s="9"/>
      <c r="G1143" s="9"/>
      <c r="I1143" s="9"/>
      <c r="L1143" s="9"/>
      <c r="O1143" s="9"/>
      <c r="P1143" s="9"/>
      <c r="R1143" s="9"/>
      <c r="U1143" s="9"/>
      <c r="AP1143" s="9"/>
      <c r="AS1143" s="9"/>
      <c r="AV1143" s="9"/>
      <c r="AW1143" s="9"/>
      <c r="AY1143" s="9"/>
      <c r="BB1143" s="9"/>
    </row>
    <row r="1144" spans="3:54">
      <c r="C1144" s="9"/>
      <c r="F1144" s="9"/>
      <c r="G1144" s="9"/>
      <c r="I1144" s="9"/>
      <c r="L1144" s="9"/>
      <c r="O1144" s="9"/>
      <c r="P1144" s="9"/>
      <c r="R1144" s="9"/>
      <c r="U1144" s="9"/>
      <c r="AP1144" s="9"/>
      <c r="AS1144" s="9"/>
      <c r="AV1144" s="9"/>
      <c r="AW1144" s="9"/>
      <c r="AY1144" s="9"/>
      <c r="BB1144" s="9"/>
    </row>
    <row r="1145" spans="3:54">
      <c r="C1145" s="9"/>
      <c r="F1145" s="9"/>
      <c r="G1145" s="9"/>
      <c r="I1145" s="9"/>
      <c r="L1145" s="9"/>
      <c r="O1145" s="9"/>
      <c r="P1145" s="9"/>
      <c r="R1145" s="9"/>
      <c r="U1145" s="9"/>
      <c r="AP1145" s="9"/>
      <c r="AS1145" s="9"/>
      <c r="AV1145" s="9"/>
      <c r="AW1145" s="9"/>
      <c r="AY1145" s="9"/>
      <c r="BB1145" s="9"/>
    </row>
    <row r="1146" spans="3:54">
      <c r="C1146" s="9"/>
      <c r="F1146" s="9"/>
      <c r="G1146" s="9"/>
      <c r="I1146" s="9"/>
      <c r="L1146" s="9"/>
      <c r="O1146" s="9"/>
      <c r="P1146" s="9"/>
      <c r="R1146" s="9"/>
      <c r="U1146" s="9"/>
      <c r="AP1146" s="9"/>
      <c r="AS1146" s="9"/>
      <c r="AV1146" s="9"/>
      <c r="AW1146" s="9"/>
      <c r="AY1146" s="9"/>
      <c r="BB1146" s="9"/>
    </row>
    <row r="1147" spans="3:54">
      <c r="C1147" s="9"/>
      <c r="F1147" s="9"/>
      <c r="G1147" s="9"/>
      <c r="I1147" s="9"/>
      <c r="L1147" s="9"/>
      <c r="O1147" s="9"/>
      <c r="P1147" s="9"/>
      <c r="R1147" s="9"/>
      <c r="U1147" s="9"/>
      <c r="AP1147" s="9"/>
      <c r="AS1147" s="9"/>
      <c r="AV1147" s="9"/>
      <c r="AW1147" s="9"/>
      <c r="AY1147" s="9"/>
      <c r="BB1147" s="9"/>
    </row>
    <row r="1148" spans="3:54">
      <c r="C1148" s="9"/>
      <c r="F1148" s="9"/>
      <c r="G1148" s="9"/>
      <c r="I1148" s="9"/>
      <c r="L1148" s="9"/>
      <c r="O1148" s="9"/>
      <c r="P1148" s="9"/>
      <c r="R1148" s="9"/>
      <c r="U1148" s="9"/>
      <c r="AP1148" s="9"/>
      <c r="AS1148" s="9"/>
      <c r="AV1148" s="9"/>
      <c r="AW1148" s="9"/>
      <c r="AY1148" s="9"/>
      <c r="BB1148" s="9"/>
    </row>
    <row r="1149" spans="3:54">
      <c r="C1149" s="9"/>
      <c r="F1149" s="9"/>
      <c r="G1149" s="9"/>
      <c r="I1149" s="9"/>
      <c r="L1149" s="9"/>
      <c r="O1149" s="9"/>
      <c r="P1149" s="9"/>
      <c r="R1149" s="9"/>
      <c r="U1149" s="9"/>
      <c r="AP1149" s="9"/>
      <c r="AS1149" s="9"/>
      <c r="AV1149" s="9"/>
      <c r="AW1149" s="9"/>
      <c r="AY1149" s="9"/>
      <c r="BB1149" s="9"/>
    </row>
    <row r="1150" spans="3:54">
      <c r="C1150" s="9"/>
      <c r="F1150" s="9"/>
      <c r="G1150" s="9"/>
      <c r="I1150" s="9"/>
      <c r="L1150" s="9"/>
      <c r="O1150" s="9"/>
      <c r="P1150" s="9"/>
      <c r="R1150" s="9"/>
      <c r="U1150" s="9"/>
      <c r="AP1150" s="9"/>
      <c r="AS1150" s="9"/>
      <c r="AV1150" s="9"/>
      <c r="AW1150" s="9"/>
      <c r="AY1150" s="9"/>
      <c r="BB1150" s="9"/>
    </row>
    <row r="1151" spans="3:54">
      <c r="C1151" s="9"/>
      <c r="F1151" s="9"/>
      <c r="G1151" s="9"/>
      <c r="I1151" s="9"/>
      <c r="L1151" s="9"/>
      <c r="O1151" s="9"/>
      <c r="P1151" s="9"/>
      <c r="R1151" s="9"/>
      <c r="U1151" s="9"/>
      <c r="AP1151" s="9"/>
      <c r="AS1151" s="9"/>
      <c r="AV1151" s="9"/>
      <c r="AW1151" s="9"/>
      <c r="AY1151" s="9"/>
      <c r="BB1151" s="9"/>
    </row>
    <row r="1152" spans="3:54">
      <c r="C1152" s="9"/>
      <c r="F1152" s="9"/>
      <c r="G1152" s="9"/>
      <c r="I1152" s="9"/>
      <c r="L1152" s="9"/>
      <c r="O1152" s="9"/>
      <c r="P1152" s="9"/>
      <c r="R1152" s="9"/>
      <c r="U1152" s="9"/>
      <c r="AP1152" s="9"/>
      <c r="AS1152" s="9"/>
      <c r="AV1152" s="9"/>
      <c r="AW1152" s="9"/>
      <c r="AY1152" s="9"/>
      <c r="BB1152" s="9"/>
    </row>
    <row r="1153" spans="3:54">
      <c r="C1153" s="9"/>
      <c r="F1153" s="9"/>
      <c r="G1153" s="9"/>
      <c r="I1153" s="9"/>
      <c r="L1153" s="9"/>
      <c r="O1153" s="9"/>
      <c r="P1153" s="9"/>
      <c r="R1153" s="9"/>
      <c r="U1153" s="9"/>
      <c r="AP1153" s="9"/>
      <c r="AS1153" s="9"/>
      <c r="AV1153" s="9"/>
      <c r="AW1153" s="9"/>
      <c r="AY1153" s="9"/>
      <c r="BB1153" s="9"/>
    </row>
    <row r="1154" spans="3:54">
      <c r="C1154" s="9"/>
      <c r="F1154" s="9"/>
      <c r="G1154" s="9"/>
      <c r="I1154" s="9"/>
      <c r="L1154" s="9"/>
      <c r="O1154" s="9"/>
      <c r="P1154" s="9"/>
      <c r="R1154" s="9"/>
      <c r="U1154" s="9"/>
      <c r="AP1154" s="9"/>
      <c r="AS1154" s="9"/>
      <c r="AV1154" s="9"/>
      <c r="AW1154" s="9"/>
      <c r="AY1154" s="9"/>
      <c r="BB1154" s="9"/>
    </row>
    <row r="1155" spans="3:54">
      <c r="C1155" s="9"/>
      <c r="F1155" s="9"/>
      <c r="G1155" s="9"/>
      <c r="I1155" s="9"/>
      <c r="L1155" s="9"/>
      <c r="O1155" s="9"/>
      <c r="P1155" s="9"/>
      <c r="R1155" s="9"/>
      <c r="U1155" s="9"/>
      <c r="AP1155" s="9"/>
      <c r="AS1155" s="9"/>
      <c r="AV1155" s="9"/>
      <c r="AW1155" s="9"/>
      <c r="AY1155" s="9"/>
      <c r="BB1155" s="9"/>
    </row>
    <row r="1156" spans="3:54">
      <c r="C1156" s="9"/>
      <c r="F1156" s="9"/>
      <c r="G1156" s="9"/>
      <c r="I1156" s="9"/>
      <c r="L1156" s="9"/>
      <c r="O1156" s="9"/>
      <c r="P1156" s="9"/>
      <c r="R1156" s="9"/>
      <c r="U1156" s="9"/>
      <c r="AP1156" s="9"/>
      <c r="AS1156" s="9"/>
      <c r="AV1156" s="9"/>
      <c r="AW1156" s="9"/>
      <c r="AY1156" s="9"/>
      <c r="BB1156" s="9"/>
    </row>
    <row r="1157" spans="3:54">
      <c r="C1157" s="9"/>
      <c r="F1157" s="9"/>
      <c r="G1157" s="9"/>
      <c r="I1157" s="9"/>
      <c r="L1157" s="9"/>
      <c r="O1157" s="9"/>
      <c r="P1157" s="9"/>
      <c r="R1157" s="9"/>
      <c r="U1157" s="9"/>
      <c r="AP1157" s="9"/>
      <c r="AS1157" s="9"/>
      <c r="AV1157" s="9"/>
      <c r="AW1157" s="9"/>
      <c r="AY1157" s="9"/>
      <c r="BB1157" s="9"/>
    </row>
    <row r="1158" spans="3:54">
      <c r="C1158" s="9"/>
      <c r="F1158" s="9"/>
      <c r="G1158" s="9"/>
      <c r="I1158" s="9"/>
      <c r="L1158" s="9"/>
      <c r="O1158" s="9"/>
      <c r="P1158" s="9"/>
      <c r="R1158" s="9"/>
      <c r="U1158" s="9"/>
      <c r="AP1158" s="9"/>
      <c r="AS1158" s="9"/>
      <c r="AV1158" s="9"/>
      <c r="AW1158" s="9"/>
      <c r="AY1158" s="9"/>
      <c r="BB1158" s="9"/>
    </row>
    <row r="1159" spans="3:54">
      <c r="C1159" s="9"/>
      <c r="F1159" s="9"/>
      <c r="G1159" s="9"/>
      <c r="I1159" s="9"/>
      <c r="L1159" s="9"/>
      <c r="O1159" s="9"/>
      <c r="P1159" s="9"/>
      <c r="R1159" s="9"/>
      <c r="U1159" s="9"/>
      <c r="AP1159" s="9"/>
      <c r="AS1159" s="9"/>
      <c r="AV1159" s="9"/>
      <c r="AW1159" s="9"/>
      <c r="AY1159" s="9"/>
      <c r="BB1159" s="9"/>
    </row>
    <row r="1160" spans="3:54">
      <c r="C1160" s="9"/>
      <c r="F1160" s="9"/>
      <c r="G1160" s="9"/>
      <c r="I1160" s="9"/>
      <c r="L1160" s="9"/>
      <c r="O1160" s="9"/>
      <c r="P1160" s="9"/>
      <c r="R1160" s="9"/>
      <c r="U1160" s="9"/>
      <c r="AP1160" s="9"/>
      <c r="AS1160" s="9"/>
      <c r="AV1160" s="9"/>
      <c r="AW1160" s="9"/>
      <c r="AY1160" s="9"/>
      <c r="BB1160" s="9"/>
    </row>
    <row r="1161" spans="3:54">
      <c r="C1161" s="9"/>
      <c r="F1161" s="9"/>
      <c r="G1161" s="9"/>
      <c r="I1161" s="9"/>
      <c r="L1161" s="9"/>
      <c r="O1161" s="9"/>
      <c r="P1161" s="9"/>
      <c r="R1161" s="9"/>
      <c r="U1161" s="9"/>
      <c r="AP1161" s="9"/>
      <c r="AS1161" s="9"/>
      <c r="AV1161" s="9"/>
      <c r="AW1161" s="9"/>
      <c r="AY1161" s="9"/>
      <c r="BB1161" s="9"/>
    </row>
    <row r="1162" spans="3:54">
      <c r="C1162" s="9"/>
      <c r="F1162" s="9"/>
      <c r="G1162" s="9"/>
      <c r="I1162" s="9"/>
      <c r="L1162" s="9"/>
      <c r="O1162" s="9"/>
      <c r="P1162" s="9"/>
      <c r="R1162" s="9"/>
      <c r="U1162" s="9"/>
      <c r="AP1162" s="9"/>
      <c r="AS1162" s="9"/>
      <c r="AV1162" s="9"/>
      <c r="AW1162" s="9"/>
      <c r="AY1162" s="9"/>
      <c r="BB1162" s="9"/>
    </row>
    <row r="1163" spans="3:54">
      <c r="C1163" s="9"/>
      <c r="F1163" s="9"/>
      <c r="G1163" s="9"/>
      <c r="I1163" s="9"/>
      <c r="L1163" s="9"/>
      <c r="O1163" s="9"/>
      <c r="P1163" s="9"/>
      <c r="R1163" s="9"/>
      <c r="U1163" s="9"/>
      <c r="AP1163" s="9"/>
      <c r="AS1163" s="9"/>
      <c r="AV1163" s="9"/>
      <c r="AW1163" s="9"/>
      <c r="AY1163" s="9"/>
      <c r="BB1163" s="9"/>
    </row>
    <row r="1164" spans="3:54">
      <c r="C1164" s="9"/>
      <c r="F1164" s="9"/>
      <c r="G1164" s="9"/>
      <c r="I1164" s="9"/>
      <c r="L1164" s="9"/>
      <c r="O1164" s="9"/>
      <c r="P1164" s="9"/>
      <c r="R1164" s="9"/>
      <c r="U1164" s="9"/>
      <c r="AP1164" s="9"/>
      <c r="AS1164" s="9"/>
      <c r="AV1164" s="9"/>
      <c r="AW1164" s="9"/>
      <c r="AY1164" s="9"/>
      <c r="BB1164" s="9"/>
    </row>
    <row r="1165" spans="3:54">
      <c r="C1165" s="9"/>
      <c r="F1165" s="9"/>
      <c r="G1165" s="9"/>
      <c r="I1165" s="9"/>
      <c r="L1165" s="9"/>
      <c r="O1165" s="9"/>
      <c r="P1165" s="9"/>
      <c r="R1165" s="9"/>
      <c r="U1165" s="9"/>
      <c r="AP1165" s="9"/>
      <c r="AS1165" s="9"/>
      <c r="AV1165" s="9"/>
      <c r="AW1165" s="9"/>
      <c r="AY1165" s="9"/>
      <c r="BB1165" s="9"/>
    </row>
    <row r="1166" spans="3:54">
      <c r="C1166" s="9"/>
      <c r="F1166" s="9"/>
      <c r="G1166" s="9"/>
      <c r="I1166" s="9"/>
      <c r="L1166" s="9"/>
      <c r="O1166" s="9"/>
      <c r="P1166" s="9"/>
      <c r="R1166" s="9"/>
      <c r="U1166" s="9"/>
      <c r="AP1166" s="9"/>
      <c r="AS1166" s="9"/>
      <c r="AV1166" s="9"/>
      <c r="AW1166" s="9"/>
      <c r="AY1166" s="9"/>
      <c r="BB1166" s="9"/>
    </row>
    <row r="1167" spans="3:54">
      <c r="C1167" s="9"/>
      <c r="F1167" s="9"/>
      <c r="G1167" s="9"/>
      <c r="I1167" s="9"/>
      <c r="L1167" s="9"/>
      <c r="O1167" s="9"/>
      <c r="P1167" s="9"/>
      <c r="R1167" s="9"/>
      <c r="U1167" s="9"/>
      <c r="AP1167" s="9"/>
      <c r="AS1167" s="9"/>
      <c r="AV1167" s="9"/>
      <c r="AW1167" s="9"/>
      <c r="AY1167" s="9"/>
      <c r="BB1167" s="9"/>
    </row>
    <row r="1168" spans="3:54">
      <c r="C1168" s="9"/>
      <c r="F1168" s="9"/>
      <c r="G1168" s="9"/>
      <c r="I1168" s="9"/>
      <c r="L1168" s="9"/>
      <c r="O1168" s="9"/>
      <c r="P1168" s="9"/>
      <c r="R1168" s="9"/>
      <c r="U1168" s="9"/>
      <c r="AP1168" s="9"/>
      <c r="AS1168" s="9"/>
      <c r="AV1168" s="9"/>
      <c r="AW1168" s="9"/>
      <c r="AY1168" s="9"/>
      <c r="BB1168" s="9"/>
    </row>
    <row r="1169" spans="3:54">
      <c r="C1169" s="9"/>
      <c r="F1169" s="9"/>
      <c r="G1169" s="9"/>
      <c r="I1169" s="9"/>
      <c r="L1169" s="9"/>
      <c r="O1169" s="9"/>
      <c r="P1169" s="9"/>
      <c r="R1169" s="9"/>
      <c r="U1169" s="9"/>
      <c r="AP1169" s="9"/>
      <c r="AS1169" s="9"/>
      <c r="AV1169" s="9"/>
      <c r="AW1169" s="9"/>
      <c r="AY1169" s="9"/>
      <c r="BB1169" s="9"/>
    </row>
    <row r="1170" spans="3:54">
      <c r="C1170" s="9"/>
      <c r="F1170" s="9"/>
      <c r="G1170" s="9"/>
      <c r="I1170" s="9"/>
      <c r="L1170" s="9"/>
      <c r="O1170" s="9"/>
      <c r="P1170" s="9"/>
      <c r="R1170" s="9"/>
      <c r="U1170" s="9"/>
      <c r="AP1170" s="9"/>
      <c r="AS1170" s="9"/>
      <c r="AV1170" s="9"/>
      <c r="AW1170" s="9"/>
      <c r="AY1170" s="9"/>
      <c r="BB1170" s="9"/>
    </row>
    <row r="1171" spans="3:54">
      <c r="C1171" s="9"/>
      <c r="F1171" s="9"/>
      <c r="G1171" s="9"/>
      <c r="I1171" s="9"/>
      <c r="L1171" s="9"/>
      <c r="O1171" s="9"/>
      <c r="P1171" s="9"/>
      <c r="R1171" s="9"/>
      <c r="U1171" s="9"/>
      <c r="AP1171" s="9"/>
      <c r="AS1171" s="9"/>
      <c r="AV1171" s="9"/>
      <c r="AW1171" s="9"/>
      <c r="AY1171" s="9"/>
      <c r="BB1171" s="9"/>
    </row>
    <row r="1172" spans="3:54">
      <c r="C1172" s="9"/>
      <c r="F1172" s="9"/>
      <c r="G1172" s="9"/>
      <c r="I1172" s="9"/>
      <c r="L1172" s="9"/>
      <c r="O1172" s="9"/>
      <c r="P1172" s="9"/>
      <c r="R1172" s="9"/>
      <c r="U1172" s="9"/>
      <c r="AP1172" s="9"/>
      <c r="AS1172" s="9"/>
      <c r="AV1172" s="9"/>
      <c r="AW1172" s="9"/>
      <c r="AY1172" s="9"/>
      <c r="BB1172" s="9"/>
    </row>
    <row r="1173" spans="3:54">
      <c r="C1173" s="9"/>
      <c r="F1173" s="9"/>
      <c r="G1173" s="9"/>
      <c r="I1173" s="9"/>
      <c r="L1173" s="9"/>
      <c r="O1173" s="9"/>
      <c r="P1173" s="9"/>
      <c r="R1173" s="9"/>
      <c r="U1173" s="9"/>
      <c r="AP1173" s="9"/>
      <c r="AS1173" s="9"/>
      <c r="AV1173" s="9"/>
      <c r="AW1173" s="9"/>
      <c r="AY1173" s="9"/>
      <c r="BB1173" s="9"/>
    </row>
    <row r="1174" spans="3:54">
      <c r="C1174" s="9"/>
      <c r="F1174" s="9"/>
      <c r="G1174" s="9"/>
      <c r="I1174" s="9"/>
      <c r="L1174" s="9"/>
      <c r="O1174" s="9"/>
      <c r="P1174" s="9"/>
      <c r="R1174" s="9"/>
      <c r="U1174" s="9"/>
      <c r="AP1174" s="9"/>
      <c r="AS1174" s="9"/>
      <c r="AV1174" s="9"/>
      <c r="AW1174" s="9"/>
      <c r="AY1174" s="9"/>
      <c r="BB1174" s="9"/>
    </row>
    <row r="1175" spans="3:54">
      <c r="C1175" s="9"/>
      <c r="F1175" s="9"/>
      <c r="G1175" s="9"/>
      <c r="I1175" s="9"/>
      <c r="L1175" s="9"/>
      <c r="O1175" s="9"/>
      <c r="P1175" s="9"/>
      <c r="R1175" s="9"/>
      <c r="U1175" s="9"/>
      <c r="AP1175" s="9"/>
      <c r="AS1175" s="9"/>
      <c r="AV1175" s="9"/>
      <c r="AW1175" s="9"/>
      <c r="AY1175" s="9"/>
      <c r="BB1175" s="9"/>
    </row>
    <row r="1176" spans="3:54">
      <c r="C1176" s="9"/>
      <c r="F1176" s="9"/>
      <c r="G1176" s="9"/>
      <c r="I1176" s="9"/>
      <c r="L1176" s="9"/>
      <c r="O1176" s="9"/>
      <c r="P1176" s="9"/>
      <c r="R1176" s="9"/>
      <c r="U1176" s="9"/>
      <c r="AP1176" s="9"/>
      <c r="AS1176" s="9"/>
      <c r="AV1176" s="9"/>
      <c r="AW1176" s="9"/>
      <c r="AY1176" s="9"/>
      <c r="BB1176" s="9"/>
    </row>
    <row r="1177" spans="3:54">
      <c r="C1177" s="9"/>
      <c r="F1177" s="9"/>
      <c r="G1177" s="9"/>
      <c r="I1177" s="9"/>
      <c r="L1177" s="9"/>
      <c r="O1177" s="9"/>
      <c r="P1177" s="9"/>
      <c r="R1177" s="9"/>
      <c r="U1177" s="9"/>
      <c r="AP1177" s="9"/>
      <c r="AS1177" s="9"/>
      <c r="AV1177" s="9"/>
      <c r="AW1177" s="9"/>
      <c r="AY1177" s="9"/>
      <c r="BB1177" s="9"/>
    </row>
    <row r="1178" spans="3:54">
      <c r="C1178" s="9"/>
      <c r="F1178" s="9"/>
      <c r="G1178" s="9"/>
      <c r="I1178" s="9"/>
      <c r="L1178" s="9"/>
      <c r="O1178" s="9"/>
      <c r="P1178" s="9"/>
      <c r="R1178" s="9"/>
      <c r="U1178" s="9"/>
      <c r="AP1178" s="9"/>
      <c r="AS1178" s="9"/>
      <c r="AV1178" s="9"/>
      <c r="AW1178" s="9"/>
      <c r="AY1178" s="9"/>
      <c r="BB1178" s="9"/>
    </row>
    <row r="1179" spans="3:54">
      <c r="C1179" s="9"/>
      <c r="F1179" s="9"/>
      <c r="G1179" s="9"/>
      <c r="I1179" s="9"/>
      <c r="L1179" s="9"/>
      <c r="O1179" s="9"/>
      <c r="P1179" s="9"/>
      <c r="R1179" s="9"/>
      <c r="U1179" s="9"/>
      <c r="AP1179" s="9"/>
      <c r="AS1179" s="9"/>
      <c r="AV1179" s="9"/>
      <c r="AW1179" s="9"/>
      <c r="AY1179" s="9"/>
      <c r="BB1179" s="9"/>
    </row>
    <row r="1180" spans="3:54">
      <c r="C1180" s="9"/>
      <c r="F1180" s="9"/>
      <c r="G1180" s="9"/>
      <c r="I1180" s="9"/>
      <c r="L1180" s="9"/>
      <c r="O1180" s="9"/>
      <c r="P1180" s="9"/>
      <c r="R1180" s="9"/>
      <c r="U1180" s="9"/>
      <c r="AP1180" s="9"/>
      <c r="AS1180" s="9"/>
      <c r="AV1180" s="9"/>
      <c r="AW1180" s="9"/>
      <c r="AY1180" s="9"/>
      <c r="BB1180" s="9"/>
    </row>
    <row r="1181" spans="3:54">
      <c r="C1181" s="9"/>
      <c r="F1181" s="9"/>
      <c r="G1181" s="9"/>
      <c r="I1181" s="9"/>
      <c r="L1181" s="9"/>
      <c r="O1181" s="9"/>
      <c r="P1181" s="9"/>
      <c r="R1181" s="9"/>
      <c r="U1181" s="9"/>
      <c r="AP1181" s="9"/>
      <c r="AS1181" s="9"/>
      <c r="AV1181" s="9"/>
      <c r="AW1181" s="9"/>
      <c r="AY1181" s="9"/>
      <c r="BB1181" s="9"/>
    </row>
    <row r="1182" spans="3:54">
      <c r="C1182" s="9"/>
      <c r="F1182" s="9"/>
      <c r="G1182" s="9"/>
      <c r="I1182" s="9"/>
      <c r="L1182" s="9"/>
      <c r="O1182" s="9"/>
      <c r="P1182" s="9"/>
      <c r="R1182" s="9"/>
      <c r="U1182" s="9"/>
      <c r="AP1182" s="9"/>
      <c r="AS1182" s="9"/>
      <c r="AV1182" s="9"/>
      <c r="AW1182" s="9"/>
      <c r="AY1182" s="9"/>
      <c r="BB1182" s="9"/>
    </row>
    <row r="1183" spans="3:54">
      <c r="C1183" s="9"/>
      <c r="F1183" s="9"/>
      <c r="G1183" s="9"/>
      <c r="I1183" s="9"/>
      <c r="L1183" s="9"/>
      <c r="O1183" s="9"/>
      <c r="P1183" s="9"/>
      <c r="R1183" s="9"/>
      <c r="U1183" s="9"/>
      <c r="AP1183" s="9"/>
      <c r="AS1183" s="9"/>
      <c r="AV1183" s="9"/>
      <c r="AW1183" s="9"/>
      <c r="AY1183" s="9"/>
      <c r="BB1183" s="9"/>
    </row>
    <row r="1184" spans="3:54">
      <c r="C1184" s="9"/>
      <c r="F1184" s="9"/>
      <c r="G1184" s="9"/>
      <c r="I1184" s="9"/>
      <c r="L1184" s="9"/>
      <c r="O1184" s="9"/>
      <c r="P1184" s="9"/>
      <c r="R1184" s="9"/>
      <c r="U1184" s="9"/>
      <c r="AP1184" s="9"/>
      <c r="AS1184" s="9"/>
      <c r="AV1184" s="9"/>
      <c r="AW1184" s="9"/>
      <c r="AY1184" s="9"/>
      <c r="BB1184" s="9"/>
    </row>
    <row r="1185" spans="3:54">
      <c r="C1185" s="9"/>
      <c r="F1185" s="9"/>
      <c r="G1185" s="9"/>
      <c r="I1185" s="9"/>
      <c r="L1185" s="9"/>
      <c r="O1185" s="9"/>
      <c r="P1185" s="9"/>
      <c r="R1185" s="9"/>
      <c r="U1185" s="9"/>
      <c r="AP1185" s="9"/>
      <c r="AS1185" s="9"/>
      <c r="AV1185" s="9"/>
      <c r="AW1185" s="9"/>
      <c r="AY1185" s="9"/>
      <c r="BB1185" s="9"/>
    </row>
    <row r="1186" spans="3:54">
      <c r="C1186" s="9"/>
      <c r="F1186" s="9"/>
      <c r="G1186" s="9"/>
      <c r="I1186" s="9"/>
      <c r="L1186" s="9"/>
      <c r="O1186" s="9"/>
      <c r="P1186" s="9"/>
      <c r="R1186" s="9"/>
      <c r="U1186" s="9"/>
      <c r="AP1186" s="9"/>
      <c r="AS1186" s="9"/>
      <c r="AV1186" s="9"/>
      <c r="AW1186" s="9"/>
      <c r="AY1186" s="9"/>
      <c r="BB1186" s="9"/>
    </row>
    <row r="1187" spans="3:54">
      <c r="C1187" s="9"/>
      <c r="F1187" s="9"/>
      <c r="G1187" s="9"/>
      <c r="I1187" s="9"/>
      <c r="L1187" s="9"/>
      <c r="O1187" s="9"/>
      <c r="P1187" s="9"/>
      <c r="R1187" s="9"/>
      <c r="U1187" s="9"/>
      <c r="AP1187" s="9"/>
      <c r="AS1187" s="9"/>
      <c r="AV1187" s="9"/>
      <c r="AW1187" s="9"/>
      <c r="AY1187" s="9"/>
      <c r="BB1187" s="9"/>
    </row>
    <row r="1188" spans="3:54">
      <c r="C1188" s="9"/>
      <c r="F1188" s="9"/>
      <c r="G1188" s="9"/>
      <c r="I1188" s="9"/>
      <c r="L1188" s="9"/>
      <c r="O1188" s="9"/>
      <c r="P1188" s="9"/>
      <c r="R1188" s="9"/>
      <c r="U1188" s="9"/>
      <c r="AP1188" s="9"/>
      <c r="AS1188" s="9"/>
      <c r="AV1188" s="9"/>
      <c r="AW1188" s="9"/>
      <c r="AY1188" s="9"/>
      <c r="BB1188" s="9"/>
    </row>
    <row r="1189" spans="3:54">
      <c r="C1189" s="9"/>
      <c r="F1189" s="9"/>
      <c r="G1189" s="9"/>
      <c r="I1189" s="9"/>
      <c r="L1189" s="9"/>
      <c r="O1189" s="9"/>
      <c r="P1189" s="9"/>
      <c r="R1189" s="9"/>
      <c r="U1189" s="9"/>
      <c r="AP1189" s="9"/>
      <c r="AS1189" s="9"/>
      <c r="AV1189" s="9"/>
      <c r="AW1189" s="9"/>
      <c r="AY1189" s="9"/>
      <c r="BB1189" s="9"/>
    </row>
    <row r="1190" spans="3:54">
      <c r="C1190" s="9"/>
      <c r="F1190" s="9"/>
      <c r="G1190" s="9"/>
      <c r="I1190" s="9"/>
      <c r="L1190" s="9"/>
      <c r="O1190" s="9"/>
      <c r="P1190" s="9"/>
      <c r="R1190" s="9"/>
      <c r="U1190" s="9"/>
      <c r="AP1190" s="9"/>
      <c r="AS1190" s="9"/>
      <c r="AV1190" s="9"/>
      <c r="AW1190" s="9"/>
      <c r="AY1190" s="9"/>
      <c r="BB1190" s="9"/>
    </row>
    <row r="1191" spans="3:54">
      <c r="C1191" s="9"/>
      <c r="F1191" s="9"/>
      <c r="G1191" s="9"/>
      <c r="I1191" s="9"/>
      <c r="L1191" s="9"/>
      <c r="O1191" s="9"/>
      <c r="P1191" s="9"/>
      <c r="R1191" s="9"/>
      <c r="U1191" s="9"/>
      <c r="AP1191" s="9"/>
      <c r="AS1191" s="9"/>
      <c r="AV1191" s="9"/>
      <c r="AW1191" s="9"/>
      <c r="AY1191" s="9"/>
      <c r="BB1191" s="9"/>
    </row>
    <row r="1192" spans="3:54">
      <c r="C1192" s="9"/>
      <c r="F1192" s="9"/>
      <c r="G1192" s="9"/>
      <c r="I1192" s="9"/>
      <c r="L1192" s="9"/>
      <c r="O1192" s="9"/>
      <c r="P1192" s="9"/>
      <c r="R1192" s="9"/>
      <c r="U1192" s="9"/>
      <c r="AP1192" s="9"/>
      <c r="AS1192" s="9"/>
      <c r="AV1192" s="9"/>
      <c r="AW1192" s="9"/>
      <c r="AY1192" s="9"/>
      <c r="BB1192" s="9"/>
    </row>
    <row r="1193" spans="3:54">
      <c r="C1193" s="9"/>
      <c r="F1193" s="9"/>
      <c r="G1193" s="9"/>
      <c r="I1193" s="9"/>
      <c r="L1193" s="9"/>
      <c r="O1193" s="9"/>
      <c r="P1193" s="9"/>
      <c r="R1193" s="9"/>
      <c r="U1193" s="9"/>
      <c r="AP1193" s="9"/>
      <c r="AS1193" s="9"/>
      <c r="AV1193" s="9"/>
      <c r="AW1193" s="9"/>
      <c r="AY1193" s="9"/>
      <c r="BB1193" s="9"/>
    </row>
    <row r="1194" spans="3:54">
      <c r="C1194" s="9"/>
      <c r="F1194" s="9"/>
      <c r="G1194" s="9"/>
      <c r="I1194" s="9"/>
      <c r="L1194" s="9"/>
      <c r="O1194" s="9"/>
      <c r="P1194" s="9"/>
      <c r="R1194" s="9"/>
      <c r="U1194" s="9"/>
      <c r="AP1194" s="9"/>
      <c r="AS1194" s="9"/>
      <c r="AV1194" s="9"/>
      <c r="AW1194" s="9"/>
      <c r="AY1194" s="9"/>
      <c r="BB1194" s="9"/>
    </row>
    <row r="1195" spans="3:54">
      <c r="C1195" s="9"/>
      <c r="F1195" s="9"/>
      <c r="G1195" s="9"/>
      <c r="I1195" s="9"/>
      <c r="L1195" s="9"/>
      <c r="O1195" s="9"/>
      <c r="P1195" s="9"/>
      <c r="R1195" s="9"/>
      <c r="U1195" s="9"/>
      <c r="AP1195" s="9"/>
      <c r="AS1195" s="9"/>
      <c r="AV1195" s="9"/>
      <c r="AW1195" s="9"/>
      <c r="AY1195" s="9"/>
      <c r="BB1195" s="9"/>
    </row>
    <row r="1196" spans="3:54">
      <c r="C1196" s="9"/>
      <c r="F1196" s="9"/>
      <c r="G1196" s="9"/>
      <c r="I1196" s="9"/>
      <c r="L1196" s="9"/>
      <c r="O1196" s="9"/>
      <c r="P1196" s="9"/>
      <c r="R1196" s="9"/>
      <c r="U1196" s="9"/>
      <c r="AP1196" s="9"/>
      <c r="AS1196" s="9"/>
      <c r="AV1196" s="9"/>
      <c r="AW1196" s="9"/>
      <c r="AY1196" s="9"/>
      <c r="BB1196" s="9"/>
    </row>
    <row r="1197" spans="3:54">
      <c r="C1197" s="9"/>
      <c r="F1197" s="9"/>
      <c r="G1197" s="9"/>
      <c r="I1197" s="9"/>
      <c r="L1197" s="9"/>
      <c r="O1197" s="9"/>
      <c r="P1197" s="9"/>
      <c r="R1197" s="9"/>
      <c r="U1197" s="9"/>
      <c r="AP1197" s="9"/>
      <c r="AS1197" s="9"/>
      <c r="AV1197" s="9"/>
      <c r="AW1197" s="9"/>
      <c r="AY1197" s="9"/>
      <c r="BB1197" s="9"/>
    </row>
    <row r="1198" spans="3:54">
      <c r="C1198" s="9"/>
      <c r="F1198" s="9"/>
      <c r="G1198" s="9"/>
      <c r="I1198" s="9"/>
      <c r="L1198" s="9"/>
      <c r="O1198" s="9"/>
      <c r="P1198" s="9"/>
      <c r="R1198" s="9"/>
      <c r="U1198" s="9"/>
      <c r="AP1198" s="9"/>
      <c r="AS1198" s="9"/>
      <c r="AV1198" s="9"/>
      <c r="AW1198" s="9"/>
      <c r="AY1198" s="9"/>
      <c r="BB1198" s="9"/>
    </row>
    <row r="1199" spans="3:54">
      <c r="C1199" s="9"/>
      <c r="F1199" s="9"/>
      <c r="G1199" s="9"/>
      <c r="I1199" s="9"/>
      <c r="L1199" s="9"/>
      <c r="O1199" s="9"/>
      <c r="P1199" s="9"/>
      <c r="R1199" s="9"/>
      <c r="U1199" s="9"/>
      <c r="AP1199" s="9"/>
      <c r="AS1199" s="9"/>
      <c r="AV1199" s="9"/>
      <c r="AW1199" s="9"/>
      <c r="AY1199" s="9"/>
      <c r="BB1199" s="9"/>
    </row>
    <row r="1200" spans="3:54">
      <c r="C1200" s="9"/>
      <c r="F1200" s="9"/>
      <c r="G1200" s="9"/>
      <c r="I1200" s="9"/>
      <c r="L1200" s="9"/>
      <c r="O1200" s="9"/>
      <c r="P1200" s="9"/>
      <c r="R1200" s="9"/>
      <c r="U1200" s="9"/>
      <c r="AP1200" s="9"/>
      <c r="AS1200" s="9"/>
      <c r="AV1200" s="9"/>
      <c r="AW1200" s="9"/>
      <c r="AY1200" s="9"/>
      <c r="BB1200" s="9"/>
    </row>
    <row r="1201" spans="3:54">
      <c r="C1201" s="9"/>
      <c r="F1201" s="9"/>
      <c r="G1201" s="9"/>
      <c r="I1201" s="9"/>
      <c r="L1201" s="9"/>
      <c r="O1201" s="9"/>
      <c r="P1201" s="9"/>
      <c r="R1201" s="9"/>
      <c r="U1201" s="9"/>
      <c r="AP1201" s="9"/>
      <c r="AS1201" s="9"/>
      <c r="AV1201" s="9"/>
      <c r="AW1201" s="9"/>
      <c r="AY1201" s="9"/>
      <c r="BB1201" s="9"/>
    </row>
    <row r="1202" spans="3:54">
      <c r="C1202" s="9"/>
      <c r="F1202" s="9"/>
      <c r="G1202" s="9"/>
      <c r="I1202" s="9"/>
      <c r="L1202" s="9"/>
      <c r="O1202" s="9"/>
      <c r="P1202" s="9"/>
      <c r="R1202" s="9"/>
      <c r="U1202" s="9"/>
      <c r="AP1202" s="9"/>
      <c r="AS1202" s="9"/>
      <c r="AV1202" s="9"/>
      <c r="AW1202" s="9"/>
      <c r="AY1202" s="9"/>
      <c r="BB1202" s="9"/>
    </row>
    <row r="1203" spans="3:54">
      <c r="C1203" s="9"/>
      <c r="F1203" s="9"/>
      <c r="G1203" s="9"/>
      <c r="I1203" s="9"/>
      <c r="L1203" s="9"/>
      <c r="O1203" s="9"/>
      <c r="P1203" s="9"/>
      <c r="R1203" s="9"/>
      <c r="U1203" s="9"/>
      <c r="AP1203" s="9"/>
      <c r="AS1203" s="9"/>
      <c r="AV1203" s="9"/>
      <c r="AW1203" s="9"/>
      <c r="AY1203" s="9"/>
      <c r="BB1203" s="9"/>
    </row>
    <row r="1204" spans="3:54">
      <c r="C1204" s="9"/>
      <c r="F1204" s="9"/>
      <c r="G1204" s="9"/>
      <c r="I1204" s="9"/>
      <c r="L1204" s="9"/>
      <c r="O1204" s="9"/>
      <c r="P1204" s="9"/>
      <c r="R1204" s="9"/>
      <c r="U1204" s="9"/>
      <c r="AP1204" s="9"/>
      <c r="AS1204" s="9"/>
      <c r="AV1204" s="9"/>
      <c r="AW1204" s="9"/>
      <c r="AY1204" s="9"/>
      <c r="BB1204" s="9"/>
    </row>
    <row r="1205" spans="3:54">
      <c r="C1205" s="9"/>
      <c r="F1205" s="9"/>
      <c r="G1205" s="9"/>
      <c r="I1205" s="9"/>
      <c r="L1205" s="9"/>
      <c r="O1205" s="9"/>
      <c r="P1205" s="9"/>
      <c r="R1205" s="9"/>
      <c r="U1205" s="9"/>
      <c r="AP1205" s="9"/>
      <c r="AS1205" s="9"/>
      <c r="AV1205" s="9"/>
      <c r="AW1205" s="9"/>
      <c r="AY1205" s="9"/>
      <c r="BB1205" s="9"/>
    </row>
    <row r="1206" spans="3:54">
      <c r="C1206" s="9"/>
      <c r="F1206" s="9"/>
      <c r="G1206" s="9"/>
      <c r="I1206" s="9"/>
      <c r="L1206" s="9"/>
      <c r="O1206" s="9"/>
      <c r="P1206" s="9"/>
      <c r="R1206" s="9"/>
      <c r="U1206" s="9"/>
      <c r="AP1206" s="9"/>
      <c r="AS1206" s="9"/>
      <c r="AV1206" s="9"/>
      <c r="AW1206" s="9"/>
      <c r="AY1206" s="9"/>
      <c r="BB1206" s="9"/>
    </row>
    <row r="1207" spans="3:54">
      <c r="C1207" s="9"/>
      <c r="F1207" s="9"/>
      <c r="G1207" s="9"/>
      <c r="I1207" s="9"/>
      <c r="L1207" s="9"/>
      <c r="O1207" s="9"/>
      <c r="P1207" s="9"/>
      <c r="R1207" s="9"/>
      <c r="U1207" s="9"/>
      <c r="AP1207" s="9"/>
      <c r="AS1207" s="9"/>
      <c r="AV1207" s="9"/>
      <c r="AW1207" s="9"/>
      <c r="AY1207" s="9"/>
      <c r="BB1207" s="9"/>
    </row>
    <row r="1208" spans="3:54">
      <c r="C1208" s="9"/>
      <c r="F1208" s="9"/>
      <c r="G1208" s="9"/>
      <c r="I1208" s="9"/>
      <c r="L1208" s="9"/>
      <c r="O1208" s="9"/>
      <c r="P1208" s="9"/>
      <c r="R1208" s="9"/>
      <c r="U1208" s="9"/>
      <c r="AP1208" s="9"/>
      <c r="AS1208" s="9"/>
      <c r="AV1208" s="9"/>
      <c r="AW1208" s="9"/>
      <c r="AY1208" s="9"/>
      <c r="BB1208" s="9"/>
    </row>
    <row r="1209" spans="3:54">
      <c r="C1209" s="9"/>
      <c r="F1209" s="9"/>
      <c r="G1209" s="9"/>
      <c r="I1209" s="9"/>
      <c r="L1209" s="9"/>
      <c r="O1209" s="9"/>
      <c r="P1209" s="9"/>
      <c r="R1209" s="9"/>
      <c r="U1209" s="9"/>
      <c r="AP1209" s="9"/>
      <c r="AS1209" s="9"/>
      <c r="AV1209" s="9"/>
      <c r="AW1209" s="9"/>
      <c r="AY1209" s="9"/>
      <c r="BB1209" s="9"/>
    </row>
    <row r="1210" spans="3:54">
      <c r="C1210" s="9"/>
      <c r="F1210" s="9"/>
      <c r="G1210" s="9"/>
      <c r="I1210" s="9"/>
      <c r="L1210" s="9"/>
      <c r="O1210" s="9"/>
      <c r="P1210" s="9"/>
      <c r="R1210" s="9"/>
      <c r="U1210" s="9"/>
      <c r="AP1210" s="9"/>
      <c r="AS1210" s="9"/>
      <c r="AV1210" s="9"/>
      <c r="AW1210" s="9"/>
      <c r="AY1210" s="9"/>
      <c r="BB1210" s="9"/>
    </row>
    <row r="1211" spans="3:54">
      <c r="C1211" s="9"/>
      <c r="F1211" s="9"/>
      <c r="G1211" s="9"/>
      <c r="I1211" s="9"/>
      <c r="L1211" s="9"/>
      <c r="O1211" s="9"/>
      <c r="P1211" s="9"/>
      <c r="R1211" s="9"/>
      <c r="U1211" s="9"/>
      <c r="AP1211" s="9"/>
      <c r="AS1211" s="9"/>
      <c r="AV1211" s="9"/>
      <c r="AW1211" s="9"/>
      <c r="AY1211" s="9"/>
      <c r="BB1211" s="9"/>
    </row>
    <row r="1212" spans="3:54">
      <c r="C1212" s="9"/>
      <c r="F1212" s="9"/>
      <c r="G1212" s="9"/>
      <c r="I1212" s="9"/>
      <c r="L1212" s="9"/>
      <c r="O1212" s="9"/>
      <c r="P1212" s="9"/>
      <c r="R1212" s="9"/>
      <c r="U1212" s="9"/>
      <c r="AP1212" s="9"/>
      <c r="AS1212" s="9"/>
      <c r="AV1212" s="9"/>
      <c r="AW1212" s="9"/>
      <c r="AY1212" s="9"/>
      <c r="BB1212" s="9"/>
    </row>
    <row r="1213" spans="3:54">
      <c r="C1213" s="9"/>
      <c r="F1213" s="9"/>
      <c r="G1213" s="9"/>
      <c r="I1213" s="9"/>
      <c r="L1213" s="9"/>
      <c r="O1213" s="9"/>
      <c r="P1213" s="9"/>
      <c r="R1213" s="9"/>
      <c r="U1213" s="9"/>
      <c r="AP1213" s="9"/>
      <c r="AS1213" s="9"/>
      <c r="AV1213" s="9"/>
      <c r="AW1213" s="9"/>
      <c r="AY1213" s="9"/>
      <c r="BB1213" s="9"/>
    </row>
    <row r="1214" spans="3:54">
      <c r="C1214" s="9"/>
      <c r="F1214" s="9"/>
      <c r="G1214" s="9"/>
      <c r="I1214" s="9"/>
      <c r="L1214" s="9"/>
      <c r="O1214" s="9"/>
      <c r="P1214" s="9"/>
      <c r="R1214" s="9"/>
      <c r="U1214" s="9"/>
      <c r="AP1214" s="9"/>
      <c r="AS1214" s="9"/>
      <c r="AV1214" s="9"/>
      <c r="AW1214" s="9"/>
      <c r="AY1214" s="9"/>
      <c r="BB1214" s="9"/>
    </row>
    <row r="1215" spans="3:54">
      <c r="C1215" s="9"/>
      <c r="F1215" s="9"/>
      <c r="G1215" s="9"/>
      <c r="I1215" s="9"/>
      <c r="L1215" s="9"/>
      <c r="O1215" s="9"/>
      <c r="P1215" s="9"/>
      <c r="R1215" s="9"/>
      <c r="U1215" s="9"/>
      <c r="AP1215" s="9"/>
      <c r="AS1215" s="9"/>
      <c r="AV1215" s="9"/>
      <c r="AW1215" s="9"/>
      <c r="AY1215" s="9"/>
      <c r="BB1215" s="9"/>
    </row>
    <row r="1216" spans="3:54">
      <c r="C1216" s="9"/>
      <c r="F1216" s="9"/>
      <c r="G1216" s="9"/>
      <c r="I1216" s="9"/>
      <c r="L1216" s="9"/>
      <c r="O1216" s="9"/>
      <c r="P1216" s="9"/>
      <c r="R1216" s="9"/>
      <c r="U1216" s="9"/>
      <c r="AP1216" s="9"/>
      <c r="AS1216" s="9"/>
      <c r="AV1216" s="9"/>
      <c r="AW1216" s="9"/>
      <c r="AY1216" s="9"/>
      <c r="BB1216" s="9"/>
    </row>
    <row r="1217" spans="3:54">
      <c r="C1217" s="9"/>
      <c r="F1217" s="9"/>
      <c r="G1217" s="9"/>
      <c r="I1217" s="9"/>
      <c r="L1217" s="9"/>
      <c r="O1217" s="9"/>
      <c r="P1217" s="9"/>
      <c r="R1217" s="9"/>
      <c r="U1217" s="9"/>
      <c r="AP1217" s="9"/>
      <c r="AS1217" s="9"/>
      <c r="AV1217" s="9"/>
      <c r="AW1217" s="9"/>
      <c r="AY1217" s="9"/>
      <c r="BB1217" s="9"/>
    </row>
    <row r="1218" spans="3:54">
      <c r="C1218" s="9"/>
      <c r="F1218" s="9"/>
      <c r="G1218" s="9"/>
      <c r="I1218" s="9"/>
      <c r="L1218" s="9"/>
      <c r="O1218" s="9"/>
      <c r="P1218" s="9"/>
      <c r="R1218" s="9"/>
      <c r="U1218" s="9"/>
      <c r="AP1218" s="9"/>
      <c r="AS1218" s="9"/>
      <c r="AV1218" s="9"/>
      <c r="AW1218" s="9"/>
      <c r="AY1218" s="9"/>
      <c r="BB1218" s="9"/>
    </row>
    <row r="1219" spans="3:54">
      <c r="C1219" s="9"/>
      <c r="F1219" s="9"/>
      <c r="G1219" s="9"/>
      <c r="I1219" s="9"/>
      <c r="L1219" s="9"/>
      <c r="O1219" s="9"/>
      <c r="P1219" s="9"/>
      <c r="R1219" s="9"/>
      <c r="U1219" s="9"/>
      <c r="AP1219" s="9"/>
      <c r="AS1219" s="9"/>
      <c r="AV1219" s="9"/>
      <c r="AW1219" s="9"/>
      <c r="AY1219" s="9"/>
      <c r="BB1219" s="9"/>
    </row>
    <row r="1220" spans="3:54">
      <c r="C1220" s="9"/>
      <c r="F1220" s="9"/>
      <c r="G1220" s="9"/>
      <c r="I1220" s="9"/>
      <c r="L1220" s="9"/>
      <c r="O1220" s="9"/>
      <c r="P1220" s="9"/>
      <c r="R1220" s="9"/>
      <c r="U1220" s="9"/>
      <c r="AP1220" s="9"/>
      <c r="AS1220" s="9"/>
      <c r="AV1220" s="9"/>
      <c r="AW1220" s="9"/>
      <c r="AY1220" s="9"/>
      <c r="BB1220" s="9"/>
    </row>
    <row r="1221" spans="3:54">
      <c r="C1221" s="9"/>
      <c r="F1221" s="9"/>
      <c r="G1221" s="9"/>
      <c r="I1221" s="9"/>
      <c r="L1221" s="9"/>
      <c r="O1221" s="9"/>
      <c r="P1221" s="9"/>
      <c r="R1221" s="9"/>
      <c r="U1221" s="9"/>
      <c r="AP1221" s="9"/>
      <c r="AS1221" s="9"/>
      <c r="AV1221" s="9"/>
      <c r="AW1221" s="9"/>
      <c r="AY1221" s="9"/>
      <c r="BB1221" s="9"/>
    </row>
    <row r="1222" spans="3:54">
      <c r="C1222" s="9"/>
      <c r="F1222" s="9"/>
      <c r="G1222" s="9"/>
      <c r="I1222" s="9"/>
      <c r="L1222" s="9"/>
      <c r="O1222" s="9"/>
      <c r="P1222" s="9"/>
      <c r="R1222" s="9"/>
      <c r="U1222" s="9"/>
      <c r="AP1222" s="9"/>
      <c r="AS1222" s="9"/>
      <c r="AV1222" s="9"/>
      <c r="AW1222" s="9"/>
      <c r="AY1222" s="9"/>
      <c r="BB1222" s="9"/>
    </row>
    <row r="1223" spans="3:54">
      <c r="C1223" s="9"/>
      <c r="F1223" s="9"/>
      <c r="G1223" s="9"/>
      <c r="I1223" s="9"/>
      <c r="L1223" s="9"/>
      <c r="O1223" s="9"/>
      <c r="P1223" s="9"/>
      <c r="R1223" s="9"/>
      <c r="U1223" s="9"/>
      <c r="AP1223" s="9"/>
      <c r="AS1223" s="9"/>
      <c r="AV1223" s="9"/>
      <c r="AW1223" s="9"/>
      <c r="AY1223" s="9"/>
      <c r="BB1223" s="9"/>
    </row>
    <row r="1224" spans="3:54">
      <c r="C1224" s="9"/>
      <c r="F1224" s="9"/>
      <c r="G1224" s="9"/>
      <c r="I1224" s="9"/>
      <c r="L1224" s="9"/>
      <c r="O1224" s="9"/>
      <c r="P1224" s="9"/>
      <c r="R1224" s="9"/>
      <c r="U1224" s="9"/>
      <c r="AP1224" s="9"/>
      <c r="AS1224" s="9"/>
      <c r="AV1224" s="9"/>
      <c r="AW1224" s="9"/>
      <c r="AY1224" s="9"/>
      <c r="BB1224" s="9"/>
    </row>
    <row r="1225" spans="3:54">
      <c r="C1225" s="9"/>
      <c r="F1225" s="9"/>
      <c r="G1225" s="9"/>
      <c r="I1225" s="9"/>
      <c r="L1225" s="9"/>
      <c r="O1225" s="9"/>
      <c r="P1225" s="9"/>
      <c r="R1225" s="9"/>
      <c r="U1225" s="9"/>
      <c r="AP1225" s="9"/>
      <c r="AS1225" s="9"/>
      <c r="AV1225" s="9"/>
      <c r="AW1225" s="9"/>
      <c r="AY1225" s="9"/>
      <c r="BB1225" s="9"/>
    </row>
    <row r="1226" spans="3:54">
      <c r="C1226" s="9"/>
      <c r="F1226" s="9"/>
      <c r="G1226" s="9"/>
      <c r="I1226" s="9"/>
      <c r="L1226" s="9"/>
      <c r="O1226" s="9"/>
      <c r="P1226" s="9"/>
      <c r="R1226" s="9"/>
      <c r="U1226" s="9"/>
      <c r="AP1226" s="9"/>
      <c r="AS1226" s="9"/>
      <c r="AV1226" s="9"/>
      <c r="AW1226" s="9"/>
      <c r="AY1226" s="9"/>
      <c r="BB1226" s="9"/>
    </row>
    <row r="1227" spans="3:54">
      <c r="C1227" s="9"/>
      <c r="F1227" s="9"/>
      <c r="G1227" s="9"/>
      <c r="I1227" s="9"/>
      <c r="L1227" s="9"/>
      <c r="O1227" s="9"/>
      <c r="P1227" s="9"/>
      <c r="R1227" s="9"/>
      <c r="U1227" s="9"/>
      <c r="AP1227" s="9"/>
      <c r="AS1227" s="9"/>
      <c r="AV1227" s="9"/>
      <c r="AW1227" s="9"/>
      <c r="AY1227" s="9"/>
      <c r="BB1227" s="9"/>
    </row>
    <row r="1228" spans="3:54">
      <c r="C1228" s="9"/>
      <c r="F1228" s="9"/>
      <c r="G1228" s="9"/>
      <c r="I1228" s="9"/>
      <c r="L1228" s="9"/>
      <c r="O1228" s="9"/>
      <c r="P1228" s="9"/>
      <c r="R1228" s="9"/>
      <c r="U1228" s="9"/>
      <c r="AP1228" s="9"/>
      <c r="AS1228" s="9"/>
      <c r="AV1228" s="9"/>
      <c r="AW1228" s="9"/>
      <c r="AY1228" s="9"/>
      <c r="BB1228" s="9"/>
    </row>
    <row r="1229" spans="3:54">
      <c r="C1229" s="9"/>
      <c r="F1229" s="9"/>
      <c r="G1229" s="9"/>
      <c r="I1229" s="9"/>
      <c r="L1229" s="9"/>
      <c r="O1229" s="9"/>
      <c r="P1229" s="9"/>
      <c r="R1229" s="9"/>
      <c r="U1229" s="9"/>
      <c r="AP1229" s="9"/>
      <c r="AS1229" s="9"/>
      <c r="AV1229" s="9"/>
      <c r="AW1229" s="9"/>
      <c r="AY1229" s="9"/>
      <c r="BB1229" s="9"/>
    </row>
    <row r="1230" spans="3:54">
      <c r="C1230" s="9"/>
      <c r="F1230" s="9"/>
      <c r="G1230" s="9"/>
      <c r="I1230" s="9"/>
      <c r="L1230" s="9"/>
      <c r="O1230" s="9"/>
      <c r="P1230" s="9"/>
      <c r="R1230" s="9"/>
      <c r="U1230" s="9"/>
      <c r="AP1230" s="9"/>
      <c r="AS1230" s="9"/>
      <c r="AV1230" s="9"/>
      <c r="AW1230" s="9"/>
      <c r="AY1230" s="9"/>
      <c r="BB1230" s="9"/>
    </row>
    <row r="1231" spans="3:54">
      <c r="C1231" s="9"/>
      <c r="F1231" s="9"/>
      <c r="G1231" s="9"/>
      <c r="I1231" s="9"/>
      <c r="L1231" s="9"/>
      <c r="O1231" s="9"/>
      <c r="P1231" s="9"/>
      <c r="R1231" s="9"/>
      <c r="U1231" s="9"/>
      <c r="AP1231" s="9"/>
      <c r="AS1231" s="9"/>
      <c r="AV1231" s="9"/>
      <c r="AW1231" s="9"/>
      <c r="AY1231" s="9"/>
      <c r="BB1231" s="9"/>
    </row>
    <row r="1232" spans="3:54">
      <c r="C1232" s="9"/>
      <c r="F1232" s="9"/>
      <c r="G1232" s="9"/>
      <c r="I1232" s="9"/>
      <c r="L1232" s="9"/>
      <c r="O1232" s="9"/>
      <c r="P1232" s="9"/>
      <c r="R1232" s="9"/>
      <c r="U1232" s="9"/>
      <c r="AP1232" s="9"/>
      <c r="AS1232" s="9"/>
      <c r="AV1232" s="9"/>
      <c r="AW1232" s="9"/>
      <c r="AY1232" s="9"/>
      <c r="BB1232" s="9"/>
    </row>
    <row r="1233" spans="3:54">
      <c r="C1233" s="9"/>
      <c r="F1233" s="9"/>
      <c r="G1233" s="9"/>
      <c r="I1233" s="9"/>
      <c r="L1233" s="9"/>
      <c r="O1233" s="9"/>
      <c r="P1233" s="9"/>
      <c r="R1233" s="9"/>
      <c r="U1233" s="9"/>
      <c r="AP1233" s="9"/>
      <c r="AS1233" s="9"/>
      <c r="AV1233" s="9"/>
      <c r="AW1233" s="9"/>
      <c r="AY1233" s="9"/>
      <c r="BB1233" s="9"/>
    </row>
    <row r="1234" spans="3:54">
      <c r="C1234" s="9"/>
      <c r="F1234" s="9"/>
      <c r="G1234" s="9"/>
      <c r="I1234" s="9"/>
      <c r="L1234" s="9"/>
      <c r="O1234" s="9"/>
      <c r="P1234" s="9"/>
      <c r="R1234" s="9"/>
      <c r="U1234" s="9"/>
      <c r="AP1234" s="9"/>
      <c r="AS1234" s="9"/>
      <c r="AV1234" s="9"/>
      <c r="AW1234" s="9"/>
      <c r="AY1234" s="9"/>
      <c r="BB1234" s="9"/>
    </row>
    <row r="1235" spans="3:54">
      <c r="C1235" s="9"/>
      <c r="F1235" s="9"/>
      <c r="G1235" s="9"/>
      <c r="I1235" s="9"/>
      <c r="L1235" s="9"/>
      <c r="O1235" s="9"/>
      <c r="P1235" s="9"/>
      <c r="R1235" s="9"/>
      <c r="U1235" s="9"/>
      <c r="AP1235" s="9"/>
      <c r="AS1235" s="9"/>
      <c r="AV1235" s="9"/>
      <c r="AW1235" s="9"/>
      <c r="AY1235" s="9"/>
      <c r="BB1235" s="9"/>
    </row>
    <row r="1236" spans="3:54">
      <c r="C1236" s="9"/>
      <c r="F1236" s="9"/>
      <c r="G1236" s="9"/>
      <c r="I1236" s="9"/>
      <c r="L1236" s="9"/>
      <c r="O1236" s="9"/>
      <c r="P1236" s="9"/>
      <c r="R1236" s="9"/>
      <c r="U1236" s="9"/>
      <c r="AP1236" s="9"/>
      <c r="AS1236" s="9"/>
      <c r="AV1236" s="9"/>
      <c r="AW1236" s="9"/>
      <c r="AY1236" s="9"/>
      <c r="BB1236" s="9"/>
    </row>
    <row r="1237" spans="3:54">
      <c r="C1237" s="9"/>
      <c r="F1237" s="9"/>
      <c r="G1237" s="9"/>
      <c r="I1237" s="9"/>
      <c r="L1237" s="9"/>
      <c r="O1237" s="9"/>
      <c r="P1237" s="9"/>
      <c r="R1237" s="9"/>
      <c r="U1237" s="9"/>
      <c r="AP1237" s="9"/>
      <c r="AS1237" s="9"/>
      <c r="AV1237" s="9"/>
      <c r="AW1237" s="9"/>
      <c r="AY1237" s="9"/>
      <c r="BB1237" s="9"/>
    </row>
    <row r="1238" spans="3:54">
      <c r="C1238" s="9"/>
      <c r="F1238" s="9"/>
      <c r="G1238" s="9"/>
      <c r="I1238" s="9"/>
      <c r="L1238" s="9"/>
      <c r="O1238" s="9"/>
      <c r="P1238" s="9"/>
      <c r="R1238" s="9"/>
      <c r="U1238" s="9"/>
      <c r="AP1238" s="9"/>
      <c r="AS1238" s="9"/>
      <c r="AV1238" s="9"/>
      <c r="AW1238" s="9"/>
      <c r="AY1238" s="9"/>
      <c r="BB1238" s="9"/>
    </row>
    <row r="1239" spans="3:54">
      <c r="C1239" s="9"/>
      <c r="F1239" s="9"/>
      <c r="G1239" s="9"/>
      <c r="I1239" s="9"/>
      <c r="L1239" s="9"/>
      <c r="O1239" s="9"/>
      <c r="P1239" s="9"/>
      <c r="R1239" s="9"/>
      <c r="U1239" s="9"/>
      <c r="AP1239" s="9"/>
      <c r="AS1239" s="9"/>
      <c r="AV1239" s="9"/>
      <c r="AW1239" s="9"/>
      <c r="AY1239" s="9"/>
      <c r="BB1239" s="9"/>
    </row>
    <row r="1240" spans="3:54">
      <c r="C1240" s="9"/>
      <c r="F1240" s="9"/>
      <c r="G1240" s="9"/>
      <c r="I1240" s="9"/>
      <c r="L1240" s="9"/>
      <c r="O1240" s="9"/>
      <c r="P1240" s="9"/>
      <c r="R1240" s="9"/>
      <c r="U1240" s="9"/>
      <c r="AP1240" s="9"/>
      <c r="AS1240" s="9"/>
      <c r="AV1240" s="9"/>
      <c r="AW1240" s="9"/>
      <c r="AY1240" s="9"/>
      <c r="BB1240" s="9"/>
    </row>
    <row r="1241" spans="3:54">
      <c r="C1241" s="9"/>
      <c r="F1241" s="9"/>
      <c r="G1241" s="9"/>
      <c r="I1241" s="9"/>
      <c r="L1241" s="9"/>
      <c r="O1241" s="9"/>
      <c r="P1241" s="9"/>
      <c r="R1241" s="9"/>
      <c r="U1241" s="9"/>
      <c r="AP1241" s="9"/>
      <c r="AS1241" s="9"/>
      <c r="AV1241" s="9"/>
      <c r="AW1241" s="9"/>
      <c r="AY1241" s="9"/>
      <c r="BB1241" s="9"/>
    </row>
    <row r="1242" spans="3:54">
      <c r="C1242" s="9"/>
      <c r="F1242" s="9"/>
      <c r="G1242" s="9"/>
      <c r="I1242" s="9"/>
      <c r="L1242" s="9"/>
      <c r="O1242" s="9"/>
      <c r="P1242" s="9"/>
      <c r="R1242" s="9"/>
      <c r="U1242" s="9"/>
      <c r="AP1242" s="9"/>
      <c r="AS1242" s="9"/>
      <c r="AV1242" s="9"/>
      <c r="AW1242" s="9"/>
      <c r="AY1242" s="9"/>
      <c r="BB1242" s="9"/>
    </row>
    <row r="1243" spans="3:54">
      <c r="C1243" s="9"/>
      <c r="F1243" s="9"/>
      <c r="G1243" s="9"/>
      <c r="I1243" s="9"/>
      <c r="L1243" s="9"/>
      <c r="O1243" s="9"/>
      <c r="P1243" s="9"/>
      <c r="R1243" s="9"/>
      <c r="U1243" s="9"/>
      <c r="AP1243" s="9"/>
      <c r="AS1243" s="9"/>
      <c r="AV1243" s="9"/>
      <c r="AW1243" s="9"/>
      <c r="AY1243" s="9"/>
      <c r="BB1243" s="9"/>
    </row>
    <row r="1244" spans="3:54">
      <c r="C1244" s="9"/>
      <c r="F1244" s="9"/>
      <c r="G1244" s="9"/>
      <c r="I1244" s="9"/>
      <c r="L1244" s="9"/>
      <c r="O1244" s="9"/>
      <c r="P1244" s="9"/>
      <c r="R1244" s="9"/>
      <c r="U1244" s="9"/>
      <c r="AP1244" s="9"/>
      <c r="AS1244" s="9"/>
      <c r="AV1244" s="9"/>
      <c r="AW1244" s="9"/>
      <c r="AY1244" s="9"/>
      <c r="BB1244" s="9"/>
    </row>
    <row r="1245" spans="3:54">
      <c r="C1245" s="9"/>
      <c r="F1245" s="9"/>
      <c r="G1245" s="9"/>
      <c r="I1245" s="9"/>
      <c r="L1245" s="9"/>
      <c r="O1245" s="9"/>
      <c r="P1245" s="9"/>
      <c r="R1245" s="9"/>
      <c r="U1245" s="9"/>
      <c r="AP1245" s="9"/>
      <c r="AS1245" s="9"/>
      <c r="AV1245" s="9"/>
      <c r="AW1245" s="9"/>
      <c r="AY1245" s="9"/>
      <c r="BB1245" s="9"/>
    </row>
    <row r="1246" spans="3:54">
      <c r="C1246" s="9"/>
      <c r="F1246" s="9"/>
      <c r="G1246" s="9"/>
      <c r="I1246" s="9"/>
      <c r="L1246" s="9"/>
      <c r="O1246" s="9"/>
      <c r="P1246" s="9"/>
      <c r="R1246" s="9"/>
      <c r="U1246" s="9"/>
      <c r="AP1246" s="9"/>
      <c r="AS1246" s="9"/>
      <c r="AV1246" s="9"/>
      <c r="AW1246" s="9"/>
      <c r="AY1246" s="9"/>
      <c r="BB1246" s="9"/>
    </row>
    <row r="1247" spans="3:54">
      <c r="C1247" s="9"/>
      <c r="F1247" s="9"/>
      <c r="G1247" s="9"/>
      <c r="I1247" s="9"/>
      <c r="L1247" s="9"/>
      <c r="O1247" s="9"/>
      <c r="P1247" s="9"/>
      <c r="R1247" s="9"/>
      <c r="U1247" s="9"/>
      <c r="AP1247" s="9"/>
      <c r="AS1247" s="9"/>
      <c r="AV1247" s="9"/>
      <c r="AW1247" s="9"/>
      <c r="AY1247" s="9"/>
      <c r="BB1247" s="9"/>
    </row>
    <row r="1248" spans="3:54">
      <c r="C1248" s="9"/>
      <c r="F1248" s="9"/>
      <c r="G1248" s="9"/>
      <c r="I1248" s="9"/>
      <c r="L1248" s="9"/>
      <c r="O1248" s="9"/>
      <c r="P1248" s="9"/>
      <c r="R1248" s="9"/>
      <c r="U1248" s="9"/>
      <c r="AP1248" s="9"/>
      <c r="AS1248" s="9"/>
      <c r="AV1248" s="9"/>
      <c r="AW1248" s="9"/>
      <c r="AY1248" s="9"/>
      <c r="BB1248" s="9"/>
    </row>
    <row r="1249" spans="3:54">
      <c r="C1249" s="9"/>
      <c r="F1249" s="9"/>
      <c r="G1249" s="9"/>
      <c r="I1249" s="9"/>
      <c r="L1249" s="9"/>
      <c r="O1249" s="9"/>
      <c r="P1249" s="9"/>
      <c r="R1249" s="9"/>
      <c r="U1249" s="9"/>
      <c r="AP1249" s="9"/>
      <c r="AS1249" s="9"/>
      <c r="AV1249" s="9"/>
      <c r="AW1249" s="9"/>
      <c r="AY1249" s="9"/>
      <c r="BB1249" s="9"/>
    </row>
    <row r="1250" spans="3:54">
      <c r="C1250" s="9"/>
      <c r="F1250" s="9"/>
      <c r="G1250" s="9"/>
      <c r="I1250" s="9"/>
      <c r="L1250" s="9"/>
      <c r="O1250" s="9"/>
      <c r="P1250" s="9"/>
      <c r="R1250" s="9"/>
      <c r="U1250" s="9"/>
      <c r="AP1250" s="9"/>
      <c r="AS1250" s="9"/>
      <c r="AV1250" s="9"/>
      <c r="AW1250" s="9"/>
      <c r="AY1250" s="9"/>
      <c r="BB1250" s="9"/>
    </row>
    <row r="1251" spans="3:54">
      <c r="C1251" s="9"/>
      <c r="F1251" s="9"/>
      <c r="G1251" s="9"/>
      <c r="I1251" s="9"/>
      <c r="L1251" s="9"/>
      <c r="O1251" s="9"/>
      <c r="P1251" s="9"/>
      <c r="R1251" s="9"/>
      <c r="U1251" s="9"/>
      <c r="AP1251" s="9"/>
      <c r="AS1251" s="9"/>
      <c r="AV1251" s="9"/>
      <c r="AW1251" s="9"/>
      <c r="AY1251" s="9"/>
      <c r="BB1251" s="9"/>
    </row>
    <row r="1252" spans="3:54">
      <c r="C1252" s="9"/>
      <c r="F1252" s="9"/>
      <c r="G1252" s="9"/>
      <c r="I1252" s="9"/>
      <c r="L1252" s="9"/>
      <c r="O1252" s="9"/>
      <c r="P1252" s="9"/>
      <c r="R1252" s="9"/>
      <c r="U1252" s="9"/>
      <c r="AP1252" s="9"/>
      <c r="AS1252" s="9"/>
      <c r="AV1252" s="9"/>
      <c r="AW1252" s="9"/>
      <c r="AY1252" s="9"/>
      <c r="BB1252" s="9"/>
    </row>
    <row r="1253" spans="3:54">
      <c r="C1253" s="9"/>
      <c r="F1253" s="9"/>
      <c r="G1253" s="9"/>
      <c r="I1253" s="9"/>
      <c r="L1253" s="9"/>
      <c r="O1253" s="9"/>
      <c r="P1253" s="9"/>
      <c r="R1253" s="9"/>
      <c r="U1253" s="9"/>
      <c r="AP1253" s="9"/>
      <c r="AS1253" s="9"/>
      <c r="AV1253" s="9"/>
      <c r="AW1253" s="9"/>
      <c r="AY1253" s="9"/>
      <c r="BB1253" s="9"/>
    </row>
    <row r="1254" spans="3:54">
      <c r="C1254" s="9"/>
      <c r="F1254" s="9"/>
      <c r="G1254" s="9"/>
      <c r="I1254" s="9"/>
      <c r="L1254" s="9"/>
      <c r="O1254" s="9"/>
      <c r="P1254" s="9"/>
      <c r="R1254" s="9"/>
      <c r="U1254" s="9"/>
      <c r="AP1254" s="9"/>
      <c r="AS1254" s="9"/>
      <c r="AV1254" s="9"/>
      <c r="AW1254" s="9"/>
      <c r="AY1254" s="9"/>
      <c r="BB1254" s="9"/>
    </row>
    <row r="1255" spans="3:54">
      <c r="C1255" s="9"/>
      <c r="F1255" s="9"/>
      <c r="G1255" s="9"/>
      <c r="I1255" s="9"/>
      <c r="L1255" s="9"/>
      <c r="O1255" s="9"/>
      <c r="P1255" s="9"/>
      <c r="R1255" s="9"/>
      <c r="U1255" s="9"/>
      <c r="AP1255" s="9"/>
      <c r="AS1255" s="9"/>
      <c r="AV1255" s="9"/>
      <c r="AW1255" s="9"/>
      <c r="AY1255" s="9"/>
      <c r="BB1255" s="9"/>
    </row>
    <row r="1256" spans="3:54">
      <c r="C1256" s="9"/>
      <c r="F1256" s="9"/>
      <c r="G1256" s="9"/>
      <c r="I1256" s="9"/>
      <c r="L1256" s="9"/>
      <c r="O1256" s="9"/>
      <c r="P1256" s="9"/>
      <c r="R1256" s="9"/>
      <c r="U1256" s="9"/>
      <c r="AP1256" s="9"/>
      <c r="AS1256" s="9"/>
      <c r="AV1256" s="9"/>
      <c r="AW1256" s="9"/>
      <c r="AY1256" s="9"/>
      <c r="BB1256" s="9"/>
    </row>
    <row r="1257" spans="3:54">
      <c r="C1257" s="9"/>
      <c r="F1257" s="9"/>
      <c r="G1257" s="9"/>
      <c r="I1257" s="9"/>
      <c r="L1257" s="9"/>
      <c r="O1257" s="9"/>
      <c r="P1257" s="9"/>
      <c r="R1257" s="9"/>
      <c r="U1257" s="9"/>
      <c r="AP1257" s="9"/>
      <c r="AS1257" s="9"/>
      <c r="AV1257" s="9"/>
      <c r="AW1257" s="9"/>
      <c r="AY1257" s="9"/>
      <c r="BB1257" s="9"/>
    </row>
    <row r="1258" spans="3:54">
      <c r="C1258" s="9"/>
      <c r="F1258" s="9"/>
      <c r="G1258" s="9"/>
      <c r="I1258" s="9"/>
      <c r="L1258" s="9"/>
      <c r="O1258" s="9"/>
      <c r="P1258" s="9"/>
      <c r="R1258" s="9"/>
      <c r="U1258" s="9"/>
      <c r="AP1258" s="9"/>
      <c r="AS1258" s="9"/>
      <c r="AV1258" s="9"/>
      <c r="AW1258" s="9"/>
      <c r="AY1258" s="9"/>
      <c r="BB1258" s="9"/>
    </row>
    <row r="1259" spans="3:54">
      <c r="C1259" s="9"/>
      <c r="F1259" s="9"/>
      <c r="G1259" s="9"/>
      <c r="I1259" s="9"/>
      <c r="L1259" s="9"/>
      <c r="O1259" s="9"/>
      <c r="P1259" s="9"/>
      <c r="R1259" s="9"/>
      <c r="U1259" s="9"/>
      <c r="AP1259" s="9"/>
      <c r="AS1259" s="9"/>
      <c r="AV1259" s="9"/>
      <c r="AW1259" s="9"/>
      <c r="AY1259" s="9"/>
      <c r="BB1259" s="9"/>
    </row>
    <row r="1260" spans="3:54">
      <c r="C1260" s="9"/>
      <c r="F1260" s="9"/>
      <c r="G1260" s="9"/>
      <c r="I1260" s="9"/>
      <c r="L1260" s="9"/>
      <c r="O1260" s="9"/>
      <c r="P1260" s="9"/>
      <c r="R1260" s="9"/>
      <c r="U1260" s="9"/>
      <c r="AP1260" s="9"/>
      <c r="AS1260" s="9"/>
      <c r="AV1260" s="9"/>
      <c r="AW1260" s="9"/>
      <c r="AY1260" s="9"/>
      <c r="BB1260" s="9"/>
    </row>
    <row r="1261" spans="3:54">
      <c r="C1261" s="9"/>
      <c r="F1261" s="9"/>
      <c r="G1261" s="9"/>
      <c r="I1261" s="9"/>
      <c r="L1261" s="9"/>
      <c r="O1261" s="9"/>
      <c r="P1261" s="9"/>
      <c r="R1261" s="9"/>
      <c r="U1261" s="9"/>
      <c r="AP1261" s="9"/>
      <c r="AS1261" s="9"/>
      <c r="AV1261" s="9"/>
      <c r="AW1261" s="9"/>
      <c r="AY1261" s="9"/>
      <c r="BB1261" s="9"/>
    </row>
    <row r="1262" spans="3:54">
      <c r="C1262" s="9"/>
      <c r="F1262" s="9"/>
      <c r="G1262" s="9"/>
      <c r="I1262" s="9"/>
      <c r="L1262" s="9"/>
      <c r="O1262" s="9"/>
      <c r="P1262" s="9"/>
      <c r="R1262" s="9"/>
      <c r="U1262" s="9"/>
      <c r="AP1262" s="9"/>
      <c r="AS1262" s="9"/>
      <c r="AV1262" s="9"/>
      <c r="AW1262" s="9"/>
      <c r="AY1262" s="9"/>
      <c r="BB1262" s="9"/>
    </row>
    <row r="1263" spans="3:54">
      <c r="C1263" s="9"/>
      <c r="F1263" s="9"/>
      <c r="G1263" s="9"/>
      <c r="I1263" s="9"/>
      <c r="L1263" s="9"/>
      <c r="O1263" s="9"/>
      <c r="P1263" s="9"/>
      <c r="R1263" s="9"/>
      <c r="U1263" s="9"/>
      <c r="AP1263" s="9"/>
      <c r="AS1263" s="9"/>
      <c r="AV1263" s="9"/>
      <c r="AW1263" s="9"/>
      <c r="AY1263" s="9"/>
      <c r="BB1263" s="9"/>
    </row>
    <row r="1264" spans="3:54">
      <c r="C1264" s="9"/>
      <c r="F1264" s="9"/>
      <c r="G1264" s="9"/>
      <c r="I1264" s="9"/>
      <c r="L1264" s="9"/>
      <c r="O1264" s="9"/>
      <c r="P1264" s="9"/>
      <c r="R1264" s="9"/>
      <c r="U1264" s="9"/>
      <c r="AP1264" s="9"/>
      <c r="AS1264" s="9"/>
      <c r="AV1264" s="9"/>
      <c r="AW1264" s="9"/>
      <c r="AY1264" s="9"/>
      <c r="BB1264" s="9"/>
    </row>
    <row r="1265" spans="3:54">
      <c r="C1265" s="9"/>
      <c r="F1265" s="9"/>
      <c r="G1265" s="9"/>
      <c r="I1265" s="9"/>
      <c r="L1265" s="9"/>
      <c r="O1265" s="9"/>
      <c r="P1265" s="9"/>
      <c r="R1265" s="9"/>
      <c r="U1265" s="9"/>
      <c r="AP1265" s="9"/>
      <c r="AS1265" s="9"/>
      <c r="AV1265" s="9"/>
      <c r="AW1265" s="9"/>
      <c r="AY1265" s="9"/>
      <c r="BB1265" s="9"/>
    </row>
    <row r="1266" spans="3:54">
      <c r="C1266" s="9"/>
      <c r="F1266" s="9"/>
      <c r="G1266" s="9"/>
      <c r="I1266" s="9"/>
      <c r="L1266" s="9"/>
      <c r="O1266" s="9"/>
      <c r="P1266" s="9"/>
      <c r="R1266" s="9"/>
      <c r="U1266" s="9"/>
      <c r="AP1266" s="9"/>
      <c r="AS1266" s="9"/>
      <c r="AV1266" s="9"/>
      <c r="AW1266" s="9"/>
      <c r="AY1266" s="9"/>
      <c r="BB1266" s="9"/>
    </row>
    <row r="1267" spans="3:54">
      <c r="C1267" s="9"/>
      <c r="F1267" s="9"/>
      <c r="G1267" s="9"/>
      <c r="I1267" s="9"/>
      <c r="L1267" s="9"/>
      <c r="O1267" s="9"/>
      <c r="P1267" s="9"/>
      <c r="R1267" s="9"/>
      <c r="U1267" s="9"/>
      <c r="AP1267" s="9"/>
      <c r="AS1267" s="9"/>
      <c r="AV1267" s="9"/>
      <c r="AW1267" s="9"/>
      <c r="AY1267" s="9"/>
      <c r="BB1267" s="9"/>
    </row>
    <row r="1268" spans="3:54">
      <c r="C1268" s="9"/>
      <c r="F1268" s="9"/>
      <c r="G1268" s="9"/>
      <c r="I1268" s="9"/>
      <c r="L1268" s="9"/>
      <c r="O1268" s="9"/>
      <c r="P1268" s="9"/>
      <c r="R1268" s="9"/>
      <c r="U1268" s="9"/>
      <c r="AP1268" s="9"/>
      <c r="AS1268" s="9"/>
      <c r="AV1268" s="9"/>
      <c r="AW1268" s="9"/>
      <c r="AY1268" s="9"/>
      <c r="BB1268" s="9"/>
    </row>
    <row r="1269" spans="3:54">
      <c r="C1269" s="9"/>
      <c r="F1269" s="9"/>
      <c r="G1269" s="9"/>
      <c r="I1269" s="9"/>
      <c r="L1269" s="9"/>
      <c r="O1269" s="9"/>
      <c r="P1269" s="9"/>
      <c r="R1269" s="9"/>
      <c r="U1269" s="9"/>
      <c r="AP1269" s="9"/>
      <c r="AS1269" s="9"/>
      <c r="AV1269" s="9"/>
      <c r="AW1269" s="9"/>
      <c r="AY1269" s="9"/>
      <c r="BB1269" s="9"/>
    </row>
    <row r="1270" spans="3:54">
      <c r="C1270" s="9"/>
      <c r="F1270" s="9"/>
      <c r="G1270" s="9"/>
      <c r="I1270" s="9"/>
      <c r="L1270" s="9"/>
      <c r="O1270" s="9"/>
      <c r="P1270" s="9"/>
      <c r="R1270" s="9"/>
      <c r="U1270" s="9"/>
      <c r="AP1270" s="9"/>
      <c r="AS1270" s="9"/>
      <c r="AV1270" s="9"/>
      <c r="AW1270" s="9"/>
      <c r="AY1270" s="9"/>
      <c r="BB1270" s="9"/>
    </row>
    <row r="1271" spans="3:54">
      <c r="C1271" s="9"/>
      <c r="F1271" s="9"/>
      <c r="G1271" s="9"/>
      <c r="I1271" s="9"/>
      <c r="L1271" s="9"/>
      <c r="O1271" s="9"/>
      <c r="P1271" s="9"/>
      <c r="R1271" s="9"/>
      <c r="U1271" s="9"/>
      <c r="AP1271" s="9"/>
      <c r="AS1271" s="9"/>
      <c r="AV1271" s="9"/>
      <c r="AW1271" s="9"/>
      <c r="AY1271" s="9"/>
      <c r="BB1271" s="9"/>
    </row>
    <row r="1272" spans="3:54">
      <c r="C1272" s="9"/>
      <c r="F1272" s="9"/>
      <c r="G1272" s="9"/>
      <c r="I1272" s="9"/>
      <c r="L1272" s="9"/>
      <c r="O1272" s="9"/>
      <c r="P1272" s="9"/>
      <c r="R1272" s="9"/>
      <c r="U1272" s="9"/>
      <c r="AP1272" s="9"/>
      <c r="AS1272" s="9"/>
      <c r="AV1272" s="9"/>
      <c r="AW1272" s="9"/>
      <c r="AY1272" s="9"/>
      <c r="BB1272" s="9"/>
    </row>
    <row r="1273" spans="3:54">
      <c r="C1273" s="9"/>
      <c r="F1273" s="9"/>
      <c r="G1273" s="9"/>
      <c r="I1273" s="9"/>
      <c r="L1273" s="9"/>
      <c r="O1273" s="9"/>
      <c r="P1273" s="9"/>
      <c r="R1273" s="9"/>
      <c r="U1273" s="9"/>
      <c r="AP1273" s="9"/>
      <c r="AS1273" s="9"/>
      <c r="AV1273" s="9"/>
      <c r="AW1273" s="9"/>
      <c r="AY1273" s="9"/>
      <c r="BB1273" s="9"/>
    </row>
    <row r="1274" spans="3:54">
      <c r="C1274" s="9"/>
      <c r="F1274" s="9"/>
      <c r="G1274" s="9"/>
      <c r="I1274" s="9"/>
      <c r="L1274" s="9"/>
      <c r="O1274" s="9"/>
      <c r="P1274" s="9"/>
      <c r="R1274" s="9"/>
      <c r="U1274" s="9"/>
      <c r="AP1274" s="9"/>
      <c r="AS1274" s="9"/>
      <c r="AV1274" s="9"/>
      <c r="AW1274" s="9"/>
      <c r="AY1274" s="9"/>
      <c r="BB1274" s="9"/>
    </row>
    <row r="1275" spans="3:54">
      <c r="C1275" s="9"/>
      <c r="F1275" s="9"/>
      <c r="G1275" s="9"/>
      <c r="I1275" s="9"/>
      <c r="L1275" s="9"/>
      <c r="O1275" s="9"/>
      <c r="P1275" s="9"/>
      <c r="R1275" s="9"/>
      <c r="U1275" s="9"/>
      <c r="AP1275" s="9"/>
      <c r="AS1275" s="9"/>
      <c r="AV1275" s="9"/>
      <c r="AW1275" s="9"/>
      <c r="AY1275" s="9"/>
      <c r="BB1275" s="9"/>
    </row>
    <row r="1276" spans="3:54">
      <c r="C1276" s="9"/>
      <c r="F1276" s="9"/>
      <c r="G1276" s="9"/>
      <c r="I1276" s="9"/>
      <c r="L1276" s="9"/>
      <c r="O1276" s="9"/>
      <c r="P1276" s="9"/>
      <c r="R1276" s="9"/>
      <c r="U1276" s="9"/>
      <c r="AP1276" s="9"/>
      <c r="AS1276" s="9"/>
      <c r="AV1276" s="9"/>
      <c r="AW1276" s="9"/>
      <c r="AY1276" s="9"/>
      <c r="BB1276" s="9"/>
    </row>
    <row r="1277" spans="3:54">
      <c r="C1277" s="9"/>
      <c r="F1277" s="9"/>
      <c r="G1277" s="9"/>
      <c r="I1277" s="9"/>
      <c r="L1277" s="9"/>
      <c r="O1277" s="9"/>
      <c r="P1277" s="9"/>
      <c r="R1277" s="9"/>
      <c r="U1277" s="9"/>
      <c r="AP1277" s="9"/>
      <c r="AS1277" s="9"/>
      <c r="AV1277" s="9"/>
      <c r="AW1277" s="9"/>
      <c r="AY1277" s="9"/>
      <c r="BB1277" s="9"/>
    </row>
    <row r="1278" spans="3:54">
      <c r="C1278" s="9"/>
      <c r="F1278" s="9"/>
      <c r="G1278" s="9"/>
      <c r="I1278" s="9"/>
      <c r="L1278" s="9"/>
      <c r="O1278" s="9"/>
      <c r="P1278" s="9"/>
      <c r="R1278" s="9"/>
      <c r="U1278" s="9"/>
      <c r="AP1278" s="9"/>
      <c r="AS1278" s="9"/>
      <c r="AV1278" s="9"/>
      <c r="AW1278" s="9"/>
      <c r="AY1278" s="9"/>
      <c r="BB1278" s="9"/>
    </row>
    <row r="1279" spans="3:54">
      <c r="C1279" s="9"/>
      <c r="F1279" s="9"/>
      <c r="G1279" s="9"/>
      <c r="I1279" s="9"/>
      <c r="L1279" s="9"/>
      <c r="O1279" s="9"/>
      <c r="P1279" s="9"/>
      <c r="R1279" s="9"/>
      <c r="U1279" s="9"/>
      <c r="AP1279" s="9"/>
      <c r="AS1279" s="9"/>
      <c r="AV1279" s="9"/>
      <c r="AW1279" s="9"/>
      <c r="AY1279" s="9"/>
      <c r="BB1279" s="9"/>
    </row>
    <row r="1280" spans="3:54">
      <c r="C1280" s="9"/>
      <c r="F1280" s="9"/>
      <c r="G1280" s="9"/>
      <c r="I1280" s="9"/>
      <c r="L1280" s="9"/>
      <c r="O1280" s="9"/>
      <c r="P1280" s="9"/>
      <c r="R1280" s="9"/>
      <c r="U1280" s="9"/>
      <c r="AP1280" s="9"/>
      <c r="AS1280" s="9"/>
      <c r="AV1280" s="9"/>
      <c r="AW1280" s="9"/>
      <c r="AY1280" s="9"/>
      <c r="BB1280" s="9"/>
    </row>
    <row r="1281" spans="3:54">
      <c r="C1281" s="9"/>
      <c r="F1281" s="9"/>
      <c r="G1281" s="9"/>
      <c r="I1281" s="9"/>
      <c r="L1281" s="9"/>
      <c r="O1281" s="9"/>
      <c r="P1281" s="9"/>
      <c r="R1281" s="9"/>
      <c r="U1281" s="9"/>
      <c r="AP1281" s="9"/>
      <c r="AS1281" s="9"/>
      <c r="AV1281" s="9"/>
      <c r="AW1281" s="9"/>
      <c r="AY1281" s="9"/>
      <c r="BB1281" s="9"/>
    </row>
    <row r="1282" spans="3:54">
      <c r="C1282" s="9"/>
      <c r="F1282" s="9"/>
      <c r="G1282" s="9"/>
      <c r="I1282" s="9"/>
      <c r="L1282" s="9"/>
      <c r="O1282" s="9"/>
      <c r="P1282" s="9"/>
      <c r="R1282" s="9"/>
      <c r="U1282" s="9"/>
      <c r="AP1282" s="9"/>
      <c r="AS1282" s="9"/>
      <c r="AV1282" s="9"/>
      <c r="AW1282" s="9"/>
      <c r="AY1282" s="9"/>
      <c r="BB1282" s="9"/>
    </row>
    <row r="1283" spans="3:54">
      <c r="C1283" s="9"/>
      <c r="F1283" s="9"/>
      <c r="G1283" s="9"/>
      <c r="I1283" s="9"/>
      <c r="L1283" s="9"/>
      <c r="O1283" s="9"/>
      <c r="P1283" s="9"/>
      <c r="R1283" s="9"/>
      <c r="U1283" s="9"/>
      <c r="AP1283" s="9"/>
      <c r="AS1283" s="9"/>
      <c r="AV1283" s="9"/>
      <c r="AW1283" s="9"/>
      <c r="AY1283" s="9"/>
      <c r="BB1283" s="9"/>
    </row>
    <row r="1284" spans="3:54">
      <c r="C1284" s="9"/>
      <c r="F1284" s="9"/>
      <c r="G1284" s="9"/>
      <c r="I1284" s="9"/>
      <c r="L1284" s="9"/>
      <c r="O1284" s="9"/>
      <c r="P1284" s="9"/>
      <c r="R1284" s="9"/>
      <c r="U1284" s="9"/>
      <c r="AP1284" s="9"/>
      <c r="AS1284" s="9"/>
      <c r="AV1284" s="9"/>
      <c r="AW1284" s="9"/>
      <c r="AY1284" s="9"/>
      <c r="BB1284" s="9"/>
    </row>
    <row r="1285" spans="3:54">
      <c r="C1285" s="9"/>
      <c r="F1285" s="9"/>
      <c r="G1285" s="9"/>
      <c r="I1285" s="9"/>
      <c r="L1285" s="9"/>
      <c r="O1285" s="9"/>
      <c r="P1285" s="9"/>
      <c r="R1285" s="9"/>
      <c r="U1285" s="9"/>
      <c r="AP1285" s="9"/>
      <c r="AS1285" s="9"/>
      <c r="AV1285" s="9"/>
      <c r="AW1285" s="9"/>
      <c r="AY1285" s="9"/>
      <c r="BB1285" s="9"/>
    </row>
    <row r="1286" spans="3:54">
      <c r="C1286" s="9"/>
      <c r="F1286" s="9"/>
      <c r="G1286" s="9"/>
      <c r="I1286" s="9"/>
      <c r="L1286" s="9"/>
      <c r="O1286" s="9"/>
      <c r="P1286" s="9"/>
      <c r="R1286" s="9"/>
      <c r="U1286" s="9"/>
      <c r="AP1286" s="9"/>
      <c r="AS1286" s="9"/>
      <c r="AV1286" s="9"/>
      <c r="AW1286" s="9"/>
      <c r="AY1286" s="9"/>
      <c r="BB1286" s="9"/>
    </row>
    <row r="1287" spans="3:54">
      <c r="C1287" s="9"/>
      <c r="F1287" s="9"/>
      <c r="G1287" s="9"/>
      <c r="I1287" s="9"/>
      <c r="L1287" s="9"/>
      <c r="O1287" s="9"/>
      <c r="P1287" s="9"/>
      <c r="R1287" s="9"/>
      <c r="U1287" s="9"/>
      <c r="AP1287" s="9"/>
      <c r="AS1287" s="9"/>
      <c r="AV1287" s="9"/>
      <c r="AW1287" s="9"/>
      <c r="AY1287" s="9"/>
      <c r="BB1287" s="9"/>
    </row>
    <row r="1288" spans="3:54">
      <c r="C1288" s="9"/>
      <c r="F1288" s="9"/>
      <c r="G1288" s="9"/>
      <c r="I1288" s="9"/>
      <c r="L1288" s="9"/>
      <c r="O1288" s="9"/>
      <c r="P1288" s="9"/>
      <c r="R1288" s="9"/>
      <c r="U1288" s="9"/>
      <c r="AP1288" s="9"/>
      <c r="AS1288" s="9"/>
      <c r="AV1288" s="9"/>
      <c r="AW1288" s="9"/>
      <c r="AY1288" s="9"/>
      <c r="BB1288" s="9"/>
    </row>
    <row r="1289" spans="3:54">
      <c r="C1289" s="9"/>
      <c r="F1289" s="9"/>
      <c r="G1289" s="9"/>
      <c r="I1289" s="9"/>
      <c r="L1289" s="9"/>
      <c r="O1289" s="9"/>
      <c r="P1289" s="9"/>
      <c r="R1289" s="9"/>
      <c r="U1289" s="9"/>
      <c r="AP1289" s="9"/>
      <c r="AS1289" s="9"/>
      <c r="AV1289" s="9"/>
      <c r="AW1289" s="9"/>
      <c r="AY1289" s="9"/>
      <c r="BB1289" s="9"/>
    </row>
    <row r="1290" spans="3:54">
      <c r="C1290" s="9"/>
      <c r="F1290" s="9"/>
      <c r="G1290" s="9"/>
      <c r="I1290" s="9"/>
      <c r="L1290" s="9"/>
      <c r="O1290" s="9"/>
      <c r="P1290" s="9"/>
      <c r="R1290" s="9"/>
      <c r="U1290" s="9"/>
      <c r="AP1290" s="9"/>
      <c r="AS1290" s="9"/>
      <c r="AV1290" s="9"/>
      <c r="AW1290" s="9"/>
      <c r="AY1290" s="9"/>
      <c r="BB1290" s="9"/>
    </row>
    <row r="1291" spans="3:54">
      <c r="C1291" s="9"/>
      <c r="F1291" s="9"/>
      <c r="G1291" s="9"/>
      <c r="I1291" s="9"/>
      <c r="L1291" s="9"/>
      <c r="O1291" s="9"/>
      <c r="P1291" s="9"/>
      <c r="R1291" s="9"/>
      <c r="U1291" s="9"/>
      <c r="AP1291" s="9"/>
      <c r="AS1291" s="9"/>
      <c r="AV1291" s="9"/>
      <c r="AW1291" s="9"/>
      <c r="AY1291" s="9"/>
      <c r="BB1291" s="9"/>
    </row>
    <row r="1292" spans="3:54">
      <c r="C1292" s="9"/>
      <c r="F1292" s="9"/>
      <c r="G1292" s="9"/>
      <c r="I1292" s="9"/>
      <c r="L1292" s="9"/>
      <c r="O1292" s="9"/>
      <c r="P1292" s="9"/>
      <c r="R1292" s="9"/>
      <c r="U1292" s="9"/>
      <c r="AP1292" s="9"/>
      <c r="AS1292" s="9"/>
      <c r="AV1292" s="9"/>
      <c r="AW1292" s="9"/>
      <c r="AY1292" s="9"/>
      <c r="BB1292" s="9"/>
    </row>
    <row r="1293" spans="3:54">
      <c r="C1293" s="9"/>
      <c r="F1293" s="9"/>
      <c r="G1293" s="9"/>
      <c r="I1293" s="9"/>
      <c r="L1293" s="9"/>
      <c r="O1293" s="9"/>
      <c r="P1293" s="9"/>
      <c r="R1293" s="9"/>
      <c r="U1293" s="9"/>
      <c r="AP1293" s="9"/>
      <c r="AS1293" s="9"/>
      <c r="AV1293" s="9"/>
      <c r="AW1293" s="9"/>
      <c r="AY1293" s="9"/>
      <c r="BB1293" s="9"/>
    </row>
    <row r="1294" spans="3:54">
      <c r="C1294" s="9"/>
      <c r="F1294" s="9"/>
      <c r="G1294" s="9"/>
      <c r="I1294" s="9"/>
      <c r="L1294" s="9"/>
      <c r="O1294" s="9"/>
      <c r="P1294" s="9"/>
      <c r="R1294" s="9"/>
      <c r="U1294" s="9"/>
      <c r="AP1294" s="9"/>
      <c r="AS1294" s="9"/>
      <c r="AV1294" s="9"/>
      <c r="AW1294" s="9"/>
      <c r="AY1294" s="9"/>
      <c r="BB1294" s="9"/>
    </row>
    <row r="1295" spans="3:54">
      <c r="C1295" s="9"/>
      <c r="F1295" s="9"/>
      <c r="G1295" s="9"/>
      <c r="I1295" s="9"/>
      <c r="L1295" s="9"/>
      <c r="O1295" s="9"/>
      <c r="P1295" s="9"/>
      <c r="R1295" s="9"/>
      <c r="U1295" s="9"/>
      <c r="AP1295" s="9"/>
      <c r="AS1295" s="9"/>
      <c r="AV1295" s="9"/>
      <c r="AW1295" s="9"/>
      <c r="AY1295" s="9"/>
      <c r="BB1295" s="9"/>
    </row>
    <row r="1296" spans="3:54">
      <c r="C1296" s="9"/>
      <c r="F1296" s="9"/>
      <c r="G1296" s="9"/>
      <c r="I1296" s="9"/>
      <c r="L1296" s="9"/>
      <c r="O1296" s="9"/>
      <c r="P1296" s="9"/>
      <c r="R1296" s="9"/>
      <c r="U1296" s="9"/>
      <c r="AP1296" s="9"/>
      <c r="AS1296" s="9"/>
      <c r="AV1296" s="9"/>
      <c r="AW1296" s="9"/>
      <c r="AY1296" s="9"/>
      <c r="BB1296" s="9"/>
    </row>
    <row r="1297" spans="3:54">
      <c r="C1297" s="9"/>
      <c r="F1297" s="9"/>
      <c r="G1297" s="9"/>
      <c r="I1297" s="9"/>
      <c r="L1297" s="9"/>
      <c r="O1297" s="9"/>
      <c r="P1297" s="9"/>
      <c r="R1297" s="9"/>
      <c r="U1297" s="9"/>
      <c r="AP1297" s="9"/>
      <c r="AS1297" s="9"/>
      <c r="AV1297" s="9"/>
      <c r="AW1297" s="9"/>
      <c r="AY1297" s="9"/>
      <c r="BB1297" s="9"/>
    </row>
    <row r="1298" spans="3:54">
      <c r="C1298" s="9"/>
      <c r="F1298" s="9"/>
      <c r="G1298" s="9"/>
      <c r="I1298" s="9"/>
      <c r="L1298" s="9"/>
      <c r="O1298" s="9"/>
      <c r="P1298" s="9"/>
      <c r="R1298" s="9"/>
      <c r="U1298" s="9"/>
      <c r="AP1298" s="9"/>
      <c r="AS1298" s="9"/>
      <c r="AV1298" s="9"/>
      <c r="AW1298" s="9"/>
      <c r="AY1298" s="9"/>
      <c r="BB1298" s="9"/>
    </row>
    <row r="1299" spans="3:54">
      <c r="C1299" s="9"/>
      <c r="F1299" s="9"/>
      <c r="G1299" s="9"/>
      <c r="I1299" s="9"/>
      <c r="L1299" s="9"/>
      <c r="O1299" s="9"/>
      <c r="P1299" s="9"/>
      <c r="R1299" s="9"/>
      <c r="U1299" s="9"/>
      <c r="AP1299" s="9"/>
      <c r="AS1299" s="9"/>
      <c r="AV1299" s="9"/>
      <c r="AW1299" s="9"/>
      <c r="AY1299" s="9"/>
      <c r="BB1299" s="9"/>
    </row>
    <row r="1300" spans="3:54">
      <c r="C1300" s="9"/>
      <c r="F1300" s="9"/>
      <c r="G1300" s="9"/>
      <c r="I1300" s="9"/>
      <c r="L1300" s="9"/>
      <c r="O1300" s="9"/>
      <c r="P1300" s="9"/>
      <c r="R1300" s="9"/>
      <c r="U1300" s="9"/>
      <c r="AP1300" s="9"/>
      <c r="AS1300" s="9"/>
      <c r="AV1300" s="9"/>
      <c r="AW1300" s="9"/>
      <c r="AY1300" s="9"/>
      <c r="BB1300" s="9"/>
    </row>
    <row r="1301" spans="3:54">
      <c r="C1301" s="9"/>
      <c r="F1301" s="9"/>
      <c r="G1301" s="9"/>
      <c r="I1301" s="9"/>
      <c r="L1301" s="9"/>
      <c r="O1301" s="9"/>
      <c r="P1301" s="9"/>
      <c r="R1301" s="9"/>
      <c r="U1301" s="9"/>
      <c r="AP1301" s="9"/>
      <c r="AS1301" s="9"/>
      <c r="AV1301" s="9"/>
      <c r="AW1301" s="9"/>
      <c r="AY1301" s="9"/>
      <c r="BB1301" s="9"/>
    </row>
    <row r="1302" spans="3:54">
      <c r="C1302" s="9"/>
      <c r="F1302" s="9"/>
      <c r="G1302" s="9"/>
      <c r="I1302" s="9"/>
      <c r="L1302" s="9"/>
      <c r="O1302" s="9"/>
      <c r="P1302" s="9"/>
      <c r="R1302" s="9"/>
      <c r="U1302" s="9"/>
      <c r="AP1302" s="9"/>
      <c r="AS1302" s="9"/>
      <c r="AV1302" s="9"/>
      <c r="AW1302" s="9"/>
      <c r="AY1302" s="9"/>
      <c r="BB1302" s="9"/>
    </row>
    <row r="1303" spans="3:54">
      <c r="C1303" s="9"/>
      <c r="F1303" s="9"/>
      <c r="G1303" s="9"/>
      <c r="I1303" s="9"/>
      <c r="L1303" s="9"/>
      <c r="O1303" s="9"/>
      <c r="P1303" s="9"/>
      <c r="R1303" s="9"/>
      <c r="U1303" s="9"/>
      <c r="AP1303" s="9"/>
      <c r="AS1303" s="9"/>
      <c r="AV1303" s="9"/>
      <c r="AW1303" s="9"/>
      <c r="AY1303" s="9"/>
      <c r="BB1303" s="9"/>
    </row>
    <row r="1304" spans="3:54">
      <c r="C1304" s="9"/>
      <c r="F1304" s="9"/>
      <c r="G1304" s="9"/>
      <c r="I1304" s="9"/>
      <c r="L1304" s="9"/>
      <c r="O1304" s="9"/>
      <c r="P1304" s="9"/>
      <c r="R1304" s="9"/>
      <c r="U1304" s="9"/>
      <c r="AP1304" s="9"/>
      <c r="AS1304" s="9"/>
      <c r="AV1304" s="9"/>
      <c r="AW1304" s="9"/>
      <c r="AY1304" s="9"/>
      <c r="BB1304" s="9"/>
    </row>
    <row r="1305" spans="3:54">
      <c r="C1305" s="9"/>
      <c r="F1305" s="9"/>
      <c r="G1305" s="9"/>
      <c r="I1305" s="9"/>
      <c r="L1305" s="9"/>
      <c r="O1305" s="9"/>
      <c r="P1305" s="9"/>
      <c r="R1305" s="9"/>
      <c r="U1305" s="9"/>
      <c r="AP1305" s="9"/>
      <c r="AS1305" s="9"/>
      <c r="AV1305" s="9"/>
      <c r="AW1305" s="9"/>
      <c r="AY1305" s="9"/>
      <c r="BB1305" s="9"/>
    </row>
    <row r="1306" spans="3:54">
      <c r="C1306" s="9"/>
      <c r="F1306" s="9"/>
      <c r="G1306" s="9"/>
      <c r="I1306" s="9"/>
      <c r="L1306" s="9"/>
      <c r="O1306" s="9"/>
      <c r="P1306" s="9"/>
      <c r="R1306" s="9"/>
      <c r="U1306" s="9"/>
      <c r="AP1306" s="9"/>
      <c r="AS1306" s="9"/>
      <c r="AV1306" s="9"/>
      <c r="AW1306" s="9"/>
      <c r="AY1306" s="9"/>
      <c r="BB1306" s="9"/>
    </row>
    <row r="1307" spans="3:54">
      <c r="C1307" s="9"/>
      <c r="F1307" s="9"/>
      <c r="G1307" s="9"/>
      <c r="I1307" s="9"/>
      <c r="L1307" s="9"/>
      <c r="O1307" s="9"/>
      <c r="P1307" s="9"/>
      <c r="R1307" s="9"/>
      <c r="U1307" s="9"/>
      <c r="AP1307" s="9"/>
      <c r="AS1307" s="9"/>
      <c r="AV1307" s="9"/>
      <c r="AW1307" s="9"/>
      <c r="AY1307" s="9"/>
      <c r="BB1307" s="9"/>
    </row>
    <row r="1308" spans="3:54">
      <c r="C1308" s="9"/>
      <c r="F1308" s="9"/>
      <c r="G1308" s="9"/>
      <c r="I1308" s="9"/>
      <c r="L1308" s="9"/>
      <c r="O1308" s="9"/>
      <c r="P1308" s="9"/>
      <c r="R1308" s="9"/>
      <c r="U1308" s="9"/>
      <c r="AP1308" s="9"/>
      <c r="AS1308" s="9"/>
      <c r="AV1308" s="9"/>
      <c r="AW1308" s="9"/>
      <c r="AY1308" s="9"/>
      <c r="BB1308" s="9"/>
    </row>
    <row r="1309" spans="3:54">
      <c r="C1309" s="9"/>
      <c r="F1309" s="9"/>
      <c r="G1309" s="9"/>
      <c r="I1309" s="9"/>
      <c r="L1309" s="9"/>
      <c r="O1309" s="9"/>
      <c r="P1309" s="9"/>
      <c r="R1309" s="9"/>
      <c r="U1309" s="9"/>
      <c r="AP1309" s="9"/>
      <c r="AS1309" s="9"/>
      <c r="AV1309" s="9"/>
      <c r="AW1309" s="9"/>
      <c r="AY1309" s="9"/>
      <c r="BB1309" s="9"/>
    </row>
    <row r="1310" spans="3:54">
      <c r="C1310" s="9"/>
      <c r="F1310" s="9"/>
      <c r="G1310" s="9"/>
      <c r="I1310" s="9"/>
      <c r="L1310" s="9"/>
      <c r="O1310" s="9"/>
      <c r="P1310" s="9"/>
      <c r="R1310" s="9"/>
      <c r="U1310" s="9"/>
      <c r="AP1310" s="9"/>
      <c r="AS1310" s="9"/>
      <c r="AV1310" s="9"/>
      <c r="AW1310" s="9"/>
      <c r="AY1310" s="9"/>
      <c r="BB1310" s="9"/>
    </row>
    <row r="1311" spans="3:54">
      <c r="C1311" s="9"/>
      <c r="F1311" s="9"/>
      <c r="G1311" s="9"/>
      <c r="I1311" s="9"/>
      <c r="L1311" s="9"/>
      <c r="O1311" s="9"/>
      <c r="P1311" s="9"/>
      <c r="R1311" s="9"/>
      <c r="U1311" s="9"/>
      <c r="AP1311" s="9"/>
      <c r="AS1311" s="9"/>
      <c r="AV1311" s="9"/>
      <c r="AW1311" s="9"/>
      <c r="AY1311" s="9"/>
      <c r="BB1311" s="9"/>
    </row>
    <row r="1312" spans="3:54">
      <c r="C1312" s="9"/>
      <c r="F1312" s="9"/>
      <c r="G1312" s="9"/>
      <c r="I1312" s="9"/>
      <c r="L1312" s="9"/>
      <c r="O1312" s="9"/>
      <c r="P1312" s="9"/>
      <c r="R1312" s="9"/>
      <c r="U1312" s="9"/>
      <c r="AP1312" s="9"/>
      <c r="AS1312" s="9"/>
      <c r="AV1312" s="9"/>
      <c r="AW1312" s="9"/>
      <c r="AY1312" s="9"/>
      <c r="BB1312" s="9"/>
    </row>
    <row r="1313" spans="3:54">
      <c r="C1313" s="9"/>
      <c r="F1313" s="9"/>
      <c r="G1313" s="9"/>
      <c r="I1313" s="9"/>
      <c r="L1313" s="9"/>
      <c r="O1313" s="9"/>
      <c r="P1313" s="9"/>
      <c r="R1313" s="9"/>
      <c r="U1313" s="9"/>
      <c r="AP1313" s="9"/>
      <c r="AS1313" s="9"/>
      <c r="AV1313" s="9"/>
      <c r="AW1313" s="9"/>
      <c r="AY1313" s="9"/>
      <c r="BB1313" s="9"/>
    </row>
    <row r="1314" spans="3:54">
      <c r="C1314" s="9"/>
      <c r="F1314" s="9"/>
      <c r="G1314" s="9"/>
      <c r="I1314" s="9"/>
      <c r="L1314" s="9"/>
      <c r="O1314" s="9"/>
      <c r="P1314" s="9"/>
      <c r="R1314" s="9"/>
      <c r="U1314" s="9"/>
      <c r="AP1314" s="9"/>
      <c r="AS1314" s="9"/>
      <c r="AV1314" s="9"/>
      <c r="AW1314" s="9"/>
      <c r="AY1314" s="9"/>
      <c r="BB1314" s="9"/>
    </row>
    <row r="1315" spans="3:54">
      <c r="C1315" s="9"/>
      <c r="F1315" s="9"/>
      <c r="G1315" s="9"/>
      <c r="I1315" s="9"/>
      <c r="L1315" s="9"/>
      <c r="O1315" s="9"/>
      <c r="P1315" s="9"/>
      <c r="R1315" s="9"/>
      <c r="U1315" s="9"/>
      <c r="AP1315" s="9"/>
      <c r="AS1315" s="9"/>
      <c r="AV1315" s="9"/>
      <c r="AW1315" s="9"/>
      <c r="AY1315" s="9"/>
      <c r="BB1315" s="9"/>
    </row>
    <row r="1316" spans="3:54">
      <c r="C1316" s="9"/>
      <c r="F1316" s="9"/>
      <c r="G1316" s="9"/>
      <c r="I1316" s="9"/>
      <c r="L1316" s="9"/>
      <c r="O1316" s="9"/>
      <c r="P1316" s="9"/>
      <c r="R1316" s="9"/>
      <c r="U1316" s="9"/>
      <c r="AP1316" s="9"/>
      <c r="AS1316" s="9"/>
      <c r="AV1316" s="9"/>
      <c r="AW1316" s="9"/>
      <c r="AY1316" s="9"/>
      <c r="BB1316" s="9"/>
    </row>
    <row r="1317" spans="3:54">
      <c r="C1317" s="9"/>
      <c r="F1317" s="9"/>
      <c r="G1317" s="9"/>
      <c r="I1317" s="9"/>
      <c r="L1317" s="9"/>
      <c r="O1317" s="9"/>
      <c r="P1317" s="9"/>
      <c r="R1317" s="9"/>
      <c r="U1317" s="9"/>
      <c r="AP1317" s="9"/>
      <c r="AS1317" s="9"/>
      <c r="AV1317" s="9"/>
      <c r="AW1317" s="9"/>
      <c r="AY1317" s="9"/>
      <c r="BB1317" s="9"/>
    </row>
    <row r="1318" spans="3:54">
      <c r="C1318" s="9"/>
      <c r="F1318" s="9"/>
      <c r="G1318" s="9"/>
      <c r="I1318" s="9"/>
      <c r="L1318" s="9"/>
      <c r="O1318" s="9"/>
      <c r="P1318" s="9"/>
      <c r="R1318" s="9"/>
      <c r="U1318" s="9"/>
      <c r="AP1318" s="9"/>
      <c r="AS1318" s="9"/>
      <c r="AV1318" s="9"/>
      <c r="AW1318" s="9"/>
      <c r="AY1318" s="9"/>
      <c r="BB1318" s="9"/>
    </row>
    <row r="1319" spans="3:54">
      <c r="C1319" s="9"/>
      <c r="F1319" s="9"/>
      <c r="G1319" s="9"/>
      <c r="I1319" s="9"/>
      <c r="L1319" s="9"/>
      <c r="O1319" s="9"/>
      <c r="P1319" s="9"/>
      <c r="R1319" s="9"/>
      <c r="U1319" s="9"/>
      <c r="AP1319" s="9"/>
      <c r="AS1319" s="9"/>
      <c r="AV1319" s="9"/>
      <c r="AW1319" s="9"/>
      <c r="AY1319" s="9"/>
      <c r="BB1319" s="9"/>
    </row>
    <row r="1320" spans="3:54">
      <c r="C1320" s="9"/>
      <c r="F1320" s="9"/>
      <c r="G1320" s="9"/>
      <c r="I1320" s="9"/>
      <c r="L1320" s="9"/>
      <c r="O1320" s="9"/>
      <c r="P1320" s="9"/>
      <c r="R1320" s="9"/>
      <c r="U1320" s="9"/>
      <c r="AP1320" s="9"/>
      <c r="AS1320" s="9"/>
      <c r="AV1320" s="9"/>
      <c r="AW1320" s="9"/>
      <c r="AY1320" s="9"/>
      <c r="BB1320" s="9"/>
    </row>
    <row r="1321" spans="3:54">
      <c r="C1321" s="9"/>
      <c r="F1321" s="9"/>
      <c r="G1321" s="9"/>
      <c r="I1321" s="9"/>
      <c r="L1321" s="9"/>
      <c r="O1321" s="9"/>
      <c r="P1321" s="9"/>
      <c r="R1321" s="9"/>
      <c r="U1321" s="9"/>
      <c r="AP1321" s="9"/>
      <c r="AS1321" s="9"/>
      <c r="AV1321" s="9"/>
      <c r="AW1321" s="9"/>
      <c r="AY1321" s="9"/>
      <c r="BB1321" s="9"/>
    </row>
    <row r="1322" spans="3:54">
      <c r="C1322" s="9"/>
      <c r="F1322" s="9"/>
      <c r="G1322" s="9"/>
      <c r="I1322" s="9"/>
      <c r="L1322" s="9"/>
      <c r="O1322" s="9"/>
      <c r="P1322" s="9"/>
      <c r="R1322" s="9"/>
      <c r="U1322" s="9"/>
      <c r="AP1322" s="9"/>
      <c r="AS1322" s="9"/>
      <c r="AV1322" s="9"/>
      <c r="AW1322" s="9"/>
      <c r="AY1322" s="9"/>
      <c r="BB1322" s="9"/>
    </row>
    <row r="1323" spans="3:54">
      <c r="C1323" s="9"/>
      <c r="F1323" s="9"/>
      <c r="G1323" s="9"/>
      <c r="I1323" s="9"/>
      <c r="L1323" s="9"/>
      <c r="O1323" s="9"/>
      <c r="P1323" s="9"/>
      <c r="R1323" s="9"/>
      <c r="U1323" s="9"/>
      <c r="AP1323" s="9"/>
      <c r="AS1323" s="9"/>
      <c r="AV1323" s="9"/>
      <c r="AW1323" s="9"/>
      <c r="AY1323" s="9"/>
      <c r="BB1323" s="9"/>
    </row>
    <row r="1324" spans="3:54">
      <c r="C1324" s="9"/>
      <c r="F1324" s="9"/>
      <c r="G1324" s="9"/>
      <c r="I1324" s="9"/>
      <c r="L1324" s="9"/>
      <c r="O1324" s="9"/>
      <c r="P1324" s="9"/>
      <c r="R1324" s="9"/>
      <c r="U1324" s="9"/>
      <c r="AP1324" s="9"/>
      <c r="AS1324" s="9"/>
      <c r="AV1324" s="9"/>
      <c r="AW1324" s="9"/>
      <c r="AY1324" s="9"/>
      <c r="BB1324" s="9"/>
    </row>
    <row r="1325" spans="3:54">
      <c r="C1325" s="9"/>
      <c r="F1325" s="9"/>
      <c r="G1325" s="9"/>
      <c r="I1325" s="9"/>
      <c r="L1325" s="9"/>
      <c r="O1325" s="9"/>
      <c r="P1325" s="9"/>
      <c r="R1325" s="9"/>
      <c r="U1325" s="9"/>
      <c r="AP1325" s="9"/>
      <c r="AS1325" s="9"/>
      <c r="AV1325" s="9"/>
      <c r="AW1325" s="9"/>
      <c r="AY1325" s="9"/>
      <c r="BB1325" s="9"/>
    </row>
    <row r="1326" spans="3:54">
      <c r="C1326" s="9"/>
      <c r="F1326" s="9"/>
      <c r="G1326" s="9"/>
      <c r="I1326" s="9"/>
      <c r="L1326" s="9"/>
      <c r="O1326" s="9"/>
      <c r="P1326" s="9"/>
      <c r="R1326" s="9"/>
      <c r="U1326" s="9"/>
      <c r="AP1326" s="9"/>
      <c r="AS1326" s="9"/>
      <c r="AV1326" s="9"/>
      <c r="AW1326" s="9"/>
      <c r="AY1326" s="9"/>
      <c r="BB1326" s="9"/>
    </row>
    <row r="1327" spans="3:54">
      <c r="C1327" s="9"/>
      <c r="F1327" s="9"/>
      <c r="G1327" s="9"/>
      <c r="I1327" s="9"/>
      <c r="L1327" s="9"/>
      <c r="O1327" s="9"/>
      <c r="P1327" s="9"/>
      <c r="R1327" s="9"/>
      <c r="U1327" s="9"/>
      <c r="AP1327" s="9"/>
      <c r="AS1327" s="9"/>
      <c r="AV1327" s="9"/>
      <c r="AW1327" s="9"/>
      <c r="AY1327" s="9"/>
      <c r="BB1327" s="9"/>
    </row>
    <row r="1328" spans="3:54">
      <c r="C1328" s="9"/>
      <c r="F1328" s="9"/>
      <c r="G1328" s="9"/>
      <c r="I1328" s="9"/>
      <c r="L1328" s="9"/>
      <c r="O1328" s="9"/>
      <c r="P1328" s="9"/>
      <c r="R1328" s="9"/>
      <c r="U1328" s="9"/>
      <c r="AP1328" s="9"/>
      <c r="AS1328" s="9"/>
      <c r="AV1328" s="9"/>
      <c r="AW1328" s="9"/>
      <c r="AY1328" s="9"/>
      <c r="BB1328" s="9"/>
    </row>
    <row r="1329" spans="3:54">
      <c r="C1329" s="9"/>
      <c r="F1329" s="9"/>
      <c r="G1329" s="9"/>
      <c r="I1329" s="9"/>
      <c r="L1329" s="9"/>
      <c r="O1329" s="9"/>
      <c r="P1329" s="9"/>
      <c r="R1329" s="9"/>
      <c r="U1329" s="9"/>
      <c r="AP1329" s="9"/>
      <c r="AS1329" s="9"/>
      <c r="AV1329" s="9"/>
      <c r="AW1329" s="9"/>
      <c r="AY1329" s="9"/>
      <c r="BB1329" s="9"/>
    </row>
    <row r="1330" spans="3:54">
      <c r="C1330" s="9"/>
      <c r="F1330" s="9"/>
      <c r="G1330" s="9"/>
      <c r="I1330" s="9"/>
      <c r="L1330" s="9"/>
      <c r="O1330" s="9"/>
      <c r="P1330" s="9"/>
      <c r="R1330" s="9"/>
      <c r="U1330" s="9"/>
      <c r="AP1330" s="9"/>
      <c r="AS1330" s="9"/>
      <c r="AV1330" s="9"/>
      <c r="AW1330" s="9"/>
      <c r="AY1330" s="9"/>
      <c r="BB1330" s="9"/>
    </row>
    <row r="1331" spans="3:54">
      <c r="C1331" s="9"/>
      <c r="F1331" s="9"/>
      <c r="G1331" s="9"/>
      <c r="I1331" s="9"/>
      <c r="L1331" s="9"/>
      <c r="O1331" s="9"/>
      <c r="P1331" s="9"/>
      <c r="R1331" s="9"/>
      <c r="U1331" s="9"/>
      <c r="AP1331" s="9"/>
      <c r="AS1331" s="9"/>
      <c r="AV1331" s="9"/>
      <c r="AW1331" s="9"/>
      <c r="AY1331" s="9"/>
      <c r="BB1331" s="9"/>
    </row>
    <row r="1332" spans="3:54">
      <c r="C1332" s="9"/>
      <c r="F1332" s="9"/>
      <c r="G1332" s="9"/>
      <c r="I1332" s="9"/>
      <c r="L1332" s="9"/>
      <c r="O1332" s="9"/>
      <c r="P1332" s="9"/>
      <c r="R1332" s="9"/>
      <c r="U1332" s="9"/>
      <c r="AP1332" s="9"/>
      <c r="AS1332" s="9"/>
      <c r="AV1332" s="9"/>
      <c r="AW1332" s="9"/>
      <c r="AY1332" s="9"/>
      <c r="BB1332" s="9"/>
    </row>
    <row r="1333" spans="3:54">
      <c r="C1333" s="9"/>
      <c r="F1333" s="9"/>
      <c r="G1333" s="9"/>
      <c r="I1333" s="9"/>
      <c r="L1333" s="9"/>
      <c r="O1333" s="9"/>
      <c r="P1333" s="9"/>
      <c r="R1333" s="9"/>
      <c r="U1333" s="9"/>
      <c r="AP1333" s="9"/>
      <c r="AS1333" s="9"/>
      <c r="AV1333" s="9"/>
      <c r="AW1333" s="9"/>
      <c r="AY1333" s="9"/>
      <c r="BB1333" s="9"/>
    </row>
    <row r="1334" spans="3:54">
      <c r="C1334" s="9"/>
      <c r="F1334" s="9"/>
      <c r="G1334" s="9"/>
      <c r="I1334" s="9"/>
      <c r="L1334" s="9"/>
      <c r="O1334" s="9"/>
      <c r="P1334" s="9"/>
      <c r="R1334" s="9"/>
      <c r="U1334" s="9"/>
      <c r="AP1334" s="9"/>
      <c r="AS1334" s="9"/>
      <c r="AV1334" s="9"/>
      <c r="AW1334" s="9"/>
      <c r="AY1334" s="9"/>
      <c r="BB1334" s="9"/>
    </row>
    <row r="1335" spans="3:54">
      <c r="C1335" s="9"/>
      <c r="F1335" s="9"/>
      <c r="G1335" s="9"/>
      <c r="I1335" s="9"/>
      <c r="L1335" s="9"/>
      <c r="O1335" s="9"/>
      <c r="P1335" s="9"/>
      <c r="R1335" s="9"/>
      <c r="U1335" s="9"/>
      <c r="AP1335" s="9"/>
      <c r="AS1335" s="9"/>
      <c r="AV1335" s="9"/>
      <c r="AW1335" s="9"/>
      <c r="AY1335" s="9"/>
      <c r="BB1335" s="9"/>
    </row>
    <row r="1336" spans="3:54">
      <c r="C1336" s="9"/>
      <c r="F1336" s="9"/>
      <c r="G1336" s="9"/>
      <c r="I1336" s="9"/>
      <c r="L1336" s="9"/>
      <c r="O1336" s="9"/>
      <c r="P1336" s="9"/>
      <c r="R1336" s="9"/>
      <c r="U1336" s="9"/>
      <c r="AP1336" s="9"/>
      <c r="AS1336" s="9"/>
      <c r="AV1336" s="9"/>
      <c r="AW1336" s="9"/>
      <c r="AY1336" s="9"/>
      <c r="BB1336" s="9"/>
    </row>
    <row r="1337" spans="3:54">
      <c r="C1337" s="9"/>
      <c r="F1337" s="9"/>
      <c r="G1337" s="9"/>
      <c r="I1337" s="9"/>
      <c r="L1337" s="9"/>
      <c r="O1337" s="9"/>
      <c r="P1337" s="9"/>
      <c r="R1337" s="9"/>
      <c r="U1337" s="9"/>
      <c r="AP1337" s="9"/>
      <c r="AS1337" s="9"/>
      <c r="AV1337" s="9"/>
      <c r="AW1337" s="9"/>
      <c r="AY1337" s="9"/>
      <c r="BB1337" s="9"/>
    </row>
    <row r="1338" spans="3:54">
      <c r="C1338" s="9"/>
      <c r="F1338" s="9"/>
      <c r="G1338" s="9"/>
      <c r="I1338" s="9"/>
      <c r="L1338" s="9"/>
      <c r="O1338" s="9"/>
      <c r="P1338" s="9"/>
      <c r="R1338" s="9"/>
      <c r="U1338" s="9"/>
      <c r="AP1338" s="9"/>
      <c r="AS1338" s="9"/>
      <c r="AV1338" s="9"/>
      <c r="AW1338" s="9"/>
      <c r="AY1338" s="9"/>
      <c r="BB1338" s="9"/>
    </row>
    <row r="1339" spans="3:54">
      <c r="C1339" s="9"/>
      <c r="F1339" s="9"/>
      <c r="G1339" s="9"/>
      <c r="I1339" s="9"/>
      <c r="L1339" s="9"/>
      <c r="O1339" s="9"/>
      <c r="P1339" s="9"/>
      <c r="R1339" s="9"/>
      <c r="U1339" s="9"/>
      <c r="AP1339" s="9"/>
      <c r="AS1339" s="9"/>
      <c r="AV1339" s="9"/>
      <c r="AW1339" s="9"/>
      <c r="AY1339" s="9"/>
      <c r="BB1339" s="9"/>
    </row>
    <row r="1340" spans="3:54">
      <c r="C1340" s="9"/>
      <c r="F1340" s="9"/>
      <c r="G1340" s="9"/>
      <c r="I1340" s="9"/>
      <c r="L1340" s="9"/>
      <c r="O1340" s="9"/>
      <c r="P1340" s="9"/>
      <c r="R1340" s="9"/>
      <c r="U1340" s="9"/>
      <c r="AP1340" s="9"/>
      <c r="AS1340" s="9"/>
      <c r="AV1340" s="9"/>
      <c r="AW1340" s="9"/>
      <c r="AY1340" s="9"/>
      <c r="BB1340" s="9"/>
    </row>
    <row r="1341" spans="3:54">
      <c r="C1341" s="9"/>
      <c r="F1341" s="9"/>
      <c r="G1341" s="9"/>
      <c r="I1341" s="9"/>
      <c r="L1341" s="9"/>
      <c r="O1341" s="9"/>
      <c r="P1341" s="9"/>
      <c r="R1341" s="9"/>
      <c r="U1341" s="9"/>
      <c r="AP1341" s="9"/>
      <c r="AS1341" s="9"/>
      <c r="AV1341" s="9"/>
      <c r="AW1341" s="9"/>
      <c r="AY1341" s="9"/>
      <c r="BB1341" s="9"/>
    </row>
    <row r="1342" spans="3:54">
      <c r="C1342" s="9"/>
      <c r="F1342" s="9"/>
      <c r="G1342" s="9"/>
      <c r="I1342" s="9"/>
      <c r="L1342" s="9"/>
      <c r="O1342" s="9"/>
      <c r="P1342" s="9"/>
      <c r="R1342" s="9"/>
      <c r="U1342" s="9"/>
      <c r="AP1342" s="9"/>
      <c r="AS1342" s="9"/>
      <c r="AV1342" s="9"/>
      <c r="AW1342" s="9"/>
      <c r="AY1342" s="9"/>
      <c r="BB1342" s="9"/>
    </row>
    <row r="1343" spans="3:54">
      <c r="C1343" s="9"/>
      <c r="F1343" s="9"/>
      <c r="G1343" s="9"/>
      <c r="I1343" s="9"/>
      <c r="L1343" s="9"/>
      <c r="O1343" s="9"/>
      <c r="P1343" s="9"/>
      <c r="R1343" s="9"/>
      <c r="U1343" s="9"/>
      <c r="AP1343" s="9"/>
      <c r="AS1343" s="9"/>
      <c r="AV1343" s="9"/>
      <c r="AW1343" s="9"/>
      <c r="AY1343" s="9"/>
      <c r="BB1343" s="9"/>
    </row>
    <row r="1344" spans="3:54">
      <c r="C1344" s="9"/>
      <c r="F1344" s="9"/>
      <c r="G1344" s="9"/>
      <c r="I1344" s="9"/>
      <c r="L1344" s="9"/>
      <c r="O1344" s="9"/>
      <c r="P1344" s="9"/>
      <c r="R1344" s="9"/>
      <c r="U1344" s="9"/>
      <c r="AP1344" s="9"/>
      <c r="AS1344" s="9"/>
      <c r="AV1344" s="9"/>
      <c r="AW1344" s="9"/>
      <c r="AY1344" s="9"/>
      <c r="BB1344" s="9"/>
    </row>
    <row r="1345" spans="3:54">
      <c r="C1345" s="9"/>
      <c r="F1345" s="9"/>
      <c r="G1345" s="9"/>
      <c r="I1345" s="9"/>
      <c r="L1345" s="9"/>
      <c r="O1345" s="9"/>
      <c r="P1345" s="9"/>
      <c r="R1345" s="9"/>
      <c r="U1345" s="9"/>
      <c r="AP1345" s="9"/>
      <c r="AS1345" s="9"/>
      <c r="AV1345" s="9"/>
      <c r="AW1345" s="9"/>
      <c r="AY1345" s="9"/>
      <c r="BB1345" s="9"/>
    </row>
    <row r="1346" spans="3:54">
      <c r="C1346" s="9"/>
      <c r="F1346" s="9"/>
      <c r="G1346" s="9"/>
      <c r="I1346" s="9"/>
      <c r="L1346" s="9"/>
      <c r="O1346" s="9"/>
      <c r="P1346" s="9"/>
      <c r="R1346" s="9"/>
      <c r="U1346" s="9"/>
      <c r="AP1346" s="9"/>
      <c r="AS1346" s="9"/>
      <c r="AV1346" s="9"/>
      <c r="AW1346" s="9"/>
      <c r="AY1346" s="9"/>
      <c r="BB1346" s="9"/>
    </row>
    <row r="1347" spans="3:54">
      <c r="C1347" s="9"/>
      <c r="F1347" s="9"/>
      <c r="G1347" s="9"/>
      <c r="I1347" s="9"/>
      <c r="L1347" s="9"/>
      <c r="O1347" s="9"/>
      <c r="P1347" s="9"/>
      <c r="R1347" s="9"/>
      <c r="U1347" s="9"/>
      <c r="AP1347" s="9"/>
      <c r="AS1347" s="9"/>
      <c r="AV1347" s="9"/>
      <c r="AW1347" s="9"/>
      <c r="AY1347" s="9"/>
      <c r="BB1347" s="9"/>
    </row>
    <row r="1348" spans="3:54">
      <c r="C1348" s="9"/>
      <c r="F1348" s="9"/>
      <c r="G1348" s="9"/>
      <c r="I1348" s="9"/>
      <c r="L1348" s="9"/>
      <c r="O1348" s="9"/>
      <c r="P1348" s="9"/>
      <c r="R1348" s="9"/>
      <c r="U1348" s="9"/>
      <c r="AP1348" s="9"/>
      <c r="AS1348" s="9"/>
      <c r="AV1348" s="9"/>
      <c r="AW1348" s="9"/>
      <c r="AY1348" s="9"/>
      <c r="BB1348" s="9"/>
    </row>
    <row r="1349" spans="3:54">
      <c r="C1349" s="9"/>
      <c r="F1349" s="9"/>
      <c r="G1349" s="9"/>
      <c r="I1349" s="9"/>
      <c r="L1349" s="9"/>
      <c r="O1349" s="9"/>
      <c r="P1349" s="9"/>
      <c r="R1349" s="9"/>
      <c r="U1349" s="9"/>
      <c r="AP1349" s="9"/>
      <c r="AS1349" s="9"/>
      <c r="AV1349" s="9"/>
      <c r="AW1349" s="9"/>
      <c r="AY1349" s="9"/>
      <c r="BB1349" s="9"/>
    </row>
    <row r="1350" spans="3:54">
      <c r="C1350" s="9"/>
      <c r="F1350" s="9"/>
      <c r="G1350" s="9"/>
      <c r="I1350" s="9"/>
      <c r="L1350" s="9"/>
      <c r="O1350" s="9"/>
      <c r="P1350" s="9"/>
      <c r="R1350" s="9"/>
      <c r="U1350" s="9"/>
      <c r="AP1350" s="9"/>
      <c r="AS1350" s="9"/>
      <c r="AV1350" s="9"/>
      <c r="AW1350" s="9"/>
      <c r="AY1350" s="9"/>
      <c r="BB1350" s="9"/>
    </row>
    <row r="1351" spans="3:54">
      <c r="C1351" s="9"/>
      <c r="F1351" s="9"/>
      <c r="G1351" s="9"/>
      <c r="I1351" s="9"/>
      <c r="L1351" s="9"/>
      <c r="O1351" s="9"/>
      <c r="P1351" s="9"/>
      <c r="R1351" s="9"/>
      <c r="U1351" s="9"/>
      <c r="AP1351" s="9"/>
      <c r="AS1351" s="9"/>
      <c r="AV1351" s="9"/>
      <c r="AW1351" s="9"/>
      <c r="AY1351" s="9"/>
      <c r="BB1351" s="9"/>
    </row>
    <row r="1352" spans="3:54">
      <c r="C1352" s="9"/>
      <c r="F1352" s="9"/>
      <c r="G1352" s="9"/>
      <c r="I1352" s="9"/>
      <c r="L1352" s="9"/>
      <c r="O1352" s="9"/>
      <c r="P1352" s="9"/>
      <c r="R1352" s="9"/>
      <c r="U1352" s="9"/>
      <c r="AP1352" s="9"/>
      <c r="AS1352" s="9"/>
      <c r="AV1352" s="9"/>
      <c r="AW1352" s="9"/>
      <c r="AY1352" s="9"/>
      <c r="BB1352" s="9"/>
    </row>
    <row r="1353" spans="3:54">
      <c r="C1353" s="9"/>
      <c r="F1353" s="9"/>
      <c r="G1353" s="9"/>
      <c r="I1353" s="9"/>
      <c r="L1353" s="9"/>
      <c r="O1353" s="9"/>
      <c r="P1353" s="9"/>
      <c r="R1353" s="9"/>
      <c r="U1353" s="9"/>
      <c r="AP1353" s="9"/>
      <c r="AS1353" s="9"/>
      <c r="AV1353" s="9"/>
      <c r="AW1353" s="9"/>
      <c r="AY1353" s="9"/>
      <c r="BB1353" s="9"/>
    </row>
    <row r="1354" spans="3:54">
      <c r="C1354" s="9"/>
      <c r="F1354" s="9"/>
      <c r="G1354" s="9"/>
      <c r="I1354" s="9"/>
      <c r="L1354" s="9"/>
      <c r="O1354" s="9"/>
      <c r="P1354" s="9"/>
      <c r="R1354" s="9"/>
      <c r="U1354" s="9"/>
      <c r="AP1354" s="9"/>
      <c r="AS1354" s="9"/>
      <c r="AV1354" s="9"/>
      <c r="AW1354" s="9"/>
      <c r="AY1354" s="9"/>
      <c r="BB1354" s="9"/>
    </row>
    <row r="1355" spans="3:54">
      <c r="C1355" s="9"/>
      <c r="F1355" s="9"/>
      <c r="G1355" s="9"/>
      <c r="I1355" s="9"/>
      <c r="L1355" s="9"/>
      <c r="O1355" s="9"/>
      <c r="P1355" s="9"/>
      <c r="R1355" s="9"/>
      <c r="U1355" s="9"/>
      <c r="AP1355" s="9"/>
      <c r="AS1355" s="9"/>
      <c r="AV1355" s="9"/>
      <c r="AW1355" s="9"/>
      <c r="AY1355" s="9"/>
      <c r="BB1355" s="9"/>
    </row>
    <row r="1356" spans="3:54">
      <c r="C1356" s="9"/>
      <c r="F1356" s="9"/>
      <c r="G1356" s="9"/>
      <c r="I1356" s="9"/>
      <c r="L1356" s="9"/>
      <c r="O1356" s="9"/>
      <c r="P1356" s="9"/>
      <c r="R1356" s="9"/>
      <c r="U1356" s="9"/>
      <c r="AP1356" s="9"/>
      <c r="AS1356" s="9"/>
      <c r="AV1356" s="9"/>
      <c r="AW1356" s="9"/>
      <c r="AY1356" s="9"/>
      <c r="BB1356" s="9"/>
    </row>
    <row r="1357" spans="3:54">
      <c r="C1357" s="9"/>
      <c r="F1357" s="9"/>
      <c r="G1357" s="9"/>
      <c r="I1357" s="9"/>
      <c r="L1357" s="9"/>
      <c r="O1357" s="9"/>
      <c r="P1357" s="9"/>
      <c r="R1357" s="9"/>
      <c r="U1357" s="9"/>
      <c r="AP1357" s="9"/>
      <c r="AS1357" s="9"/>
      <c r="AV1357" s="9"/>
      <c r="AW1357" s="9"/>
      <c r="AY1357" s="9"/>
      <c r="BB1357" s="9"/>
    </row>
    <row r="1358" spans="3:54">
      <c r="C1358" s="9"/>
      <c r="F1358" s="9"/>
      <c r="G1358" s="9"/>
      <c r="I1358" s="9"/>
      <c r="L1358" s="9"/>
      <c r="O1358" s="9"/>
      <c r="P1358" s="9"/>
      <c r="R1358" s="9"/>
      <c r="U1358" s="9"/>
      <c r="AP1358" s="9"/>
      <c r="AS1358" s="9"/>
      <c r="AV1358" s="9"/>
      <c r="AW1358" s="9"/>
      <c r="AY1358" s="9"/>
      <c r="BB1358" s="9"/>
    </row>
    <row r="1359" spans="3:54">
      <c r="C1359" s="9"/>
      <c r="F1359" s="9"/>
      <c r="G1359" s="9"/>
      <c r="I1359" s="9"/>
      <c r="L1359" s="9"/>
      <c r="O1359" s="9"/>
      <c r="P1359" s="9"/>
      <c r="R1359" s="9"/>
      <c r="U1359" s="9"/>
      <c r="AP1359" s="9"/>
      <c r="AS1359" s="9"/>
      <c r="AV1359" s="9"/>
      <c r="AW1359" s="9"/>
      <c r="AY1359" s="9"/>
      <c r="BB1359" s="9"/>
    </row>
    <row r="1360" spans="3:54">
      <c r="C1360" s="9"/>
      <c r="F1360" s="9"/>
      <c r="G1360" s="9"/>
      <c r="I1360" s="9"/>
      <c r="L1360" s="9"/>
      <c r="O1360" s="9"/>
      <c r="P1360" s="9"/>
      <c r="R1360" s="9"/>
      <c r="U1360" s="9"/>
      <c r="AP1360" s="9"/>
      <c r="AS1360" s="9"/>
      <c r="AV1360" s="9"/>
      <c r="AW1360" s="9"/>
      <c r="AY1360" s="9"/>
      <c r="BB1360" s="9"/>
    </row>
    <row r="1361" spans="3:54">
      <c r="C1361" s="9"/>
      <c r="F1361" s="9"/>
      <c r="G1361" s="9"/>
      <c r="I1361" s="9"/>
      <c r="L1361" s="9"/>
      <c r="O1361" s="9"/>
      <c r="P1361" s="9"/>
      <c r="R1361" s="9"/>
      <c r="U1361" s="9"/>
      <c r="AP1361" s="9"/>
      <c r="AS1361" s="9"/>
      <c r="AV1361" s="9"/>
      <c r="AW1361" s="9"/>
      <c r="AY1361" s="9"/>
      <c r="BB1361" s="9"/>
    </row>
    <row r="1362" spans="3:54">
      <c r="C1362" s="9"/>
      <c r="F1362" s="9"/>
      <c r="G1362" s="9"/>
      <c r="I1362" s="9"/>
      <c r="L1362" s="9"/>
      <c r="O1362" s="9"/>
      <c r="P1362" s="9"/>
      <c r="R1362" s="9"/>
      <c r="U1362" s="9"/>
      <c r="AP1362" s="9"/>
      <c r="AS1362" s="9"/>
      <c r="AV1362" s="9"/>
      <c r="AW1362" s="9"/>
      <c r="AY1362" s="9"/>
      <c r="BB1362" s="9"/>
    </row>
    <row r="1363" spans="3:54">
      <c r="C1363" s="9"/>
      <c r="F1363" s="9"/>
      <c r="G1363" s="9"/>
      <c r="I1363" s="9"/>
      <c r="L1363" s="9"/>
      <c r="O1363" s="9"/>
      <c r="P1363" s="9"/>
      <c r="R1363" s="9"/>
      <c r="U1363" s="9"/>
      <c r="AP1363" s="9"/>
      <c r="AS1363" s="9"/>
      <c r="AV1363" s="9"/>
      <c r="AW1363" s="9"/>
      <c r="AY1363" s="9"/>
      <c r="BB1363" s="9"/>
    </row>
    <row r="1364" spans="3:54">
      <c r="C1364" s="9"/>
      <c r="F1364" s="9"/>
      <c r="G1364" s="9"/>
      <c r="I1364" s="9"/>
      <c r="L1364" s="9"/>
      <c r="O1364" s="9"/>
      <c r="P1364" s="9"/>
      <c r="R1364" s="9"/>
      <c r="U1364" s="9"/>
      <c r="AP1364" s="9"/>
      <c r="AS1364" s="9"/>
      <c r="AV1364" s="9"/>
      <c r="AW1364" s="9"/>
      <c r="AY1364" s="9"/>
      <c r="BB1364" s="9"/>
    </row>
    <row r="1365" spans="3:54">
      <c r="C1365" s="9"/>
      <c r="F1365" s="9"/>
      <c r="G1365" s="9"/>
      <c r="I1365" s="9"/>
      <c r="L1365" s="9"/>
      <c r="O1365" s="9"/>
      <c r="P1365" s="9"/>
      <c r="R1365" s="9"/>
      <c r="U1365" s="9"/>
      <c r="AP1365" s="9"/>
      <c r="AS1365" s="9"/>
      <c r="AV1365" s="9"/>
      <c r="AW1365" s="9"/>
      <c r="AY1365" s="9"/>
      <c r="BB1365" s="9"/>
    </row>
    <row r="1366" spans="3:54">
      <c r="C1366" s="9"/>
      <c r="F1366" s="9"/>
      <c r="G1366" s="9"/>
      <c r="I1366" s="9"/>
      <c r="L1366" s="9"/>
      <c r="O1366" s="9"/>
      <c r="P1366" s="9"/>
      <c r="R1366" s="9"/>
      <c r="U1366" s="9"/>
      <c r="AP1366" s="9"/>
      <c r="AS1366" s="9"/>
      <c r="AV1366" s="9"/>
      <c r="AW1366" s="9"/>
      <c r="AY1366" s="9"/>
      <c r="BB1366" s="9"/>
    </row>
    <row r="1367" spans="3:54">
      <c r="C1367" s="9"/>
      <c r="F1367" s="9"/>
      <c r="G1367" s="9"/>
      <c r="I1367" s="9"/>
      <c r="L1367" s="9"/>
      <c r="O1367" s="9"/>
      <c r="P1367" s="9"/>
      <c r="R1367" s="9"/>
      <c r="U1367" s="9"/>
      <c r="AP1367" s="9"/>
      <c r="AS1367" s="9"/>
      <c r="AV1367" s="9"/>
      <c r="AW1367" s="9"/>
      <c r="AY1367" s="9"/>
      <c r="BB1367" s="9"/>
    </row>
    <row r="1368" spans="3:54">
      <c r="C1368" s="9"/>
      <c r="F1368" s="9"/>
      <c r="G1368" s="9"/>
      <c r="I1368" s="9"/>
      <c r="L1368" s="9"/>
      <c r="O1368" s="9"/>
      <c r="P1368" s="9"/>
      <c r="R1368" s="9"/>
      <c r="U1368" s="9"/>
      <c r="AP1368" s="9"/>
      <c r="AS1368" s="9"/>
      <c r="AV1368" s="9"/>
      <c r="AW1368" s="9"/>
      <c r="AY1368" s="9"/>
      <c r="BB1368" s="9"/>
    </row>
    <row r="1369" spans="3:54">
      <c r="C1369" s="9"/>
      <c r="F1369" s="9"/>
      <c r="G1369" s="9"/>
      <c r="I1369" s="9"/>
      <c r="L1369" s="9"/>
      <c r="O1369" s="9"/>
      <c r="P1369" s="9"/>
      <c r="R1369" s="9"/>
      <c r="U1369" s="9"/>
      <c r="AP1369" s="9"/>
      <c r="AS1369" s="9"/>
      <c r="AV1369" s="9"/>
      <c r="AW1369" s="9"/>
      <c r="AY1369" s="9"/>
      <c r="BB1369" s="9"/>
    </row>
    <row r="1370" spans="3:54">
      <c r="C1370" s="9"/>
      <c r="F1370" s="9"/>
      <c r="G1370" s="9"/>
      <c r="I1370" s="9"/>
      <c r="L1370" s="9"/>
      <c r="O1370" s="9"/>
      <c r="P1370" s="9"/>
      <c r="R1370" s="9"/>
      <c r="U1370" s="9"/>
      <c r="AP1370" s="9"/>
      <c r="AS1370" s="9"/>
      <c r="AV1370" s="9"/>
      <c r="AW1370" s="9"/>
      <c r="AY1370" s="9"/>
      <c r="BB1370" s="9"/>
    </row>
    <row r="1371" spans="3:54">
      <c r="C1371" s="9"/>
      <c r="F1371" s="9"/>
      <c r="G1371" s="9"/>
      <c r="I1371" s="9"/>
      <c r="L1371" s="9"/>
      <c r="O1371" s="9"/>
      <c r="P1371" s="9"/>
      <c r="R1371" s="9"/>
      <c r="U1371" s="9"/>
      <c r="AP1371" s="9"/>
      <c r="AS1371" s="9"/>
      <c r="AV1371" s="9"/>
      <c r="AW1371" s="9"/>
      <c r="AY1371" s="9"/>
      <c r="BB1371" s="9"/>
    </row>
    <row r="1372" spans="3:54">
      <c r="C1372" s="9"/>
      <c r="F1372" s="9"/>
      <c r="G1372" s="9"/>
      <c r="I1372" s="9"/>
      <c r="L1372" s="9"/>
      <c r="O1372" s="9"/>
      <c r="P1372" s="9"/>
      <c r="R1372" s="9"/>
      <c r="U1372" s="9"/>
      <c r="AP1372" s="9"/>
      <c r="AS1372" s="9"/>
      <c r="AV1372" s="9"/>
      <c r="AW1372" s="9"/>
      <c r="AY1372" s="9"/>
      <c r="BB1372" s="9"/>
    </row>
    <row r="1373" spans="3:54">
      <c r="C1373" s="9"/>
      <c r="F1373" s="9"/>
      <c r="G1373" s="9"/>
      <c r="I1373" s="9"/>
      <c r="L1373" s="9"/>
      <c r="O1373" s="9"/>
      <c r="P1373" s="9"/>
      <c r="R1373" s="9"/>
      <c r="U1373" s="9"/>
      <c r="AP1373" s="9"/>
      <c r="AS1373" s="9"/>
      <c r="AV1373" s="9"/>
      <c r="AW1373" s="9"/>
      <c r="AY1373" s="9"/>
      <c r="BB1373" s="9"/>
    </row>
    <row r="1374" spans="3:54">
      <c r="C1374" s="9"/>
      <c r="F1374" s="9"/>
      <c r="G1374" s="9"/>
      <c r="I1374" s="9"/>
      <c r="L1374" s="9"/>
      <c r="O1374" s="9"/>
      <c r="P1374" s="9"/>
      <c r="R1374" s="9"/>
      <c r="U1374" s="9"/>
      <c r="AP1374" s="9"/>
      <c r="AS1374" s="9"/>
      <c r="AV1374" s="9"/>
      <c r="AW1374" s="9"/>
      <c r="AY1374" s="9"/>
      <c r="BB1374" s="9"/>
    </row>
    <row r="1375" spans="3:54">
      <c r="C1375" s="9"/>
      <c r="F1375" s="9"/>
      <c r="G1375" s="9"/>
      <c r="I1375" s="9"/>
      <c r="L1375" s="9"/>
      <c r="O1375" s="9"/>
      <c r="P1375" s="9"/>
      <c r="R1375" s="9"/>
      <c r="U1375" s="9"/>
      <c r="AP1375" s="9"/>
      <c r="AS1375" s="9"/>
      <c r="AV1375" s="9"/>
      <c r="AW1375" s="9"/>
      <c r="AY1375" s="9"/>
      <c r="BB1375" s="9"/>
    </row>
    <row r="1376" spans="3:54">
      <c r="C1376" s="9"/>
      <c r="F1376" s="9"/>
      <c r="G1376" s="9"/>
      <c r="I1376" s="9"/>
      <c r="L1376" s="9"/>
      <c r="O1376" s="9"/>
      <c r="P1376" s="9"/>
      <c r="R1376" s="9"/>
      <c r="U1376" s="9"/>
      <c r="AP1376" s="9"/>
      <c r="AS1376" s="9"/>
      <c r="AV1376" s="9"/>
      <c r="AW1376" s="9"/>
      <c r="AY1376" s="9"/>
      <c r="BB1376" s="9"/>
    </row>
    <row r="1377" spans="3:54">
      <c r="C1377" s="9"/>
      <c r="F1377" s="9"/>
      <c r="G1377" s="9"/>
      <c r="I1377" s="9"/>
      <c r="L1377" s="9"/>
      <c r="O1377" s="9"/>
      <c r="P1377" s="9"/>
      <c r="R1377" s="9"/>
      <c r="U1377" s="9"/>
      <c r="AP1377" s="9"/>
      <c r="AS1377" s="9"/>
      <c r="AV1377" s="9"/>
      <c r="AW1377" s="9"/>
      <c r="AY1377" s="9"/>
      <c r="BB1377" s="9"/>
    </row>
    <row r="1378" spans="3:54">
      <c r="C1378" s="9"/>
      <c r="F1378" s="9"/>
      <c r="G1378" s="9"/>
      <c r="I1378" s="9"/>
      <c r="L1378" s="9"/>
      <c r="O1378" s="9"/>
      <c r="P1378" s="9"/>
      <c r="R1378" s="9"/>
      <c r="U1378" s="9"/>
      <c r="AP1378" s="9"/>
      <c r="AS1378" s="9"/>
      <c r="AV1378" s="9"/>
      <c r="AW1378" s="9"/>
      <c r="AY1378" s="9"/>
      <c r="BB1378" s="9"/>
    </row>
    <row r="1379" spans="3:54">
      <c r="C1379" s="9"/>
      <c r="F1379" s="9"/>
      <c r="G1379" s="9"/>
      <c r="I1379" s="9"/>
      <c r="L1379" s="9"/>
      <c r="O1379" s="9"/>
      <c r="P1379" s="9"/>
      <c r="R1379" s="9"/>
      <c r="U1379" s="9"/>
      <c r="AP1379" s="9"/>
      <c r="AS1379" s="9"/>
      <c r="AV1379" s="9"/>
      <c r="AW1379" s="9"/>
      <c r="AY1379" s="9"/>
      <c r="BB1379" s="9"/>
    </row>
    <row r="1380" spans="3:54">
      <c r="C1380" s="9"/>
      <c r="F1380" s="9"/>
      <c r="G1380" s="9"/>
      <c r="I1380" s="9"/>
      <c r="L1380" s="9"/>
      <c r="O1380" s="9"/>
      <c r="P1380" s="9"/>
      <c r="R1380" s="9"/>
      <c r="U1380" s="9"/>
      <c r="AP1380" s="9"/>
      <c r="AS1380" s="9"/>
      <c r="AV1380" s="9"/>
      <c r="AW1380" s="9"/>
      <c r="AY1380" s="9"/>
      <c r="BB1380" s="9"/>
    </row>
    <row r="1381" spans="3:54">
      <c r="C1381" s="9"/>
      <c r="F1381" s="9"/>
      <c r="G1381" s="9"/>
      <c r="I1381" s="9"/>
      <c r="L1381" s="9"/>
      <c r="O1381" s="9"/>
      <c r="P1381" s="9"/>
      <c r="R1381" s="9"/>
      <c r="U1381" s="9"/>
      <c r="AP1381" s="9"/>
      <c r="AS1381" s="9"/>
      <c r="AV1381" s="9"/>
      <c r="AW1381" s="9"/>
      <c r="AY1381" s="9"/>
      <c r="BB1381" s="9"/>
    </row>
    <row r="1382" spans="3:54">
      <c r="C1382" s="9"/>
      <c r="F1382" s="9"/>
      <c r="G1382" s="9"/>
      <c r="I1382" s="9"/>
      <c r="L1382" s="9"/>
      <c r="O1382" s="9"/>
      <c r="P1382" s="9"/>
      <c r="R1382" s="9"/>
      <c r="U1382" s="9"/>
      <c r="AP1382" s="9"/>
      <c r="AS1382" s="9"/>
      <c r="AV1382" s="9"/>
      <c r="AW1382" s="9"/>
      <c r="AY1382" s="9"/>
      <c r="BB1382" s="9"/>
    </row>
    <row r="1383" spans="3:54">
      <c r="C1383" s="9"/>
      <c r="F1383" s="9"/>
      <c r="G1383" s="9"/>
      <c r="I1383" s="9"/>
      <c r="L1383" s="9"/>
      <c r="O1383" s="9"/>
      <c r="P1383" s="9"/>
      <c r="R1383" s="9"/>
      <c r="U1383" s="9"/>
      <c r="AP1383" s="9"/>
      <c r="AS1383" s="9"/>
      <c r="AV1383" s="9"/>
      <c r="AW1383" s="9"/>
      <c r="AY1383" s="9"/>
      <c r="BB1383" s="9"/>
    </row>
    <row r="1384" spans="3:54">
      <c r="C1384" s="9"/>
      <c r="F1384" s="9"/>
      <c r="G1384" s="9"/>
      <c r="I1384" s="9"/>
      <c r="L1384" s="9"/>
      <c r="O1384" s="9"/>
      <c r="P1384" s="9"/>
      <c r="R1384" s="9"/>
      <c r="U1384" s="9"/>
      <c r="AP1384" s="9"/>
      <c r="AS1384" s="9"/>
      <c r="AV1384" s="9"/>
      <c r="AW1384" s="9"/>
      <c r="AY1384" s="9"/>
      <c r="BB1384" s="9"/>
    </row>
    <row r="1385" spans="3:54">
      <c r="C1385" s="9"/>
      <c r="F1385" s="9"/>
      <c r="G1385" s="9"/>
      <c r="I1385" s="9"/>
      <c r="L1385" s="9"/>
      <c r="O1385" s="9"/>
      <c r="P1385" s="9"/>
      <c r="R1385" s="9"/>
      <c r="U1385" s="9"/>
      <c r="AP1385" s="9"/>
      <c r="AS1385" s="9"/>
      <c r="AV1385" s="9"/>
      <c r="AW1385" s="9"/>
      <c r="AY1385" s="9"/>
      <c r="BB1385" s="9"/>
    </row>
    <row r="1386" spans="3:54">
      <c r="C1386" s="9"/>
      <c r="F1386" s="9"/>
      <c r="G1386" s="9"/>
      <c r="I1386" s="9"/>
      <c r="L1386" s="9"/>
      <c r="O1386" s="9"/>
      <c r="P1386" s="9"/>
      <c r="R1386" s="9"/>
      <c r="U1386" s="9"/>
      <c r="AP1386" s="9"/>
      <c r="AS1386" s="9"/>
      <c r="AV1386" s="9"/>
      <c r="AW1386" s="9"/>
      <c r="AY1386" s="9"/>
      <c r="BB1386" s="9"/>
    </row>
    <row r="1387" spans="3:54">
      <c r="C1387" s="9"/>
      <c r="F1387" s="9"/>
      <c r="G1387" s="9"/>
      <c r="I1387" s="9"/>
      <c r="L1387" s="9"/>
      <c r="O1387" s="9"/>
      <c r="P1387" s="9"/>
      <c r="R1387" s="9"/>
      <c r="U1387" s="9"/>
      <c r="AP1387" s="9"/>
      <c r="AS1387" s="9"/>
      <c r="AV1387" s="9"/>
      <c r="AW1387" s="9"/>
      <c r="AY1387" s="9"/>
      <c r="BB1387" s="9"/>
    </row>
    <row r="1388" spans="3:54">
      <c r="C1388" s="9"/>
      <c r="F1388" s="9"/>
      <c r="G1388" s="9"/>
      <c r="I1388" s="9"/>
      <c r="L1388" s="9"/>
      <c r="O1388" s="9"/>
      <c r="P1388" s="9"/>
      <c r="R1388" s="9"/>
      <c r="U1388" s="9"/>
      <c r="AP1388" s="9"/>
      <c r="AS1388" s="9"/>
      <c r="AV1388" s="9"/>
      <c r="AW1388" s="9"/>
      <c r="AY1388" s="9"/>
      <c r="BB1388" s="9"/>
    </row>
    <row r="1389" spans="3:54">
      <c r="C1389" s="9"/>
      <c r="F1389" s="9"/>
      <c r="G1389" s="9"/>
      <c r="I1389" s="9"/>
      <c r="L1389" s="9"/>
      <c r="O1389" s="9"/>
      <c r="P1389" s="9"/>
      <c r="R1389" s="9"/>
      <c r="U1389" s="9"/>
      <c r="AP1389" s="9"/>
      <c r="AS1389" s="9"/>
      <c r="AV1389" s="9"/>
      <c r="AW1389" s="9"/>
      <c r="AY1389" s="9"/>
      <c r="BB1389" s="9"/>
    </row>
    <row r="1390" spans="3:54">
      <c r="C1390" s="9"/>
      <c r="F1390" s="9"/>
      <c r="G1390" s="9"/>
      <c r="I1390" s="9"/>
      <c r="L1390" s="9"/>
      <c r="O1390" s="9"/>
      <c r="P1390" s="9"/>
      <c r="R1390" s="9"/>
      <c r="U1390" s="9"/>
      <c r="AP1390" s="9"/>
      <c r="AS1390" s="9"/>
      <c r="AV1390" s="9"/>
      <c r="AW1390" s="9"/>
      <c r="AY1390" s="9"/>
      <c r="BB1390" s="9"/>
    </row>
    <row r="1391" spans="3:54">
      <c r="C1391" s="9"/>
      <c r="F1391" s="9"/>
      <c r="G1391" s="9"/>
      <c r="I1391" s="9"/>
      <c r="L1391" s="9"/>
      <c r="O1391" s="9"/>
      <c r="P1391" s="9"/>
      <c r="R1391" s="9"/>
      <c r="U1391" s="9"/>
      <c r="AP1391" s="9"/>
      <c r="AS1391" s="9"/>
      <c r="AV1391" s="9"/>
      <c r="AW1391" s="9"/>
      <c r="AY1391" s="9"/>
      <c r="BB1391" s="9"/>
    </row>
    <row r="1392" spans="3:54">
      <c r="C1392" s="9"/>
      <c r="F1392" s="9"/>
      <c r="G1392" s="9"/>
      <c r="I1392" s="9"/>
      <c r="L1392" s="9"/>
      <c r="O1392" s="9"/>
      <c r="P1392" s="9"/>
      <c r="R1392" s="9"/>
      <c r="U1392" s="9"/>
      <c r="AP1392" s="9"/>
      <c r="AS1392" s="9"/>
      <c r="AV1392" s="9"/>
      <c r="AW1392" s="9"/>
      <c r="AY1392" s="9"/>
      <c r="BB1392" s="9"/>
    </row>
    <row r="1393" spans="3:54">
      <c r="C1393" s="9"/>
      <c r="F1393" s="9"/>
      <c r="G1393" s="9"/>
      <c r="I1393" s="9"/>
      <c r="L1393" s="9"/>
      <c r="O1393" s="9"/>
      <c r="P1393" s="9"/>
      <c r="R1393" s="9"/>
      <c r="U1393" s="9"/>
      <c r="AP1393" s="9"/>
      <c r="AS1393" s="9"/>
      <c r="AV1393" s="9"/>
      <c r="AW1393" s="9"/>
      <c r="AY1393" s="9"/>
      <c r="BB1393" s="9"/>
    </row>
    <row r="1394" spans="3:54">
      <c r="C1394" s="9"/>
      <c r="F1394" s="9"/>
      <c r="G1394" s="9"/>
      <c r="I1394" s="9"/>
      <c r="L1394" s="9"/>
      <c r="O1394" s="9"/>
      <c r="P1394" s="9"/>
      <c r="R1394" s="9"/>
      <c r="U1394" s="9"/>
      <c r="AP1394" s="9"/>
      <c r="AS1394" s="9"/>
      <c r="AV1394" s="9"/>
      <c r="AW1394" s="9"/>
      <c r="AY1394" s="9"/>
      <c r="BB1394" s="9"/>
    </row>
    <row r="1395" spans="3:54">
      <c r="C1395" s="9"/>
      <c r="F1395" s="9"/>
      <c r="G1395" s="9"/>
      <c r="I1395" s="9"/>
      <c r="L1395" s="9"/>
      <c r="O1395" s="9"/>
      <c r="P1395" s="9"/>
      <c r="R1395" s="9"/>
      <c r="U1395" s="9"/>
      <c r="AP1395" s="9"/>
      <c r="AS1395" s="9"/>
      <c r="AV1395" s="9"/>
      <c r="AW1395" s="9"/>
      <c r="AY1395" s="9"/>
      <c r="BB1395" s="9"/>
    </row>
    <row r="1396" spans="3:54">
      <c r="C1396" s="9"/>
      <c r="F1396" s="9"/>
      <c r="G1396" s="9"/>
      <c r="I1396" s="9"/>
      <c r="L1396" s="9"/>
      <c r="O1396" s="9"/>
      <c r="P1396" s="9"/>
      <c r="R1396" s="9"/>
      <c r="U1396" s="9"/>
      <c r="AP1396" s="9"/>
      <c r="AS1396" s="9"/>
      <c r="AV1396" s="9"/>
      <c r="AW1396" s="9"/>
      <c r="AY1396" s="9"/>
      <c r="BB1396" s="9"/>
    </row>
    <row r="1397" spans="3:54">
      <c r="C1397" s="9"/>
      <c r="F1397" s="9"/>
      <c r="G1397" s="9"/>
      <c r="I1397" s="9"/>
      <c r="L1397" s="9"/>
      <c r="O1397" s="9"/>
      <c r="P1397" s="9"/>
      <c r="R1397" s="9"/>
      <c r="U1397" s="9"/>
      <c r="AP1397" s="9"/>
      <c r="AS1397" s="9"/>
      <c r="AV1397" s="9"/>
      <c r="AW1397" s="9"/>
      <c r="AY1397" s="9"/>
      <c r="BB1397" s="9"/>
    </row>
    <row r="1398" spans="3:54">
      <c r="C1398" s="9"/>
      <c r="F1398" s="9"/>
      <c r="G1398" s="9"/>
      <c r="I1398" s="9"/>
      <c r="L1398" s="9"/>
      <c r="O1398" s="9"/>
      <c r="P1398" s="9"/>
      <c r="R1398" s="9"/>
      <c r="U1398" s="9"/>
      <c r="AP1398" s="9"/>
      <c r="AS1398" s="9"/>
      <c r="AV1398" s="9"/>
      <c r="AW1398" s="9"/>
      <c r="AY1398" s="9"/>
      <c r="BB1398" s="9"/>
    </row>
    <row r="1399" spans="3:54">
      <c r="C1399" s="9"/>
      <c r="F1399" s="9"/>
      <c r="G1399" s="9"/>
      <c r="I1399" s="9"/>
      <c r="L1399" s="9"/>
      <c r="O1399" s="9"/>
      <c r="P1399" s="9"/>
      <c r="R1399" s="9"/>
      <c r="U1399" s="9"/>
      <c r="AP1399" s="9"/>
      <c r="AS1399" s="9"/>
      <c r="AV1399" s="9"/>
      <c r="AW1399" s="9"/>
      <c r="AY1399" s="9"/>
      <c r="BB1399" s="9"/>
    </row>
    <row r="1400" spans="3:54">
      <c r="C1400" s="9"/>
      <c r="F1400" s="9"/>
      <c r="G1400" s="9"/>
      <c r="I1400" s="9"/>
      <c r="L1400" s="9"/>
      <c r="O1400" s="9"/>
      <c r="P1400" s="9"/>
      <c r="R1400" s="9"/>
      <c r="U1400" s="9"/>
      <c r="AP1400" s="9"/>
      <c r="AS1400" s="9"/>
      <c r="AV1400" s="9"/>
      <c r="AW1400" s="9"/>
      <c r="AY1400" s="9"/>
      <c r="BB1400" s="9"/>
    </row>
    <row r="1401" spans="3:54">
      <c r="C1401" s="9"/>
      <c r="F1401" s="9"/>
      <c r="G1401" s="9"/>
      <c r="I1401" s="9"/>
      <c r="L1401" s="9"/>
      <c r="O1401" s="9"/>
      <c r="P1401" s="9"/>
      <c r="R1401" s="9"/>
      <c r="U1401" s="9"/>
      <c r="AP1401" s="9"/>
      <c r="AS1401" s="9"/>
      <c r="AV1401" s="9"/>
      <c r="AW1401" s="9"/>
      <c r="AY1401" s="9"/>
      <c r="BB1401" s="9"/>
    </row>
    <row r="1402" spans="3:54">
      <c r="C1402" s="9"/>
      <c r="F1402" s="9"/>
      <c r="G1402" s="9"/>
      <c r="I1402" s="9"/>
      <c r="L1402" s="9"/>
      <c r="O1402" s="9"/>
      <c r="P1402" s="9"/>
      <c r="R1402" s="9"/>
      <c r="U1402" s="9"/>
      <c r="AP1402" s="9"/>
      <c r="AS1402" s="9"/>
      <c r="AV1402" s="9"/>
      <c r="AW1402" s="9"/>
      <c r="AY1402" s="9"/>
      <c r="BB1402" s="9"/>
    </row>
    <row r="1403" spans="3:54">
      <c r="C1403" s="9"/>
      <c r="F1403" s="9"/>
      <c r="G1403" s="9"/>
      <c r="I1403" s="9"/>
      <c r="L1403" s="9"/>
      <c r="O1403" s="9"/>
      <c r="P1403" s="9"/>
      <c r="R1403" s="9"/>
      <c r="U1403" s="9"/>
      <c r="AP1403" s="9"/>
      <c r="AS1403" s="9"/>
      <c r="AV1403" s="9"/>
      <c r="AW1403" s="9"/>
      <c r="AY1403" s="9"/>
      <c r="BB1403" s="9"/>
    </row>
    <row r="1404" spans="3:54">
      <c r="C1404" s="9"/>
      <c r="F1404" s="9"/>
      <c r="G1404" s="9"/>
      <c r="I1404" s="9"/>
      <c r="L1404" s="9"/>
      <c r="O1404" s="9"/>
      <c r="P1404" s="9"/>
      <c r="R1404" s="9"/>
      <c r="U1404" s="9"/>
      <c r="AP1404" s="9"/>
      <c r="AS1404" s="9"/>
      <c r="AV1404" s="9"/>
      <c r="AW1404" s="9"/>
      <c r="AY1404" s="9"/>
      <c r="BB1404" s="9"/>
    </row>
    <row r="1405" spans="3:54">
      <c r="C1405" s="9"/>
      <c r="F1405" s="9"/>
      <c r="G1405" s="9"/>
      <c r="I1405" s="9"/>
      <c r="L1405" s="9"/>
      <c r="O1405" s="9"/>
      <c r="P1405" s="9"/>
      <c r="R1405" s="9"/>
      <c r="U1405" s="9"/>
      <c r="AP1405" s="9"/>
      <c r="AS1405" s="9"/>
      <c r="AV1405" s="9"/>
      <c r="AW1405" s="9"/>
      <c r="AY1405" s="9"/>
      <c r="BB1405" s="9"/>
    </row>
    <row r="1406" spans="3:54">
      <c r="C1406" s="9"/>
      <c r="F1406" s="9"/>
      <c r="G1406" s="9"/>
      <c r="I1406" s="9"/>
      <c r="L1406" s="9"/>
      <c r="O1406" s="9"/>
      <c r="P1406" s="9"/>
      <c r="R1406" s="9"/>
      <c r="U1406" s="9"/>
      <c r="AP1406" s="9"/>
      <c r="AS1406" s="9"/>
      <c r="AV1406" s="9"/>
      <c r="AW1406" s="9"/>
      <c r="AY1406" s="9"/>
      <c r="BB1406" s="9"/>
    </row>
    <row r="1407" spans="3:54">
      <c r="C1407" s="9"/>
      <c r="F1407" s="9"/>
      <c r="G1407" s="9"/>
      <c r="I1407" s="9"/>
      <c r="L1407" s="9"/>
      <c r="O1407" s="9"/>
      <c r="P1407" s="9"/>
      <c r="R1407" s="9"/>
      <c r="U1407" s="9"/>
      <c r="AP1407" s="9"/>
      <c r="AS1407" s="9"/>
      <c r="AV1407" s="9"/>
      <c r="AW1407" s="9"/>
      <c r="AY1407" s="9"/>
      <c r="BB1407" s="9"/>
    </row>
    <row r="1408" spans="3:54">
      <c r="C1408" s="9"/>
      <c r="F1408" s="9"/>
      <c r="G1408" s="9"/>
      <c r="I1408" s="9"/>
      <c r="L1408" s="9"/>
      <c r="O1408" s="9"/>
      <c r="P1408" s="9"/>
      <c r="R1408" s="9"/>
      <c r="U1408" s="9"/>
      <c r="AP1408" s="9"/>
      <c r="AS1408" s="9"/>
      <c r="AV1408" s="9"/>
      <c r="AW1408" s="9"/>
      <c r="AY1408" s="9"/>
      <c r="BB1408" s="9"/>
    </row>
    <row r="1409" spans="3:54">
      <c r="C1409" s="9"/>
      <c r="F1409" s="9"/>
      <c r="G1409" s="9"/>
      <c r="I1409" s="9"/>
      <c r="L1409" s="9"/>
      <c r="O1409" s="9"/>
      <c r="P1409" s="9"/>
      <c r="R1409" s="9"/>
      <c r="U1409" s="9"/>
      <c r="AP1409" s="9"/>
      <c r="AS1409" s="9"/>
      <c r="AV1409" s="9"/>
      <c r="AW1409" s="9"/>
      <c r="AY1409" s="9"/>
      <c r="BB1409" s="9"/>
    </row>
    <row r="1410" spans="3:54">
      <c r="C1410" s="9"/>
      <c r="F1410" s="9"/>
      <c r="G1410" s="9"/>
      <c r="I1410" s="9"/>
      <c r="L1410" s="9"/>
      <c r="O1410" s="9"/>
      <c r="P1410" s="9"/>
      <c r="R1410" s="9"/>
      <c r="U1410" s="9"/>
      <c r="AP1410" s="9"/>
      <c r="AS1410" s="9"/>
      <c r="AV1410" s="9"/>
      <c r="AW1410" s="9"/>
      <c r="AY1410" s="9"/>
      <c r="BB1410" s="9"/>
    </row>
    <row r="1411" spans="3:54">
      <c r="C1411" s="9"/>
      <c r="F1411" s="9"/>
      <c r="G1411" s="9"/>
      <c r="I1411" s="9"/>
      <c r="L1411" s="9"/>
      <c r="O1411" s="9"/>
      <c r="P1411" s="9"/>
      <c r="R1411" s="9"/>
      <c r="U1411" s="9"/>
      <c r="AP1411" s="9"/>
      <c r="AS1411" s="9"/>
      <c r="AV1411" s="9"/>
      <c r="AW1411" s="9"/>
      <c r="AY1411" s="9"/>
      <c r="BB1411" s="9"/>
    </row>
    <row r="1412" spans="3:54">
      <c r="C1412" s="9"/>
      <c r="F1412" s="9"/>
      <c r="G1412" s="9"/>
      <c r="I1412" s="9"/>
      <c r="L1412" s="9"/>
      <c r="O1412" s="9"/>
      <c r="P1412" s="9"/>
      <c r="R1412" s="9"/>
      <c r="U1412" s="9"/>
      <c r="AP1412" s="9"/>
      <c r="AS1412" s="9"/>
      <c r="AV1412" s="9"/>
      <c r="AW1412" s="9"/>
      <c r="AY1412" s="9"/>
      <c r="BB1412" s="9"/>
    </row>
    <row r="1413" spans="3:54">
      <c r="C1413" s="9"/>
      <c r="F1413" s="9"/>
      <c r="G1413" s="9"/>
      <c r="I1413" s="9"/>
      <c r="L1413" s="9"/>
      <c r="O1413" s="9"/>
      <c r="P1413" s="9"/>
      <c r="R1413" s="9"/>
      <c r="U1413" s="9"/>
      <c r="AP1413" s="9"/>
      <c r="AS1413" s="9"/>
      <c r="AV1413" s="9"/>
      <c r="AW1413" s="9"/>
      <c r="AY1413" s="9"/>
      <c r="BB1413" s="9"/>
    </row>
    <row r="1414" spans="3:54">
      <c r="C1414" s="9"/>
      <c r="F1414" s="9"/>
      <c r="G1414" s="9"/>
      <c r="I1414" s="9"/>
      <c r="L1414" s="9"/>
      <c r="O1414" s="9"/>
      <c r="P1414" s="9"/>
      <c r="R1414" s="9"/>
      <c r="U1414" s="9"/>
      <c r="AP1414" s="9"/>
      <c r="AS1414" s="9"/>
      <c r="AV1414" s="9"/>
      <c r="AW1414" s="9"/>
      <c r="AY1414" s="9"/>
      <c r="BB1414" s="9"/>
    </row>
    <row r="1415" spans="3:54">
      <c r="C1415" s="9"/>
      <c r="F1415" s="9"/>
      <c r="G1415" s="9"/>
      <c r="I1415" s="9"/>
      <c r="L1415" s="9"/>
      <c r="O1415" s="9"/>
      <c r="P1415" s="9"/>
      <c r="R1415" s="9"/>
      <c r="U1415" s="9"/>
      <c r="AP1415" s="9"/>
      <c r="AS1415" s="9"/>
      <c r="AV1415" s="9"/>
      <c r="AW1415" s="9"/>
      <c r="AY1415" s="9"/>
      <c r="BB1415" s="9"/>
    </row>
    <row r="1416" spans="3:54">
      <c r="C1416" s="9"/>
      <c r="F1416" s="9"/>
      <c r="G1416" s="9"/>
      <c r="I1416" s="9"/>
      <c r="L1416" s="9"/>
      <c r="O1416" s="9"/>
      <c r="P1416" s="9"/>
      <c r="R1416" s="9"/>
      <c r="U1416" s="9"/>
      <c r="AP1416" s="9"/>
      <c r="AS1416" s="9"/>
      <c r="AV1416" s="9"/>
      <c r="AW1416" s="9"/>
      <c r="AY1416" s="9"/>
      <c r="BB1416" s="9"/>
    </row>
    <row r="1417" spans="3:54">
      <c r="C1417" s="9"/>
      <c r="F1417" s="9"/>
      <c r="G1417" s="9"/>
      <c r="I1417" s="9"/>
      <c r="L1417" s="9"/>
      <c r="O1417" s="9"/>
      <c r="P1417" s="9"/>
      <c r="R1417" s="9"/>
      <c r="U1417" s="9"/>
      <c r="AP1417" s="9"/>
      <c r="AS1417" s="9"/>
      <c r="AV1417" s="9"/>
      <c r="AW1417" s="9"/>
      <c r="AY1417" s="9"/>
      <c r="BB1417" s="9"/>
    </row>
    <row r="1418" spans="3:54">
      <c r="C1418" s="9"/>
      <c r="F1418" s="9"/>
      <c r="G1418" s="9"/>
      <c r="I1418" s="9"/>
      <c r="L1418" s="9"/>
      <c r="O1418" s="9"/>
      <c r="P1418" s="9"/>
      <c r="R1418" s="9"/>
      <c r="U1418" s="9"/>
      <c r="AP1418" s="9"/>
      <c r="AS1418" s="9"/>
      <c r="AV1418" s="9"/>
      <c r="AW1418" s="9"/>
      <c r="AY1418" s="9"/>
      <c r="BB1418" s="9"/>
    </row>
    <row r="1419" spans="3:54">
      <c r="C1419" s="9"/>
      <c r="F1419" s="9"/>
      <c r="G1419" s="9"/>
      <c r="I1419" s="9"/>
      <c r="L1419" s="9"/>
      <c r="O1419" s="9"/>
      <c r="P1419" s="9"/>
      <c r="R1419" s="9"/>
      <c r="U1419" s="9"/>
      <c r="AP1419" s="9"/>
      <c r="AS1419" s="9"/>
      <c r="AV1419" s="9"/>
      <c r="AW1419" s="9"/>
      <c r="AY1419" s="9"/>
      <c r="BB1419" s="9"/>
    </row>
    <row r="1420" spans="3:54">
      <c r="C1420" s="9"/>
      <c r="F1420" s="9"/>
      <c r="G1420" s="9"/>
      <c r="I1420" s="9"/>
      <c r="L1420" s="9"/>
      <c r="O1420" s="9"/>
      <c r="P1420" s="9"/>
      <c r="R1420" s="9"/>
      <c r="U1420" s="9"/>
      <c r="AP1420" s="9"/>
      <c r="AS1420" s="9"/>
      <c r="AV1420" s="9"/>
      <c r="AW1420" s="9"/>
      <c r="AY1420" s="9"/>
      <c r="BB1420" s="9"/>
    </row>
    <row r="1421" spans="3:54">
      <c r="C1421" s="9"/>
      <c r="F1421" s="9"/>
      <c r="G1421" s="9"/>
      <c r="I1421" s="9"/>
      <c r="L1421" s="9"/>
      <c r="O1421" s="9"/>
      <c r="P1421" s="9"/>
      <c r="R1421" s="9"/>
      <c r="U1421" s="9"/>
      <c r="AP1421" s="9"/>
      <c r="AS1421" s="9"/>
      <c r="AV1421" s="9"/>
      <c r="AW1421" s="9"/>
      <c r="AY1421" s="9"/>
      <c r="BB1421" s="9"/>
    </row>
    <row r="1422" spans="3:54">
      <c r="C1422" s="9"/>
      <c r="F1422" s="9"/>
      <c r="G1422" s="9"/>
      <c r="I1422" s="9"/>
      <c r="L1422" s="9"/>
      <c r="O1422" s="9"/>
      <c r="P1422" s="9"/>
      <c r="R1422" s="9"/>
      <c r="U1422" s="9"/>
      <c r="AP1422" s="9"/>
      <c r="AS1422" s="9"/>
      <c r="AV1422" s="9"/>
      <c r="AW1422" s="9"/>
      <c r="AY1422" s="9"/>
      <c r="BB1422" s="9"/>
    </row>
    <row r="1423" spans="3:54">
      <c r="C1423" s="9"/>
      <c r="F1423" s="9"/>
      <c r="G1423" s="9"/>
      <c r="I1423" s="9"/>
      <c r="L1423" s="9"/>
      <c r="O1423" s="9"/>
      <c r="P1423" s="9"/>
      <c r="R1423" s="9"/>
      <c r="U1423" s="9"/>
      <c r="AP1423" s="9"/>
      <c r="AS1423" s="9"/>
      <c r="AV1423" s="9"/>
      <c r="AW1423" s="9"/>
      <c r="AY1423" s="9"/>
      <c r="BB1423" s="9"/>
    </row>
    <row r="1424" spans="3:54">
      <c r="C1424" s="9"/>
      <c r="F1424" s="9"/>
      <c r="G1424" s="9"/>
      <c r="I1424" s="9"/>
      <c r="L1424" s="9"/>
      <c r="O1424" s="9"/>
      <c r="P1424" s="9"/>
      <c r="R1424" s="9"/>
      <c r="U1424" s="9"/>
      <c r="AP1424" s="9"/>
      <c r="AS1424" s="9"/>
      <c r="AV1424" s="9"/>
      <c r="AW1424" s="9"/>
      <c r="AY1424" s="9"/>
      <c r="BB1424" s="9"/>
    </row>
    <row r="1425" spans="3:54">
      <c r="C1425" s="9"/>
      <c r="F1425" s="9"/>
      <c r="G1425" s="9"/>
      <c r="I1425" s="9"/>
      <c r="L1425" s="9"/>
      <c r="O1425" s="9"/>
      <c r="P1425" s="9"/>
      <c r="R1425" s="9"/>
      <c r="U1425" s="9"/>
      <c r="AP1425" s="9"/>
      <c r="AS1425" s="9"/>
      <c r="AV1425" s="9"/>
      <c r="AW1425" s="9"/>
      <c r="AY1425" s="9"/>
      <c r="BB1425" s="9"/>
    </row>
    <row r="1426" spans="3:54">
      <c r="C1426" s="9"/>
      <c r="F1426" s="9"/>
      <c r="G1426" s="9"/>
      <c r="I1426" s="9"/>
      <c r="L1426" s="9"/>
      <c r="O1426" s="9"/>
      <c r="P1426" s="9"/>
      <c r="R1426" s="9"/>
      <c r="U1426" s="9"/>
      <c r="AP1426" s="9"/>
      <c r="AS1426" s="9"/>
      <c r="AV1426" s="9"/>
      <c r="AW1426" s="9"/>
      <c r="AY1426" s="9"/>
      <c r="BB1426" s="9"/>
    </row>
    <row r="1427" spans="3:54">
      <c r="C1427" s="9"/>
      <c r="F1427" s="9"/>
      <c r="G1427" s="9"/>
      <c r="I1427" s="9"/>
      <c r="L1427" s="9"/>
      <c r="O1427" s="9"/>
      <c r="P1427" s="9"/>
      <c r="R1427" s="9"/>
      <c r="U1427" s="9"/>
      <c r="AP1427" s="9"/>
      <c r="AS1427" s="9"/>
      <c r="AV1427" s="9"/>
      <c r="AW1427" s="9"/>
      <c r="AY1427" s="9"/>
      <c r="BB1427" s="9"/>
    </row>
    <row r="1428" spans="3:54">
      <c r="C1428" s="9"/>
      <c r="F1428" s="9"/>
      <c r="G1428" s="9"/>
      <c r="I1428" s="9"/>
      <c r="L1428" s="9"/>
      <c r="O1428" s="9"/>
      <c r="P1428" s="9"/>
      <c r="R1428" s="9"/>
      <c r="U1428" s="9"/>
      <c r="AP1428" s="9"/>
      <c r="AS1428" s="9"/>
      <c r="AV1428" s="9"/>
      <c r="AW1428" s="9"/>
      <c r="AY1428" s="9"/>
      <c r="BB1428" s="9"/>
    </row>
    <row r="1429" spans="3:54">
      <c r="C1429" s="9"/>
      <c r="F1429" s="9"/>
      <c r="G1429" s="9"/>
      <c r="I1429" s="9"/>
      <c r="L1429" s="9"/>
      <c r="O1429" s="9"/>
      <c r="P1429" s="9"/>
      <c r="R1429" s="9"/>
      <c r="U1429" s="9"/>
      <c r="AP1429" s="9"/>
      <c r="AS1429" s="9"/>
      <c r="AV1429" s="9"/>
      <c r="AW1429" s="9"/>
      <c r="AY1429" s="9"/>
      <c r="BB1429" s="9"/>
    </row>
    <row r="1430" spans="3:54">
      <c r="C1430" s="9"/>
      <c r="F1430" s="9"/>
      <c r="G1430" s="9"/>
      <c r="I1430" s="9"/>
      <c r="L1430" s="9"/>
      <c r="O1430" s="9"/>
      <c r="P1430" s="9"/>
      <c r="R1430" s="9"/>
      <c r="U1430" s="9"/>
      <c r="AP1430" s="9"/>
      <c r="AS1430" s="9"/>
      <c r="AV1430" s="9"/>
      <c r="AW1430" s="9"/>
      <c r="AY1430" s="9"/>
      <c r="BB1430" s="9"/>
    </row>
    <row r="1431" spans="3:54">
      <c r="C1431" s="9"/>
      <c r="F1431" s="9"/>
      <c r="G1431" s="9"/>
      <c r="I1431" s="9"/>
      <c r="L1431" s="9"/>
      <c r="O1431" s="9"/>
      <c r="P1431" s="9"/>
      <c r="R1431" s="9"/>
      <c r="U1431" s="9"/>
      <c r="AP1431" s="9"/>
      <c r="AS1431" s="9"/>
      <c r="AV1431" s="9"/>
      <c r="AW1431" s="9"/>
      <c r="AY1431" s="9"/>
      <c r="BB1431" s="9"/>
    </row>
    <row r="1432" spans="3:54">
      <c r="C1432" s="9"/>
      <c r="F1432" s="9"/>
      <c r="G1432" s="9"/>
      <c r="I1432" s="9"/>
      <c r="L1432" s="9"/>
      <c r="O1432" s="9"/>
      <c r="P1432" s="9"/>
      <c r="R1432" s="9"/>
      <c r="U1432" s="9"/>
      <c r="AP1432" s="9"/>
      <c r="AS1432" s="9"/>
      <c r="AV1432" s="9"/>
      <c r="AW1432" s="9"/>
      <c r="AY1432" s="9"/>
      <c r="BB1432" s="9"/>
    </row>
    <row r="1433" spans="3:54">
      <c r="C1433" s="9"/>
      <c r="F1433" s="9"/>
      <c r="G1433" s="9"/>
      <c r="I1433" s="9"/>
      <c r="L1433" s="9"/>
      <c r="O1433" s="9"/>
      <c r="P1433" s="9"/>
      <c r="R1433" s="9"/>
      <c r="U1433" s="9"/>
      <c r="AP1433" s="9"/>
      <c r="AS1433" s="9"/>
      <c r="AV1433" s="9"/>
      <c r="AW1433" s="9"/>
      <c r="AY1433" s="9"/>
      <c r="BB1433" s="9"/>
    </row>
    <row r="1434" spans="3:54">
      <c r="C1434" s="9"/>
      <c r="F1434" s="9"/>
      <c r="G1434" s="9"/>
      <c r="I1434" s="9"/>
      <c r="L1434" s="9"/>
      <c r="O1434" s="9"/>
      <c r="P1434" s="9"/>
      <c r="R1434" s="9"/>
      <c r="U1434" s="9"/>
      <c r="AP1434" s="9"/>
      <c r="AS1434" s="9"/>
      <c r="AV1434" s="9"/>
      <c r="AW1434" s="9"/>
      <c r="AY1434" s="9"/>
      <c r="BB1434" s="9"/>
    </row>
    <row r="1435" spans="3:54">
      <c r="C1435" s="9"/>
      <c r="F1435" s="9"/>
      <c r="G1435" s="9"/>
      <c r="I1435" s="9"/>
      <c r="L1435" s="9"/>
      <c r="O1435" s="9"/>
      <c r="P1435" s="9"/>
      <c r="R1435" s="9"/>
      <c r="U1435" s="9"/>
      <c r="AP1435" s="9"/>
      <c r="AS1435" s="9"/>
      <c r="AV1435" s="9"/>
      <c r="AW1435" s="9"/>
      <c r="AY1435" s="9"/>
      <c r="BB1435" s="9"/>
    </row>
    <row r="1436" spans="3:54">
      <c r="C1436" s="9"/>
      <c r="F1436" s="9"/>
      <c r="G1436" s="9"/>
      <c r="I1436" s="9"/>
      <c r="L1436" s="9"/>
      <c r="O1436" s="9"/>
      <c r="P1436" s="9"/>
      <c r="R1436" s="9"/>
      <c r="U1436" s="9"/>
      <c r="AP1436" s="9"/>
      <c r="AS1436" s="9"/>
      <c r="AV1436" s="9"/>
      <c r="AW1436" s="9"/>
      <c r="AY1436" s="9"/>
      <c r="BB1436" s="9"/>
    </row>
    <row r="1437" spans="3:54">
      <c r="C1437" s="9"/>
      <c r="F1437" s="9"/>
      <c r="G1437" s="9"/>
      <c r="I1437" s="9"/>
      <c r="L1437" s="9"/>
      <c r="O1437" s="9"/>
      <c r="P1437" s="9"/>
      <c r="R1437" s="9"/>
      <c r="U1437" s="9"/>
      <c r="AP1437" s="9"/>
      <c r="AS1437" s="9"/>
      <c r="AV1437" s="9"/>
      <c r="AW1437" s="9"/>
      <c r="AY1437" s="9"/>
      <c r="BB1437" s="9"/>
    </row>
    <row r="1438" spans="3:54">
      <c r="C1438" s="9"/>
      <c r="F1438" s="9"/>
      <c r="G1438" s="9"/>
      <c r="I1438" s="9"/>
      <c r="L1438" s="9"/>
      <c r="O1438" s="9"/>
      <c r="P1438" s="9"/>
      <c r="R1438" s="9"/>
      <c r="U1438" s="9"/>
      <c r="AP1438" s="9"/>
      <c r="AS1438" s="9"/>
      <c r="AV1438" s="9"/>
      <c r="AW1438" s="9"/>
      <c r="AY1438" s="9"/>
      <c r="BB1438" s="9"/>
    </row>
    <row r="1439" spans="3:54">
      <c r="C1439" s="9"/>
      <c r="F1439" s="9"/>
      <c r="G1439" s="9"/>
      <c r="I1439" s="9"/>
      <c r="L1439" s="9"/>
      <c r="O1439" s="9"/>
      <c r="P1439" s="9"/>
      <c r="R1439" s="9"/>
      <c r="U1439" s="9"/>
      <c r="AP1439" s="9"/>
      <c r="AS1439" s="9"/>
      <c r="AV1439" s="9"/>
      <c r="AW1439" s="9"/>
      <c r="AY1439" s="9"/>
      <c r="BB1439" s="9"/>
    </row>
    <row r="1440" spans="3:54">
      <c r="C1440" s="9"/>
      <c r="F1440" s="9"/>
      <c r="G1440" s="9"/>
      <c r="I1440" s="9"/>
      <c r="L1440" s="9"/>
      <c r="O1440" s="9"/>
      <c r="P1440" s="9"/>
      <c r="R1440" s="9"/>
      <c r="U1440" s="9"/>
      <c r="AP1440" s="9"/>
      <c r="AS1440" s="9"/>
      <c r="AV1440" s="9"/>
      <c r="AW1440" s="9"/>
      <c r="AY1440" s="9"/>
      <c r="BB1440" s="9"/>
    </row>
    <row r="1441" spans="3:54">
      <c r="C1441" s="9"/>
      <c r="F1441" s="9"/>
      <c r="G1441" s="9"/>
      <c r="I1441" s="9"/>
      <c r="L1441" s="9"/>
      <c r="O1441" s="9"/>
      <c r="P1441" s="9"/>
      <c r="R1441" s="9"/>
      <c r="U1441" s="9"/>
      <c r="AP1441" s="9"/>
      <c r="AS1441" s="9"/>
      <c r="AV1441" s="9"/>
      <c r="AW1441" s="9"/>
      <c r="AY1441" s="9"/>
      <c r="BB1441" s="9"/>
    </row>
    <row r="1442" spans="3:54">
      <c r="C1442" s="9"/>
      <c r="F1442" s="9"/>
      <c r="G1442" s="9"/>
      <c r="I1442" s="9"/>
      <c r="L1442" s="9"/>
      <c r="O1442" s="9"/>
      <c r="P1442" s="9"/>
      <c r="R1442" s="9"/>
      <c r="U1442" s="9"/>
      <c r="AP1442" s="9"/>
      <c r="AS1442" s="9"/>
      <c r="AV1442" s="9"/>
      <c r="AW1442" s="9"/>
      <c r="AY1442" s="9"/>
      <c r="BB1442" s="9"/>
    </row>
    <row r="1443" spans="3:54">
      <c r="C1443" s="9"/>
      <c r="F1443" s="9"/>
      <c r="G1443" s="9"/>
      <c r="I1443" s="9"/>
      <c r="L1443" s="9"/>
      <c r="O1443" s="9"/>
      <c r="P1443" s="9"/>
      <c r="R1443" s="9"/>
      <c r="U1443" s="9"/>
      <c r="AP1443" s="9"/>
      <c r="AS1443" s="9"/>
      <c r="AV1443" s="9"/>
      <c r="AW1443" s="9"/>
      <c r="AY1443" s="9"/>
      <c r="BB1443" s="9"/>
    </row>
    <row r="1444" spans="3:54">
      <c r="C1444" s="9"/>
      <c r="F1444" s="9"/>
      <c r="G1444" s="9"/>
      <c r="I1444" s="9"/>
      <c r="L1444" s="9"/>
      <c r="O1444" s="9"/>
      <c r="P1444" s="9"/>
      <c r="R1444" s="9"/>
      <c r="U1444" s="9"/>
      <c r="AP1444" s="9"/>
      <c r="AS1444" s="9"/>
      <c r="AV1444" s="9"/>
      <c r="AW1444" s="9"/>
      <c r="AY1444" s="9"/>
      <c r="BB1444" s="9"/>
    </row>
    <row r="1445" spans="3:54">
      <c r="C1445" s="9"/>
      <c r="F1445" s="9"/>
      <c r="G1445" s="9"/>
      <c r="I1445" s="9"/>
      <c r="L1445" s="9"/>
      <c r="O1445" s="9"/>
      <c r="P1445" s="9"/>
      <c r="R1445" s="9"/>
      <c r="U1445" s="9"/>
      <c r="AP1445" s="9"/>
      <c r="AS1445" s="9"/>
      <c r="AV1445" s="9"/>
      <c r="AW1445" s="9"/>
      <c r="AY1445" s="9"/>
      <c r="BB1445" s="9"/>
    </row>
    <row r="1446" spans="3:54">
      <c r="C1446" s="9"/>
      <c r="F1446" s="9"/>
      <c r="G1446" s="9"/>
      <c r="I1446" s="9"/>
      <c r="L1446" s="9"/>
      <c r="O1446" s="9"/>
      <c r="P1446" s="9"/>
      <c r="R1446" s="9"/>
      <c r="U1446" s="9"/>
      <c r="AP1446" s="9"/>
      <c r="AS1446" s="9"/>
      <c r="AV1446" s="9"/>
      <c r="AW1446" s="9"/>
      <c r="AY1446" s="9"/>
      <c r="BB1446" s="9"/>
    </row>
    <row r="1447" spans="3:54">
      <c r="C1447" s="9"/>
      <c r="F1447" s="9"/>
      <c r="G1447" s="9"/>
      <c r="I1447" s="9"/>
      <c r="L1447" s="9"/>
      <c r="O1447" s="9"/>
      <c r="P1447" s="9"/>
      <c r="R1447" s="9"/>
      <c r="U1447" s="9"/>
      <c r="AP1447" s="9"/>
      <c r="AS1447" s="9"/>
      <c r="AV1447" s="9"/>
      <c r="AW1447" s="9"/>
      <c r="AY1447" s="9"/>
      <c r="BB1447" s="9"/>
    </row>
    <row r="1448" spans="3:54">
      <c r="C1448" s="9"/>
      <c r="F1448" s="9"/>
      <c r="G1448" s="9"/>
      <c r="I1448" s="9"/>
      <c r="L1448" s="9"/>
      <c r="O1448" s="9"/>
      <c r="P1448" s="9"/>
      <c r="R1448" s="9"/>
      <c r="U1448" s="9"/>
      <c r="AP1448" s="9"/>
      <c r="AS1448" s="9"/>
      <c r="AV1448" s="9"/>
      <c r="AW1448" s="9"/>
      <c r="AY1448" s="9"/>
      <c r="BB1448" s="9"/>
    </row>
    <row r="1449" spans="3:54">
      <c r="C1449" s="9"/>
      <c r="F1449" s="9"/>
      <c r="G1449" s="9"/>
      <c r="I1449" s="9"/>
      <c r="L1449" s="9"/>
      <c r="O1449" s="9"/>
      <c r="P1449" s="9"/>
      <c r="R1449" s="9"/>
      <c r="U1449" s="9"/>
      <c r="AP1449" s="9"/>
      <c r="AS1449" s="9"/>
      <c r="AV1449" s="9"/>
      <c r="AW1449" s="9"/>
      <c r="AY1449" s="9"/>
      <c r="BB1449" s="9"/>
    </row>
    <row r="1450" spans="3:54">
      <c r="C1450" s="9"/>
      <c r="F1450" s="9"/>
      <c r="G1450" s="9"/>
      <c r="I1450" s="9"/>
      <c r="L1450" s="9"/>
      <c r="O1450" s="9"/>
      <c r="P1450" s="9"/>
      <c r="R1450" s="9"/>
      <c r="U1450" s="9"/>
      <c r="AP1450" s="9"/>
      <c r="AS1450" s="9"/>
      <c r="AV1450" s="9"/>
      <c r="AW1450" s="9"/>
      <c r="AY1450" s="9"/>
      <c r="BB1450" s="9"/>
    </row>
    <row r="1451" spans="3:54">
      <c r="C1451" s="9"/>
      <c r="F1451" s="9"/>
      <c r="G1451" s="9"/>
      <c r="I1451" s="9"/>
      <c r="L1451" s="9"/>
      <c r="O1451" s="9"/>
      <c r="P1451" s="9"/>
      <c r="R1451" s="9"/>
      <c r="U1451" s="9"/>
      <c r="AP1451" s="9"/>
      <c r="AS1451" s="9"/>
      <c r="AV1451" s="9"/>
      <c r="AW1451" s="9"/>
      <c r="AY1451" s="9"/>
      <c r="BB1451" s="9"/>
    </row>
    <row r="1452" spans="3:54">
      <c r="C1452" s="9"/>
      <c r="F1452" s="9"/>
      <c r="G1452" s="9"/>
      <c r="I1452" s="9"/>
      <c r="L1452" s="9"/>
      <c r="O1452" s="9"/>
      <c r="P1452" s="9"/>
      <c r="R1452" s="9"/>
      <c r="U1452" s="9"/>
      <c r="AP1452" s="9"/>
      <c r="AS1452" s="9"/>
      <c r="AV1452" s="9"/>
      <c r="AW1452" s="9"/>
      <c r="AY1452" s="9"/>
      <c r="BB1452" s="9"/>
    </row>
    <row r="1453" spans="3:54">
      <c r="C1453" s="9"/>
      <c r="F1453" s="9"/>
      <c r="G1453" s="9"/>
      <c r="I1453" s="9"/>
      <c r="L1453" s="9"/>
      <c r="O1453" s="9"/>
      <c r="P1453" s="9"/>
      <c r="R1453" s="9"/>
      <c r="U1453" s="9"/>
      <c r="AP1453" s="9"/>
      <c r="AS1453" s="9"/>
      <c r="AV1453" s="9"/>
      <c r="AW1453" s="9"/>
      <c r="AY1453" s="9"/>
      <c r="BB1453" s="9"/>
    </row>
    <row r="1454" spans="3:54">
      <c r="C1454" s="9"/>
      <c r="F1454" s="9"/>
      <c r="G1454" s="9"/>
      <c r="I1454" s="9"/>
      <c r="L1454" s="9"/>
      <c r="O1454" s="9"/>
      <c r="P1454" s="9"/>
      <c r="R1454" s="9"/>
      <c r="U1454" s="9"/>
      <c r="AP1454" s="9"/>
      <c r="AS1454" s="9"/>
      <c r="AV1454" s="9"/>
      <c r="AW1454" s="9"/>
      <c r="AY1454" s="9"/>
      <c r="BB1454" s="9"/>
    </row>
    <row r="1455" spans="3:54">
      <c r="C1455" s="9"/>
      <c r="F1455" s="9"/>
      <c r="G1455" s="9"/>
      <c r="I1455" s="9"/>
      <c r="L1455" s="9"/>
      <c r="O1455" s="9"/>
      <c r="P1455" s="9"/>
      <c r="R1455" s="9"/>
      <c r="U1455" s="9"/>
      <c r="AP1455" s="9"/>
      <c r="AS1455" s="9"/>
      <c r="AV1455" s="9"/>
      <c r="AW1455" s="9"/>
      <c r="AY1455" s="9"/>
      <c r="BB1455" s="9"/>
    </row>
    <row r="1456" spans="3:54">
      <c r="C1456" s="9"/>
      <c r="F1456" s="9"/>
      <c r="G1456" s="9"/>
      <c r="I1456" s="9"/>
      <c r="L1456" s="9"/>
      <c r="O1456" s="9"/>
      <c r="P1456" s="9"/>
      <c r="R1456" s="9"/>
      <c r="U1456" s="9"/>
      <c r="AP1456" s="9"/>
      <c r="AS1456" s="9"/>
      <c r="AV1456" s="9"/>
      <c r="AW1456" s="9"/>
      <c r="AY1456" s="9"/>
      <c r="BB1456" s="9"/>
    </row>
    <row r="1457" spans="3:54">
      <c r="C1457" s="9"/>
      <c r="F1457" s="9"/>
      <c r="G1457" s="9"/>
      <c r="I1457" s="9"/>
      <c r="L1457" s="9"/>
      <c r="O1457" s="9"/>
      <c r="P1457" s="9"/>
      <c r="R1457" s="9"/>
      <c r="U1457" s="9"/>
      <c r="AP1457" s="9"/>
      <c r="AS1457" s="9"/>
      <c r="AV1457" s="9"/>
      <c r="AW1457" s="9"/>
      <c r="AY1457" s="9"/>
      <c r="BB1457" s="9"/>
    </row>
    <row r="1458" spans="3:54">
      <c r="C1458" s="9"/>
      <c r="F1458" s="9"/>
      <c r="G1458" s="9"/>
      <c r="I1458" s="9"/>
      <c r="L1458" s="9"/>
      <c r="O1458" s="9"/>
      <c r="P1458" s="9"/>
      <c r="R1458" s="9"/>
      <c r="U1458" s="9"/>
      <c r="AP1458" s="9"/>
      <c r="AS1458" s="9"/>
      <c r="AV1458" s="9"/>
      <c r="AW1458" s="9"/>
      <c r="AY1458" s="9"/>
      <c r="BB1458" s="9"/>
    </row>
    <row r="1459" spans="3:54">
      <c r="C1459" s="9"/>
      <c r="F1459" s="9"/>
      <c r="G1459" s="9"/>
      <c r="I1459" s="9"/>
      <c r="L1459" s="9"/>
      <c r="O1459" s="9"/>
      <c r="P1459" s="9"/>
      <c r="R1459" s="9"/>
      <c r="U1459" s="9"/>
      <c r="AP1459" s="9"/>
      <c r="AS1459" s="9"/>
      <c r="AV1459" s="9"/>
      <c r="AW1459" s="9"/>
      <c r="AY1459" s="9"/>
      <c r="BB1459" s="9"/>
    </row>
    <row r="1460" spans="3:54">
      <c r="C1460" s="9"/>
      <c r="F1460" s="9"/>
      <c r="G1460" s="9"/>
      <c r="I1460" s="9"/>
      <c r="L1460" s="9"/>
      <c r="O1460" s="9"/>
      <c r="P1460" s="9"/>
      <c r="R1460" s="9"/>
      <c r="U1460" s="9"/>
      <c r="AP1460" s="9"/>
      <c r="AS1460" s="9"/>
      <c r="AV1460" s="9"/>
      <c r="AW1460" s="9"/>
      <c r="AY1460" s="9"/>
      <c r="BB1460" s="9"/>
    </row>
    <row r="1461" spans="3:54">
      <c r="C1461" s="9"/>
      <c r="F1461" s="9"/>
      <c r="G1461" s="9"/>
      <c r="I1461" s="9"/>
      <c r="L1461" s="9"/>
      <c r="O1461" s="9"/>
      <c r="P1461" s="9"/>
      <c r="R1461" s="9"/>
      <c r="U1461" s="9"/>
      <c r="AP1461" s="9"/>
      <c r="AS1461" s="9"/>
      <c r="AV1461" s="9"/>
      <c r="AW1461" s="9"/>
      <c r="AY1461" s="9"/>
      <c r="BB1461" s="9"/>
    </row>
    <row r="1462" spans="3:54">
      <c r="C1462" s="9"/>
      <c r="F1462" s="9"/>
      <c r="G1462" s="9"/>
      <c r="I1462" s="9"/>
      <c r="L1462" s="9"/>
      <c r="O1462" s="9"/>
      <c r="P1462" s="9"/>
      <c r="R1462" s="9"/>
      <c r="U1462" s="9"/>
      <c r="AP1462" s="9"/>
      <c r="AS1462" s="9"/>
      <c r="AV1462" s="9"/>
      <c r="AW1462" s="9"/>
      <c r="AY1462" s="9"/>
      <c r="BB1462" s="9"/>
    </row>
    <row r="1463" spans="3:54">
      <c r="C1463" s="9"/>
      <c r="F1463" s="9"/>
      <c r="G1463" s="9"/>
      <c r="I1463" s="9"/>
      <c r="L1463" s="9"/>
      <c r="O1463" s="9"/>
      <c r="P1463" s="9"/>
      <c r="R1463" s="9"/>
      <c r="U1463" s="9"/>
      <c r="AP1463" s="9"/>
      <c r="AS1463" s="9"/>
      <c r="AV1463" s="9"/>
      <c r="AW1463" s="9"/>
      <c r="AY1463" s="9"/>
      <c r="BB1463" s="9"/>
    </row>
    <row r="1464" spans="3:54">
      <c r="C1464" s="9"/>
      <c r="F1464" s="9"/>
      <c r="G1464" s="9"/>
      <c r="I1464" s="9"/>
      <c r="L1464" s="9"/>
      <c r="O1464" s="9"/>
      <c r="P1464" s="9"/>
      <c r="R1464" s="9"/>
      <c r="U1464" s="9"/>
      <c r="AP1464" s="9"/>
      <c r="AS1464" s="9"/>
      <c r="AV1464" s="9"/>
      <c r="AW1464" s="9"/>
      <c r="AY1464" s="9"/>
      <c r="BB1464" s="9"/>
    </row>
    <row r="1465" spans="3:54">
      <c r="C1465" s="9"/>
      <c r="F1465" s="9"/>
      <c r="G1465" s="9"/>
      <c r="I1465" s="9"/>
      <c r="L1465" s="9"/>
      <c r="O1465" s="9"/>
      <c r="P1465" s="9"/>
      <c r="R1465" s="9"/>
      <c r="U1465" s="9"/>
      <c r="AP1465" s="9"/>
      <c r="AS1465" s="9"/>
      <c r="AV1465" s="9"/>
      <c r="AW1465" s="9"/>
      <c r="AY1465" s="9"/>
      <c r="BB1465" s="9"/>
    </row>
    <row r="1466" spans="3:54">
      <c r="C1466" s="9"/>
      <c r="F1466" s="9"/>
      <c r="G1466" s="9"/>
      <c r="I1466" s="9"/>
      <c r="L1466" s="9"/>
      <c r="O1466" s="9"/>
      <c r="P1466" s="9"/>
      <c r="R1466" s="9"/>
      <c r="U1466" s="9"/>
      <c r="AP1466" s="9"/>
      <c r="AS1466" s="9"/>
      <c r="AV1466" s="9"/>
      <c r="AW1466" s="9"/>
      <c r="AY1466" s="9"/>
      <c r="BB1466" s="9"/>
    </row>
    <row r="1467" spans="3:54">
      <c r="C1467" s="9"/>
      <c r="F1467" s="9"/>
      <c r="G1467" s="9"/>
      <c r="I1467" s="9"/>
      <c r="L1467" s="9"/>
      <c r="O1467" s="9"/>
      <c r="P1467" s="9"/>
      <c r="R1467" s="9"/>
      <c r="U1467" s="9"/>
      <c r="AP1467" s="9"/>
      <c r="AS1467" s="9"/>
      <c r="AV1467" s="9"/>
      <c r="AW1467" s="9"/>
      <c r="AY1467" s="9"/>
      <c r="BB1467" s="9"/>
    </row>
    <row r="1468" spans="3:54">
      <c r="C1468" s="9"/>
      <c r="F1468" s="9"/>
      <c r="G1468" s="9"/>
      <c r="I1468" s="9"/>
      <c r="L1468" s="9"/>
      <c r="O1468" s="9"/>
      <c r="P1468" s="9"/>
      <c r="R1468" s="9"/>
      <c r="U1468" s="9"/>
      <c r="AP1468" s="9"/>
      <c r="AS1468" s="9"/>
      <c r="AV1468" s="9"/>
      <c r="AW1468" s="9"/>
      <c r="AY1468" s="9"/>
      <c r="BB1468" s="9"/>
    </row>
    <row r="1469" spans="3:54">
      <c r="C1469" s="9"/>
      <c r="F1469" s="9"/>
      <c r="G1469" s="9"/>
      <c r="I1469" s="9"/>
      <c r="L1469" s="9"/>
      <c r="O1469" s="9"/>
      <c r="P1469" s="9"/>
      <c r="R1469" s="9"/>
      <c r="U1469" s="9"/>
      <c r="AP1469" s="9"/>
      <c r="AS1469" s="9"/>
      <c r="AV1469" s="9"/>
      <c r="AW1469" s="9"/>
      <c r="AY1469" s="9"/>
      <c r="BB1469" s="9"/>
    </row>
    <row r="1470" spans="3:54">
      <c r="C1470" s="9"/>
      <c r="F1470" s="9"/>
      <c r="G1470" s="9"/>
      <c r="I1470" s="9"/>
      <c r="L1470" s="9"/>
      <c r="O1470" s="9"/>
      <c r="P1470" s="9"/>
      <c r="R1470" s="9"/>
      <c r="U1470" s="9"/>
      <c r="AP1470" s="9"/>
      <c r="AS1470" s="9"/>
      <c r="AV1470" s="9"/>
      <c r="AW1470" s="9"/>
      <c r="AY1470" s="9"/>
      <c r="BB1470" s="9"/>
    </row>
    <row r="1471" spans="3:54">
      <c r="C1471" s="9"/>
      <c r="F1471" s="9"/>
      <c r="G1471" s="9"/>
      <c r="I1471" s="9"/>
      <c r="L1471" s="9"/>
      <c r="O1471" s="9"/>
      <c r="P1471" s="9"/>
      <c r="R1471" s="9"/>
      <c r="U1471" s="9"/>
      <c r="AP1471" s="9"/>
      <c r="AS1471" s="9"/>
      <c r="AV1471" s="9"/>
      <c r="AW1471" s="9"/>
      <c r="AY1471" s="9"/>
      <c r="BB1471" s="9"/>
    </row>
    <row r="1472" spans="3:54">
      <c r="C1472" s="9"/>
      <c r="F1472" s="9"/>
      <c r="G1472" s="9"/>
      <c r="I1472" s="9"/>
      <c r="L1472" s="9"/>
      <c r="O1472" s="9"/>
      <c r="P1472" s="9"/>
      <c r="R1472" s="9"/>
      <c r="U1472" s="9"/>
      <c r="AP1472" s="9"/>
      <c r="AS1472" s="9"/>
      <c r="AV1472" s="9"/>
      <c r="AW1472" s="9"/>
      <c r="AY1472" s="9"/>
      <c r="BB1472" s="9"/>
    </row>
    <row r="1473" spans="3:54">
      <c r="C1473" s="9"/>
      <c r="F1473" s="9"/>
      <c r="G1473" s="9"/>
      <c r="I1473" s="9"/>
      <c r="L1473" s="9"/>
      <c r="O1473" s="9"/>
      <c r="P1473" s="9"/>
      <c r="R1473" s="9"/>
      <c r="U1473" s="9"/>
      <c r="AP1473" s="9"/>
      <c r="AS1473" s="9"/>
      <c r="AV1473" s="9"/>
      <c r="AW1473" s="9"/>
      <c r="AY1473" s="9"/>
      <c r="BB1473" s="9"/>
    </row>
    <row r="1474" spans="3:54">
      <c r="C1474" s="9"/>
      <c r="F1474" s="9"/>
      <c r="G1474" s="9"/>
      <c r="I1474" s="9"/>
      <c r="L1474" s="9"/>
      <c r="O1474" s="9"/>
      <c r="P1474" s="9"/>
      <c r="R1474" s="9"/>
      <c r="U1474" s="9"/>
      <c r="AP1474" s="9"/>
      <c r="AS1474" s="9"/>
      <c r="AV1474" s="9"/>
      <c r="AW1474" s="9"/>
      <c r="AY1474" s="9"/>
      <c r="BB1474" s="9"/>
    </row>
    <row r="1475" spans="3:54">
      <c r="C1475" s="9"/>
      <c r="F1475" s="9"/>
      <c r="G1475" s="9"/>
      <c r="I1475" s="9"/>
      <c r="L1475" s="9"/>
      <c r="O1475" s="9"/>
      <c r="P1475" s="9"/>
      <c r="R1475" s="9"/>
      <c r="U1475" s="9"/>
      <c r="AP1475" s="9"/>
      <c r="AS1475" s="9"/>
      <c r="AV1475" s="9"/>
      <c r="AW1475" s="9"/>
      <c r="AY1475" s="9"/>
      <c r="BB1475" s="9"/>
    </row>
    <row r="1476" spans="3:54">
      <c r="C1476" s="9"/>
      <c r="F1476" s="9"/>
      <c r="G1476" s="9"/>
      <c r="I1476" s="9"/>
      <c r="L1476" s="9"/>
      <c r="O1476" s="9"/>
      <c r="P1476" s="9"/>
      <c r="R1476" s="9"/>
      <c r="U1476" s="9"/>
      <c r="AP1476" s="9"/>
      <c r="AS1476" s="9"/>
      <c r="AV1476" s="9"/>
      <c r="AW1476" s="9"/>
      <c r="AY1476" s="9"/>
      <c r="BB1476" s="9"/>
    </row>
    <row r="1477" spans="3:54">
      <c r="C1477" s="9"/>
      <c r="F1477" s="9"/>
      <c r="G1477" s="9"/>
      <c r="I1477" s="9"/>
      <c r="L1477" s="9"/>
      <c r="O1477" s="9"/>
      <c r="P1477" s="9"/>
      <c r="R1477" s="9"/>
      <c r="U1477" s="9"/>
      <c r="AP1477" s="9"/>
      <c r="AS1477" s="9"/>
      <c r="AV1477" s="9"/>
      <c r="AW1477" s="9"/>
      <c r="AY1477" s="9"/>
      <c r="BB1477" s="9"/>
    </row>
    <row r="1478" spans="3:54">
      <c r="C1478" s="9"/>
      <c r="F1478" s="9"/>
      <c r="G1478" s="9"/>
      <c r="I1478" s="9"/>
      <c r="L1478" s="9"/>
      <c r="O1478" s="9"/>
      <c r="P1478" s="9"/>
      <c r="R1478" s="9"/>
      <c r="U1478" s="9"/>
      <c r="AP1478" s="9"/>
      <c r="AS1478" s="9"/>
      <c r="AV1478" s="9"/>
      <c r="AW1478" s="9"/>
      <c r="AY1478" s="9"/>
      <c r="BB1478" s="9"/>
    </row>
    <row r="1479" spans="3:54">
      <c r="C1479" s="9"/>
      <c r="F1479" s="9"/>
      <c r="G1479" s="9"/>
      <c r="I1479" s="9"/>
      <c r="L1479" s="9"/>
      <c r="O1479" s="9"/>
      <c r="P1479" s="9"/>
      <c r="R1479" s="9"/>
      <c r="U1479" s="9"/>
      <c r="AP1479" s="9"/>
      <c r="AS1479" s="9"/>
      <c r="AV1479" s="9"/>
      <c r="AW1479" s="9"/>
      <c r="AY1479" s="9"/>
      <c r="BB1479" s="9"/>
    </row>
    <row r="1480" spans="3:54">
      <c r="C1480" s="9"/>
      <c r="F1480" s="9"/>
      <c r="G1480" s="9"/>
      <c r="I1480" s="9"/>
      <c r="L1480" s="9"/>
      <c r="O1480" s="9"/>
      <c r="P1480" s="9"/>
      <c r="R1480" s="9"/>
      <c r="U1480" s="9"/>
      <c r="AP1480" s="9"/>
      <c r="AS1480" s="9"/>
      <c r="AV1480" s="9"/>
      <c r="AW1480" s="9"/>
      <c r="AY1480" s="9"/>
      <c r="BB1480" s="9"/>
    </row>
    <row r="1481" spans="3:54">
      <c r="C1481" s="9"/>
      <c r="F1481" s="9"/>
      <c r="G1481" s="9"/>
      <c r="I1481" s="9"/>
      <c r="L1481" s="9"/>
      <c r="O1481" s="9"/>
      <c r="P1481" s="9"/>
      <c r="R1481" s="9"/>
      <c r="U1481" s="9"/>
      <c r="AP1481" s="9"/>
      <c r="AS1481" s="9"/>
      <c r="AV1481" s="9"/>
      <c r="AW1481" s="9"/>
      <c r="AY1481" s="9"/>
      <c r="BB1481" s="9"/>
    </row>
    <row r="1482" spans="3:54">
      <c r="C1482" s="9"/>
      <c r="F1482" s="9"/>
      <c r="G1482" s="9"/>
      <c r="I1482" s="9"/>
      <c r="L1482" s="9"/>
      <c r="O1482" s="9"/>
      <c r="P1482" s="9"/>
      <c r="R1482" s="9"/>
      <c r="U1482" s="9"/>
      <c r="AP1482" s="9"/>
      <c r="AS1482" s="9"/>
      <c r="AV1482" s="9"/>
      <c r="AW1482" s="9"/>
      <c r="AY1482" s="9"/>
      <c r="BB1482" s="9"/>
    </row>
    <row r="1483" spans="3:54">
      <c r="C1483" s="9"/>
      <c r="F1483" s="9"/>
      <c r="G1483" s="9"/>
      <c r="I1483" s="9"/>
      <c r="L1483" s="9"/>
      <c r="O1483" s="9"/>
      <c r="P1483" s="9"/>
      <c r="R1483" s="9"/>
      <c r="U1483" s="9"/>
      <c r="AP1483" s="9"/>
      <c r="AS1483" s="9"/>
      <c r="AV1483" s="9"/>
      <c r="AW1483" s="9"/>
      <c r="AY1483" s="9"/>
      <c r="BB1483" s="9"/>
    </row>
    <row r="1484" spans="3:54">
      <c r="C1484" s="9"/>
      <c r="F1484" s="9"/>
      <c r="G1484" s="9"/>
      <c r="I1484" s="9"/>
      <c r="L1484" s="9"/>
      <c r="O1484" s="9"/>
      <c r="P1484" s="9"/>
      <c r="R1484" s="9"/>
      <c r="U1484" s="9"/>
      <c r="AP1484" s="9"/>
      <c r="AS1484" s="9"/>
      <c r="AV1484" s="9"/>
      <c r="AW1484" s="9"/>
      <c r="AY1484" s="9"/>
      <c r="BB1484" s="9"/>
    </row>
    <row r="1485" spans="3:54">
      <c r="C1485" s="9"/>
      <c r="F1485" s="9"/>
      <c r="G1485" s="9"/>
      <c r="I1485" s="9"/>
      <c r="L1485" s="9"/>
      <c r="O1485" s="9"/>
      <c r="P1485" s="9"/>
      <c r="R1485" s="9"/>
      <c r="U1485" s="9"/>
      <c r="AP1485" s="9"/>
      <c r="AS1485" s="9"/>
      <c r="AV1485" s="9"/>
      <c r="AW1485" s="9"/>
      <c r="AY1485" s="9"/>
      <c r="BB1485" s="9"/>
    </row>
    <row r="1486" spans="3:54">
      <c r="C1486" s="9"/>
      <c r="F1486" s="9"/>
      <c r="G1486" s="9"/>
      <c r="I1486" s="9"/>
      <c r="L1486" s="9"/>
      <c r="O1486" s="9"/>
      <c r="P1486" s="9"/>
      <c r="R1486" s="9"/>
      <c r="U1486" s="9"/>
      <c r="AP1486" s="9"/>
      <c r="AS1486" s="9"/>
      <c r="AV1486" s="9"/>
      <c r="AW1486" s="9"/>
      <c r="AY1486" s="9"/>
      <c r="BB1486" s="9"/>
    </row>
    <row r="1487" spans="3:54">
      <c r="C1487" s="9"/>
      <c r="F1487" s="9"/>
      <c r="G1487" s="9"/>
      <c r="I1487" s="9"/>
      <c r="L1487" s="9"/>
      <c r="O1487" s="9"/>
      <c r="P1487" s="9"/>
      <c r="R1487" s="9"/>
      <c r="U1487" s="9"/>
      <c r="AP1487" s="9"/>
      <c r="AS1487" s="9"/>
      <c r="AV1487" s="9"/>
      <c r="AW1487" s="9"/>
      <c r="AY1487" s="9"/>
      <c r="BB1487" s="9"/>
    </row>
    <row r="1488" spans="3:54">
      <c r="C1488" s="9"/>
      <c r="F1488" s="9"/>
      <c r="G1488" s="9"/>
      <c r="I1488" s="9"/>
      <c r="L1488" s="9"/>
      <c r="O1488" s="9"/>
      <c r="P1488" s="9"/>
      <c r="R1488" s="9"/>
      <c r="U1488" s="9"/>
      <c r="AP1488" s="9"/>
      <c r="AS1488" s="9"/>
      <c r="AV1488" s="9"/>
      <c r="AW1488" s="9"/>
      <c r="AY1488" s="9"/>
      <c r="BB1488" s="9"/>
    </row>
    <row r="1489" spans="3:54">
      <c r="C1489" s="9"/>
      <c r="F1489" s="9"/>
      <c r="G1489" s="9"/>
      <c r="I1489" s="9"/>
      <c r="L1489" s="9"/>
      <c r="O1489" s="9"/>
      <c r="P1489" s="9"/>
      <c r="R1489" s="9"/>
      <c r="U1489" s="9"/>
      <c r="AP1489" s="9"/>
      <c r="AS1489" s="9"/>
      <c r="AV1489" s="9"/>
      <c r="AW1489" s="9"/>
      <c r="AY1489" s="9"/>
      <c r="BB1489" s="9"/>
    </row>
    <row r="1490" spans="3:54">
      <c r="C1490" s="9"/>
      <c r="F1490" s="9"/>
      <c r="G1490" s="9"/>
      <c r="I1490" s="9"/>
      <c r="L1490" s="9"/>
      <c r="O1490" s="9"/>
      <c r="P1490" s="9"/>
      <c r="R1490" s="9"/>
      <c r="U1490" s="9"/>
      <c r="AP1490" s="9"/>
      <c r="AS1490" s="9"/>
      <c r="AV1490" s="9"/>
      <c r="AW1490" s="9"/>
      <c r="AY1490" s="9"/>
      <c r="BB1490" s="9"/>
    </row>
    <row r="1491" spans="3:54">
      <c r="C1491" s="9"/>
      <c r="F1491" s="9"/>
      <c r="G1491" s="9"/>
      <c r="I1491" s="9"/>
      <c r="L1491" s="9"/>
      <c r="O1491" s="9"/>
      <c r="P1491" s="9"/>
      <c r="R1491" s="9"/>
      <c r="U1491" s="9"/>
      <c r="AP1491" s="9"/>
      <c r="AS1491" s="9"/>
      <c r="AV1491" s="9"/>
      <c r="AW1491" s="9"/>
      <c r="AY1491" s="9"/>
      <c r="BB1491" s="9"/>
    </row>
    <row r="1492" spans="3:54">
      <c r="C1492" s="9"/>
      <c r="F1492" s="9"/>
      <c r="G1492" s="9"/>
      <c r="I1492" s="9"/>
      <c r="L1492" s="9"/>
      <c r="O1492" s="9"/>
      <c r="P1492" s="9"/>
      <c r="R1492" s="9"/>
      <c r="U1492" s="9"/>
      <c r="AP1492" s="9"/>
      <c r="AS1492" s="9"/>
      <c r="AV1492" s="9"/>
      <c r="AW1492" s="9"/>
      <c r="AY1492" s="9"/>
      <c r="BB1492" s="9"/>
    </row>
    <row r="1493" spans="3:54">
      <c r="C1493" s="9"/>
      <c r="F1493" s="9"/>
      <c r="G1493" s="9"/>
      <c r="I1493" s="9"/>
      <c r="L1493" s="9"/>
      <c r="O1493" s="9"/>
      <c r="P1493" s="9"/>
      <c r="R1493" s="9"/>
      <c r="U1493" s="9"/>
      <c r="AP1493" s="9"/>
      <c r="AS1493" s="9"/>
      <c r="AV1493" s="9"/>
      <c r="AW1493" s="9"/>
      <c r="AY1493" s="9"/>
      <c r="BB1493" s="9"/>
    </row>
    <row r="1494" spans="3:54">
      <c r="C1494" s="9"/>
      <c r="F1494" s="9"/>
      <c r="G1494" s="9"/>
      <c r="I1494" s="9"/>
      <c r="L1494" s="9"/>
      <c r="O1494" s="9"/>
      <c r="P1494" s="9"/>
      <c r="R1494" s="9"/>
      <c r="U1494" s="9"/>
      <c r="AP1494" s="9"/>
      <c r="AS1494" s="9"/>
      <c r="AV1494" s="9"/>
      <c r="AW1494" s="9"/>
      <c r="AY1494" s="9"/>
      <c r="BB1494" s="9"/>
    </row>
    <row r="1495" spans="3:54">
      <c r="C1495" s="9"/>
      <c r="F1495" s="9"/>
      <c r="G1495" s="9"/>
      <c r="I1495" s="9"/>
      <c r="L1495" s="9"/>
      <c r="O1495" s="9"/>
      <c r="P1495" s="9"/>
      <c r="R1495" s="9"/>
      <c r="U1495" s="9"/>
      <c r="AP1495" s="9"/>
      <c r="AS1495" s="9"/>
      <c r="AV1495" s="9"/>
      <c r="AW1495" s="9"/>
      <c r="AY1495" s="9"/>
      <c r="BB1495" s="9"/>
    </row>
    <row r="1496" spans="3:54">
      <c r="C1496" s="9"/>
      <c r="F1496" s="9"/>
      <c r="G1496" s="9"/>
      <c r="I1496" s="9"/>
      <c r="L1496" s="9"/>
      <c r="O1496" s="9"/>
      <c r="P1496" s="9"/>
      <c r="R1496" s="9"/>
      <c r="U1496" s="9"/>
      <c r="AP1496" s="9"/>
      <c r="AS1496" s="9"/>
      <c r="AV1496" s="9"/>
      <c r="AW1496" s="9"/>
      <c r="AY1496" s="9"/>
      <c r="BB1496" s="9"/>
    </row>
    <row r="1497" spans="3:54">
      <c r="C1497" s="9"/>
      <c r="F1497" s="9"/>
      <c r="G1497" s="9"/>
      <c r="I1497" s="9"/>
      <c r="L1497" s="9"/>
      <c r="O1497" s="9"/>
      <c r="P1497" s="9"/>
      <c r="R1497" s="9"/>
      <c r="U1497" s="9"/>
      <c r="AP1497" s="9"/>
      <c r="AS1497" s="9"/>
      <c r="AV1497" s="9"/>
      <c r="AW1497" s="9"/>
      <c r="AY1497" s="9"/>
      <c r="BB1497" s="9"/>
    </row>
    <row r="1498" spans="3:54">
      <c r="C1498" s="9"/>
      <c r="F1498" s="9"/>
      <c r="G1498" s="9"/>
      <c r="I1498" s="9"/>
      <c r="L1498" s="9"/>
      <c r="O1498" s="9"/>
      <c r="P1498" s="9"/>
      <c r="R1498" s="9"/>
      <c r="U1498" s="9"/>
      <c r="AP1498" s="9"/>
      <c r="AS1498" s="9"/>
      <c r="AV1498" s="9"/>
      <c r="AW1498" s="9"/>
      <c r="AY1498" s="9"/>
      <c r="BB1498" s="9"/>
    </row>
    <row r="1499" spans="3:54">
      <c r="C1499" s="9"/>
      <c r="F1499" s="9"/>
      <c r="G1499" s="9"/>
      <c r="I1499" s="9"/>
      <c r="L1499" s="9"/>
      <c r="O1499" s="9"/>
      <c r="P1499" s="9"/>
      <c r="R1499" s="9"/>
      <c r="U1499" s="9"/>
      <c r="AP1499" s="9"/>
      <c r="AS1499" s="9"/>
      <c r="AV1499" s="9"/>
      <c r="AW1499" s="9"/>
      <c r="AY1499" s="9"/>
      <c r="BB1499" s="9"/>
    </row>
    <row r="1500" spans="3:54">
      <c r="C1500" s="9"/>
      <c r="F1500" s="9"/>
      <c r="G1500" s="9"/>
      <c r="I1500" s="9"/>
      <c r="L1500" s="9"/>
      <c r="O1500" s="9"/>
      <c r="P1500" s="9"/>
      <c r="R1500" s="9"/>
      <c r="U1500" s="9"/>
      <c r="AP1500" s="9"/>
      <c r="AS1500" s="9"/>
      <c r="AV1500" s="9"/>
      <c r="AW1500" s="9"/>
      <c r="AY1500" s="9"/>
      <c r="BB1500" s="9"/>
    </row>
    <row r="1501" spans="3:54">
      <c r="C1501" s="9"/>
      <c r="F1501" s="9"/>
      <c r="G1501" s="9"/>
      <c r="I1501" s="9"/>
      <c r="L1501" s="9"/>
      <c r="O1501" s="9"/>
      <c r="P1501" s="9"/>
      <c r="R1501" s="9"/>
      <c r="U1501" s="9"/>
      <c r="AP1501" s="9"/>
      <c r="AS1501" s="9"/>
      <c r="AV1501" s="9"/>
      <c r="AW1501" s="9"/>
      <c r="AY1501" s="9"/>
      <c r="BB1501" s="9"/>
    </row>
    <row r="1502" spans="3:54">
      <c r="C1502" s="9"/>
      <c r="F1502" s="9"/>
      <c r="G1502" s="9"/>
      <c r="I1502" s="9"/>
      <c r="L1502" s="9"/>
      <c r="O1502" s="9"/>
      <c r="P1502" s="9"/>
      <c r="R1502" s="9"/>
      <c r="U1502" s="9"/>
      <c r="AP1502" s="9"/>
      <c r="AS1502" s="9"/>
      <c r="AV1502" s="9"/>
      <c r="AW1502" s="9"/>
      <c r="AY1502" s="9"/>
      <c r="BB1502" s="9"/>
    </row>
    <row r="1503" spans="3:54">
      <c r="C1503" s="9"/>
      <c r="F1503" s="9"/>
      <c r="G1503" s="9"/>
      <c r="I1503" s="9"/>
      <c r="L1503" s="9"/>
      <c r="O1503" s="9"/>
      <c r="P1503" s="9"/>
      <c r="R1503" s="9"/>
      <c r="U1503" s="9"/>
      <c r="AP1503" s="9"/>
      <c r="AS1503" s="9"/>
      <c r="AV1503" s="9"/>
      <c r="AW1503" s="9"/>
      <c r="AY1503" s="9"/>
      <c r="BB1503" s="9"/>
    </row>
    <row r="1504" spans="3:54">
      <c r="C1504" s="9"/>
      <c r="F1504" s="9"/>
      <c r="G1504" s="9"/>
      <c r="I1504" s="9"/>
      <c r="L1504" s="9"/>
      <c r="O1504" s="9"/>
      <c r="P1504" s="9"/>
      <c r="R1504" s="9"/>
      <c r="U1504" s="9"/>
      <c r="AP1504" s="9"/>
      <c r="AS1504" s="9"/>
      <c r="AV1504" s="9"/>
      <c r="AW1504" s="9"/>
      <c r="AY1504" s="9"/>
      <c r="BB1504" s="9"/>
    </row>
    <row r="1505" spans="3:54">
      <c r="C1505" s="9"/>
      <c r="F1505" s="9"/>
      <c r="G1505" s="9"/>
      <c r="I1505" s="9"/>
      <c r="L1505" s="9"/>
      <c r="O1505" s="9"/>
      <c r="P1505" s="9"/>
      <c r="R1505" s="9"/>
      <c r="U1505" s="9"/>
      <c r="AP1505" s="9"/>
      <c r="AS1505" s="9"/>
      <c r="AV1505" s="9"/>
      <c r="AW1505" s="9"/>
      <c r="AY1505" s="9"/>
      <c r="BB1505" s="9"/>
    </row>
    <row r="1506" spans="3:54">
      <c r="C1506" s="9"/>
      <c r="F1506" s="9"/>
      <c r="G1506" s="9"/>
      <c r="I1506" s="9"/>
      <c r="L1506" s="9"/>
      <c r="O1506" s="9"/>
      <c r="P1506" s="9"/>
      <c r="R1506" s="9"/>
      <c r="U1506" s="9"/>
      <c r="AP1506" s="9"/>
      <c r="AS1506" s="9"/>
      <c r="AV1506" s="9"/>
      <c r="AW1506" s="9"/>
      <c r="AY1506" s="9"/>
      <c r="BB1506" s="9"/>
    </row>
    <row r="1507" spans="3:54">
      <c r="C1507" s="9"/>
      <c r="F1507" s="9"/>
      <c r="G1507" s="9"/>
      <c r="I1507" s="9"/>
      <c r="L1507" s="9"/>
      <c r="O1507" s="9"/>
      <c r="P1507" s="9"/>
      <c r="R1507" s="9"/>
      <c r="U1507" s="9"/>
      <c r="AP1507" s="9"/>
      <c r="AS1507" s="9"/>
      <c r="AV1507" s="9"/>
      <c r="AW1507" s="9"/>
      <c r="AY1507" s="9"/>
      <c r="BB1507" s="9"/>
    </row>
    <row r="1508" spans="3:54">
      <c r="C1508" s="9"/>
      <c r="F1508" s="9"/>
      <c r="G1508" s="9"/>
      <c r="I1508" s="9"/>
      <c r="L1508" s="9"/>
      <c r="O1508" s="9"/>
      <c r="P1508" s="9"/>
      <c r="R1508" s="9"/>
      <c r="U1508" s="9"/>
      <c r="AP1508" s="9"/>
      <c r="AS1508" s="9"/>
      <c r="AV1508" s="9"/>
      <c r="AW1508" s="9"/>
      <c r="AY1508" s="9"/>
      <c r="BB1508" s="9"/>
    </row>
    <row r="1509" spans="3:54">
      <c r="C1509" s="9"/>
      <c r="F1509" s="9"/>
      <c r="G1509" s="9"/>
      <c r="I1509" s="9"/>
      <c r="L1509" s="9"/>
      <c r="O1509" s="9"/>
      <c r="P1509" s="9"/>
      <c r="R1509" s="9"/>
      <c r="U1509" s="9"/>
      <c r="AP1509" s="9"/>
      <c r="AS1509" s="9"/>
      <c r="AV1509" s="9"/>
      <c r="AW1509" s="9"/>
      <c r="AY1509" s="9"/>
      <c r="BB1509" s="9"/>
    </row>
    <row r="1510" spans="3:54">
      <c r="C1510" s="9"/>
      <c r="F1510" s="9"/>
      <c r="G1510" s="9"/>
      <c r="I1510" s="9"/>
      <c r="L1510" s="9"/>
      <c r="O1510" s="9"/>
      <c r="P1510" s="9"/>
      <c r="R1510" s="9"/>
      <c r="U1510" s="9"/>
      <c r="AP1510" s="9"/>
      <c r="AS1510" s="9"/>
      <c r="AV1510" s="9"/>
      <c r="AW1510" s="9"/>
      <c r="AY1510" s="9"/>
      <c r="BB1510" s="9"/>
    </row>
    <row r="1511" spans="3:54">
      <c r="C1511" s="9"/>
      <c r="F1511" s="9"/>
      <c r="G1511" s="9"/>
      <c r="I1511" s="9"/>
      <c r="L1511" s="9"/>
      <c r="O1511" s="9"/>
      <c r="P1511" s="9"/>
      <c r="R1511" s="9"/>
      <c r="U1511" s="9"/>
      <c r="AP1511" s="9"/>
      <c r="AS1511" s="9"/>
      <c r="AV1511" s="9"/>
      <c r="AW1511" s="9"/>
      <c r="AY1511" s="9"/>
      <c r="BB1511" s="9"/>
    </row>
    <row r="1512" spans="3:54">
      <c r="C1512" s="9"/>
      <c r="F1512" s="9"/>
      <c r="G1512" s="9"/>
      <c r="I1512" s="9"/>
      <c r="L1512" s="9"/>
      <c r="O1512" s="9"/>
      <c r="P1512" s="9"/>
      <c r="R1512" s="9"/>
      <c r="U1512" s="9"/>
      <c r="AP1512" s="9"/>
      <c r="AS1512" s="9"/>
      <c r="AV1512" s="9"/>
      <c r="AW1512" s="9"/>
      <c r="AY1512" s="9"/>
      <c r="BB1512" s="9"/>
    </row>
    <row r="1513" spans="3:54">
      <c r="C1513" s="9"/>
      <c r="F1513" s="9"/>
      <c r="G1513" s="9"/>
      <c r="I1513" s="9"/>
      <c r="L1513" s="9"/>
      <c r="O1513" s="9"/>
      <c r="P1513" s="9"/>
      <c r="R1513" s="9"/>
      <c r="U1513" s="9"/>
      <c r="AP1513" s="9"/>
      <c r="AS1513" s="9"/>
      <c r="AV1513" s="9"/>
      <c r="AW1513" s="9"/>
      <c r="AY1513" s="9"/>
      <c r="BB1513" s="9"/>
    </row>
    <row r="1514" spans="3:54">
      <c r="C1514" s="9"/>
      <c r="F1514" s="9"/>
      <c r="G1514" s="9"/>
      <c r="I1514" s="9"/>
      <c r="L1514" s="9"/>
      <c r="O1514" s="9"/>
      <c r="P1514" s="9"/>
      <c r="R1514" s="9"/>
      <c r="U1514" s="9"/>
      <c r="AP1514" s="9"/>
      <c r="AS1514" s="9"/>
      <c r="AV1514" s="9"/>
      <c r="AW1514" s="9"/>
      <c r="AY1514" s="9"/>
      <c r="BB1514" s="9"/>
    </row>
    <row r="1515" spans="3:54">
      <c r="C1515" s="9"/>
      <c r="F1515" s="9"/>
      <c r="G1515" s="9"/>
      <c r="I1515" s="9"/>
      <c r="L1515" s="9"/>
      <c r="O1515" s="9"/>
      <c r="P1515" s="9"/>
      <c r="R1515" s="9"/>
      <c r="U1515" s="9"/>
      <c r="AP1515" s="9"/>
      <c r="AS1515" s="9"/>
      <c r="AV1515" s="9"/>
      <c r="AW1515" s="9"/>
      <c r="AY1515" s="9"/>
      <c r="BB1515" s="9"/>
    </row>
    <row r="1516" spans="3:54">
      <c r="C1516" s="9"/>
      <c r="F1516" s="9"/>
      <c r="G1516" s="9"/>
      <c r="I1516" s="9"/>
      <c r="L1516" s="9"/>
      <c r="O1516" s="9"/>
      <c r="P1516" s="9"/>
      <c r="R1516" s="9"/>
      <c r="U1516" s="9"/>
      <c r="AP1516" s="9"/>
      <c r="AS1516" s="9"/>
      <c r="AV1516" s="9"/>
      <c r="AW1516" s="9"/>
      <c r="AY1516" s="9"/>
      <c r="BB1516" s="9"/>
    </row>
    <row r="1517" spans="3:54">
      <c r="C1517" s="9"/>
      <c r="F1517" s="9"/>
      <c r="G1517" s="9"/>
      <c r="I1517" s="9"/>
      <c r="L1517" s="9"/>
      <c r="O1517" s="9"/>
      <c r="P1517" s="9"/>
      <c r="R1517" s="9"/>
      <c r="U1517" s="9"/>
      <c r="AP1517" s="9"/>
      <c r="AS1517" s="9"/>
      <c r="AV1517" s="9"/>
      <c r="AW1517" s="9"/>
      <c r="AY1517" s="9"/>
      <c r="BB1517" s="9"/>
    </row>
    <row r="1518" spans="3:54">
      <c r="C1518" s="9"/>
      <c r="F1518" s="9"/>
      <c r="G1518" s="9"/>
      <c r="I1518" s="9"/>
      <c r="L1518" s="9"/>
      <c r="O1518" s="9"/>
      <c r="P1518" s="9"/>
      <c r="R1518" s="9"/>
      <c r="U1518" s="9"/>
      <c r="AP1518" s="9"/>
      <c r="AS1518" s="9"/>
      <c r="AV1518" s="9"/>
      <c r="AW1518" s="9"/>
      <c r="AY1518" s="9"/>
      <c r="BB1518" s="9"/>
    </row>
    <row r="1519" spans="3:54">
      <c r="C1519" s="9"/>
      <c r="F1519" s="9"/>
      <c r="G1519" s="9"/>
      <c r="I1519" s="9"/>
      <c r="L1519" s="9"/>
      <c r="O1519" s="9"/>
      <c r="P1519" s="9"/>
      <c r="R1519" s="9"/>
      <c r="U1519" s="9"/>
      <c r="AP1519" s="9"/>
      <c r="AS1519" s="9"/>
      <c r="AV1519" s="9"/>
      <c r="AW1519" s="9"/>
      <c r="AY1519" s="9"/>
      <c r="BB1519" s="9"/>
    </row>
    <row r="1520" spans="3:54">
      <c r="C1520" s="9"/>
      <c r="F1520" s="9"/>
      <c r="G1520" s="9"/>
      <c r="I1520" s="9"/>
      <c r="L1520" s="9"/>
      <c r="O1520" s="9"/>
      <c r="P1520" s="9"/>
      <c r="R1520" s="9"/>
      <c r="U1520" s="9"/>
      <c r="AP1520" s="9"/>
      <c r="AS1520" s="9"/>
      <c r="AV1520" s="9"/>
      <c r="AW1520" s="9"/>
      <c r="AY1520" s="9"/>
      <c r="BB1520" s="9"/>
    </row>
    <row r="1521" spans="3:54">
      <c r="C1521" s="9"/>
      <c r="F1521" s="9"/>
      <c r="G1521" s="9"/>
      <c r="I1521" s="9"/>
      <c r="L1521" s="9"/>
      <c r="O1521" s="9"/>
      <c r="P1521" s="9"/>
      <c r="R1521" s="9"/>
      <c r="U1521" s="9"/>
      <c r="AP1521" s="9"/>
      <c r="AS1521" s="9"/>
      <c r="AV1521" s="9"/>
      <c r="AW1521" s="9"/>
      <c r="AY1521" s="9"/>
      <c r="BB1521" s="9"/>
    </row>
    <row r="1522" spans="3:54">
      <c r="C1522" s="9"/>
      <c r="F1522" s="9"/>
      <c r="G1522" s="9"/>
      <c r="I1522" s="9"/>
      <c r="L1522" s="9"/>
      <c r="O1522" s="9"/>
      <c r="P1522" s="9"/>
      <c r="R1522" s="9"/>
      <c r="U1522" s="9"/>
      <c r="AP1522" s="9"/>
      <c r="AS1522" s="9"/>
      <c r="AV1522" s="9"/>
      <c r="AW1522" s="9"/>
      <c r="AY1522" s="9"/>
      <c r="BB1522" s="9"/>
    </row>
    <row r="1523" spans="3:54">
      <c r="C1523" s="9"/>
      <c r="F1523" s="9"/>
      <c r="G1523" s="9"/>
      <c r="I1523" s="9"/>
      <c r="L1523" s="9"/>
      <c r="O1523" s="9"/>
      <c r="P1523" s="9"/>
      <c r="R1523" s="9"/>
      <c r="U1523" s="9"/>
      <c r="AP1523" s="9"/>
      <c r="AS1523" s="9"/>
      <c r="AV1523" s="9"/>
      <c r="AW1523" s="9"/>
      <c r="AY1523" s="9"/>
      <c r="BB1523" s="9"/>
    </row>
    <row r="1524" spans="3:54">
      <c r="C1524" s="9"/>
      <c r="F1524" s="9"/>
      <c r="G1524" s="9"/>
      <c r="I1524" s="9"/>
      <c r="L1524" s="9"/>
      <c r="O1524" s="9"/>
      <c r="P1524" s="9"/>
      <c r="R1524" s="9"/>
      <c r="U1524" s="9"/>
      <c r="AP1524" s="9"/>
      <c r="AS1524" s="9"/>
      <c r="AV1524" s="9"/>
      <c r="AW1524" s="9"/>
      <c r="AY1524" s="9"/>
      <c r="BB1524" s="9"/>
    </row>
    <row r="1525" spans="3:54">
      <c r="C1525" s="9"/>
      <c r="F1525" s="9"/>
      <c r="G1525" s="9"/>
      <c r="I1525" s="9"/>
      <c r="L1525" s="9"/>
      <c r="O1525" s="9"/>
      <c r="P1525" s="9"/>
      <c r="R1525" s="9"/>
      <c r="U1525" s="9"/>
      <c r="AP1525" s="9"/>
      <c r="AS1525" s="9"/>
      <c r="AV1525" s="9"/>
      <c r="AW1525" s="9"/>
      <c r="AY1525" s="9"/>
      <c r="BB1525" s="9"/>
    </row>
    <row r="1526" spans="3:54">
      <c r="C1526" s="9"/>
      <c r="F1526" s="9"/>
      <c r="G1526" s="9"/>
      <c r="I1526" s="9"/>
      <c r="L1526" s="9"/>
      <c r="O1526" s="9"/>
      <c r="P1526" s="9"/>
      <c r="R1526" s="9"/>
      <c r="U1526" s="9"/>
      <c r="AP1526" s="9"/>
      <c r="AS1526" s="9"/>
      <c r="AV1526" s="9"/>
      <c r="AW1526" s="9"/>
      <c r="AY1526" s="9"/>
      <c r="BB1526" s="9"/>
    </row>
    <row r="1527" spans="3:54">
      <c r="C1527" s="9"/>
      <c r="F1527" s="9"/>
      <c r="G1527" s="9"/>
      <c r="I1527" s="9"/>
      <c r="L1527" s="9"/>
      <c r="O1527" s="9"/>
      <c r="P1527" s="9"/>
      <c r="R1527" s="9"/>
      <c r="U1527" s="9"/>
      <c r="AP1527" s="9"/>
      <c r="AS1527" s="9"/>
      <c r="AV1527" s="9"/>
      <c r="AW1527" s="9"/>
      <c r="AY1527" s="9"/>
      <c r="BB1527" s="9"/>
    </row>
    <row r="1528" spans="3:54">
      <c r="C1528" s="9"/>
      <c r="F1528" s="9"/>
      <c r="G1528" s="9"/>
      <c r="I1528" s="9"/>
      <c r="L1528" s="9"/>
      <c r="O1528" s="9"/>
      <c r="P1528" s="9"/>
      <c r="R1528" s="9"/>
      <c r="U1528" s="9"/>
      <c r="AP1528" s="9"/>
      <c r="AS1528" s="9"/>
      <c r="AV1528" s="9"/>
      <c r="AW1528" s="9"/>
      <c r="AY1528" s="9"/>
      <c r="BB1528" s="9"/>
    </row>
    <row r="1529" spans="3:54">
      <c r="C1529" s="9"/>
      <c r="F1529" s="9"/>
      <c r="G1529" s="9"/>
      <c r="I1529" s="9"/>
      <c r="L1529" s="9"/>
      <c r="O1529" s="9"/>
      <c r="P1529" s="9"/>
      <c r="R1529" s="9"/>
      <c r="U1529" s="9"/>
      <c r="AP1529" s="9"/>
      <c r="AS1529" s="9"/>
      <c r="AV1529" s="9"/>
      <c r="AW1529" s="9"/>
      <c r="AY1529" s="9"/>
      <c r="BB1529" s="9"/>
    </row>
    <row r="1530" spans="3:54">
      <c r="C1530" s="9"/>
      <c r="F1530" s="9"/>
      <c r="G1530" s="9"/>
      <c r="I1530" s="9"/>
      <c r="L1530" s="9"/>
      <c r="O1530" s="9"/>
      <c r="P1530" s="9"/>
      <c r="R1530" s="9"/>
      <c r="U1530" s="9"/>
      <c r="AP1530" s="9"/>
      <c r="AS1530" s="9"/>
      <c r="AV1530" s="9"/>
      <c r="AW1530" s="9"/>
      <c r="AY1530" s="9"/>
      <c r="BB1530" s="9"/>
    </row>
    <row r="1531" spans="3:54">
      <c r="C1531" s="9"/>
      <c r="F1531" s="9"/>
      <c r="G1531" s="9"/>
      <c r="I1531" s="9"/>
      <c r="L1531" s="9"/>
      <c r="O1531" s="9"/>
      <c r="P1531" s="9"/>
      <c r="R1531" s="9"/>
      <c r="U1531" s="9"/>
      <c r="AP1531" s="9"/>
      <c r="AS1531" s="9"/>
      <c r="AV1531" s="9"/>
      <c r="AW1531" s="9"/>
      <c r="AY1531" s="9"/>
      <c r="BB1531" s="9"/>
    </row>
    <row r="1532" spans="3:54">
      <c r="C1532" s="9"/>
      <c r="F1532" s="9"/>
      <c r="G1532" s="9"/>
      <c r="I1532" s="9"/>
      <c r="L1532" s="9"/>
      <c r="O1532" s="9"/>
      <c r="P1532" s="9"/>
      <c r="R1532" s="9"/>
      <c r="U1532" s="9"/>
      <c r="AP1532" s="9"/>
      <c r="AS1532" s="9"/>
      <c r="AV1532" s="9"/>
      <c r="AW1532" s="9"/>
      <c r="AY1532" s="9"/>
      <c r="BB1532" s="9"/>
    </row>
    <row r="1533" spans="3:54">
      <c r="C1533" s="9"/>
      <c r="F1533" s="9"/>
      <c r="G1533" s="9"/>
      <c r="I1533" s="9"/>
      <c r="L1533" s="9"/>
      <c r="O1533" s="9"/>
      <c r="P1533" s="9"/>
      <c r="R1533" s="9"/>
      <c r="U1533" s="9"/>
      <c r="AP1533" s="9"/>
      <c r="AS1533" s="9"/>
      <c r="AV1533" s="9"/>
      <c r="AW1533" s="9"/>
      <c r="AY1533" s="9"/>
      <c r="BB1533" s="9"/>
    </row>
    <row r="1534" spans="3:54">
      <c r="C1534" s="9"/>
      <c r="F1534" s="9"/>
      <c r="G1534" s="9"/>
      <c r="I1534" s="9"/>
      <c r="L1534" s="9"/>
      <c r="O1534" s="9"/>
      <c r="P1534" s="9"/>
      <c r="R1534" s="9"/>
      <c r="U1534" s="9"/>
      <c r="AP1534" s="9"/>
      <c r="AS1534" s="9"/>
      <c r="AV1534" s="9"/>
      <c r="AW1534" s="9"/>
      <c r="AY1534" s="9"/>
      <c r="BB1534" s="9"/>
    </row>
    <row r="1535" spans="3:54">
      <c r="C1535" s="9"/>
      <c r="F1535" s="9"/>
      <c r="G1535" s="9"/>
      <c r="I1535" s="9"/>
      <c r="L1535" s="9"/>
      <c r="O1535" s="9"/>
      <c r="P1535" s="9"/>
      <c r="R1535" s="9"/>
      <c r="U1535" s="9"/>
      <c r="AP1535" s="9"/>
      <c r="AS1535" s="9"/>
      <c r="AV1535" s="9"/>
      <c r="AW1535" s="9"/>
      <c r="AY1535" s="9"/>
      <c r="BB1535" s="9"/>
    </row>
    <row r="1536" spans="3:54">
      <c r="C1536" s="9"/>
      <c r="F1536" s="9"/>
      <c r="G1536" s="9"/>
      <c r="I1536" s="9"/>
      <c r="L1536" s="9"/>
      <c r="O1536" s="9"/>
      <c r="P1536" s="9"/>
      <c r="R1536" s="9"/>
      <c r="U1536" s="9"/>
      <c r="AP1536" s="9"/>
      <c r="AS1536" s="9"/>
      <c r="AV1536" s="9"/>
      <c r="AW1536" s="9"/>
      <c r="AY1536" s="9"/>
      <c r="BB1536" s="9"/>
    </row>
    <row r="1537" spans="3:54">
      <c r="C1537" s="9"/>
      <c r="F1537" s="9"/>
      <c r="G1537" s="9"/>
      <c r="I1537" s="9"/>
      <c r="L1537" s="9"/>
      <c r="O1537" s="9"/>
      <c r="P1537" s="9"/>
      <c r="R1537" s="9"/>
      <c r="U1537" s="9"/>
      <c r="AP1537" s="9"/>
      <c r="AS1537" s="9"/>
      <c r="AV1537" s="9"/>
      <c r="AW1537" s="9"/>
      <c r="AY1537" s="9"/>
      <c r="BB1537" s="9"/>
    </row>
    <row r="1538" spans="3:54">
      <c r="C1538" s="9"/>
      <c r="F1538" s="9"/>
      <c r="G1538" s="9"/>
      <c r="I1538" s="9"/>
      <c r="L1538" s="9"/>
      <c r="O1538" s="9"/>
      <c r="P1538" s="9"/>
      <c r="R1538" s="9"/>
      <c r="U1538" s="9"/>
      <c r="AP1538" s="9"/>
      <c r="AS1538" s="9"/>
      <c r="AV1538" s="9"/>
      <c r="AW1538" s="9"/>
      <c r="AY1538" s="9"/>
      <c r="BB1538" s="9"/>
    </row>
    <row r="1539" spans="3:54">
      <c r="C1539" s="9"/>
      <c r="F1539" s="9"/>
      <c r="G1539" s="9"/>
      <c r="I1539" s="9"/>
      <c r="L1539" s="9"/>
      <c r="O1539" s="9"/>
      <c r="P1539" s="9"/>
      <c r="R1539" s="9"/>
      <c r="U1539" s="9"/>
      <c r="AP1539" s="9"/>
      <c r="AS1539" s="9"/>
      <c r="AV1539" s="9"/>
      <c r="AW1539" s="9"/>
      <c r="AY1539" s="9"/>
      <c r="BB1539" s="9"/>
    </row>
    <row r="1540" spans="3:54">
      <c r="C1540" s="9"/>
      <c r="F1540" s="9"/>
      <c r="G1540" s="9"/>
      <c r="I1540" s="9"/>
      <c r="L1540" s="9"/>
      <c r="O1540" s="9"/>
      <c r="P1540" s="9"/>
      <c r="R1540" s="9"/>
      <c r="U1540" s="9"/>
      <c r="AP1540" s="9"/>
      <c r="AS1540" s="9"/>
      <c r="AV1540" s="9"/>
      <c r="AW1540" s="9"/>
      <c r="AY1540" s="9"/>
      <c r="BB1540" s="9"/>
    </row>
    <row r="1541" spans="3:54">
      <c r="C1541" s="9"/>
      <c r="F1541" s="9"/>
      <c r="G1541" s="9"/>
      <c r="I1541" s="9"/>
      <c r="L1541" s="9"/>
      <c r="O1541" s="9"/>
      <c r="P1541" s="9"/>
      <c r="R1541" s="9"/>
      <c r="U1541" s="9"/>
      <c r="AP1541" s="9"/>
      <c r="AS1541" s="9"/>
      <c r="AV1541" s="9"/>
      <c r="AW1541" s="9"/>
      <c r="AY1541" s="9"/>
      <c r="BB1541" s="9"/>
    </row>
    <row r="1542" spans="3:54">
      <c r="C1542" s="9"/>
      <c r="F1542" s="9"/>
      <c r="G1542" s="9"/>
      <c r="I1542" s="9"/>
      <c r="L1542" s="9"/>
      <c r="O1542" s="9"/>
      <c r="P1542" s="9"/>
      <c r="R1542" s="9"/>
      <c r="U1542" s="9"/>
      <c r="AP1542" s="9"/>
      <c r="AS1542" s="9"/>
      <c r="AV1542" s="9"/>
      <c r="AW1542" s="9"/>
      <c r="AY1542" s="9"/>
      <c r="BB1542" s="9"/>
    </row>
    <row r="1543" spans="3:54">
      <c r="C1543" s="9"/>
      <c r="F1543" s="9"/>
      <c r="G1543" s="9"/>
      <c r="I1543" s="9"/>
      <c r="L1543" s="9"/>
      <c r="O1543" s="9"/>
      <c r="P1543" s="9"/>
      <c r="R1543" s="9"/>
      <c r="U1543" s="9"/>
      <c r="AP1543" s="9"/>
      <c r="AS1543" s="9"/>
      <c r="AV1543" s="9"/>
      <c r="AW1543" s="9"/>
      <c r="AY1543" s="9"/>
      <c r="BB1543" s="9"/>
    </row>
    <row r="1544" spans="3:54">
      <c r="C1544" s="9"/>
      <c r="F1544" s="9"/>
      <c r="G1544" s="9"/>
      <c r="I1544" s="9"/>
      <c r="L1544" s="9"/>
      <c r="O1544" s="9"/>
      <c r="P1544" s="9"/>
      <c r="R1544" s="9"/>
      <c r="U1544" s="9"/>
      <c r="AP1544" s="9"/>
      <c r="AS1544" s="9"/>
      <c r="AV1544" s="9"/>
      <c r="AW1544" s="9"/>
      <c r="AY1544" s="9"/>
      <c r="BB1544" s="9"/>
    </row>
    <row r="1545" spans="3:54">
      <c r="C1545" s="9"/>
      <c r="F1545" s="9"/>
      <c r="G1545" s="9"/>
      <c r="I1545" s="9"/>
      <c r="L1545" s="9"/>
      <c r="O1545" s="9"/>
      <c r="P1545" s="9"/>
      <c r="R1545" s="9"/>
      <c r="U1545" s="9"/>
      <c r="AP1545" s="9"/>
      <c r="AS1545" s="9"/>
      <c r="AV1545" s="9"/>
      <c r="AW1545" s="9"/>
      <c r="AY1545" s="9"/>
      <c r="BB1545" s="9"/>
    </row>
    <row r="1546" spans="3:54">
      <c r="C1546" s="9"/>
      <c r="F1546" s="9"/>
      <c r="G1546" s="9"/>
      <c r="I1546" s="9"/>
      <c r="L1546" s="9"/>
      <c r="O1546" s="9"/>
      <c r="P1546" s="9"/>
      <c r="R1546" s="9"/>
      <c r="U1546" s="9"/>
      <c r="AP1546" s="9"/>
      <c r="AS1546" s="9"/>
      <c r="AV1546" s="9"/>
      <c r="AW1546" s="9"/>
      <c r="AY1546" s="9"/>
      <c r="BB1546" s="9"/>
    </row>
    <row r="1547" spans="3:54">
      <c r="C1547" s="9"/>
      <c r="F1547" s="9"/>
      <c r="G1547" s="9"/>
      <c r="I1547" s="9"/>
      <c r="L1547" s="9"/>
      <c r="O1547" s="9"/>
      <c r="P1547" s="9"/>
      <c r="R1547" s="9"/>
      <c r="U1547" s="9"/>
      <c r="AP1547" s="9"/>
      <c r="AS1547" s="9"/>
      <c r="AV1547" s="9"/>
      <c r="AW1547" s="9"/>
      <c r="AY1547" s="9"/>
      <c r="BB1547" s="9"/>
    </row>
    <row r="1548" spans="3:54">
      <c r="C1548" s="9"/>
      <c r="F1548" s="9"/>
      <c r="G1548" s="9"/>
      <c r="I1548" s="9"/>
      <c r="L1548" s="9"/>
      <c r="O1548" s="9"/>
      <c r="P1548" s="9"/>
      <c r="R1548" s="9"/>
      <c r="U1548" s="9"/>
      <c r="AP1548" s="9"/>
      <c r="AS1548" s="9"/>
      <c r="AV1548" s="9"/>
      <c r="AW1548" s="9"/>
      <c r="AY1548" s="9"/>
      <c r="BB1548" s="9"/>
    </row>
    <row r="1549" spans="3:54">
      <c r="C1549" s="9"/>
      <c r="F1549" s="9"/>
      <c r="G1549" s="9"/>
      <c r="I1549" s="9"/>
      <c r="L1549" s="9"/>
      <c r="O1549" s="9"/>
      <c r="P1549" s="9"/>
      <c r="R1549" s="9"/>
      <c r="U1549" s="9"/>
      <c r="AP1549" s="9"/>
      <c r="AS1549" s="9"/>
      <c r="AV1549" s="9"/>
      <c r="AW1549" s="9"/>
      <c r="AY1549" s="9"/>
      <c r="BB1549" s="9"/>
    </row>
    <row r="1550" spans="3:54">
      <c r="C1550" s="9"/>
      <c r="F1550" s="9"/>
      <c r="G1550" s="9"/>
      <c r="I1550" s="9"/>
      <c r="L1550" s="9"/>
      <c r="O1550" s="9"/>
      <c r="P1550" s="9"/>
      <c r="R1550" s="9"/>
      <c r="U1550" s="9"/>
      <c r="AP1550" s="9"/>
      <c r="AS1550" s="9"/>
      <c r="AV1550" s="9"/>
      <c r="AW1550" s="9"/>
      <c r="AY1550" s="9"/>
      <c r="BB1550" s="9"/>
    </row>
    <row r="1551" spans="3:54">
      <c r="C1551" s="9"/>
      <c r="F1551" s="9"/>
      <c r="G1551" s="9"/>
      <c r="I1551" s="9"/>
      <c r="L1551" s="9"/>
      <c r="O1551" s="9"/>
      <c r="P1551" s="9"/>
      <c r="R1551" s="9"/>
      <c r="U1551" s="9"/>
      <c r="AP1551" s="9"/>
      <c r="AS1551" s="9"/>
      <c r="AV1551" s="9"/>
      <c r="AW1551" s="9"/>
      <c r="AY1551" s="9"/>
      <c r="BB1551" s="9"/>
    </row>
    <row r="1552" spans="3:54">
      <c r="C1552" s="9"/>
      <c r="F1552" s="9"/>
      <c r="G1552" s="9"/>
      <c r="I1552" s="9"/>
      <c r="L1552" s="9"/>
      <c r="O1552" s="9"/>
      <c r="P1552" s="9"/>
      <c r="R1552" s="9"/>
      <c r="U1552" s="9"/>
      <c r="AP1552" s="9"/>
      <c r="AS1552" s="9"/>
      <c r="AV1552" s="9"/>
      <c r="AW1552" s="9"/>
      <c r="AY1552" s="9"/>
      <c r="BB1552" s="9"/>
    </row>
    <row r="1553" spans="3:54">
      <c r="C1553" s="9"/>
      <c r="F1553" s="9"/>
      <c r="G1553" s="9"/>
      <c r="I1553" s="9"/>
      <c r="L1553" s="9"/>
      <c r="O1553" s="9"/>
      <c r="P1553" s="9"/>
      <c r="R1553" s="9"/>
      <c r="U1553" s="9"/>
      <c r="AP1553" s="9"/>
      <c r="AS1553" s="9"/>
      <c r="AV1553" s="9"/>
      <c r="AW1553" s="9"/>
      <c r="AY1553" s="9"/>
      <c r="BB1553" s="9"/>
    </row>
    <row r="1554" spans="3:54">
      <c r="C1554" s="9"/>
      <c r="F1554" s="9"/>
      <c r="G1554" s="9"/>
      <c r="I1554" s="9"/>
      <c r="L1554" s="9"/>
      <c r="O1554" s="9"/>
      <c r="P1554" s="9"/>
      <c r="R1554" s="9"/>
      <c r="U1554" s="9"/>
      <c r="AP1554" s="9"/>
      <c r="AS1554" s="9"/>
      <c r="AV1554" s="9"/>
      <c r="AW1554" s="9"/>
      <c r="AY1554" s="9"/>
      <c r="BB1554" s="9"/>
    </row>
    <row r="1555" spans="3:54">
      <c r="C1555" s="9"/>
      <c r="F1555" s="9"/>
      <c r="G1555" s="9"/>
      <c r="I1555" s="9"/>
      <c r="L1555" s="9"/>
      <c r="O1555" s="9"/>
      <c r="P1555" s="9"/>
      <c r="R1555" s="9"/>
      <c r="U1555" s="9"/>
      <c r="AP1555" s="9"/>
      <c r="AS1555" s="9"/>
      <c r="AV1555" s="9"/>
      <c r="AW1555" s="9"/>
      <c r="AY1555" s="9"/>
      <c r="BB1555" s="9"/>
    </row>
    <row r="1556" spans="3:54">
      <c r="C1556" s="9"/>
      <c r="F1556" s="9"/>
      <c r="G1556" s="9"/>
      <c r="I1556" s="9"/>
      <c r="L1556" s="9"/>
      <c r="O1556" s="9"/>
      <c r="P1556" s="9"/>
      <c r="R1556" s="9"/>
      <c r="U1556" s="9"/>
      <c r="AP1556" s="9"/>
      <c r="AS1556" s="9"/>
      <c r="AV1556" s="9"/>
      <c r="AW1556" s="9"/>
      <c r="AY1556" s="9"/>
      <c r="BB1556" s="9"/>
    </row>
    <row r="1557" spans="3:54">
      <c r="C1557" s="9"/>
      <c r="F1557" s="9"/>
      <c r="G1557" s="9"/>
      <c r="I1557" s="9"/>
      <c r="L1557" s="9"/>
      <c r="O1557" s="9"/>
      <c r="P1557" s="9"/>
      <c r="R1557" s="9"/>
      <c r="U1557" s="9"/>
      <c r="AP1557" s="9"/>
      <c r="AS1557" s="9"/>
      <c r="AV1557" s="9"/>
      <c r="AW1557" s="9"/>
      <c r="AY1557" s="9"/>
      <c r="BB1557" s="9"/>
    </row>
    <row r="1558" spans="3:54">
      <c r="C1558" s="9"/>
      <c r="F1558" s="9"/>
      <c r="G1558" s="9"/>
      <c r="I1558" s="9"/>
      <c r="L1558" s="9"/>
      <c r="O1558" s="9"/>
      <c r="P1558" s="9"/>
      <c r="R1558" s="9"/>
      <c r="U1558" s="9"/>
      <c r="AP1558" s="9"/>
      <c r="AS1558" s="9"/>
      <c r="AV1558" s="9"/>
      <c r="AW1558" s="9"/>
      <c r="AY1558" s="9"/>
      <c r="BB1558" s="9"/>
    </row>
    <row r="1559" spans="3:54">
      <c r="C1559" s="9"/>
      <c r="F1559" s="9"/>
      <c r="G1559" s="9"/>
      <c r="I1559" s="9"/>
      <c r="L1559" s="9"/>
      <c r="O1559" s="9"/>
      <c r="P1559" s="9"/>
      <c r="R1559" s="9"/>
      <c r="U1559" s="9"/>
      <c r="AP1559" s="9"/>
      <c r="AS1559" s="9"/>
      <c r="AV1559" s="9"/>
      <c r="AW1559" s="9"/>
      <c r="AY1559" s="9"/>
      <c r="BB1559" s="9"/>
    </row>
    <row r="1560" spans="3:54">
      <c r="C1560" s="9"/>
      <c r="F1560" s="9"/>
      <c r="G1560" s="9"/>
      <c r="I1560" s="9"/>
      <c r="L1560" s="9"/>
      <c r="O1560" s="9"/>
      <c r="P1560" s="9"/>
      <c r="R1560" s="9"/>
      <c r="U1560" s="9"/>
      <c r="AP1560" s="9"/>
      <c r="AS1560" s="9"/>
      <c r="AV1560" s="9"/>
      <c r="AW1560" s="9"/>
      <c r="AY1560" s="9"/>
      <c r="BB1560" s="9"/>
    </row>
    <row r="1561" spans="3:54">
      <c r="C1561" s="9"/>
      <c r="F1561" s="9"/>
      <c r="G1561" s="9"/>
      <c r="I1561" s="9"/>
      <c r="L1561" s="9"/>
      <c r="O1561" s="9"/>
      <c r="P1561" s="9"/>
      <c r="R1561" s="9"/>
      <c r="U1561" s="9"/>
      <c r="AP1561" s="9"/>
      <c r="AS1561" s="9"/>
      <c r="AV1561" s="9"/>
      <c r="AW1561" s="9"/>
      <c r="AY1561" s="9"/>
      <c r="BB1561" s="9"/>
    </row>
    <row r="1562" spans="3:54">
      <c r="C1562" s="9"/>
      <c r="F1562" s="9"/>
      <c r="G1562" s="9"/>
      <c r="I1562" s="9"/>
      <c r="L1562" s="9"/>
      <c r="O1562" s="9"/>
      <c r="P1562" s="9"/>
      <c r="R1562" s="9"/>
      <c r="U1562" s="9"/>
      <c r="AP1562" s="9"/>
      <c r="AS1562" s="9"/>
      <c r="AV1562" s="9"/>
      <c r="AW1562" s="9"/>
      <c r="AY1562" s="9"/>
      <c r="BB1562" s="9"/>
    </row>
    <row r="1563" spans="3:54">
      <c r="C1563" s="9"/>
      <c r="F1563" s="9"/>
      <c r="G1563" s="9"/>
      <c r="I1563" s="9"/>
      <c r="L1563" s="9"/>
      <c r="O1563" s="9"/>
      <c r="P1563" s="9"/>
      <c r="R1563" s="9"/>
      <c r="U1563" s="9"/>
      <c r="AP1563" s="9"/>
      <c r="AS1563" s="9"/>
      <c r="AV1563" s="9"/>
      <c r="AW1563" s="9"/>
      <c r="AY1563" s="9"/>
      <c r="BB1563" s="9"/>
    </row>
    <row r="1564" spans="3:54">
      <c r="C1564" s="9"/>
      <c r="F1564" s="9"/>
      <c r="G1564" s="9"/>
      <c r="I1564" s="9"/>
      <c r="L1564" s="9"/>
      <c r="O1564" s="9"/>
      <c r="P1564" s="9"/>
      <c r="R1564" s="9"/>
      <c r="U1564" s="9"/>
      <c r="AP1564" s="9"/>
      <c r="AS1564" s="9"/>
      <c r="AV1564" s="9"/>
      <c r="AW1564" s="9"/>
      <c r="AY1564" s="9"/>
      <c r="BB1564" s="9"/>
    </row>
    <row r="1565" spans="3:54">
      <c r="C1565" s="9"/>
      <c r="F1565" s="9"/>
      <c r="G1565" s="9"/>
      <c r="I1565" s="9"/>
      <c r="L1565" s="9"/>
      <c r="O1565" s="9"/>
      <c r="P1565" s="9"/>
      <c r="R1565" s="9"/>
      <c r="U1565" s="9"/>
      <c r="AP1565" s="9"/>
      <c r="AS1565" s="9"/>
      <c r="AV1565" s="9"/>
      <c r="AW1565" s="9"/>
      <c r="AY1565" s="9"/>
      <c r="BB1565" s="9"/>
    </row>
    <row r="1566" spans="3:54">
      <c r="C1566" s="9"/>
      <c r="F1566" s="9"/>
      <c r="G1566" s="9"/>
      <c r="I1566" s="9"/>
      <c r="L1566" s="9"/>
      <c r="O1566" s="9"/>
      <c r="P1566" s="9"/>
      <c r="R1566" s="9"/>
      <c r="U1566" s="9"/>
      <c r="AP1566" s="9"/>
      <c r="AS1566" s="9"/>
      <c r="AV1566" s="9"/>
      <c r="AW1566" s="9"/>
      <c r="AY1566" s="9"/>
      <c r="BB1566" s="9"/>
    </row>
    <row r="1567" spans="3:54">
      <c r="C1567" s="9"/>
      <c r="F1567" s="9"/>
      <c r="G1567" s="9"/>
      <c r="I1567" s="9"/>
      <c r="L1567" s="9"/>
      <c r="O1567" s="9"/>
      <c r="P1567" s="9"/>
      <c r="R1567" s="9"/>
      <c r="U1567" s="9"/>
      <c r="AP1567" s="9"/>
      <c r="AS1567" s="9"/>
      <c r="AV1567" s="9"/>
      <c r="AW1567" s="9"/>
      <c r="AY1567" s="9"/>
      <c r="BB1567" s="9"/>
    </row>
    <row r="1568" spans="3:54">
      <c r="C1568" s="9"/>
      <c r="F1568" s="9"/>
      <c r="G1568" s="9"/>
      <c r="I1568" s="9"/>
      <c r="L1568" s="9"/>
      <c r="O1568" s="9"/>
      <c r="P1568" s="9"/>
      <c r="R1568" s="9"/>
      <c r="U1568" s="9"/>
      <c r="AP1568" s="9"/>
      <c r="AS1568" s="9"/>
      <c r="AV1568" s="9"/>
      <c r="AW1568" s="9"/>
      <c r="AY1568" s="9"/>
      <c r="BB1568" s="9"/>
    </row>
    <row r="1569" spans="3:54">
      <c r="C1569" s="9"/>
      <c r="F1569" s="9"/>
      <c r="G1569" s="9"/>
      <c r="I1569" s="9"/>
      <c r="L1569" s="9"/>
      <c r="O1569" s="9"/>
      <c r="P1569" s="9"/>
      <c r="R1569" s="9"/>
      <c r="U1569" s="9"/>
      <c r="AP1569" s="9"/>
      <c r="AS1569" s="9"/>
      <c r="AV1569" s="9"/>
      <c r="AW1569" s="9"/>
      <c r="AY1569" s="9"/>
      <c r="BB1569" s="9"/>
    </row>
    <row r="1570" spans="3:54">
      <c r="C1570" s="9"/>
      <c r="F1570" s="9"/>
      <c r="G1570" s="9"/>
      <c r="I1570" s="9"/>
      <c r="L1570" s="9"/>
      <c r="O1570" s="9"/>
      <c r="P1570" s="9"/>
      <c r="R1570" s="9"/>
      <c r="U1570" s="9"/>
      <c r="AP1570" s="9"/>
      <c r="AS1570" s="9"/>
      <c r="AV1570" s="9"/>
      <c r="AW1570" s="9"/>
      <c r="AY1570" s="9"/>
      <c r="BB1570" s="9"/>
    </row>
    <row r="1571" spans="3:54">
      <c r="C1571" s="9"/>
      <c r="F1571" s="9"/>
      <c r="G1571" s="9"/>
      <c r="I1571" s="9"/>
      <c r="L1571" s="9"/>
      <c r="O1571" s="9"/>
      <c r="P1571" s="9"/>
      <c r="R1571" s="9"/>
      <c r="U1571" s="9"/>
      <c r="AP1571" s="9"/>
      <c r="AS1571" s="9"/>
      <c r="AV1571" s="9"/>
      <c r="AW1571" s="9"/>
      <c r="AY1571" s="9"/>
      <c r="BB1571" s="9"/>
    </row>
    <row r="1572" spans="3:54">
      <c r="C1572" s="9"/>
      <c r="F1572" s="9"/>
      <c r="G1572" s="9"/>
      <c r="I1572" s="9"/>
      <c r="L1572" s="9"/>
      <c r="O1572" s="9"/>
      <c r="P1572" s="9"/>
      <c r="R1572" s="9"/>
      <c r="U1572" s="9"/>
      <c r="AP1572" s="9"/>
      <c r="AS1572" s="9"/>
      <c r="AV1572" s="9"/>
      <c r="AW1572" s="9"/>
      <c r="AY1572" s="9"/>
      <c r="BB1572" s="9"/>
    </row>
    <row r="1573" spans="3:54">
      <c r="C1573" s="9"/>
      <c r="F1573" s="9"/>
      <c r="G1573" s="9"/>
      <c r="I1573" s="9"/>
      <c r="L1573" s="9"/>
      <c r="O1573" s="9"/>
      <c r="P1573" s="9"/>
      <c r="R1573" s="9"/>
      <c r="U1573" s="9"/>
      <c r="AP1573" s="9"/>
      <c r="AS1573" s="9"/>
      <c r="AV1573" s="9"/>
      <c r="AW1573" s="9"/>
      <c r="AY1573" s="9"/>
      <c r="BB1573" s="9"/>
    </row>
    <row r="1574" spans="3:54">
      <c r="C1574" s="9"/>
      <c r="F1574" s="9"/>
      <c r="G1574" s="9"/>
      <c r="I1574" s="9"/>
      <c r="L1574" s="9"/>
      <c r="O1574" s="9"/>
      <c r="P1574" s="9"/>
      <c r="R1574" s="9"/>
      <c r="U1574" s="9"/>
      <c r="AP1574" s="9"/>
      <c r="AS1574" s="9"/>
      <c r="AV1574" s="9"/>
      <c r="AW1574" s="9"/>
      <c r="AY1574" s="9"/>
      <c r="BB1574" s="9"/>
    </row>
    <row r="1575" spans="3:54">
      <c r="C1575" s="9"/>
      <c r="F1575" s="9"/>
      <c r="G1575" s="9"/>
      <c r="I1575" s="9"/>
      <c r="L1575" s="9"/>
      <c r="O1575" s="9"/>
      <c r="P1575" s="9"/>
      <c r="R1575" s="9"/>
      <c r="U1575" s="9"/>
      <c r="AP1575" s="9"/>
      <c r="AS1575" s="9"/>
      <c r="AV1575" s="9"/>
      <c r="AW1575" s="9"/>
      <c r="AY1575" s="9"/>
      <c r="BB1575" s="9"/>
    </row>
    <row r="1576" spans="3:54">
      <c r="C1576" s="9"/>
      <c r="F1576" s="9"/>
      <c r="G1576" s="9"/>
      <c r="I1576" s="9"/>
      <c r="L1576" s="9"/>
      <c r="O1576" s="9"/>
      <c r="P1576" s="9"/>
      <c r="R1576" s="9"/>
      <c r="U1576" s="9"/>
      <c r="AP1576" s="9"/>
      <c r="AS1576" s="9"/>
      <c r="AV1576" s="9"/>
      <c r="AW1576" s="9"/>
      <c r="AY1576" s="9"/>
      <c r="BB1576" s="9"/>
    </row>
    <row r="1577" spans="3:54">
      <c r="C1577" s="9"/>
      <c r="F1577" s="9"/>
      <c r="G1577" s="9"/>
      <c r="I1577" s="9"/>
      <c r="L1577" s="9"/>
      <c r="O1577" s="9"/>
      <c r="P1577" s="9"/>
      <c r="R1577" s="9"/>
      <c r="U1577" s="9"/>
      <c r="AP1577" s="9"/>
      <c r="AS1577" s="9"/>
      <c r="AV1577" s="9"/>
      <c r="AW1577" s="9"/>
      <c r="AY1577" s="9"/>
      <c r="BB1577" s="9"/>
    </row>
    <row r="1578" spans="3:54">
      <c r="C1578" s="9"/>
      <c r="F1578" s="9"/>
      <c r="G1578" s="9"/>
      <c r="I1578" s="9"/>
      <c r="L1578" s="9"/>
      <c r="O1578" s="9"/>
      <c r="P1578" s="9"/>
      <c r="R1578" s="9"/>
      <c r="U1578" s="9"/>
      <c r="AP1578" s="9"/>
      <c r="AS1578" s="9"/>
      <c r="AV1578" s="9"/>
      <c r="AW1578" s="9"/>
      <c r="AY1578" s="9"/>
      <c r="BB1578" s="9"/>
    </row>
    <row r="1579" spans="3:54">
      <c r="C1579" s="9"/>
      <c r="F1579" s="9"/>
      <c r="G1579" s="9"/>
      <c r="I1579" s="9"/>
      <c r="L1579" s="9"/>
      <c r="O1579" s="9"/>
      <c r="P1579" s="9"/>
      <c r="R1579" s="9"/>
      <c r="U1579" s="9"/>
      <c r="AP1579" s="9"/>
      <c r="AS1579" s="9"/>
      <c r="AV1579" s="9"/>
      <c r="AW1579" s="9"/>
      <c r="AY1579" s="9"/>
      <c r="BB1579" s="9"/>
    </row>
    <row r="1580" spans="3:54">
      <c r="C1580" s="9"/>
      <c r="F1580" s="9"/>
      <c r="G1580" s="9"/>
      <c r="I1580" s="9"/>
      <c r="L1580" s="9"/>
      <c r="O1580" s="9"/>
      <c r="P1580" s="9"/>
      <c r="R1580" s="9"/>
      <c r="U1580" s="9"/>
      <c r="AP1580" s="9"/>
      <c r="AS1580" s="9"/>
      <c r="AV1580" s="9"/>
      <c r="AW1580" s="9"/>
      <c r="AY1580" s="9"/>
      <c r="BB1580" s="9"/>
    </row>
    <row r="1581" spans="3:54">
      <c r="C1581" s="9"/>
      <c r="F1581" s="9"/>
      <c r="G1581" s="9"/>
      <c r="I1581" s="9"/>
      <c r="L1581" s="9"/>
      <c r="O1581" s="9"/>
      <c r="P1581" s="9"/>
      <c r="R1581" s="9"/>
      <c r="U1581" s="9"/>
      <c r="AP1581" s="9"/>
      <c r="AS1581" s="9"/>
      <c r="AV1581" s="9"/>
      <c r="AW1581" s="9"/>
      <c r="AY1581" s="9"/>
      <c r="BB1581" s="9"/>
    </row>
    <row r="1582" spans="3:54">
      <c r="C1582" s="9"/>
      <c r="F1582" s="9"/>
      <c r="G1582" s="9"/>
      <c r="I1582" s="9"/>
      <c r="L1582" s="9"/>
      <c r="O1582" s="9"/>
      <c r="P1582" s="9"/>
      <c r="R1582" s="9"/>
      <c r="U1582" s="9"/>
      <c r="AP1582" s="9"/>
      <c r="AS1582" s="9"/>
      <c r="AV1582" s="9"/>
      <c r="AW1582" s="9"/>
      <c r="AY1582" s="9"/>
      <c r="BB1582" s="9"/>
    </row>
    <row r="1583" spans="3:54">
      <c r="C1583" s="9"/>
      <c r="F1583" s="9"/>
      <c r="G1583" s="9"/>
      <c r="I1583" s="9"/>
      <c r="L1583" s="9"/>
      <c r="O1583" s="9"/>
      <c r="P1583" s="9"/>
      <c r="R1583" s="9"/>
      <c r="U1583" s="9"/>
      <c r="AP1583" s="9"/>
      <c r="AS1583" s="9"/>
      <c r="AV1583" s="9"/>
      <c r="AW1583" s="9"/>
      <c r="AY1583" s="9"/>
      <c r="BB1583" s="9"/>
    </row>
    <row r="1584" spans="3:54">
      <c r="C1584" s="9"/>
      <c r="F1584" s="9"/>
      <c r="G1584" s="9"/>
      <c r="I1584" s="9"/>
      <c r="L1584" s="9"/>
      <c r="O1584" s="9"/>
      <c r="P1584" s="9"/>
      <c r="R1584" s="9"/>
      <c r="U1584" s="9"/>
      <c r="AP1584" s="9"/>
      <c r="AS1584" s="9"/>
      <c r="AV1584" s="9"/>
      <c r="AW1584" s="9"/>
      <c r="AY1584" s="9"/>
      <c r="BB1584" s="9"/>
    </row>
    <row r="1585" spans="3:54">
      <c r="C1585" s="9"/>
      <c r="F1585" s="9"/>
      <c r="G1585" s="9"/>
      <c r="I1585" s="9"/>
      <c r="L1585" s="9"/>
      <c r="O1585" s="9"/>
      <c r="P1585" s="9"/>
      <c r="R1585" s="9"/>
      <c r="U1585" s="9"/>
      <c r="AP1585" s="9"/>
      <c r="AS1585" s="9"/>
      <c r="AV1585" s="9"/>
      <c r="AW1585" s="9"/>
      <c r="AY1585" s="9"/>
      <c r="BB1585" s="9"/>
    </row>
    <row r="1586" spans="3:54">
      <c r="C1586" s="9"/>
      <c r="F1586" s="9"/>
      <c r="G1586" s="9"/>
      <c r="I1586" s="9"/>
      <c r="L1586" s="9"/>
      <c r="O1586" s="9"/>
      <c r="P1586" s="9"/>
      <c r="R1586" s="9"/>
      <c r="U1586" s="9"/>
      <c r="AP1586" s="9"/>
      <c r="AS1586" s="9"/>
      <c r="AV1586" s="9"/>
      <c r="AW1586" s="9"/>
      <c r="AY1586" s="9"/>
      <c r="BB1586" s="9"/>
    </row>
    <row r="1587" spans="3:54">
      <c r="C1587" s="9"/>
      <c r="F1587" s="9"/>
      <c r="G1587" s="9"/>
      <c r="I1587" s="9"/>
      <c r="L1587" s="9"/>
      <c r="O1587" s="9"/>
      <c r="P1587" s="9"/>
      <c r="R1587" s="9"/>
      <c r="U1587" s="9"/>
      <c r="AP1587" s="9"/>
      <c r="AS1587" s="9"/>
      <c r="AV1587" s="9"/>
      <c r="AW1587" s="9"/>
      <c r="AY1587" s="9"/>
      <c r="BB1587" s="9"/>
    </row>
    <row r="1588" spans="3:54">
      <c r="C1588" s="9"/>
      <c r="F1588" s="9"/>
      <c r="G1588" s="9"/>
      <c r="I1588" s="9"/>
      <c r="L1588" s="9"/>
      <c r="O1588" s="9"/>
      <c r="P1588" s="9"/>
      <c r="R1588" s="9"/>
      <c r="U1588" s="9"/>
      <c r="AP1588" s="9"/>
      <c r="AS1588" s="9"/>
      <c r="AV1588" s="9"/>
      <c r="AW1588" s="9"/>
      <c r="AY1588" s="9"/>
      <c r="BB1588" s="9"/>
    </row>
    <row r="1589" spans="3:54">
      <c r="C1589" s="9"/>
      <c r="F1589" s="9"/>
      <c r="G1589" s="9"/>
      <c r="I1589" s="9"/>
      <c r="L1589" s="9"/>
      <c r="O1589" s="9"/>
      <c r="P1589" s="9"/>
      <c r="R1589" s="9"/>
      <c r="U1589" s="9"/>
      <c r="AP1589" s="9"/>
      <c r="AS1589" s="9"/>
      <c r="AV1589" s="9"/>
      <c r="AW1589" s="9"/>
      <c r="AY1589" s="9"/>
      <c r="BB1589" s="9"/>
    </row>
    <row r="1590" spans="3:54">
      <c r="C1590" s="9"/>
      <c r="F1590" s="9"/>
      <c r="G1590" s="9"/>
      <c r="I1590" s="9"/>
      <c r="L1590" s="9"/>
      <c r="O1590" s="9"/>
      <c r="P1590" s="9"/>
      <c r="R1590" s="9"/>
      <c r="U1590" s="9"/>
      <c r="AP1590" s="9"/>
      <c r="AS1590" s="9"/>
      <c r="AV1590" s="9"/>
      <c r="AW1590" s="9"/>
      <c r="AY1590" s="9"/>
      <c r="BB1590" s="9"/>
    </row>
    <row r="1591" spans="3:54">
      <c r="C1591" s="9"/>
      <c r="F1591" s="9"/>
      <c r="G1591" s="9"/>
      <c r="I1591" s="9"/>
      <c r="L1591" s="9"/>
      <c r="O1591" s="9"/>
      <c r="P1591" s="9"/>
      <c r="R1591" s="9"/>
      <c r="U1591" s="9"/>
      <c r="AP1591" s="9"/>
      <c r="AS1591" s="9"/>
      <c r="AV1591" s="9"/>
      <c r="AW1591" s="9"/>
      <c r="AY1591" s="9"/>
      <c r="BB1591" s="9"/>
    </row>
    <row r="1592" spans="3:54">
      <c r="C1592" s="9"/>
      <c r="F1592" s="9"/>
      <c r="G1592" s="9"/>
      <c r="I1592" s="9"/>
      <c r="L1592" s="9"/>
      <c r="O1592" s="9"/>
      <c r="P1592" s="9"/>
      <c r="R1592" s="9"/>
      <c r="U1592" s="9"/>
      <c r="AP1592" s="9"/>
      <c r="AS1592" s="9"/>
      <c r="AV1592" s="9"/>
      <c r="AW1592" s="9"/>
      <c r="AY1592" s="9"/>
      <c r="BB1592" s="9"/>
    </row>
    <row r="1593" spans="3:54">
      <c r="C1593" s="9"/>
      <c r="F1593" s="9"/>
      <c r="G1593" s="9"/>
      <c r="I1593" s="9"/>
      <c r="L1593" s="9"/>
      <c r="O1593" s="9"/>
      <c r="P1593" s="9"/>
      <c r="R1593" s="9"/>
      <c r="U1593" s="9"/>
      <c r="AP1593" s="9"/>
      <c r="AS1593" s="9"/>
      <c r="AV1593" s="9"/>
      <c r="AW1593" s="9"/>
      <c r="AY1593" s="9"/>
      <c r="BB1593" s="9"/>
    </row>
    <row r="1594" spans="3:54">
      <c r="C1594" s="9"/>
      <c r="F1594" s="9"/>
      <c r="G1594" s="9"/>
      <c r="I1594" s="9"/>
      <c r="L1594" s="9"/>
      <c r="O1594" s="9"/>
      <c r="P1594" s="9"/>
      <c r="R1594" s="9"/>
      <c r="U1594" s="9"/>
      <c r="AP1594" s="9"/>
      <c r="AS1594" s="9"/>
      <c r="AV1594" s="9"/>
      <c r="AW1594" s="9"/>
      <c r="AY1594" s="9"/>
      <c r="BB1594" s="9"/>
    </row>
    <row r="1595" spans="3:54">
      <c r="C1595" s="9"/>
      <c r="F1595" s="9"/>
      <c r="G1595" s="9"/>
      <c r="I1595" s="9"/>
      <c r="L1595" s="9"/>
      <c r="O1595" s="9"/>
      <c r="P1595" s="9"/>
      <c r="R1595" s="9"/>
      <c r="U1595" s="9"/>
      <c r="AP1595" s="9"/>
      <c r="AS1595" s="9"/>
      <c r="AV1595" s="9"/>
      <c r="AW1595" s="9"/>
      <c r="AY1595" s="9"/>
      <c r="BB1595" s="9"/>
    </row>
    <row r="1596" spans="3:54">
      <c r="C1596" s="9"/>
      <c r="F1596" s="9"/>
      <c r="G1596" s="9"/>
      <c r="I1596" s="9"/>
      <c r="L1596" s="9"/>
      <c r="O1596" s="9"/>
      <c r="P1596" s="9"/>
      <c r="R1596" s="9"/>
      <c r="U1596" s="9"/>
      <c r="AP1596" s="9"/>
      <c r="AS1596" s="9"/>
      <c r="AV1596" s="9"/>
      <c r="AW1596" s="9"/>
      <c r="AY1596" s="9"/>
      <c r="BB1596" s="9"/>
    </row>
    <row r="1597" spans="3:54">
      <c r="C1597" s="9"/>
      <c r="F1597" s="9"/>
      <c r="G1597" s="9"/>
      <c r="I1597" s="9"/>
      <c r="L1597" s="9"/>
      <c r="O1597" s="9"/>
      <c r="P1597" s="9"/>
      <c r="R1597" s="9"/>
      <c r="U1597" s="9"/>
      <c r="AP1597" s="9"/>
      <c r="AS1597" s="9"/>
      <c r="AV1597" s="9"/>
      <c r="AW1597" s="9"/>
      <c r="AY1597" s="9"/>
      <c r="BB1597" s="9"/>
    </row>
    <row r="1598" spans="3:54">
      <c r="C1598" s="9"/>
      <c r="F1598" s="9"/>
      <c r="G1598" s="9"/>
      <c r="I1598" s="9"/>
      <c r="L1598" s="9"/>
      <c r="O1598" s="9"/>
      <c r="P1598" s="9"/>
      <c r="R1598" s="9"/>
      <c r="U1598" s="9"/>
      <c r="AP1598" s="9"/>
      <c r="AS1598" s="9"/>
      <c r="AV1598" s="9"/>
      <c r="AW1598" s="9"/>
      <c r="AY1598" s="9"/>
      <c r="BB1598" s="9"/>
    </row>
    <row r="1599" spans="3:54">
      <c r="C1599" s="9"/>
      <c r="F1599" s="9"/>
      <c r="G1599" s="9"/>
      <c r="I1599" s="9"/>
      <c r="L1599" s="9"/>
      <c r="O1599" s="9"/>
      <c r="P1599" s="9"/>
      <c r="R1599" s="9"/>
      <c r="U1599" s="9"/>
      <c r="AP1599" s="9"/>
      <c r="AS1599" s="9"/>
      <c r="AV1599" s="9"/>
      <c r="AW1599" s="9"/>
      <c r="AY1599" s="9"/>
      <c r="BB1599" s="9"/>
    </row>
    <row r="1600" spans="3:54">
      <c r="C1600" s="9"/>
      <c r="F1600" s="9"/>
      <c r="G1600" s="9"/>
      <c r="I1600" s="9"/>
      <c r="L1600" s="9"/>
      <c r="O1600" s="9"/>
      <c r="P1600" s="9"/>
      <c r="R1600" s="9"/>
      <c r="U1600" s="9"/>
      <c r="AP1600" s="9"/>
      <c r="AS1600" s="9"/>
      <c r="AV1600" s="9"/>
      <c r="AW1600" s="9"/>
      <c r="AY1600" s="9"/>
      <c r="BB1600" s="9"/>
    </row>
    <row r="1601" spans="3:54">
      <c r="C1601" s="9"/>
      <c r="F1601" s="9"/>
      <c r="G1601" s="9"/>
      <c r="I1601" s="9"/>
      <c r="L1601" s="9"/>
      <c r="O1601" s="9"/>
      <c r="P1601" s="9"/>
      <c r="R1601" s="9"/>
      <c r="U1601" s="9"/>
      <c r="AP1601" s="9"/>
      <c r="AS1601" s="9"/>
      <c r="AV1601" s="9"/>
      <c r="AW1601" s="9"/>
      <c r="AY1601" s="9"/>
      <c r="BB1601" s="9"/>
    </row>
    <row r="1602" spans="3:54">
      <c r="C1602" s="9"/>
      <c r="F1602" s="9"/>
      <c r="G1602" s="9"/>
      <c r="I1602" s="9"/>
      <c r="L1602" s="9"/>
      <c r="O1602" s="9"/>
      <c r="P1602" s="9"/>
      <c r="R1602" s="9"/>
      <c r="U1602" s="9"/>
      <c r="AP1602" s="9"/>
      <c r="AS1602" s="9"/>
      <c r="AV1602" s="9"/>
      <c r="AW1602" s="9"/>
      <c r="AY1602" s="9"/>
      <c r="BB1602" s="9"/>
    </row>
    <row r="1603" spans="3:54">
      <c r="C1603" s="9"/>
      <c r="F1603" s="9"/>
      <c r="G1603" s="9"/>
      <c r="I1603" s="9"/>
      <c r="L1603" s="9"/>
      <c r="O1603" s="9"/>
      <c r="P1603" s="9"/>
      <c r="R1603" s="9"/>
      <c r="U1603" s="9"/>
      <c r="AP1603" s="9"/>
      <c r="AS1603" s="9"/>
      <c r="AV1603" s="9"/>
      <c r="AW1603" s="9"/>
      <c r="AY1603" s="9"/>
      <c r="BB1603" s="9"/>
    </row>
    <row r="1604" spans="3:54">
      <c r="C1604" s="9"/>
      <c r="F1604" s="9"/>
      <c r="G1604" s="9"/>
      <c r="I1604" s="9"/>
      <c r="L1604" s="9"/>
      <c r="O1604" s="9"/>
      <c r="P1604" s="9"/>
      <c r="R1604" s="9"/>
      <c r="U1604" s="9"/>
      <c r="AP1604" s="9"/>
      <c r="AS1604" s="9"/>
      <c r="AV1604" s="9"/>
      <c r="AW1604" s="9"/>
      <c r="AY1604" s="9"/>
      <c r="BB1604" s="9"/>
    </row>
    <row r="1605" spans="3:54">
      <c r="C1605" s="9"/>
      <c r="F1605" s="9"/>
      <c r="G1605" s="9"/>
      <c r="I1605" s="9"/>
      <c r="L1605" s="9"/>
      <c r="O1605" s="9"/>
      <c r="P1605" s="9"/>
      <c r="R1605" s="9"/>
      <c r="U1605" s="9"/>
      <c r="AP1605" s="9"/>
      <c r="AS1605" s="9"/>
      <c r="AV1605" s="9"/>
      <c r="AW1605" s="9"/>
      <c r="AY1605" s="9"/>
      <c r="BB1605" s="9"/>
    </row>
    <row r="1606" spans="3:54">
      <c r="C1606" s="9"/>
      <c r="F1606" s="9"/>
      <c r="G1606" s="9"/>
      <c r="I1606" s="9"/>
      <c r="L1606" s="9"/>
      <c r="O1606" s="9"/>
      <c r="P1606" s="9"/>
      <c r="R1606" s="9"/>
      <c r="U1606" s="9"/>
      <c r="AP1606" s="9"/>
      <c r="AS1606" s="9"/>
      <c r="AV1606" s="9"/>
      <c r="AW1606" s="9"/>
      <c r="AY1606" s="9"/>
      <c r="BB1606" s="9"/>
    </row>
    <row r="1607" spans="3:54">
      <c r="C1607" s="9"/>
      <c r="F1607" s="9"/>
      <c r="G1607" s="9"/>
      <c r="I1607" s="9"/>
      <c r="L1607" s="9"/>
      <c r="O1607" s="9"/>
      <c r="P1607" s="9"/>
      <c r="R1607" s="9"/>
      <c r="U1607" s="9"/>
      <c r="AP1607" s="9"/>
      <c r="AS1607" s="9"/>
      <c r="AV1607" s="9"/>
      <c r="AW1607" s="9"/>
      <c r="AY1607" s="9"/>
      <c r="BB1607" s="9"/>
    </row>
    <row r="1608" spans="3:54">
      <c r="C1608" s="9"/>
      <c r="F1608" s="9"/>
      <c r="G1608" s="9"/>
      <c r="I1608" s="9"/>
      <c r="L1608" s="9"/>
      <c r="O1608" s="9"/>
      <c r="P1608" s="9"/>
      <c r="R1608" s="9"/>
      <c r="U1608" s="9"/>
      <c r="AP1608" s="9"/>
      <c r="AS1608" s="9"/>
      <c r="AV1608" s="9"/>
      <c r="AW1608" s="9"/>
      <c r="AY1608" s="9"/>
      <c r="BB1608" s="9"/>
    </row>
    <row r="1609" spans="3:54">
      <c r="C1609" s="9"/>
      <c r="F1609" s="9"/>
      <c r="G1609" s="9"/>
      <c r="I1609" s="9"/>
      <c r="L1609" s="9"/>
      <c r="O1609" s="9"/>
      <c r="P1609" s="9"/>
      <c r="R1609" s="9"/>
      <c r="U1609" s="9"/>
      <c r="AP1609" s="9"/>
      <c r="AS1609" s="9"/>
      <c r="AV1609" s="9"/>
      <c r="AW1609" s="9"/>
      <c r="AY1609" s="9"/>
      <c r="BB1609" s="9"/>
    </row>
    <row r="1610" spans="3:54">
      <c r="C1610" s="9"/>
      <c r="F1610" s="9"/>
      <c r="G1610" s="9"/>
      <c r="I1610" s="9"/>
      <c r="L1610" s="9"/>
      <c r="O1610" s="9"/>
      <c r="P1610" s="9"/>
      <c r="R1610" s="9"/>
      <c r="U1610" s="9"/>
      <c r="AP1610" s="9"/>
      <c r="AS1610" s="9"/>
      <c r="AV1610" s="9"/>
      <c r="AW1610" s="9"/>
      <c r="AY1610" s="9"/>
      <c r="BB1610" s="9"/>
    </row>
    <row r="1611" spans="3:54">
      <c r="C1611" s="9"/>
      <c r="F1611" s="9"/>
      <c r="G1611" s="9"/>
      <c r="I1611" s="9"/>
      <c r="L1611" s="9"/>
      <c r="O1611" s="9"/>
      <c r="P1611" s="9"/>
      <c r="R1611" s="9"/>
      <c r="U1611" s="9"/>
      <c r="AP1611" s="9"/>
      <c r="AS1611" s="9"/>
      <c r="AV1611" s="9"/>
      <c r="AW1611" s="9"/>
      <c r="AY1611" s="9"/>
      <c r="BB1611" s="9"/>
    </row>
    <row r="1612" spans="3:54">
      <c r="C1612" s="9"/>
      <c r="F1612" s="9"/>
      <c r="G1612" s="9"/>
      <c r="I1612" s="9"/>
      <c r="L1612" s="9"/>
      <c r="O1612" s="9"/>
      <c r="P1612" s="9"/>
      <c r="R1612" s="9"/>
      <c r="U1612" s="9"/>
      <c r="AP1612" s="9"/>
      <c r="AS1612" s="9"/>
      <c r="AV1612" s="9"/>
      <c r="AW1612" s="9"/>
      <c r="AY1612" s="9"/>
      <c r="BB1612" s="9"/>
    </row>
    <row r="1613" spans="3:54">
      <c r="C1613" s="9"/>
      <c r="F1613" s="9"/>
      <c r="G1613" s="9"/>
      <c r="I1613" s="9"/>
      <c r="L1613" s="9"/>
      <c r="O1613" s="9"/>
      <c r="P1613" s="9"/>
      <c r="R1613" s="9"/>
      <c r="U1613" s="9"/>
      <c r="AP1613" s="9"/>
      <c r="AS1613" s="9"/>
      <c r="AV1613" s="9"/>
      <c r="AW1613" s="9"/>
      <c r="AY1613" s="9"/>
      <c r="BB1613" s="9"/>
    </row>
    <row r="1614" spans="3:54">
      <c r="C1614" s="9"/>
      <c r="F1614" s="9"/>
      <c r="G1614" s="9"/>
      <c r="I1614" s="9"/>
      <c r="L1614" s="9"/>
      <c r="O1614" s="9"/>
      <c r="P1614" s="9"/>
      <c r="R1614" s="9"/>
      <c r="U1614" s="9"/>
      <c r="AP1614" s="9"/>
      <c r="AS1614" s="9"/>
      <c r="AV1614" s="9"/>
      <c r="AW1614" s="9"/>
      <c r="AY1614" s="9"/>
      <c r="BB1614" s="9"/>
    </row>
    <row r="1615" spans="3:54">
      <c r="C1615" s="9"/>
      <c r="F1615" s="9"/>
      <c r="G1615" s="9"/>
      <c r="I1615" s="9"/>
      <c r="L1615" s="9"/>
      <c r="O1615" s="9"/>
      <c r="P1615" s="9"/>
      <c r="R1615" s="9"/>
      <c r="U1615" s="9"/>
      <c r="AP1615" s="9"/>
      <c r="AS1615" s="9"/>
      <c r="AV1615" s="9"/>
      <c r="AW1615" s="9"/>
      <c r="AY1615" s="9"/>
      <c r="BB1615" s="9"/>
    </row>
    <row r="1616" spans="3:54">
      <c r="C1616" s="9"/>
      <c r="F1616" s="9"/>
      <c r="G1616" s="9"/>
      <c r="I1616" s="9"/>
      <c r="L1616" s="9"/>
      <c r="O1616" s="9"/>
      <c r="P1616" s="9"/>
      <c r="R1616" s="9"/>
      <c r="U1616" s="9"/>
      <c r="AP1616" s="9"/>
      <c r="AS1616" s="9"/>
      <c r="AV1616" s="9"/>
      <c r="AW1616" s="9"/>
      <c r="AY1616" s="9"/>
      <c r="BB1616" s="9"/>
    </row>
    <row r="1617" spans="3:54">
      <c r="C1617" s="9"/>
      <c r="F1617" s="9"/>
      <c r="G1617" s="9"/>
      <c r="I1617" s="9"/>
      <c r="L1617" s="9"/>
      <c r="O1617" s="9"/>
      <c r="P1617" s="9"/>
      <c r="R1617" s="9"/>
      <c r="U1617" s="9"/>
      <c r="AP1617" s="9"/>
      <c r="AS1617" s="9"/>
      <c r="AV1617" s="9"/>
      <c r="AW1617" s="9"/>
      <c r="AY1617" s="9"/>
      <c r="BB1617" s="9"/>
    </row>
    <row r="1618" spans="3:54">
      <c r="C1618" s="9"/>
      <c r="F1618" s="9"/>
      <c r="G1618" s="9"/>
      <c r="I1618" s="9"/>
      <c r="L1618" s="9"/>
      <c r="O1618" s="9"/>
      <c r="P1618" s="9"/>
      <c r="R1618" s="9"/>
      <c r="U1618" s="9"/>
      <c r="AP1618" s="9"/>
      <c r="AS1618" s="9"/>
      <c r="AV1618" s="9"/>
      <c r="AW1618" s="9"/>
      <c r="AY1618" s="9"/>
      <c r="BB1618" s="9"/>
    </row>
    <row r="1619" spans="3:54">
      <c r="C1619" s="9"/>
      <c r="F1619" s="9"/>
      <c r="G1619" s="9"/>
      <c r="I1619" s="9"/>
      <c r="L1619" s="9"/>
      <c r="O1619" s="9"/>
      <c r="P1619" s="9"/>
      <c r="R1619" s="9"/>
      <c r="U1619" s="9"/>
      <c r="AP1619" s="9"/>
      <c r="AS1619" s="9"/>
      <c r="AV1619" s="9"/>
      <c r="AW1619" s="9"/>
      <c r="AY1619" s="9"/>
      <c r="BB1619" s="9"/>
    </row>
    <row r="1620" spans="3:54">
      <c r="C1620" s="9"/>
      <c r="F1620" s="9"/>
      <c r="G1620" s="9"/>
      <c r="I1620" s="9"/>
      <c r="L1620" s="9"/>
      <c r="O1620" s="9"/>
      <c r="P1620" s="9"/>
      <c r="R1620" s="9"/>
      <c r="U1620" s="9"/>
      <c r="AP1620" s="9"/>
      <c r="AS1620" s="9"/>
      <c r="AV1620" s="9"/>
      <c r="AW1620" s="9"/>
      <c r="AY1620" s="9"/>
      <c r="BB1620" s="9"/>
    </row>
    <row r="1621" spans="3:54">
      <c r="C1621" s="9"/>
      <c r="F1621" s="9"/>
      <c r="G1621" s="9"/>
      <c r="I1621" s="9"/>
      <c r="L1621" s="9"/>
      <c r="O1621" s="9"/>
      <c r="P1621" s="9"/>
      <c r="R1621" s="9"/>
      <c r="U1621" s="9"/>
      <c r="AP1621" s="9"/>
      <c r="AS1621" s="9"/>
      <c r="AV1621" s="9"/>
      <c r="AW1621" s="9"/>
      <c r="AY1621" s="9"/>
      <c r="BB1621" s="9"/>
    </row>
    <row r="1622" spans="3:54">
      <c r="C1622" s="9"/>
      <c r="F1622" s="9"/>
      <c r="G1622" s="9"/>
      <c r="I1622" s="9"/>
      <c r="L1622" s="9"/>
      <c r="O1622" s="9"/>
      <c r="P1622" s="9"/>
      <c r="R1622" s="9"/>
      <c r="U1622" s="9"/>
      <c r="AP1622" s="9"/>
      <c r="AS1622" s="9"/>
      <c r="AV1622" s="9"/>
      <c r="AW1622" s="9"/>
      <c r="AY1622" s="9"/>
      <c r="BB1622" s="9"/>
    </row>
    <row r="1623" spans="3:54">
      <c r="C1623" s="9"/>
      <c r="F1623" s="9"/>
      <c r="G1623" s="9"/>
      <c r="I1623" s="9"/>
      <c r="L1623" s="9"/>
      <c r="O1623" s="9"/>
      <c r="P1623" s="9"/>
      <c r="R1623" s="9"/>
      <c r="U1623" s="9"/>
      <c r="AP1623" s="9"/>
      <c r="AS1623" s="9"/>
      <c r="AV1623" s="9"/>
      <c r="AW1623" s="9"/>
      <c r="AY1623" s="9"/>
      <c r="BB1623" s="9"/>
    </row>
    <row r="1624" spans="3:54">
      <c r="C1624" s="9"/>
      <c r="F1624" s="9"/>
      <c r="G1624" s="9"/>
      <c r="I1624" s="9"/>
      <c r="L1624" s="9"/>
      <c r="O1624" s="9"/>
      <c r="P1624" s="9"/>
      <c r="R1624" s="9"/>
      <c r="U1624" s="9"/>
      <c r="AP1624" s="9"/>
      <c r="AS1624" s="9"/>
      <c r="AV1624" s="9"/>
      <c r="AW1624" s="9"/>
      <c r="AY1624" s="9"/>
      <c r="BB1624" s="9"/>
    </row>
    <row r="1625" spans="3:54">
      <c r="C1625" s="9"/>
      <c r="F1625" s="9"/>
      <c r="G1625" s="9"/>
      <c r="I1625" s="9"/>
      <c r="L1625" s="9"/>
      <c r="O1625" s="9"/>
      <c r="P1625" s="9"/>
      <c r="R1625" s="9"/>
      <c r="U1625" s="9"/>
      <c r="AP1625" s="9"/>
      <c r="AS1625" s="9"/>
      <c r="AV1625" s="9"/>
      <c r="AW1625" s="9"/>
      <c r="AY1625" s="9"/>
      <c r="BB1625" s="9"/>
    </row>
    <row r="1626" spans="3:54">
      <c r="C1626" s="9"/>
      <c r="F1626" s="9"/>
      <c r="G1626" s="9"/>
      <c r="I1626" s="9"/>
      <c r="L1626" s="9"/>
      <c r="O1626" s="9"/>
      <c r="P1626" s="9"/>
      <c r="R1626" s="9"/>
      <c r="U1626" s="9"/>
      <c r="AP1626" s="9"/>
      <c r="AS1626" s="9"/>
      <c r="AV1626" s="9"/>
      <c r="AW1626" s="9"/>
      <c r="AY1626" s="9"/>
      <c r="BB1626" s="9"/>
    </row>
    <row r="1627" spans="3:54">
      <c r="C1627" s="9"/>
      <c r="F1627" s="9"/>
      <c r="G1627" s="9"/>
      <c r="I1627" s="9"/>
      <c r="L1627" s="9"/>
      <c r="O1627" s="9"/>
      <c r="P1627" s="9"/>
      <c r="R1627" s="9"/>
      <c r="U1627" s="9"/>
      <c r="AP1627" s="9"/>
      <c r="AS1627" s="9"/>
      <c r="AV1627" s="9"/>
      <c r="AW1627" s="9"/>
      <c r="AY1627" s="9"/>
      <c r="BB1627" s="9"/>
    </row>
    <row r="1628" spans="3:54">
      <c r="C1628" s="9"/>
      <c r="F1628" s="9"/>
      <c r="G1628" s="9"/>
      <c r="I1628" s="9"/>
      <c r="L1628" s="9"/>
      <c r="O1628" s="9"/>
      <c r="P1628" s="9"/>
      <c r="R1628" s="9"/>
      <c r="U1628" s="9"/>
      <c r="AP1628" s="9"/>
      <c r="AS1628" s="9"/>
      <c r="AV1628" s="9"/>
      <c r="AW1628" s="9"/>
      <c r="AY1628" s="9"/>
      <c r="BB1628" s="9"/>
    </row>
    <row r="1629" spans="3:54">
      <c r="C1629" s="9"/>
      <c r="F1629" s="9"/>
      <c r="G1629" s="9"/>
      <c r="I1629" s="9"/>
      <c r="L1629" s="9"/>
      <c r="O1629" s="9"/>
      <c r="P1629" s="9"/>
      <c r="R1629" s="9"/>
      <c r="U1629" s="9"/>
      <c r="AP1629" s="9"/>
      <c r="AS1629" s="9"/>
      <c r="AV1629" s="9"/>
      <c r="AW1629" s="9"/>
      <c r="AY1629" s="9"/>
      <c r="BB1629" s="9"/>
    </row>
    <row r="1630" spans="3:54">
      <c r="C1630" s="9"/>
      <c r="F1630" s="9"/>
      <c r="G1630" s="9"/>
      <c r="I1630" s="9"/>
      <c r="L1630" s="9"/>
      <c r="O1630" s="9"/>
      <c r="P1630" s="9"/>
      <c r="R1630" s="9"/>
      <c r="U1630" s="9"/>
      <c r="AP1630" s="9"/>
      <c r="AS1630" s="9"/>
      <c r="AV1630" s="9"/>
      <c r="AW1630" s="9"/>
      <c r="AY1630" s="9"/>
      <c r="BB1630" s="9"/>
    </row>
    <row r="1631" spans="3:54">
      <c r="C1631" s="9"/>
      <c r="F1631" s="9"/>
      <c r="G1631" s="9"/>
      <c r="I1631" s="9"/>
      <c r="L1631" s="9"/>
      <c r="O1631" s="9"/>
      <c r="P1631" s="9"/>
      <c r="R1631" s="9"/>
      <c r="U1631" s="9"/>
      <c r="AP1631" s="9"/>
      <c r="AS1631" s="9"/>
      <c r="AV1631" s="9"/>
      <c r="AW1631" s="9"/>
      <c r="AY1631" s="9"/>
      <c r="BB1631" s="9"/>
    </row>
    <row r="1632" spans="3:54">
      <c r="C1632" s="9"/>
      <c r="F1632" s="9"/>
      <c r="G1632" s="9"/>
      <c r="I1632" s="9"/>
      <c r="L1632" s="9"/>
      <c r="O1632" s="9"/>
      <c r="P1632" s="9"/>
      <c r="R1632" s="9"/>
      <c r="U1632" s="9"/>
      <c r="AP1632" s="9"/>
      <c r="AS1632" s="9"/>
      <c r="AV1632" s="9"/>
      <c r="AW1632" s="9"/>
      <c r="AY1632" s="9"/>
      <c r="BB1632" s="9"/>
    </row>
    <row r="1633" spans="3:54">
      <c r="C1633" s="9"/>
      <c r="F1633" s="9"/>
      <c r="G1633" s="9"/>
      <c r="I1633" s="9"/>
      <c r="L1633" s="9"/>
      <c r="O1633" s="9"/>
      <c r="P1633" s="9"/>
      <c r="R1633" s="9"/>
      <c r="U1633" s="9"/>
      <c r="AP1633" s="9"/>
      <c r="AS1633" s="9"/>
      <c r="AV1633" s="9"/>
      <c r="AW1633" s="9"/>
      <c r="AY1633" s="9"/>
      <c r="BB1633" s="9"/>
    </row>
    <row r="1634" spans="3:54">
      <c r="C1634" s="9"/>
      <c r="F1634" s="9"/>
      <c r="G1634" s="9"/>
      <c r="I1634" s="9"/>
      <c r="L1634" s="9"/>
      <c r="O1634" s="9"/>
      <c r="P1634" s="9"/>
      <c r="R1634" s="9"/>
      <c r="U1634" s="9"/>
      <c r="AP1634" s="9"/>
      <c r="AS1634" s="9"/>
      <c r="AV1634" s="9"/>
      <c r="AW1634" s="9"/>
      <c r="AY1634" s="9"/>
      <c r="BB1634" s="9"/>
    </row>
    <row r="1635" spans="3:54">
      <c r="C1635" s="9"/>
      <c r="F1635" s="9"/>
      <c r="G1635" s="9"/>
      <c r="I1635" s="9"/>
      <c r="L1635" s="9"/>
      <c r="O1635" s="9"/>
      <c r="P1635" s="9"/>
      <c r="R1635" s="9"/>
      <c r="U1635" s="9"/>
      <c r="AP1635" s="9"/>
      <c r="AS1635" s="9"/>
      <c r="AV1635" s="9"/>
      <c r="AW1635" s="9"/>
      <c r="AY1635" s="9"/>
      <c r="BB1635" s="9"/>
    </row>
    <row r="1636" spans="3:54">
      <c r="C1636" s="9"/>
      <c r="F1636" s="9"/>
      <c r="G1636" s="9"/>
      <c r="I1636" s="9"/>
      <c r="L1636" s="9"/>
      <c r="O1636" s="9"/>
      <c r="P1636" s="9"/>
      <c r="R1636" s="9"/>
      <c r="U1636" s="9"/>
      <c r="AP1636" s="9"/>
      <c r="AS1636" s="9"/>
      <c r="AV1636" s="9"/>
      <c r="AW1636" s="9"/>
      <c r="AY1636" s="9"/>
      <c r="BB1636" s="9"/>
    </row>
    <row r="1637" spans="3:54">
      <c r="C1637" s="9"/>
      <c r="F1637" s="9"/>
      <c r="G1637" s="9"/>
      <c r="I1637" s="9"/>
      <c r="L1637" s="9"/>
      <c r="O1637" s="9"/>
      <c r="P1637" s="9"/>
      <c r="R1637" s="9"/>
      <c r="U1637" s="9"/>
      <c r="AP1637" s="9"/>
      <c r="AS1637" s="9"/>
      <c r="AV1637" s="9"/>
      <c r="AW1637" s="9"/>
      <c r="AY1637" s="9"/>
      <c r="BB1637" s="9"/>
    </row>
    <row r="1638" spans="3:54">
      <c r="C1638" s="9"/>
      <c r="F1638" s="9"/>
      <c r="G1638" s="9"/>
      <c r="I1638" s="9"/>
      <c r="L1638" s="9"/>
      <c r="O1638" s="9"/>
      <c r="P1638" s="9"/>
      <c r="R1638" s="9"/>
      <c r="U1638" s="9"/>
      <c r="AP1638" s="9"/>
      <c r="AS1638" s="9"/>
      <c r="AV1638" s="9"/>
      <c r="AW1638" s="9"/>
      <c r="AY1638" s="9"/>
      <c r="BB1638" s="9"/>
    </row>
    <row r="1639" spans="3:54">
      <c r="C1639" s="9"/>
      <c r="F1639" s="9"/>
      <c r="G1639" s="9"/>
      <c r="I1639" s="9"/>
      <c r="L1639" s="9"/>
      <c r="O1639" s="9"/>
      <c r="P1639" s="9"/>
      <c r="R1639" s="9"/>
      <c r="U1639" s="9"/>
      <c r="AP1639" s="9"/>
      <c r="AS1639" s="9"/>
      <c r="AV1639" s="9"/>
      <c r="AW1639" s="9"/>
      <c r="AY1639" s="9"/>
      <c r="BB1639" s="9"/>
    </row>
    <row r="1640" spans="3:54">
      <c r="C1640" s="9"/>
      <c r="F1640" s="9"/>
      <c r="G1640" s="9"/>
      <c r="I1640" s="9"/>
      <c r="L1640" s="9"/>
      <c r="O1640" s="9"/>
      <c r="P1640" s="9"/>
      <c r="R1640" s="9"/>
      <c r="U1640" s="9"/>
      <c r="AP1640" s="9"/>
      <c r="AS1640" s="9"/>
      <c r="AV1640" s="9"/>
      <c r="AW1640" s="9"/>
      <c r="AY1640" s="9"/>
      <c r="BB1640" s="9"/>
    </row>
    <row r="1641" spans="3:54">
      <c r="C1641" s="9"/>
      <c r="F1641" s="9"/>
      <c r="G1641" s="9"/>
      <c r="I1641" s="9"/>
      <c r="L1641" s="9"/>
      <c r="O1641" s="9"/>
      <c r="P1641" s="9"/>
      <c r="R1641" s="9"/>
      <c r="U1641" s="9"/>
      <c r="AP1641" s="9"/>
      <c r="AS1641" s="9"/>
      <c r="AV1641" s="9"/>
      <c r="AW1641" s="9"/>
      <c r="AY1641" s="9"/>
      <c r="BB1641" s="9"/>
    </row>
    <row r="1642" spans="3:54">
      <c r="C1642" s="9"/>
      <c r="F1642" s="9"/>
      <c r="G1642" s="9"/>
      <c r="I1642" s="9"/>
      <c r="L1642" s="9"/>
      <c r="O1642" s="9"/>
      <c r="P1642" s="9"/>
      <c r="R1642" s="9"/>
      <c r="U1642" s="9"/>
      <c r="AP1642" s="9"/>
      <c r="AS1642" s="9"/>
      <c r="AV1642" s="9"/>
      <c r="AW1642" s="9"/>
      <c r="AY1642" s="9"/>
      <c r="BB1642" s="9"/>
    </row>
    <row r="1643" spans="3:54">
      <c r="C1643" s="9"/>
      <c r="F1643" s="9"/>
      <c r="G1643" s="9"/>
      <c r="I1643" s="9"/>
      <c r="L1643" s="9"/>
      <c r="O1643" s="9"/>
      <c r="P1643" s="9"/>
      <c r="R1643" s="9"/>
      <c r="U1643" s="9"/>
      <c r="AP1643" s="9"/>
      <c r="AS1643" s="9"/>
      <c r="AV1643" s="9"/>
      <c r="AW1643" s="9"/>
      <c r="AY1643" s="9"/>
      <c r="BB1643" s="9"/>
    </row>
    <row r="1644" spans="3:54">
      <c r="C1644" s="9"/>
      <c r="F1644" s="9"/>
      <c r="G1644" s="9"/>
      <c r="I1644" s="9"/>
      <c r="L1644" s="9"/>
      <c r="O1644" s="9"/>
      <c r="P1644" s="9"/>
      <c r="R1644" s="9"/>
      <c r="U1644" s="9"/>
      <c r="AP1644" s="9"/>
      <c r="AS1644" s="9"/>
      <c r="AV1644" s="9"/>
      <c r="AW1644" s="9"/>
      <c r="AY1644" s="9"/>
      <c r="BB1644" s="9"/>
    </row>
    <row r="1645" spans="3:54">
      <c r="C1645" s="9"/>
      <c r="F1645" s="9"/>
      <c r="G1645" s="9"/>
      <c r="I1645" s="9"/>
      <c r="L1645" s="9"/>
      <c r="O1645" s="9"/>
      <c r="P1645" s="9"/>
      <c r="R1645" s="9"/>
      <c r="U1645" s="9"/>
      <c r="AP1645" s="9"/>
      <c r="AS1645" s="9"/>
      <c r="AV1645" s="9"/>
      <c r="AW1645" s="9"/>
      <c r="AY1645" s="9"/>
      <c r="BB1645" s="9"/>
    </row>
    <row r="1646" spans="3:54">
      <c r="C1646" s="9"/>
      <c r="F1646" s="9"/>
      <c r="G1646" s="9"/>
      <c r="I1646" s="9"/>
      <c r="L1646" s="9"/>
      <c r="O1646" s="9"/>
      <c r="P1646" s="9"/>
      <c r="R1646" s="9"/>
      <c r="U1646" s="9"/>
      <c r="AP1646" s="9"/>
      <c r="AS1646" s="9"/>
      <c r="AV1646" s="9"/>
      <c r="AW1646" s="9"/>
      <c r="AY1646" s="9"/>
      <c r="BB1646" s="9"/>
    </row>
    <row r="1647" spans="3:54">
      <c r="C1647" s="9"/>
      <c r="F1647" s="9"/>
      <c r="G1647" s="9"/>
      <c r="I1647" s="9"/>
      <c r="L1647" s="9"/>
      <c r="O1647" s="9"/>
      <c r="P1647" s="9"/>
      <c r="R1647" s="9"/>
      <c r="U1647" s="9"/>
      <c r="AP1647" s="9"/>
      <c r="AS1647" s="9"/>
      <c r="AV1647" s="9"/>
      <c r="AW1647" s="9"/>
      <c r="AY1647" s="9"/>
      <c r="BB1647" s="9"/>
    </row>
    <row r="1648" spans="3:54">
      <c r="C1648" s="9"/>
      <c r="F1648" s="9"/>
      <c r="G1648" s="9"/>
      <c r="I1648" s="9"/>
      <c r="L1648" s="9"/>
      <c r="O1648" s="9"/>
      <c r="P1648" s="9"/>
      <c r="R1648" s="9"/>
      <c r="U1648" s="9"/>
      <c r="AP1648" s="9"/>
      <c r="AS1648" s="9"/>
      <c r="AV1648" s="9"/>
      <c r="AW1648" s="9"/>
      <c r="AY1648" s="9"/>
      <c r="BB1648" s="9"/>
    </row>
    <row r="1649" spans="3:54">
      <c r="C1649" s="9"/>
      <c r="F1649" s="9"/>
      <c r="G1649" s="9"/>
      <c r="I1649" s="9"/>
      <c r="L1649" s="9"/>
      <c r="O1649" s="9"/>
      <c r="P1649" s="9"/>
      <c r="R1649" s="9"/>
      <c r="U1649" s="9"/>
      <c r="AP1649" s="9"/>
      <c r="AS1649" s="9"/>
      <c r="AV1649" s="9"/>
      <c r="AW1649" s="9"/>
      <c r="AY1649" s="9"/>
      <c r="BB1649" s="9"/>
    </row>
    <row r="1650" spans="3:54">
      <c r="C1650" s="9"/>
      <c r="F1650" s="9"/>
      <c r="G1650" s="9"/>
      <c r="I1650" s="9"/>
      <c r="L1650" s="9"/>
      <c r="O1650" s="9"/>
      <c r="P1650" s="9"/>
      <c r="R1650" s="9"/>
      <c r="U1650" s="9"/>
      <c r="AP1650" s="9"/>
      <c r="AS1650" s="9"/>
      <c r="AV1650" s="9"/>
      <c r="AW1650" s="9"/>
      <c r="AY1650" s="9"/>
      <c r="BB1650" s="9"/>
    </row>
    <row r="1651" spans="3:54">
      <c r="C1651" s="9"/>
      <c r="F1651" s="9"/>
      <c r="G1651" s="9"/>
      <c r="I1651" s="9"/>
      <c r="L1651" s="9"/>
      <c r="O1651" s="9"/>
      <c r="P1651" s="9"/>
      <c r="R1651" s="9"/>
      <c r="U1651" s="9"/>
      <c r="AP1651" s="9"/>
      <c r="AS1651" s="9"/>
      <c r="AV1651" s="9"/>
      <c r="AW1651" s="9"/>
      <c r="AY1651" s="9"/>
      <c r="BB1651" s="9"/>
    </row>
    <row r="1652" spans="3:54">
      <c r="C1652" s="9"/>
      <c r="F1652" s="9"/>
      <c r="G1652" s="9"/>
      <c r="I1652" s="9"/>
      <c r="L1652" s="9"/>
      <c r="O1652" s="9"/>
      <c r="P1652" s="9"/>
      <c r="R1652" s="9"/>
      <c r="U1652" s="9"/>
      <c r="AP1652" s="9"/>
      <c r="AS1652" s="9"/>
      <c r="AV1652" s="9"/>
      <c r="AW1652" s="9"/>
      <c r="AY1652" s="9"/>
      <c r="BB1652" s="9"/>
    </row>
    <row r="1653" spans="3:54">
      <c r="C1653" s="9"/>
      <c r="F1653" s="9"/>
      <c r="G1653" s="9"/>
      <c r="I1653" s="9"/>
      <c r="L1653" s="9"/>
      <c r="O1653" s="9"/>
      <c r="P1653" s="9"/>
      <c r="R1653" s="9"/>
      <c r="U1653" s="9"/>
      <c r="AP1653" s="9"/>
      <c r="AS1653" s="9"/>
      <c r="AV1653" s="9"/>
      <c r="AW1653" s="9"/>
      <c r="AY1653" s="9"/>
      <c r="BB1653" s="9"/>
    </row>
    <row r="1654" spans="3:54">
      <c r="C1654" s="9"/>
      <c r="F1654" s="9"/>
      <c r="G1654" s="9"/>
      <c r="I1654" s="9"/>
      <c r="L1654" s="9"/>
      <c r="O1654" s="9"/>
      <c r="P1654" s="9"/>
      <c r="R1654" s="9"/>
      <c r="U1654" s="9"/>
      <c r="AP1654" s="9"/>
      <c r="AS1654" s="9"/>
      <c r="AV1654" s="9"/>
      <c r="AW1654" s="9"/>
      <c r="AY1654" s="9"/>
      <c r="BB1654" s="9"/>
    </row>
    <row r="1655" spans="3:54">
      <c r="C1655" s="9"/>
      <c r="F1655" s="9"/>
      <c r="G1655" s="9"/>
      <c r="I1655" s="9"/>
      <c r="L1655" s="9"/>
      <c r="O1655" s="9"/>
      <c r="P1655" s="9"/>
      <c r="R1655" s="9"/>
      <c r="U1655" s="9"/>
      <c r="AP1655" s="9"/>
      <c r="AS1655" s="9"/>
      <c r="AV1655" s="9"/>
      <c r="AW1655" s="9"/>
      <c r="AY1655" s="9"/>
      <c r="BB1655" s="9"/>
    </row>
    <row r="1656" spans="3:54">
      <c r="C1656" s="9"/>
      <c r="F1656" s="9"/>
      <c r="G1656" s="9"/>
      <c r="I1656" s="9"/>
      <c r="L1656" s="9"/>
      <c r="O1656" s="9"/>
      <c r="P1656" s="9"/>
      <c r="R1656" s="9"/>
      <c r="U1656" s="9"/>
      <c r="AP1656" s="9"/>
      <c r="AS1656" s="9"/>
      <c r="AV1656" s="9"/>
      <c r="AW1656" s="9"/>
      <c r="AY1656" s="9"/>
      <c r="BB1656" s="9"/>
    </row>
    <row r="1657" spans="3:54">
      <c r="C1657" s="9"/>
      <c r="F1657" s="9"/>
      <c r="G1657" s="9"/>
      <c r="I1657" s="9"/>
      <c r="L1657" s="9"/>
      <c r="O1657" s="9"/>
      <c r="P1657" s="9"/>
      <c r="R1657" s="9"/>
      <c r="U1657" s="9"/>
      <c r="AP1657" s="9"/>
      <c r="AS1657" s="9"/>
      <c r="AV1657" s="9"/>
      <c r="AW1657" s="9"/>
      <c r="AY1657" s="9"/>
      <c r="BB1657" s="9"/>
    </row>
    <row r="1658" spans="3:54">
      <c r="C1658" s="9"/>
      <c r="F1658" s="9"/>
      <c r="G1658" s="9"/>
      <c r="I1658" s="9"/>
      <c r="L1658" s="9"/>
      <c r="O1658" s="9"/>
      <c r="P1658" s="9"/>
      <c r="R1658" s="9"/>
      <c r="U1658" s="9"/>
      <c r="AP1658" s="9"/>
      <c r="AS1658" s="9"/>
      <c r="AV1658" s="9"/>
      <c r="AW1658" s="9"/>
      <c r="AY1658" s="9"/>
      <c r="BB1658" s="9"/>
    </row>
    <row r="1659" spans="3:54">
      <c r="C1659" s="9"/>
      <c r="F1659" s="9"/>
      <c r="G1659" s="9"/>
      <c r="I1659" s="9"/>
      <c r="L1659" s="9"/>
      <c r="O1659" s="9"/>
      <c r="P1659" s="9"/>
      <c r="R1659" s="9"/>
      <c r="U1659" s="9"/>
      <c r="AP1659" s="9"/>
      <c r="AS1659" s="9"/>
      <c r="AV1659" s="9"/>
      <c r="AW1659" s="9"/>
      <c r="AY1659" s="9"/>
      <c r="BB1659" s="9"/>
    </row>
    <row r="1660" spans="3:54">
      <c r="C1660" s="9"/>
      <c r="F1660" s="9"/>
      <c r="G1660" s="9"/>
      <c r="I1660" s="9"/>
      <c r="L1660" s="9"/>
      <c r="O1660" s="9"/>
      <c r="P1660" s="9"/>
      <c r="R1660" s="9"/>
      <c r="U1660" s="9"/>
      <c r="AP1660" s="9"/>
      <c r="AS1660" s="9"/>
      <c r="AV1660" s="9"/>
      <c r="AW1660" s="9"/>
      <c r="AY1660" s="9"/>
      <c r="BB1660" s="9"/>
    </row>
    <row r="1661" spans="3:54">
      <c r="C1661" s="9"/>
      <c r="F1661" s="9"/>
      <c r="G1661" s="9"/>
      <c r="I1661" s="9"/>
      <c r="L1661" s="9"/>
      <c r="O1661" s="9"/>
      <c r="P1661" s="9"/>
      <c r="R1661" s="9"/>
      <c r="U1661" s="9"/>
      <c r="AP1661" s="9"/>
      <c r="AS1661" s="9"/>
      <c r="AV1661" s="9"/>
      <c r="AW1661" s="9"/>
      <c r="AY1661" s="9"/>
      <c r="BB1661" s="9"/>
    </row>
    <row r="1662" spans="3:54">
      <c r="C1662" s="9"/>
      <c r="F1662" s="9"/>
      <c r="G1662" s="9"/>
      <c r="I1662" s="9"/>
      <c r="L1662" s="9"/>
      <c r="O1662" s="9"/>
      <c r="P1662" s="9"/>
      <c r="R1662" s="9"/>
      <c r="U1662" s="9"/>
      <c r="AP1662" s="9"/>
      <c r="AS1662" s="9"/>
      <c r="AV1662" s="9"/>
      <c r="AW1662" s="9"/>
      <c r="AY1662" s="9"/>
      <c r="BB1662" s="9"/>
    </row>
    <row r="1663" spans="3:54">
      <c r="C1663" s="9"/>
      <c r="F1663" s="9"/>
      <c r="G1663" s="9"/>
      <c r="I1663" s="9"/>
      <c r="L1663" s="9"/>
      <c r="O1663" s="9"/>
      <c r="P1663" s="9"/>
      <c r="R1663" s="9"/>
      <c r="U1663" s="9"/>
      <c r="AP1663" s="9"/>
      <c r="AS1663" s="9"/>
      <c r="AV1663" s="9"/>
      <c r="AW1663" s="9"/>
      <c r="AY1663" s="9"/>
      <c r="BB1663" s="9"/>
    </row>
    <row r="1664" spans="3:54">
      <c r="C1664" s="9"/>
      <c r="F1664" s="9"/>
      <c r="G1664" s="9"/>
      <c r="I1664" s="9"/>
      <c r="L1664" s="9"/>
      <c r="O1664" s="9"/>
      <c r="P1664" s="9"/>
      <c r="R1664" s="9"/>
      <c r="U1664" s="9"/>
      <c r="AP1664" s="9"/>
      <c r="AS1664" s="9"/>
      <c r="AV1664" s="9"/>
      <c r="AW1664" s="9"/>
      <c r="AY1664" s="9"/>
      <c r="BB1664" s="9"/>
    </row>
    <row r="1665" spans="3:54">
      <c r="C1665" s="9"/>
      <c r="F1665" s="9"/>
      <c r="G1665" s="9"/>
      <c r="I1665" s="9"/>
      <c r="L1665" s="9"/>
      <c r="O1665" s="9"/>
      <c r="P1665" s="9"/>
      <c r="R1665" s="9"/>
      <c r="U1665" s="9"/>
      <c r="AP1665" s="9"/>
      <c r="AS1665" s="9"/>
      <c r="AV1665" s="9"/>
      <c r="AW1665" s="9"/>
      <c r="AY1665" s="9"/>
      <c r="BB1665" s="9"/>
    </row>
    <row r="1666" spans="3:54">
      <c r="C1666" s="9"/>
      <c r="F1666" s="9"/>
      <c r="G1666" s="9"/>
      <c r="I1666" s="9"/>
      <c r="L1666" s="9"/>
      <c r="O1666" s="9"/>
      <c r="P1666" s="9"/>
      <c r="R1666" s="9"/>
      <c r="U1666" s="9"/>
      <c r="AP1666" s="9"/>
      <c r="AS1666" s="9"/>
      <c r="AV1666" s="9"/>
      <c r="AW1666" s="9"/>
      <c r="AY1666" s="9"/>
      <c r="BB1666" s="9"/>
    </row>
    <row r="1667" spans="3:54">
      <c r="C1667" s="9"/>
      <c r="F1667" s="9"/>
      <c r="G1667" s="9"/>
      <c r="I1667" s="9"/>
      <c r="L1667" s="9"/>
      <c r="O1667" s="9"/>
      <c r="P1667" s="9"/>
      <c r="R1667" s="9"/>
      <c r="U1667" s="9"/>
      <c r="AP1667" s="9"/>
      <c r="AS1667" s="9"/>
      <c r="AV1667" s="9"/>
      <c r="AW1667" s="9"/>
      <c r="AY1667" s="9"/>
      <c r="BB1667" s="9"/>
    </row>
    <row r="1668" spans="3:54">
      <c r="C1668" s="9"/>
      <c r="F1668" s="9"/>
      <c r="G1668" s="9"/>
      <c r="I1668" s="9"/>
      <c r="L1668" s="9"/>
      <c r="O1668" s="9"/>
      <c r="P1668" s="9"/>
      <c r="R1668" s="9"/>
      <c r="U1668" s="9"/>
      <c r="AP1668" s="9"/>
      <c r="AS1668" s="9"/>
      <c r="AV1668" s="9"/>
      <c r="AW1668" s="9"/>
      <c r="AY1668" s="9"/>
      <c r="BB1668" s="9"/>
    </row>
    <row r="1669" spans="3:54">
      <c r="C1669" s="9"/>
      <c r="F1669" s="9"/>
      <c r="G1669" s="9"/>
      <c r="I1669" s="9"/>
      <c r="L1669" s="9"/>
      <c r="O1669" s="9"/>
      <c r="P1669" s="9"/>
      <c r="R1669" s="9"/>
      <c r="U1669" s="9"/>
      <c r="AP1669" s="9"/>
      <c r="AS1669" s="9"/>
      <c r="AV1669" s="9"/>
      <c r="AW1669" s="9"/>
      <c r="AY1669" s="9"/>
      <c r="BB1669" s="9"/>
    </row>
    <row r="1670" spans="3:54">
      <c r="C1670" s="9"/>
      <c r="F1670" s="9"/>
      <c r="G1670" s="9"/>
      <c r="I1670" s="9"/>
      <c r="L1670" s="9"/>
      <c r="O1670" s="9"/>
      <c r="P1670" s="9"/>
      <c r="R1670" s="9"/>
      <c r="U1670" s="9"/>
      <c r="AP1670" s="9"/>
      <c r="AS1670" s="9"/>
      <c r="AV1670" s="9"/>
      <c r="AW1670" s="9"/>
      <c r="AY1670" s="9"/>
      <c r="BB1670" s="9"/>
    </row>
    <row r="1671" spans="3:54">
      <c r="C1671" s="9"/>
      <c r="F1671" s="9"/>
      <c r="G1671" s="9"/>
      <c r="I1671" s="9"/>
      <c r="L1671" s="9"/>
      <c r="O1671" s="9"/>
      <c r="P1671" s="9"/>
      <c r="R1671" s="9"/>
      <c r="U1671" s="9"/>
      <c r="AP1671" s="9"/>
      <c r="AS1671" s="9"/>
      <c r="AV1671" s="9"/>
      <c r="AW1671" s="9"/>
      <c r="AY1671" s="9"/>
      <c r="BB1671" s="9"/>
    </row>
    <row r="1672" spans="3:54">
      <c r="C1672" s="9"/>
      <c r="F1672" s="9"/>
      <c r="G1672" s="9"/>
      <c r="I1672" s="9"/>
      <c r="L1672" s="9"/>
      <c r="O1672" s="9"/>
      <c r="P1672" s="9"/>
      <c r="R1672" s="9"/>
      <c r="U1672" s="9"/>
      <c r="AP1672" s="9"/>
      <c r="AS1672" s="9"/>
      <c r="AV1672" s="9"/>
      <c r="AW1672" s="9"/>
      <c r="AY1672" s="9"/>
      <c r="BB1672" s="9"/>
    </row>
    <row r="1673" spans="3:54">
      <c r="C1673" s="9"/>
      <c r="F1673" s="9"/>
      <c r="G1673" s="9"/>
      <c r="I1673" s="9"/>
      <c r="L1673" s="9"/>
      <c r="O1673" s="9"/>
      <c r="P1673" s="9"/>
      <c r="R1673" s="9"/>
      <c r="U1673" s="9"/>
      <c r="AP1673" s="9"/>
      <c r="AS1673" s="9"/>
      <c r="AV1673" s="9"/>
      <c r="AW1673" s="9"/>
      <c r="AY1673" s="9"/>
      <c r="BB1673" s="9"/>
    </row>
    <row r="1674" spans="3:54">
      <c r="C1674" s="9"/>
      <c r="F1674" s="9"/>
      <c r="G1674" s="9"/>
      <c r="I1674" s="9"/>
      <c r="L1674" s="9"/>
      <c r="O1674" s="9"/>
      <c r="P1674" s="9"/>
      <c r="R1674" s="9"/>
      <c r="U1674" s="9"/>
      <c r="AP1674" s="9"/>
      <c r="AS1674" s="9"/>
      <c r="AV1674" s="9"/>
      <c r="AW1674" s="9"/>
      <c r="AY1674" s="9"/>
      <c r="BB1674" s="9"/>
    </row>
    <row r="1675" spans="3:54">
      <c r="C1675" s="9"/>
      <c r="F1675" s="9"/>
      <c r="G1675" s="9"/>
      <c r="I1675" s="9"/>
      <c r="L1675" s="9"/>
      <c r="O1675" s="9"/>
      <c r="P1675" s="9"/>
      <c r="R1675" s="9"/>
      <c r="U1675" s="9"/>
      <c r="AP1675" s="9"/>
      <c r="AS1675" s="9"/>
      <c r="AV1675" s="9"/>
      <c r="AW1675" s="9"/>
      <c r="AY1675" s="9"/>
      <c r="BB1675" s="9"/>
    </row>
    <row r="1676" spans="3:54">
      <c r="C1676" s="9"/>
      <c r="F1676" s="9"/>
      <c r="G1676" s="9"/>
      <c r="I1676" s="9"/>
      <c r="L1676" s="9"/>
      <c r="O1676" s="9"/>
      <c r="P1676" s="9"/>
      <c r="R1676" s="9"/>
      <c r="U1676" s="9"/>
      <c r="AP1676" s="9"/>
      <c r="AS1676" s="9"/>
      <c r="AV1676" s="9"/>
      <c r="AW1676" s="9"/>
      <c r="AY1676" s="9"/>
      <c r="BB1676" s="9"/>
    </row>
    <row r="1677" spans="3:54">
      <c r="C1677" s="9"/>
      <c r="F1677" s="9"/>
      <c r="G1677" s="9"/>
      <c r="I1677" s="9"/>
      <c r="L1677" s="9"/>
      <c r="O1677" s="9"/>
      <c r="P1677" s="9"/>
      <c r="R1677" s="9"/>
      <c r="U1677" s="9"/>
      <c r="AP1677" s="9"/>
      <c r="AS1677" s="9"/>
      <c r="AV1677" s="9"/>
      <c r="AW1677" s="9"/>
      <c r="AY1677" s="9"/>
      <c r="BB1677" s="9"/>
    </row>
    <row r="1678" spans="3:54">
      <c r="C1678" s="9"/>
      <c r="F1678" s="9"/>
      <c r="G1678" s="9"/>
      <c r="I1678" s="9"/>
      <c r="L1678" s="9"/>
      <c r="O1678" s="9"/>
      <c r="P1678" s="9"/>
      <c r="R1678" s="9"/>
      <c r="U1678" s="9"/>
      <c r="AP1678" s="9"/>
      <c r="AS1678" s="9"/>
      <c r="AV1678" s="9"/>
      <c r="AW1678" s="9"/>
      <c r="AY1678" s="9"/>
      <c r="BB1678" s="9"/>
    </row>
    <row r="1679" spans="3:54">
      <c r="C1679" s="9"/>
      <c r="F1679" s="9"/>
      <c r="G1679" s="9"/>
      <c r="I1679" s="9"/>
      <c r="L1679" s="9"/>
      <c r="O1679" s="9"/>
      <c r="P1679" s="9"/>
      <c r="R1679" s="9"/>
      <c r="U1679" s="9"/>
      <c r="AP1679" s="9"/>
      <c r="AS1679" s="9"/>
      <c r="AV1679" s="9"/>
      <c r="AW1679" s="9"/>
      <c r="AY1679" s="9"/>
      <c r="BB1679" s="9"/>
    </row>
    <row r="1680" spans="3:54">
      <c r="C1680" s="9"/>
      <c r="F1680" s="9"/>
      <c r="G1680" s="9"/>
      <c r="I1680" s="9"/>
      <c r="L1680" s="9"/>
      <c r="O1680" s="9"/>
      <c r="P1680" s="9"/>
      <c r="R1680" s="9"/>
      <c r="U1680" s="9"/>
      <c r="AP1680" s="9"/>
      <c r="AS1680" s="9"/>
      <c r="AV1680" s="9"/>
      <c r="AW1680" s="9"/>
      <c r="AY1680" s="9"/>
      <c r="BB1680" s="9"/>
    </row>
    <row r="1681" spans="3:54">
      <c r="C1681" s="9"/>
      <c r="F1681" s="9"/>
      <c r="G1681" s="9"/>
      <c r="I1681" s="9"/>
      <c r="L1681" s="9"/>
      <c r="O1681" s="9"/>
      <c r="P1681" s="9"/>
      <c r="R1681" s="9"/>
      <c r="U1681" s="9"/>
      <c r="AP1681" s="9"/>
      <c r="AS1681" s="9"/>
      <c r="AV1681" s="9"/>
      <c r="AW1681" s="9"/>
      <c r="AY1681" s="9"/>
      <c r="BB1681" s="9"/>
    </row>
    <row r="1682" spans="3:54">
      <c r="C1682" s="9"/>
      <c r="F1682" s="9"/>
      <c r="G1682" s="9"/>
      <c r="I1682" s="9"/>
      <c r="L1682" s="9"/>
      <c r="O1682" s="9"/>
      <c r="P1682" s="9"/>
      <c r="R1682" s="9"/>
      <c r="U1682" s="9"/>
      <c r="AP1682" s="9"/>
      <c r="AS1682" s="9"/>
      <c r="AV1682" s="9"/>
      <c r="AW1682" s="9"/>
      <c r="AY1682" s="9"/>
      <c r="BB1682" s="9"/>
    </row>
    <row r="1683" spans="3:54">
      <c r="C1683" s="9"/>
      <c r="F1683" s="9"/>
      <c r="G1683" s="9"/>
      <c r="I1683" s="9"/>
      <c r="L1683" s="9"/>
      <c r="O1683" s="9"/>
      <c r="P1683" s="9"/>
      <c r="R1683" s="9"/>
      <c r="U1683" s="9"/>
      <c r="AP1683" s="9"/>
      <c r="AS1683" s="9"/>
      <c r="AV1683" s="9"/>
      <c r="AW1683" s="9"/>
      <c r="AY1683" s="9"/>
      <c r="BB1683" s="9"/>
    </row>
    <row r="1684" spans="3:54">
      <c r="C1684" s="9"/>
      <c r="F1684" s="9"/>
      <c r="G1684" s="9"/>
      <c r="I1684" s="9"/>
      <c r="L1684" s="9"/>
      <c r="O1684" s="9"/>
      <c r="P1684" s="9"/>
      <c r="R1684" s="9"/>
      <c r="U1684" s="9"/>
      <c r="AP1684" s="9"/>
      <c r="AS1684" s="9"/>
      <c r="AV1684" s="9"/>
      <c r="AW1684" s="9"/>
      <c r="AY1684" s="9"/>
      <c r="BB1684" s="9"/>
    </row>
    <row r="1685" spans="3:54">
      <c r="C1685" s="9"/>
      <c r="F1685" s="9"/>
      <c r="G1685" s="9"/>
      <c r="I1685" s="9"/>
      <c r="L1685" s="9"/>
      <c r="O1685" s="9"/>
      <c r="P1685" s="9"/>
      <c r="R1685" s="9"/>
      <c r="U1685" s="9"/>
      <c r="AP1685" s="9"/>
      <c r="AS1685" s="9"/>
      <c r="AV1685" s="9"/>
      <c r="AW1685" s="9"/>
      <c r="AY1685" s="9"/>
      <c r="BB1685" s="9"/>
    </row>
    <row r="1686" spans="3:54">
      <c r="C1686" s="9"/>
      <c r="F1686" s="9"/>
      <c r="G1686" s="9"/>
      <c r="I1686" s="9"/>
      <c r="L1686" s="9"/>
      <c r="O1686" s="9"/>
      <c r="P1686" s="9"/>
      <c r="R1686" s="9"/>
      <c r="U1686" s="9"/>
      <c r="AP1686" s="9"/>
      <c r="AS1686" s="9"/>
      <c r="AV1686" s="9"/>
      <c r="AW1686" s="9"/>
      <c r="AY1686" s="9"/>
      <c r="BB1686" s="9"/>
    </row>
    <row r="1687" spans="3:54">
      <c r="C1687" s="9"/>
      <c r="F1687" s="9"/>
      <c r="G1687" s="9"/>
      <c r="I1687" s="9"/>
      <c r="L1687" s="9"/>
      <c r="O1687" s="9"/>
      <c r="P1687" s="9"/>
      <c r="R1687" s="9"/>
      <c r="U1687" s="9"/>
      <c r="AP1687" s="9"/>
      <c r="AS1687" s="9"/>
      <c r="AV1687" s="9"/>
      <c r="AW1687" s="9"/>
      <c r="AY1687" s="9"/>
      <c r="BB1687" s="9"/>
    </row>
    <row r="1688" spans="3:54">
      <c r="C1688" s="9"/>
      <c r="F1688" s="9"/>
      <c r="G1688" s="9"/>
      <c r="I1688" s="9"/>
      <c r="L1688" s="9"/>
      <c r="O1688" s="9"/>
      <c r="P1688" s="9"/>
      <c r="R1688" s="9"/>
      <c r="U1688" s="9"/>
      <c r="AP1688" s="9"/>
      <c r="AS1688" s="9"/>
      <c r="AV1688" s="9"/>
      <c r="AW1688" s="9"/>
      <c r="AY1688" s="9"/>
      <c r="BB1688" s="9"/>
    </row>
    <row r="1689" spans="3:54">
      <c r="C1689" s="9"/>
      <c r="F1689" s="9"/>
      <c r="G1689" s="9"/>
      <c r="I1689" s="9"/>
      <c r="L1689" s="9"/>
      <c r="O1689" s="9"/>
      <c r="P1689" s="9"/>
      <c r="R1689" s="9"/>
      <c r="U1689" s="9"/>
      <c r="AP1689" s="9"/>
      <c r="AS1689" s="9"/>
      <c r="AV1689" s="9"/>
      <c r="AW1689" s="9"/>
      <c r="AY1689" s="9"/>
      <c r="BB1689" s="9"/>
    </row>
    <row r="1690" spans="3:54">
      <c r="C1690" s="9"/>
      <c r="F1690" s="9"/>
      <c r="G1690" s="9"/>
      <c r="I1690" s="9"/>
      <c r="L1690" s="9"/>
      <c r="O1690" s="9"/>
      <c r="P1690" s="9"/>
      <c r="R1690" s="9"/>
      <c r="U1690" s="9"/>
      <c r="AP1690" s="9"/>
      <c r="AS1690" s="9"/>
      <c r="AV1690" s="9"/>
      <c r="AW1690" s="9"/>
      <c r="AY1690" s="9"/>
      <c r="BB1690" s="9"/>
    </row>
    <row r="1691" spans="3:54">
      <c r="C1691" s="9"/>
      <c r="F1691" s="9"/>
      <c r="G1691" s="9"/>
      <c r="I1691" s="9"/>
      <c r="L1691" s="9"/>
      <c r="O1691" s="9"/>
      <c r="P1691" s="9"/>
      <c r="R1691" s="9"/>
      <c r="U1691" s="9"/>
      <c r="AP1691" s="9"/>
      <c r="AS1691" s="9"/>
      <c r="AV1691" s="9"/>
      <c r="AW1691" s="9"/>
      <c r="AY1691" s="9"/>
      <c r="BB1691" s="9"/>
    </row>
    <row r="1692" spans="3:54">
      <c r="C1692" s="9"/>
      <c r="F1692" s="9"/>
      <c r="G1692" s="9"/>
      <c r="I1692" s="9"/>
      <c r="L1692" s="9"/>
      <c r="O1692" s="9"/>
      <c r="P1692" s="9"/>
      <c r="R1692" s="9"/>
      <c r="U1692" s="9"/>
      <c r="AP1692" s="9"/>
      <c r="AS1692" s="9"/>
      <c r="AV1692" s="9"/>
      <c r="AW1692" s="9"/>
      <c r="AY1692" s="9"/>
      <c r="BB1692" s="9"/>
    </row>
    <row r="1693" spans="3:54">
      <c r="C1693" s="9"/>
      <c r="F1693" s="9"/>
      <c r="G1693" s="9"/>
      <c r="I1693" s="9"/>
      <c r="L1693" s="9"/>
      <c r="O1693" s="9"/>
      <c r="P1693" s="9"/>
      <c r="R1693" s="9"/>
      <c r="U1693" s="9"/>
      <c r="AP1693" s="9"/>
      <c r="AS1693" s="9"/>
      <c r="AV1693" s="9"/>
      <c r="AW1693" s="9"/>
      <c r="AY1693" s="9"/>
      <c r="BB1693" s="9"/>
    </row>
    <row r="1694" spans="3:54">
      <c r="C1694" s="9"/>
      <c r="F1694" s="9"/>
      <c r="G1694" s="9"/>
      <c r="I1694" s="9"/>
      <c r="L1694" s="9"/>
      <c r="O1694" s="9"/>
      <c r="P1694" s="9"/>
      <c r="R1694" s="9"/>
      <c r="U1694" s="9"/>
      <c r="AP1694" s="9"/>
      <c r="AS1694" s="9"/>
      <c r="AV1694" s="9"/>
      <c r="AW1694" s="9"/>
      <c r="AY1694" s="9"/>
      <c r="BB1694" s="9"/>
    </row>
    <row r="1695" spans="3:54">
      <c r="C1695" s="9"/>
      <c r="F1695" s="9"/>
      <c r="G1695" s="9"/>
      <c r="I1695" s="9"/>
      <c r="L1695" s="9"/>
      <c r="O1695" s="9"/>
      <c r="P1695" s="9"/>
      <c r="R1695" s="9"/>
      <c r="U1695" s="9"/>
      <c r="AP1695" s="9"/>
      <c r="AS1695" s="9"/>
      <c r="AV1695" s="9"/>
      <c r="AW1695" s="9"/>
      <c r="AY1695" s="9"/>
      <c r="BB1695" s="9"/>
    </row>
    <row r="1696" spans="3:54">
      <c r="C1696" s="9"/>
      <c r="F1696" s="9"/>
      <c r="G1696" s="9"/>
      <c r="I1696" s="9"/>
      <c r="L1696" s="9"/>
      <c r="O1696" s="9"/>
      <c r="P1696" s="9"/>
      <c r="R1696" s="9"/>
      <c r="U1696" s="9"/>
      <c r="AP1696" s="9"/>
      <c r="AS1696" s="9"/>
      <c r="AV1696" s="9"/>
      <c r="AW1696" s="9"/>
      <c r="AY1696" s="9"/>
      <c r="BB1696" s="9"/>
    </row>
    <row r="1697" spans="3:54">
      <c r="C1697" s="9"/>
      <c r="F1697" s="9"/>
      <c r="G1697" s="9"/>
      <c r="I1697" s="9"/>
      <c r="L1697" s="9"/>
      <c r="O1697" s="9"/>
      <c r="P1697" s="9"/>
      <c r="R1697" s="9"/>
      <c r="U1697" s="9"/>
      <c r="AP1697" s="9"/>
      <c r="AS1697" s="9"/>
      <c r="AV1697" s="9"/>
      <c r="AW1697" s="9"/>
      <c r="AY1697" s="9"/>
      <c r="BB1697" s="9"/>
    </row>
    <row r="1698" spans="3:54">
      <c r="C1698" s="9"/>
      <c r="F1698" s="9"/>
      <c r="G1698" s="9"/>
      <c r="I1698" s="9"/>
      <c r="L1698" s="9"/>
      <c r="O1698" s="9"/>
      <c r="P1698" s="9"/>
      <c r="R1698" s="9"/>
      <c r="U1698" s="9"/>
      <c r="AP1698" s="9"/>
      <c r="AS1698" s="9"/>
      <c r="AV1698" s="9"/>
      <c r="AW1698" s="9"/>
      <c r="AY1698" s="9"/>
      <c r="BB1698" s="9"/>
    </row>
    <row r="1699" spans="3:54">
      <c r="C1699" s="9"/>
      <c r="F1699" s="9"/>
      <c r="G1699" s="9"/>
      <c r="I1699" s="9"/>
      <c r="L1699" s="9"/>
      <c r="O1699" s="9"/>
      <c r="P1699" s="9"/>
      <c r="R1699" s="9"/>
      <c r="U1699" s="9"/>
      <c r="AP1699" s="9"/>
      <c r="AS1699" s="9"/>
      <c r="AV1699" s="9"/>
      <c r="AW1699" s="9"/>
      <c r="AY1699" s="9"/>
      <c r="BB1699" s="9"/>
    </row>
    <row r="1700" spans="3:54">
      <c r="C1700" s="9"/>
      <c r="F1700" s="9"/>
      <c r="G1700" s="9"/>
      <c r="I1700" s="9"/>
      <c r="L1700" s="9"/>
      <c r="O1700" s="9"/>
      <c r="P1700" s="9"/>
      <c r="R1700" s="9"/>
      <c r="U1700" s="9"/>
      <c r="AP1700" s="9"/>
      <c r="AS1700" s="9"/>
      <c r="AV1700" s="9"/>
      <c r="AW1700" s="9"/>
      <c r="AY1700" s="9"/>
      <c r="BB1700" s="9"/>
    </row>
    <row r="1701" spans="3:54">
      <c r="C1701" s="9"/>
      <c r="F1701" s="9"/>
      <c r="G1701" s="9"/>
      <c r="I1701" s="9"/>
      <c r="L1701" s="9"/>
      <c r="O1701" s="9"/>
      <c r="P1701" s="9"/>
      <c r="R1701" s="9"/>
      <c r="U1701" s="9"/>
      <c r="AP1701" s="9"/>
      <c r="AS1701" s="9"/>
      <c r="AV1701" s="9"/>
      <c r="AW1701" s="9"/>
      <c r="AY1701" s="9"/>
      <c r="BB1701" s="9"/>
    </row>
    <row r="1702" spans="3:54">
      <c r="C1702" s="9"/>
      <c r="F1702" s="9"/>
      <c r="G1702" s="9"/>
      <c r="I1702" s="9"/>
      <c r="L1702" s="9"/>
      <c r="O1702" s="9"/>
      <c r="P1702" s="9"/>
      <c r="R1702" s="9"/>
      <c r="U1702" s="9"/>
      <c r="AP1702" s="9"/>
      <c r="AS1702" s="9"/>
      <c r="AV1702" s="9"/>
      <c r="AW1702" s="9"/>
      <c r="AY1702" s="9"/>
      <c r="BB1702" s="9"/>
    </row>
    <row r="1703" spans="3:54">
      <c r="C1703" s="9"/>
      <c r="F1703" s="9"/>
      <c r="G1703" s="9"/>
      <c r="I1703" s="9"/>
      <c r="L1703" s="9"/>
      <c r="O1703" s="9"/>
      <c r="P1703" s="9"/>
      <c r="R1703" s="9"/>
      <c r="U1703" s="9"/>
      <c r="AP1703" s="9"/>
      <c r="AS1703" s="9"/>
      <c r="AV1703" s="9"/>
      <c r="AW1703" s="9"/>
      <c r="AY1703" s="9"/>
      <c r="BB1703" s="9"/>
    </row>
    <row r="1704" spans="3:54">
      <c r="C1704" s="9"/>
      <c r="F1704" s="9"/>
      <c r="G1704" s="9"/>
      <c r="I1704" s="9"/>
      <c r="L1704" s="9"/>
      <c r="O1704" s="9"/>
      <c r="P1704" s="9"/>
      <c r="R1704" s="9"/>
      <c r="U1704" s="9"/>
      <c r="AP1704" s="9"/>
      <c r="AS1704" s="9"/>
      <c r="AV1704" s="9"/>
      <c r="AW1704" s="9"/>
      <c r="AY1704" s="9"/>
      <c r="BB1704" s="9"/>
    </row>
    <row r="1705" spans="3:54">
      <c r="C1705" s="9"/>
      <c r="F1705" s="9"/>
      <c r="G1705" s="9"/>
      <c r="I1705" s="9"/>
      <c r="L1705" s="9"/>
      <c r="O1705" s="9"/>
      <c r="P1705" s="9"/>
      <c r="R1705" s="9"/>
      <c r="U1705" s="9"/>
      <c r="AP1705" s="9"/>
      <c r="AS1705" s="9"/>
      <c r="AV1705" s="9"/>
      <c r="AW1705" s="9"/>
      <c r="AY1705" s="9"/>
      <c r="BB1705" s="9"/>
    </row>
    <row r="1706" spans="3:54">
      <c r="C1706" s="9"/>
      <c r="F1706" s="9"/>
      <c r="G1706" s="9"/>
      <c r="I1706" s="9"/>
      <c r="L1706" s="9"/>
      <c r="O1706" s="9"/>
      <c r="P1706" s="9"/>
      <c r="R1706" s="9"/>
      <c r="U1706" s="9"/>
      <c r="AP1706" s="9"/>
      <c r="AS1706" s="9"/>
      <c r="AV1706" s="9"/>
      <c r="AW1706" s="9"/>
      <c r="AY1706" s="9"/>
      <c r="BB1706" s="9"/>
    </row>
    <row r="1707" spans="3:54">
      <c r="C1707" s="9"/>
      <c r="F1707" s="9"/>
      <c r="G1707" s="9"/>
      <c r="I1707" s="9"/>
      <c r="L1707" s="9"/>
      <c r="O1707" s="9"/>
      <c r="P1707" s="9"/>
      <c r="R1707" s="9"/>
      <c r="U1707" s="9"/>
      <c r="AP1707" s="9"/>
      <c r="AS1707" s="9"/>
      <c r="AV1707" s="9"/>
      <c r="AW1707" s="9"/>
      <c r="AY1707" s="9"/>
      <c r="BB1707" s="9"/>
    </row>
    <row r="1708" spans="3:54">
      <c r="C1708" s="9"/>
      <c r="F1708" s="9"/>
      <c r="G1708" s="9"/>
      <c r="I1708" s="9"/>
      <c r="L1708" s="9"/>
      <c r="O1708" s="9"/>
      <c r="P1708" s="9"/>
      <c r="R1708" s="9"/>
      <c r="U1708" s="9"/>
      <c r="AP1708" s="9"/>
      <c r="AS1708" s="9"/>
      <c r="AV1708" s="9"/>
      <c r="AW1708" s="9"/>
      <c r="AY1708" s="9"/>
      <c r="BB1708" s="9"/>
    </row>
    <row r="1709" spans="3:54">
      <c r="C1709" s="9"/>
      <c r="F1709" s="9"/>
      <c r="G1709" s="9"/>
      <c r="I1709" s="9"/>
      <c r="L1709" s="9"/>
      <c r="O1709" s="9"/>
      <c r="P1709" s="9"/>
      <c r="R1709" s="9"/>
      <c r="U1709" s="9"/>
      <c r="AP1709" s="9"/>
      <c r="AS1709" s="9"/>
      <c r="AV1709" s="9"/>
      <c r="AW1709" s="9"/>
      <c r="AY1709" s="9"/>
      <c r="BB1709" s="9"/>
    </row>
    <row r="1710" spans="3:54">
      <c r="C1710" s="9"/>
      <c r="F1710" s="9"/>
      <c r="G1710" s="9"/>
      <c r="I1710" s="9"/>
      <c r="L1710" s="9"/>
      <c r="O1710" s="9"/>
      <c r="P1710" s="9"/>
      <c r="R1710" s="9"/>
      <c r="U1710" s="9"/>
      <c r="AP1710" s="9"/>
      <c r="AS1710" s="9"/>
      <c r="AV1710" s="9"/>
      <c r="AW1710" s="9"/>
      <c r="AY1710" s="9"/>
      <c r="BB1710" s="9"/>
    </row>
    <row r="1711" spans="3:54">
      <c r="C1711" s="9"/>
      <c r="F1711" s="9"/>
      <c r="G1711" s="9"/>
      <c r="I1711" s="9"/>
      <c r="L1711" s="9"/>
      <c r="O1711" s="9"/>
      <c r="P1711" s="9"/>
      <c r="R1711" s="9"/>
      <c r="U1711" s="9"/>
      <c r="AP1711" s="9"/>
      <c r="AS1711" s="9"/>
      <c r="AV1711" s="9"/>
      <c r="AW1711" s="9"/>
      <c r="AY1711" s="9"/>
      <c r="BB1711" s="9"/>
    </row>
    <row r="1712" spans="3:54">
      <c r="C1712" s="9"/>
      <c r="F1712" s="9"/>
      <c r="G1712" s="9"/>
      <c r="I1712" s="9"/>
      <c r="L1712" s="9"/>
      <c r="O1712" s="9"/>
      <c r="P1712" s="9"/>
      <c r="R1712" s="9"/>
      <c r="U1712" s="9"/>
      <c r="AP1712" s="9"/>
      <c r="AS1712" s="9"/>
      <c r="AV1712" s="9"/>
      <c r="AW1712" s="9"/>
      <c r="AY1712" s="9"/>
      <c r="BB1712" s="9"/>
    </row>
    <row r="1713" spans="3:54">
      <c r="C1713" s="9"/>
      <c r="F1713" s="9"/>
      <c r="G1713" s="9"/>
      <c r="I1713" s="9"/>
      <c r="L1713" s="9"/>
      <c r="O1713" s="9"/>
      <c r="P1713" s="9"/>
      <c r="R1713" s="9"/>
      <c r="U1713" s="9"/>
      <c r="AP1713" s="9"/>
      <c r="AS1713" s="9"/>
      <c r="AV1713" s="9"/>
      <c r="AW1713" s="9"/>
      <c r="AY1713" s="9"/>
      <c r="BB1713" s="9"/>
    </row>
    <row r="1714" spans="3:54">
      <c r="C1714" s="9"/>
      <c r="F1714" s="9"/>
      <c r="G1714" s="9"/>
      <c r="I1714" s="9"/>
      <c r="L1714" s="9"/>
      <c r="O1714" s="9"/>
      <c r="P1714" s="9"/>
      <c r="R1714" s="9"/>
      <c r="U1714" s="9"/>
      <c r="AP1714" s="9"/>
      <c r="AS1714" s="9"/>
      <c r="AV1714" s="9"/>
      <c r="AW1714" s="9"/>
      <c r="AY1714" s="9"/>
      <c r="BB1714" s="9"/>
    </row>
    <row r="1715" spans="3:54">
      <c r="C1715" s="9"/>
      <c r="F1715" s="9"/>
      <c r="G1715" s="9"/>
      <c r="I1715" s="9"/>
      <c r="L1715" s="9"/>
      <c r="O1715" s="9"/>
      <c r="P1715" s="9"/>
      <c r="R1715" s="9"/>
      <c r="U1715" s="9"/>
      <c r="AP1715" s="9"/>
      <c r="AS1715" s="9"/>
      <c r="AV1715" s="9"/>
      <c r="AW1715" s="9"/>
      <c r="AY1715" s="9"/>
      <c r="BB1715" s="9"/>
    </row>
    <row r="1716" spans="3:54">
      <c r="C1716" s="9"/>
      <c r="F1716" s="9"/>
      <c r="G1716" s="9"/>
      <c r="I1716" s="9"/>
      <c r="L1716" s="9"/>
      <c r="O1716" s="9"/>
      <c r="P1716" s="9"/>
      <c r="R1716" s="9"/>
      <c r="U1716" s="9"/>
      <c r="AP1716" s="9"/>
      <c r="AS1716" s="9"/>
      <c r="AV1716" s="9"/>
      <c r="AW1716" s="9"/>
      <c r="AY1716" s="9"/>
      <c r="BB1716" s="9"/>
    </row>
    <row r="1717" spans="3:54">
      <c r="C1717" s="9"/>
      <c r="F1717" s="9"/>
      <c r="G1717" s="9"/>
      <c r="I1717" s="9"/>
      <c r="L1717" s="9"/>
      <c r="O1717" s="9"/>
      <c r="P1717" s="9"/>
      <c r="R1717" s="9"/>
      <c r="U1717" s="9"/>
      <c r="AP1717" s="9"/>
      <c r="AS1717" s="9"/>
      <c r="AV1717" s="9"/>
      <c r="AW1717" s="9"/>
      <c r="AY1717" s="9"/>
      <c r="BB1717" s="9"/>
    </row>
    <row r="1718" spans="3:54">
      <c r="C1718" s="9"/>
      <c r="F1718" s="9"/>
      <c r="G1718" s="9"/>
      <c r="I1718" s="9"/>
      <c r="L1718" s="9"/>
      <c r="O1718" s="9"/>
      <c r="P1718" s="9"/>
      <c r="R1718" s="9"/>
      <c r="U1718" s="9"/>
      <c r="AP1718" s="9"/>
      <c r="AS1718" s="9"/>
      <c r="AV1718" s="9"/>
      <c r="AW1718" s="9"/>
      <c r="AY1718" s="9"/>
      <c r="BB1718" s="9"/>
    </row>
    <row r="1719" spans="3:54">
      <c r="C1719" s="9"/>
      <c r="F1719" s="9"/>
      <c r="G1719" s="9"/>
      <c r="I1719" s="9"/>
      <c r="L1719" s="9"/>
      <c r="O1719" s="9"/>
      <c r="P1719" s="9"/>
      <c r="R1719" s="9"/>
      <c r="U1719" s="9"/>
      <c r="AP1719" s="9"/>
      <c r="AS1719" s="9"/>
      <c r="AV1719" s="9"/>
      <c r="AW1719" s="9"/>
      <c r="AY1719" s="9"/>
      <c r="BB1719" s="9"/>
    </row>
    <row r="1720" spans="3:54">
      <c r="C1720" s="9"/>
      <c r="F1720" s="9"/>
      <c r="G1720" s="9"/>
      <c r="I1720" s="9"/>
      <c r="L1720" s="9"/>
      <c r="O1720" s="9"/>
      <c r="P1720" s="9"/>
      <c r="R1720" s="9"/>
      <c r="U1720" s="9"/>
      <c r="AP1720" s="9"/>
      <c r="AS1720" s="9"/>
      <c r="AV1720" s="9"/>
      <c r="AW1720" s="9"/>
      <c r="AY1720" s="9"/>
      <c r="BB1720" s="9"/>
    </row>
    <row r="1721" spans="3:54">
      <c r="C1721" s="9"/>
      <c r="F1721" s="9"/>
      <c r="G1721" s="9"/>
      <c r="I1721" s="9"/>
      <c r="L1721" s="9"/>
      <c r="O1721" s="9"/>
      <c r="P1721" s="9"/>
      <c r="R1721" s="9"/>
      <c r="U1721" s="9"/>
      <c r="AP1721" s="9"/>
      <c r="AS1721" s="9"/>
      <c r="AV1721" s="9"/>
      <c r="AW1721" s="9"/>
      <c r="AY1721" s="9"/>
      <c r="BB1721" s="9"/>
    </row>
    <row r="1722" spans="3:54">
      <c r="C1722" s="9"/>
      <c r="F1722" s="9"/>
      <c r="G1722" s="9"/>
      <c r="I1722" s="9"/>
      <c r="L1722" s="9"/>
      <c r="O1722" s="9"/>
      <c r="P1722" s="9"/>
      <c r="R1722" s="9"/>
      <c r="U1722" s="9"/>
      <c r="AP1722" s="9"/>
      <c r="AS1722" s="9"/>
      <c r="AV1722" s="9"/>
      <c r="AW1722" s="9"/>
      <c r="AY1722" s="9"/>
      <c r="BB1722" s="9"/>
    </row>
    <row r="1723" spans="3:54">
      <c r="C1723" s="9"/>
      <c r="F1723" s="9"/>
      <c r="G1723" s="9"/>
      <c r="I1723" s="9"/>
      <c r="L1723" s="9"/>
      <c r="O1723" s="9"/>
      <c r="P1723" s="9"/>
      <c r="R1723" s="9"/>
      <c r="U1723" s="9"/>
      <c r="AP1723" s="9"/>
      <c r="AS1723" s="9"/>
      <c r="AV1723" s="9"/>
      <c r="AW1723" s="9"/>
      <c r="AY1723" s="9"/>
      <c r="BB1723" s="9"/>
    </row>
    <row r="1724" spans="3:54">
      <c r="C1724" s="9"/>
      <c r="F1724" s="9"/>
      <c r="G1724" s="9"/>
      <c r="I1724" s="9"/>
      <c r="L1724" s="9"/>
      <c r="O1724" s="9"/>
      <c r="P1724" s="9"/>
      <c r="R1724" s="9"/>
      <c r="U1724" s="9"/>
      <c r="AP1724" s="9"/>
      <c r="AS1724" s="9"/>
      <c r="AV1724" s="9"/>
      <c r="AW1724" s="9"/>
      <c r="AY1724" s="9"/>
      <c r="BB1724" s="9"/>
    </row>
    <row r="1725" spans="3:54">
      <c r="C1725" s="9"/>
      <c r="F1725" s="9"/>
      <c r="G1725" s="9"/>
      <c r="I1725" s="9"/>
      <c r="L1725" s="9"/>
      <c r="O1725" s="9"/>
      <c r="P1725" s="9"/>
      <c r="R1725" s="9"/>
      <c r="U1725" s="9"/>
      <c r="AP1725" s="9"/>
      <c r="AS1725" s="9"/>
      <c r="AV1725" s="9"/>
      <c r="AW1725" s="9"/>
      <c r="AY1725" s="9"/>
      <c r="BB1725" s="9"/>
    </row>
    <row r="1726" spans="3:54">
      <c r="C1726" s="9"/>
      <c r="F1726" s="9"/>
      <c r="G1726" s="9"/>
      <c r="I1726" s="9"/>
      <c r="L1726" s="9"/>
      <c r="O1726" s="9"/>
      <c r="P1726" s="9"/>
      <c r="R1726" s="9"/>
      <c r="U1726" s="9"/>
      <c r="AP1726" s="9"/>
      <c r="AS1726" s="9"/>
      <c r="AV1726" s="9"/>
      <c r="AW1726" s="9"/>
      <c r="AY1726" s="9"/>
      <c r="BB1726" s="9"/>
    </row>
    <row r="1727" spans="3:54">
      <c r="C1727" s="9"/>
      <c r="F1727" s="9"/>
      <c r="G1727" s="9"/>
      <c r="I1727" s="9"/>
      <c r="L1727" s="9"/>
      <c r="O1727" s="9"/>
      <c r="P1727" s="9"/>
      <c r="R1727" s="9"/>
      <c r="U1727" s="9"/>
      <c r="AP1727" s="9"/>
      <c r="AS1727" s="9"/>
      <c r="AV1727" s="9"/>
      <c r="AW1727" s="9"/>
      <c r="AY1727" s="9"/>
      <c r="BB1727" s="9"/>
    </row>
    <row r="1728" spans="3:54">
      <c r="C1728" s="9"/>
      <c r="F1728" s="9"/>
      <c r="G1728" s="9"/>
      <c r="I1728" s="9"/>
      <c r="L1728" s="9"/>
      <c r="O1728" s="9"/>
      <c r="P1728" s="9"/>
      <c r="R1728" s="9"/>
      <c r="U1728" s="9"/>
      <c r="AP1728" s="9"/>
      <c r="AS1728" s="9"/>
      <c r="AV1728" s="9"/>
      <c r="AW1728" s="9"/>
      <c r="AY1728" s="9"/>
      <c r="BB1728" s="9"/>
    </row>
    <row r="1729" spans="3:54">
      <c r="C1729" s="9"/>
      <c r="F1729" s="9"/>
      <c r="G1729" s="9"/>
      <c r="I1729" s="9"/>
      <c r="L1729" s="9"/>
      <c r="O1729" s="9"/>
      <c r="P1729" s="9"/>
      <c r="R1729" s="9"/>
      <c r="U1729" s="9"/>
      <c r="AP1729" s="9"/>
      <c r="AS1729" s="9"/>
      <c r="AV1729" s="9"/>
      <c r="AW1729" s="9"/>
      <c r="AY1729" s="9"/>
      <c r="BB1729" s="9"/>
    </row>
    <row r="1730" spans="3:54">
      <c r="C1730" s="9"/>
      <c r="F1730" s="9"/>
      <c r="G1730" s="9"/>
      <c r="I1730" s="9"/>
      <c r="L1730" s="9"/>
      <c r="O1730" s="9"/>
      <c r="P1730" s="9"/>
      <c r="R1730" s="9"/>
      <c r="U1730" s="9"/>
      <c r="AP1730" s="9"/>
      <c r="AS1730" s="9"/>
      <c r="AV1730" s="9"/>
      <c r="AW1730" s="9"/>
      <c r="AY1730" s="9"/>
      <c r="BB1730" s="9"/>
    </row>
    <row r="1731" spans="3:54">
      <c r="C1731" s="9"/>
      <c r="F1731" s="9"/>
      <c r="G1731" s="9"/>
      <c r="I1731" s="9"/>
      <c r="L1731" s="9"/>
      <c r="O1731" s="9"/>
      <c r="P1731" s="9"/>
      <c r="R1731" s="9"/>
      <c r="U1731" s="9"/>
      <c r="AP1731" s="9"/>
      <c r="AS1731" s="9"/>
      <c r="AV1731" s="9"/>
      <c r="AW1731" s="9"/>
      <c r="AY1731" s="9"/>
      <c r="BB1731" s="9"/>
    </row>
    <row r="1732" spans="3:54">
      <c r="C1732" s="9"/>
      <c r="F1732" s="9"/>
      <c r="G1732" s="9"/>
      <c r="I1732" s="9"/>
      <c r="L1732" s="9"/>
      <c r="O1732" s="9"/>
      <c r="P1732" s="9"/>
      <c r="R1732" s="9"/>
      <c r="U1732" s="9"/>
      <c r="AP1732" s="9"/>
      <c r="AS1732" s="9"/>
      <c r="AV1732" s="9"/>
      <c r="AW1732" s="9"/>
      <c r="AY1732" s="9"/>
      <c r="BB1732" s="9"/>
    </row>
    <row r="1733" spans="3:54">
      <c r="C1733" s="9"/>
      <c r="F1733" s="9"/>
      <c r="G1733" s="9"/>
      <c r="I1733" s="9"/>
      <c r="L1733" s="9"/>
      <c r="O1733" s="9"/>
      <c r="P1733" s="9"/>
      <c r="R1733" s="9"/>
      <c r="U1733" s="9"/>
      <c r="AP1733" s="9"/>
      <c r="AS1733" s="9"/>
      <c r="AV1733" s="9"/>
      <c r="AW1733" s="9"/>
      <c r="AY1733" s="9"/>
      <c r="BB1733" s="9"/>
    </row>
    <row r="1734" spans="3:54">
      <c r="C1734" s="9"/>
      <c r="F1734" s="9"/>
      <c r="G1734" s="9"/>
      <c r="I1734" s="9"/>
      <c r="L1734" s="9"/>
      <c r="O1734" s="9"/>
      <c r="P1734" s="9"/>
      <c r="R1734" s="9"/>
      <c r="U1734" s="9"/>
      <c r="AP1734" s="9"/>
      <c r="AS1734" s="9"/>
      <c r="AV1734" s="9"/>
      <c r="AW1734" s="9"/>
      <c r="AY1734" s="9"/>
      <c r="BB1734" s="9"/>
    </row>
    <row r="1735" spans="3:54">
      <c r="C1735" s="9"/>
      <c r="F1735" s="9"/>
      <c r="G1735" s="9"/>
      <c r="I1735" s="9"/>
      <c r="L1735" s="9"/>
      <c r="O1735" s="9"/>
      <c r="P1735" s="9"/>
      <c r="R1735" s="9"/>
      <c r="U1735" s="9"/>
      <c r="AP1735" s="9"/>
      <c r="AS1735" s="9"/>
      <c r="AV1735" s="9"/>
      <c r="AW1735" s="9"/>
      <c r="AY1735" s="9"/>
      <c r="BB1735" s="9"/>
    </row>
    <row r="1736" spans="3:54">
      <c r="C1736" s="9"/>
      <c r="F1736" s="9"/>
      <c r="G1736" s="9"/>
      <c r="I1736" s="9"/>
      <c r="L1736" s="9"/>
      <c r="O1736" s="9"/>
      <c r="P1736" s="9"/>
      <c r="R1736" s="9"/>
      <c r="U1736" s="9"/>
      <c r="AP1736" s="9"/>
      <c r="AS1736" s="9"/>
      <c r="AV1736" s="9"/>
      <c r="AW1736" s="9"/>
      <c r="AY1736" s="9"/>
      <c r="BB1736" s="9"/>
    </row>
    <row r="1737" spans="3:54">
      <c r="C1737" s="9"/>
      <c r="F1737" s="9"/>
      <c r="G1737" s="9"/>
      <c r="I1737" s="9"/>
      <c r="L1737" s="9"/>
      <c r="O1737" s="9"/>
      <c r="P1737" s="9"/>
      <c r="R1737" s="9"/>
      <c r="U1737" s="9"/>
      <c r="AP1737" s="9"/>
      <c r="AS1737" s="9"/>
      <c r="AV1737" s="9"/>
      <c r="AW1737" s="9"/>
      <c r="AY1737" s="9"/>
      <c r="BB1737" s="9"/>
    </row>
    <row r="1738" spans="3:54">
      <c r="C1738" s="9"/>
      <c r="F1738" s="9"/>
      <c r="G1738" s="9"/>
      <c r="I1738" s="9"/>
      <c r="L1738" s="9"/>
      <c r="O1738" s="9"/>
      <c r="P1738" s="9"/>
      <c r="R1738" s="9"/>
      <c r="U1738" s="9"/>
      <c r="AP1738" s="9"/>
      <c r="AS1738" s="9"/>
      <c r="AV1738" s="9"/>
      <c r="AW1738" s="9"/>
      <c r="AY1738" s="9"/>
      <c r="BB1738" s="9"/>
    </row>
    <row r="1739" spans="3:54">
      <c r="C1739" s="9"/>
      <c r="F1739" s="9"/>
      <c r="G1739" s="9"/>
      <c r="I1739" s="9"/>
      <c r="L1739" s="9"/>
      <c r="O1739" s="9"/>
      <c r="P1739" s="9"/>
      <c r="R1739" s="9"/>
      <c r="U1739" s="9"/>
      <c r="AP1739" s="9"/>
      <c r="AS1739" s="9"/>
      <c r="AV1739" s="9"/>
      <c r="AW1739" s="9"/>
      <c r="AY1739" s="9"/>
      <c r="BB1739" s="9"/>
    </row>
    <row r="1740" spans="3:54">
      <c r="C1740" s="9"/>
      <c r="F1740" s="9"/>
      <c r="G1740" s="9"/>
      <c r="I1740" s="9"/>
      <c r="L1740" s="9"/>
      <c r="O1740" s="9"/>
      <c r="P1740" s="9"/>
      <c r="R1740" s="9"/>
      <c r="U1740" s="9"/>
      <c r="AP1740" s="9"/>
      <c r="AS1740" s="9"/>
      <c r="AV1740" s="9"/>
      <c r="AW1740" s="9"/>
      <c r="AY1740" s="9"/>
      <c r="BB1740" s="9"/>
    </row>
    <row r="1741" spans="3:54">
      <c r="C1741" s="9"/>
      <c r="F1741" s="9"/>
      <c r="G1741" s="9"/>
      <c r="I1741" s="9"/>
      <c r="L1741" s="9"/>
      <c r="O1741" s="9"/>
      <c r="P1741" s="9"/>
      <c r="R1741" s="9"/>
      <c r="U1741" s="9"/>
      <c r="AP1741" s="9"/>
      <c r="AS1741" s="9"/>
      <c r="AV1741" s="9"/>
      <c r="AW1741" s="9"/>
      <c r="AY1741" s="9"/>
      <c r="BB1741" s="9"/>
    </row>
    <row r="1742" spans="3:54">
      <c r="C1742" s="9"/>
      <c r="F1742" s="9"/>
      <c r="G1742" s="9"/>
      <c r="I1742" s="9"/>
      <c r="L1742" s="9"/>
      <c r="O1742" s="9"/>
      <c r="P1742" s="9"/>
      <c r="R1742" s="9"/>
      <c r="U1742" s="9"/>
      <c r="AP1742" s="9"/>
      <c r="AS1742" s="9"/>
      <c r="AV1742" s="9"/>
      <c r="AW1742" s="9"/>
      <c r="AY1742" s="9"/>
      <c r="BB1742" s="9"/>
    </row>
    <row r="1743" spans="3:54">
      <c r="C1743" s="9"/>
      <c r="F1743" s="9"/>
      <c r="G1743" s="9"/>
      <c r="I1743" s="9"/>
      <c r="L1743" s="9"/>
      <c r="O1743" s="9"/>
      <c r="P1743" s="9"/>
      <c r="R1743" s="9"/>
      <c r="U1743" s="9"/>
      <c r="AP1743" s="9"/>
      <c r="AS1743" s="9"/>
      <c r="AV1743" s="9"/>
      <c r="AW1743" s="9"/>
      <c r="AY1743" s="9"/>
      <c r="BB1743" s="9"/>
    </row>
    <row r="1744" spans="3:54">
      <c r="C1744" s="9"/>
      <c r="F1744" s="9"/>
      <c r="G1744" s="9"/>
      <c r="I1744" s="9"/>
      <c r="L1744" s="9"/>
      <c r="O1744" s="9"/>
      <c r="P1744" s="9"/>
      <c r="R1744" s="9"/>
      <c r="U1744" s="9"/>
      <c r="AP1744" s="9"/>
      <c r="AS1744" s="9"/>
      <c r="AV1744" s="9"/>
      <c r="AW1744" s="9"/>
      <c r="AY1744" s="9"/>
      <c r="BB1744" s="9"/>
    </row>
    <row r="1745" spans="3:54">
      <c r="C1745" s="9"/>
      <c r="F1745" s="9"/>
      <c r="G1745" s="9"/>
      <c r="I1745" s="9"/>
      <c r="L1745" s="9"/>
      <c r="O1745" s="9"/>
      <c r="P1745" s="9"/>
      <c r="R1745" s="9"/>
      <c r="U1745" s="9"/>
      <c r="AP1745" s="9"/>
      <c r="AS1745" s="9"/>
      <c r="AV1745" s="9"/>
      <c r="AW1745" s="9"/>
      <c r="AY1745" s="9"/>
      <c r="BB1745" s="9"/>
    </row>
    <row r="1746" spans="3:54">
      <c r="C1746" s="9"/>
      <c r="F1746" s="9"/>
      <c r="G1746" s="9"/>
      <c r="I1746" s="9"/>
      <c r="L1746" s="9"/>
      <c r="O1746" s="9"/>
      <c r="P1746" s="9"/>
      <c r="R1746" s="9"/>
      <c r="U1746" s="9"/>
      <c r="AP1746" s="9"/>
      <c r="AS1746" s="9"/>
      <c r="AV1746" s="9"/>
      <c r="AW1746" s="9"/>
      <c r="AY1746" s="9"/>
      <c r="BB1746" s="9"/>
    </row>
    <row r="1747" spans="3:54">
      <c r="C1747" s="9"/>
      <c r="F1747" s="9"/>
      <c r="G1747" s="9"/>
      <c r="I1747" s="9"/>
      <c r="L1747" s="9"/>
      <c r="O1747" s="9"/>
      <c r="P1747" s="9"/>
      <c r="R1747" s="9"/>
      <c r="U1747" s="9"/>
      <c r="AP1747" s="9"/>
      <c r="AS1747" s="9"/>
      <c r="AV1747" s="9"/>
      <c r="AW1747" s="9"/>
      <c r="AY1747" s="9"/>
      <c r="BB1747" s="9"/>
    </row>
    <row r="1748" spans="3:54">
      <c r="C1748" s="9"/>
      <c r="F1748" s="9"/>
      <c r="G1748" s="9"/>
      <c r="I1748" s="9"/>
      <c r="L1748" s="9"/>
      <c r="O1748" s="9"/>
      <c r="P1748" s="9"/>
      <c r="R1748" s="9"/>
      <c r="U1748" s="9"/>
      <c r="AP1748" s="9"/>
      <c r="AS1748" s="9"/>
      <c r="AV1748" s="9"/>
      <c r="AW1748" s="9"/>
      <c r="AY1748" s="9"/>
      <c r="BB1748" s="9"/>
    </row>
    <row r="1749" spans="3:54">
      <c r="C1749" s="9"/>
      <c r="F1749" s="9"/>
      <c r="G1749" s="9"/>
      <c r="I1749" s="9"/>
      <c r="L1749" s="9"/>
      <c r="O1749" s="9"/>
      <c r="P1749" s="9"/>
      <c r="R1749" s="9"/>
      <c r="U1749" s="9"/>
      <c r="AP1749" s="9"/>
      <c r="AS1749" s="9"/>
      <c r="AV1749" s="9"/>
      <c r="AW1749" s="9"/>
      <c r="AY1749" s="9"/>
      <c r="BB1749" s="9"/>
    </row>
    <row r="1750" spans="3:54">
      <c r="C1750" s="9"/>
      <c r="F1750" s="9"/>
      <c r="G1750" s="9"/>
      <c r="I1750" s="9"/>
      <c r="L1750" s="9"/>
      <c r="O1750" s="9"/>
      <c r="P1750" s="9"/>
      <c r="R1750" s="9"/>
      <c r="U1750" s="9"/>
      <c r="AP1750" s="9"/>
      <c r="AS1750" s="9"/>
      <c r="AV1750" s="9"/>
      <c r="AW1750" s="9"/>
      <c r="AY1750" s="9"/>
      <c r="BB1750" s="9"/>
    </row>
    <row r="1751" spans="3:54">
      <c r="C1751" s="9"/>
      <c r="F1751" s="9"/>
      <c r="G1751" s="9"/>
      <c r="I1751" s="9"/>
      <c r="L1751" s="9"/>
      <c r="O1751" s="9"/>
      <c r="P1751" s="9"/>
      <c r="R1751" s="9"/>
      <c r="U1751" s="9"/>
      <c r="AP1751" s="9"/>
      <c r="AS1751" s="9"/>
      <c r="AV1751" s="9"/>
      <c r="AW1751" s="9"/>
      <c r="AY1751" s="9"/>
      <c r="BB1751" s="9"/>
    </row>
    <row r="1752" spans="3:54">
      <c r="C1752" s="9"/>
      <c r="F1752" s="9"/>
      <c r="G1752" s="9"/>
      <c r="I1752" s="9"/>
      <c r="L1752" s="9"/>
      <c r="O1752" s="9"/>
      <c r="P1752" s="9"/>
      <c r="R1752" s="9"/>
      <c r="U1752" s="9"/>
      <c r="AP1752" s="9"/>
      <c r="AS1752" s="9"/>
      <c r="AV1752" s="9"/>
      <c r="AW1752" s="9"/>
      <c r="AY1752" s="9"/>
      <c r="BB1752" s="9"/>
    </row>
    <row r="1753" spans="3:54">
      <c r="C1753" s="9"/>
      <c r="F1753" s="9"/>
      <c r="G1753" s="9"/>
      <c r="I1753" s="9"/>
      <c r="L1753" s="9"/>
      <c r="O1753" s="9"/>
      <c r="P1753" s="9"/>
      <c r="R1753" s="9"/>
      <c r="U1753" s="9"/>
      <c r="AP1753" s="9"/>
      <c r="AS1753" s="9"/>
      <c r="AV1753" s="9"/>
      <c r="AW1753" s="9"/>
      <c r="AY1753" s="9"/>
      <c r="BB1753" s="9"/>
    </row>
    <row r="1754" spans="3:54">
      <c r="C1754" s="9"/>
      <c r="F1754" s="9"/>
      <c r="G1754" s="9"/>
      <c r="I1754" s="9"/>
      <c r="L1754" s="9"/>
      <c r="O1754" s="9"/>
      <c r="P1754" s="9"/>
      <c r="R1754" s="9"/>
      <c r="U1754" s="9"/>
      <c r="AP1754" s="9"/>
      <c r="AS1754" s="9"/>
      <c r="AV1754" s="9"/>
      <c r="AW1754" s="9"/>
      <c r="AY1754" s="9"/>
      <c r="BB1754" s="9"/>
    </row>
    <row r="1755" spans="3:54">
      <c r="C1755" s="9"/>
      <c r="F1755" s="9"/>
      <c r="G1755" s="9"/>
      <c r="I1755" s="9"/>
      <c r="L1755" s="9"/>
      <c r="O1755" s="9"/>
      <c r="P1755" s="9"/>
      <c r="R1755" s="9"/>
      <c r="U1755" s="9"/>
      <c r="AP1755" s="9"/>
      <c r="AS1755" s="9"/>
      <c r="AV1755" s="9"/>
      <c r="AW1755" s="9"/>
      <c r="AY1755" s="9"/>
      <c r="BB1755" s="9"/>
    </row>
    <row r="1756" spans="3:54">
      <c r="C1756" s="9"/>
      <c r="F1756" s="9"/>
      <c r="G1756" s="9"/>
      <c r="I1756" s="9"/>
      <c r="L1756" s="9"/>
      <c r="O1756" s="9"/>
      <c r="P1756" s="9"/>
      <c r="R1756" s="9"/>
      <c r="U1756" s="9"/>
      <c r="AP1756" s="9"/>
      <c r="AS1756" s="9"/>
      <c r="AV1756" s="9"/>
      <c r="AW1756" s="9"/>
      <c r="AY1756" s="9"/>
      <c r="BB1756" s="9"/>
    </row>
    <row r="1757" spans="3:54">
      <c r="C1757" s="9"/>
      <c r="F1757" s="9"/>
      <c r="G1757" s="9"/>
      <c r="I1757" s="9"/>
      <c r="L1757" s="9"/>
      <c r="O1757" s="9"/>
      <c r="P1757" s="9"/>
      <c r="R1757" s="9"/>
      <c r="U1757" s="9"/>
      <c r="AP1757" s="9"/>
      <c r="AS1757" s="9"/>
      <c r="AV1757" s="9"/>
      <c r="AW1757" s="9"/>
      <c r="AY1757" s="9"/>
      <c r="BB1757" s="9"/>
    </row>
    <row r="1758" spans="3:54">
      <c r="C1758" s="9"/>
      <c r="F1758" s="9"/>
      <c r="G1758" s="9"/>
      <c r="I1758" s="9"/>
      <c r="L1758" s="9"/>
      <c r="O1758" s="9"/>
      <c r="P1758" s="9"/>
      <c r="R1758" s="9"/>
      <c r="U1758" s="9"/>
      <c r="AP1758" s="9"/>
      <c r="AS1758" s="9"/>
      <c r="AV1758" s="9"/>
      <c r="AW1758" s="9"/>
      <c r="AY1758" s="9"/>
      <c r="BB1758" s="9"/>
    </row>
    <row r="1759" spans="3:54">
      <c r="C1759" s="9"/>
      <c r="F1759" s="9"/>
      <c r="G1759" s="9"/>
      <c r="I1759" s="9"/>
      <c r="L1759" s="9"/>
      <c r="O1759" s="9"/>
      <c r="P1759" s="9"/>
      <c r="R1759" s="9"/>
      <c r="U1759" s="9"/>
      <c r="AP1759" s="9"/>
      <c r="AS1759" s="9"/>
      <c r="AV1759" s="9"/>
      <c r="AW1759" s="9"/>
      <c r="AY1759" s="9"/>
      <c r="BB1759" s="9"/>
    </row>
    <row r="1760" spans="3:54">
      <c r="C1760" s="9"/>
      <c r="F1760" s="9"/>
      <c r="G1760" s="9"/>
      <c r="I1760" s="9"/>
      <c r="L1760" s="9"/>
      <c r="O1760" s="9"/>
      <c r="P1760" s="9"/>
      <c r="R1760" s="9"/>
      <c r="U1760" s="9"/>
      <c r="AP1760" s="9"/>
      <c r="AS1760" s="9"/>
      <c r="AV1760" s="9"/>
      <c r="AW1760" s="9"/>
      <c r="AY1760" s="9"/>
      <c r="BB1760" s="9"/>
    </row>
    <row r="1761" spans="3:54">
      <c r="C1761" s="9"/>
      <c r="F1761" s="9"/>
      <c r="G1761" s="9"/>
      <c r="I1761" s="9"/>
      <c r="L1761" s="9"/>
      <c r="O1761" s="9"/>
      <c r="P1761" s="9"/>
      <c r="R1761" s="9"/>
      <c r="U1761" s="9"/>
      <c r="AP1761" s="9"/>
      <c r="AS1761" s="9"/>
      <c r="AV1761" s="9"/>
      <c r="AW1761" s="9"/>
      <c r="AY1761" s="9"/>
      <c r="BB1761" s="9"/>
    </row>
    <row r="1762" spans="3:54">
      <c r="C1762" s="9"/>
      <c r="F1762" s="9"/>
      <c r="G1762" s="9"/>
      <c r="I1762" s="9"/>
      <c r="L1762" s="9"/>
      <c r="O1762" s="9"/>
      <c r="P1762" s="9"/>
      <c r="R1762" s="9"/>
      <c r="U1762" s="9"/>
      <c r="AP1762" s="9"/>
      <c r="AS1762" s="9"/>
      <c r="AV1762" s="9"/>
      <c r="AW1762" s="9"/>
      <c r="AY1762" s="9"/>
      <c r="BB1762" s="9"/>
    </row>
    <row r="1763" spans="3:54">
      <c r="C1763" s="9"/>
      <c r="F1763" s="9"/>
      <c r="G1763" s="9"/>
      <c r="I1763" s="9"/>
      <c r="L1763" s="9"/>
      <c r="O1763" s="9"/>
      <c r="P1763" s="9"/>
      <c r="R1763" s="9"/>
      <c r="U1763" s="9"/>
      <c r="AP1763" s="9"/>
      <c r="AS1763" s="9"/>
      <c r="AV1763" s="9"/>
      <c r="AW1763" s="9"/>
      <c r="AY1763" s="9"/>
      <c r="BB1763" s="9"/>
    </row>
    <row r="1764" spans="3:54">
      <c r="C1764" s="9"/>
      <c r="F1764" s="9"/>
      <c r="G1764" s="9"/>
      <c r="I1764" s="9"/>
      <c r="L1764" s="9"/>
      <c r="O1764" s="9"/>
      <c r="P1764" s="9"/>
      <c r="R1764" s="9"/>
      <c r="U1764" s="9"/>
      <c r="AP1764" s="9"/>
      <c r="AS1764" s="9"/>
      <c r="AV1764" s="9"/>
      <c r="AW1764" s="9"/>
      <c r="AY1764" s="9"/>
      <c r="BB1764" s="9"/>
    </row>
    <row r="1765" spans="3:54">
      <c r="C1765" s="9"/>
      <c r="F1765" s="9"/>
      <c r="G1765" s="9"/>
      <c r="I1765" s="9"/>
      <c r="L1765" s="9"/>
      <c r="O1765" s="9"/>
      <c r="P1765" s="9"/>
      <c r="R1765" s="9"/>
      <c r="U1765" s="9"/>
      <c r="AP1765" s="9"/>
      <c r="AS1765" s="9"/>
      <c r="AV1765" s="9"/>
      <c r="AW1765" s="9"/>
      <c r="AY1765" s="9"/>
      <c r="BB1765" s="9"/>
    </row>
    <row r="1766" spans="3:54">
      <c r="C1766" s="9"/>
      <c r="F1766" s="9"/>
      <c r="G1766" s="9"/>
      <c r="I1766" s="9"/>
      <c r="L1766" s="9"/>
      <c r="O1766" s="9"/>
      <c r="P1766" s="9"/>
      <c r="R1766" s="9"/>
      <c r="U1766" s="9"/>
      <c r="AP1766" s="9"/>
      <c r="AS1766" s="9"/>
      <c r="AV1766" s="9"/>
      <c r="AW1766" s="9"/>
      <c r="AY1766" s="9"/>
      <c r="BB1766" s="9"/>
    </row>
    <row r="1767" spans="3:54">
      <c r="C1767" s="9"/>
      <c r="F1767" s="9"/>
      <c r="G1767" s="9"/>
      <c r="I1767" s="9"/>
      <c r="L1767" s="9"/>
      <c r="O1767" s="9"/>
      <c r="P1767" s="9"/>
      <c r="R1767" s="9"/>
      <c r="U1767" s="9"/>
      <c r="AP1767" s="9"/>
      <c r="AS1767" s="9"/>
      <c r="AV1767" s="9"/>
      <c r="AW1767" s="9"/>
      <c r="AY1767" s="9"/>
      <c r="BB1767" s="9"/>
    </row>
    <row r="1768" spans="3:54">
      <c r="C1768" s="9"/>
      <c r="F1768" s="9"/>
      <c r="G1768" s="9"/>
      <c r="I1768" s="9"/>
      <c r="L1768" s="9"/>
      <c r="O1768" s="9"/>
      <c r="P1768" s="9"/>
      <c r="R1768" s="9"/>
      <c r="U1768" s="9"/>
      <c r="AP1768" s="9"/>
      <c r="AS1768" s="9"/>
      <c r="AV1768" s="9"/>
      <c r="AW1768" s="9"/>
      <c r="AY1768" s="9"/>
      <c r="BB1768" s="9"/>
    </row>
    <row r="1769" spans="3:54">
      <c r="C1769" s="9"/>
      <c r="F1769" s="9"/>
      <c r="G1769" s="9"/>
      <c r="I1769" s="9"/>
      <c r="L1769" s="9"/>
      <c r="O1769" s="9"/>
      <c r="P1769" s="9"/>
      <c r="R1769" s="9"/>
      <c r="U1769" s="9"/>
      <c r="AP1769" s="9"/>
      <c r="AS1769" s="9"/>
      <c r="AV1769" s="9"/>
      <c r="AW1769" s="9"/>
      <c r="AY1769" s="9"/>
      <c r="BB1769" s="9"/>
    </row>
    <row r="1770" spans="3:54">
      <c r="C1770" s="9"/>
      <c r="F1770" s="9"/>
      <c r="G1770" s="9"/>
      <c r="I1770" s="9"/>
      <c r="L1770" s="9"/>
      <c r="O1770" s="9"/>
      <c r="P1770" s="9"/>
      <c r="R1770" s="9"/>
      <c r="U1770" s="9"/>
      <c r="AP1770" s="9"/>
      <c r="AS1770" s="9"/>
      <c r="AV1770" s="9"/>
      <c r="AW1770" s="9"/>
      <c r="AY1770" s="9"/>
      <c r="BB1770" s="9"/>
    </row>
    <row r="1771" spans="3:54">
      <c r="C1771" s="9"/>
      <c r="F1771" s="9"/>
      <c r="G1771" s="9"/>
      <c r="I1771" s="9"/>
      <c r="L1771" s="9"/>
      <c r="O1771" s="9"/>
      <c r="P1771" s="9"/>
      <c r="R1771" s="9"/>
      <c r="U1771" s="9"/>
      <c r="AP1771" s="9"/>
      <c r="AS1771" s="9"/>
      <c r="AV1771" s="9"/>
      <c r="AW1771" s="9"/>
      <c r="AY1771" s="9"/>
      <c r="BB1771" s="9"/>
    </row>
    <row r="1772" spans="3:54">
      <c r="C1772" s="9"/>
      <c r="F1772" s="9"/>
      <c r="G1772" s="9"/>
      <c r="I1772" s="9"/>
      <c r="L1772" s="9"/>
      <c r="O1772" s="9"/>
      <c r="P1772" s="9"/>
      <c r="R1772" s="9"/>
      <c r="U1772" s="9"/>
      <c r="AP1772" s="9"/>
      <c r="AS1772" s="9"/>
      <c r="AV1772" s="9"/>
      <c r="AW1772" s="9"/>
      <c r="AY1772" s="9"/>
      <c r="BB1772" s="9"/>
    </row>
    <row r="1773" spans="3:54">
      <c r="C1773" s="9"/>
      <c r="F1773" s="9"/>
      <c r="G1773" s="9"/>
      <c r="I1773" s="9"/>
      <c r="L1773" s="9"/>
      <c r="O1773" s="9"/>
      <c r="P1773" s="9"/>
      <c r="R1773" s="9"/>
      <c r="U1773" s="9"/>
      <c r="AP1773" s="9"/>
      <c r="AS1773" s="9"/>
      <c r="AV1773" s="9"/>
      <c r="AW1773" s="9"/>
      <c r="AY1773" s="9"/>
      <c r="BB1773" s="9"/>
    </row>
    <row r="1774" spans="3:54">
      <c r="C1774" s="9"/>
      <c r="F1774" s="9"/>
      <c r="G1774" s="9"/>
      <c r="I1774" s="9"/>
      <c r="L1774" s="9"/>
      <c r="O1774" s="9"/>
      <c r="P1774" s="9"/>
      <c r="R1774" s="9"/>
      <c r="U1774" s="9"/>
      <c r="AP1774" s="9"/>
      <c r="AS1774" s="9"/>
      <c r="AV1774" s="9"/>
      <c r="AW1774" s="9"/>
      <c r="AY1774" s="9"/>
      <c r="BB1774" s="9"/>
    </row>
    <row r="1775" spans="3:54">
      <c r="C1775" s="9"/>
      <c r="F1775" s="9"/>
      <c r="G1775" s="9"/>
      <c r="I1775" s="9"/>
      <c r="L1775" s="9"/>
      <c r="O1775" s="9"/>
      <c r="P1775" s="9"/>
      <c r="R1775" s="9"/>
      <c r="U1775" s="9"/>
      <c r="AP1775" s="9"/>
      <c r="AS1775" s="9"/>
      <c r="AV1775" s="9"/>
      <c r="AW1775" s="9"/>
      <c r="AY1775" s="9"/>
      <c r="BB1775" s="9"/>
    </row>
    <row r="1776" spans="3:54">
      <c r="C1776" s="9"/>
      <c r="F1776" s="9"/>
      <c r="G1776" s="9"/>
      <c r="I1776" s="9"/>
      <c r="L1776" s="9"/>
      <c r="O1776" s="9"/>
      <c r="P1776" s="9"/>
      <c r="R1776" s="9"/>
      <c r="U1776" s="9"/>
      <c r="AP1776" s="9"/>
      <c r="AS1776" s="9"/>
      <c r="AV1776" s="9"/>
      <c r="AW1776" s="9"/>
      <c r="AY1776" s="9"/>
      <c r="BB1776" s="9"/>
    </row>
    <row r="1777" spans="3:54">
      <c r="C1777" s="9"/>
      <c r="F1777" s="9"/>
      <c r="G1777" s="9"/>
      <c r="I1777" s="9"/>
      <c r="L1777" s="9"/>
      <c r="O1777" s="9"/>
      <c r="P1777" s="9"/>
      <c r="R1777" s="9"/>
      <c r="U1777" s="9"/>
      <c r="AP1777" s="9"/>
      <c r="AS1777" s="9"/>
      <c r="AV1777" s="9"/>
      <c r="AW1777" s="9"/>
      <c r="AY1777" s="9"/>
      <c r="BB1777" s="9"/>
    </row>
    <row r="1778" spans="3:54">
      <c r="C1778" s="9"/>
      <c r="F1778" s="9"/>
      <c r="G1778" s="9"/>
      <c r="I1778" s="9"/>
      <c r="L1778" s="9"/>
      <c r="O1778" s="9"/>
      <c r="P1778" s="9"/>
      <c r="R1778" s="9"/>
      <c r="U1778" s="9"/>
      <c r="AP1778" s="9"/>
      <c r="AS1778" s="9"/>
      <c r="AV1778" s="9"/>
      <c r="AW1778" s="9"/>
      <c r="AY1778" s="9"/>
      <c r="BB1778" s="9"/>
    </row>
    <row r="1779" spans="3:54">
      <c r="C1779" s="9"/>
      <c r="F1779" s="9"/>
      <c r="G1779" s="9"/>
      <c r="I1779" s="9"/>
      <c r="L1779" s="9"/>
      <c r="O1779" s="9"/>
      <c r="P1779" s="9"/>
      <c r="R1779" s="9"/>
      <c r="U1779" s="9"/>
      <c r="AP1779" s="9"/>
      <c r="AS1779" s="9"/>
      <c r="AV1779" s="9"/>
      <c r="AW1779" s="9"/>
      <c r="AY1779" s="9"/>
      <c r="BB1779" s="9"/>
    </row>
    <row r="1780" spans="3:54">
      <c r="C1780" s="9"/>
      <c r="F1780" s="9"/>
      <c r="G1780" s="9"/>
      <c r="I1780" s="9"/>
      <c r="L1780" s="9"/>
      <c r="O1780" s="9"/>
      <c r="P1780" s="9"/>
      <c r="R1780" s="9"/>
      <c r="U1780" s="9"/>
      <c r="AP1780" s="9"/>
      <c r="AS1780" s="9"/>
      <c r="AV1780" s="9"/>
      <c r="AW1780" s="9"/>
      <c r="AY1780" s="9"/>
      <c r="BB1780" s="9"/>
    </row>
    <row r="1781" spans="3:54">
      <c r="C1781" s="9"/>
      <c r="F1781" s="9"/>
      <c r="G1781" s="9"/>
      <c r="I1781" s="9"/>
      <c r="L1781" s="9"/>
      <c r="O1781" s="9"/>
      <c r="P1781" s="9"/>
      <c r="R1781" s="9"/>
      <c r="U1781" s="9"/>
      <c r="AP1781" s="9"/>
      <c r="AS1781" s="9"/>
      <c r="AV1781" s="9"/>
      <c r="AW1781" s="9"/>
      <c r="AY1781" s="9"/>
      <c r="BB1781" s="9"/>
    </row>
    <row r="1782" spans="3:54">
      <c r="C1782" s="9"/>
      <c r="F1782" s="9"/>
      <c r="G1782" s="9"/>
      <c r="I1782" s="9"/>
      <c r="L1782" s="9"/>
      <c r="O1782" s="9"/>
      <c r="P1782" s="9"/>
      <c r="R1782" s="9"/>
      <c r="U1782" s="9"/>
      <c r="AP1782" s="9"/>
      <c r="AS1782" s="9"/>
      <c r="AV1782" s="9"/>
      <c r="AW1782" s="9"/>
      <c r="AY1782" s="9"/>
      <c r="BB1782" s="9"/>
    </row>
    <row r="1783" spans="3:54">
      <c r="C1783" s="9"/>
      <c r="F1783" s="9"/>
      <c r="G1783" s="9"/>
      <c r="I1783" s="9"/>
      <c r="L1783" s="9"/>
      <c r="O1783" s="9"/>
      <c r="P1783" s="9"/>
      <c r="R1783" s="9"/>
      <c r="U1783" s="9"/>
      <c r="AP1783" s="9"/>
      <c r="AS1783" s="9"/>
      <c r="AV1783" s="9"/>
      <c r="AW1783" s="9"/>
      <c r="AY1783" s="9"/>
      <c r="BB1783" s="9"/>
    </row>
    <row r="1784" spans="3:54">
      <c r="C1784" s="9"/>
      <c r="F1784" s="9"/>
      <c r="G1784" s="9"/>
      <c r="I1784" s="9"/>
      <c r="L1784" s="9"/>
      <c r="O1784" s="9"/>
      <c r="P1784" s="9"/>
      <c r="R1784" s="9"/>
      <c r="U1784" s="9"/>
      <c r="AP1784" s="9"/>
      <c r="AS1784" s="9"/>
      <c r="AV1784" s="9"/>
      <c r="AW1784" s="9"/>
      <c r="AY1784" s="9"/>
      <c r="BB1784" s="9"/>
    </row>
    <row r="1785" spans="3:54">
      <c r="C1785" s="9"/>
      <c r="F1785" s="9"/>
      <c r="G1785" s="9"/>
      <c r="I1785" s="9"/>
      <c r="L1785" s="9"/>
      <c r="O1785" s="9"/>
      <c r="P1785" s="9"/>
      <c r="R1785" s="9"/>
      <c r="U1785" s="9"/>
      <c r="AP1785" s="9"/>
      <c r="AS1785" s="9"/>
      <c r="AV1785" s="9"/>
      <c r="AW1785" s="9"/>
      <c r="AY1785" s="9"/>
      <c r="BB1785" s="9"/>
    </row>
    <row r="1786" spans="3:54">
      <c r="C1786" s="9"/>
      <c r="F1786" s="9"/>
      <c r="G1786" s="9"/>
      <c r="I1786" s="9"/>
      <c r="L1786" s="9"/>
      <c r="O1786" s="9"/>
      <c r="P1786" s="9"/>
      <c r="R1786" s="9"/>
      <c r="U1786" s="9"/>
      <c r="AP1786" s="9"/>
      <c r="AS1786" s="9"/>
      <c r="AV1786" s="9"/>
      <c r="AW1786" s="9"/>
      <c r="AY1786" s="9"/>
      <c r="BB1786" s="9"/>
    </row>
    <row r="1787" spans="3:54">
      <c r="C1787" s="9"/>
      <c r="F1787" s="9"/>
      <c r="G1787" s="9"/>
      <c r="I1787" s="9"/>
      <c r="L1787" s="9"/>
      <c r="O1787" s="9"/>
      <c r="P1787" s="9"/>
      <c r="R1787" s="9"/>
      <c r="U1787" s="9"/>
      <c r="AP1787" s="9"/>
      <c r="AS1787" s="9"/>
      <c r="AV1787" s="9"/>
      <c r="AW1787" s="9"/>
      <c r="AY1787" s="9"/>
      <c r="BB1787" s="9"/>
    </row>
    <row r="1788" spans="3:54">
      <c r="C1788" s="9"/>
      <c r="F1788" s="9"/>
      <c r="G1788" s="9"/>
      <c r="I1788" s="9"/>
      <c r="L1788" s="9"/>
      <c r="O1788" s="9"/>
      <c r="P1788" s="9"/>
      <c r="R1788" s="9"/>
      <c r="U1788" s="9"/>
      <c r="AP1788" s="9"/>
      <c r="AS1788" s="9"/>
      <c r="AV1788" s="9"/>
      <c r="AW1788" s="9"/>
      <c r="AY1788" s="9"/>
      <c r="BB1788" s="9"/>
    </row>
    <row r="1789" spans="3:54">
      <c r="C1789" s="9"/>
      <c r="F1789" s="9"/>
      <c r="G1789" s="9"/>
      <c r="I1789" s="9"/>
      <c r="L1789" s="9"/>
      <c r="O1789" s="9"/>
      <c r="P1789" s="9"/>
      <c r="R1789" s="9"/>
      <c r="U1789" s="9"/>
      <c r="AP1789" s="9"/>
      <c r="AS1789" s="9"/>
      <c r="AV1789" s="9"/>
      <c r="AW1789" s="9"/>
      <c r="AY1789" s="9"/>
      <c r="BB1789" s="9"/>
    </row>
    <row r="1790" spans="3:54">
      <c r="C1790" s="9"/>
      <c r="F1790" s="9"/>
      <c r="G1790" s="9"/>
      <c r="I1790" s="9"/>
      <c r="L1790" s="9"/>
      <c r="O1790" s="9"/>
      <c r="P1790" s="9"/>
      <c r="R1790" s="9"/>
      <c r="U1790" s="9"/>
      <c r="AP1790" s="9"/>
      <c r="AS1790" s="9"/>
      <c r="AV1790" s="9"/>
      <c r="AW1790" s="9"/>
      <c r="AY1790" s="9"/>
      <c r="BB1790" s="9"/>
    </row>
    <row r="1791" spans="3:54">
      <c r="C1791" s="9"/>
      <c r="F1791" s="9"/>
      <c r="G1791" s="9"/>
      <c r="I1791" s="9"/>
      <c r="L1791" s="9"/>
      <c r="O1791" s="9"/>
      <c r="P1791" s="9"/>
      <c r="R1791" s="9"/>
      <c r="U1791" s="9"/>
      <c r="AP1791" s="9"/>
      <c r="AS1791" s="9"/>
      <c r="AV1791" s="9"/>
      <c r="AW1791" s="9"/>
      <c r="AY1791" s="9"/>
      <c r="BB1791" s="9"/>
    </row>
    <row r="1792" spans="3:54">
      <c r="C1792" s="9"/>
      <c r="F1792" s="9"/>
      <c r="G1792" s="9"/>
      <c r="I1792" s="9"/>
      <c r="L1792" s="9"/>
      <c r="O1792" s="9"/>
      <c r="P1792" s="9"/>
      <c r="R1792" s="9"/>
      <c r="U1792" s="9"/>
      <c r="AP1792" s="9"/>
      <c r="AS1792" s="9"/>
      <c r="AV1792" s="9"/>
      <c r="AW1792" s="9"/>
      <c r="AY1792" s="9"/>
      <c r="BB1792" s="9"/>
    </row>
    <row r="1793" spans="3:54">
      <c r="C1793" s="9"/>
      <c r="F1793" s="9"/>
      <c r="G1793" s="9"/>
      <c r="I1793" s="9"/>
      <c r="L1793" s="9"/>
      <c r="O1793" s="9"/>
      <c r="P1793" s="9"/>
      <c r="R1793" s="9"/>
      <c r="U1793" s="9"/>
      <c r="AP1793" s="9"/>
      <c r="AS1793" s="9"/>
      <c r="AV1793" s="9"/>
      <c r="AW1793" s="9"/>
      <c r="AY1793" s="9"/>
      <c r="BB1793" s="9"/>
    </row>
    <row r="1794" spans="3:54">
      <c r="C1794" s="9"/>
      <c r="F1794" s="9"/>
      <c r="G1794" s="9"/>
      <c r="I1794" s="9"/>
      <c r="L1794" s="9"/>
      <c r="O1794" s="9"/>
      <c r="P1794" s="9"/>
      <c r="R1794" s="9"/>
      <c r="U1794" s="9"/>
      <c r="AP1794" s="9"/>
      <c r="AS1794" s="9"/>
      <c r="AV1794" s="9"/>
      <c r="AW1794" s="9"/>
      <c r="AY1794" s="9"/>
      <c r="BB1794" s="9"/>
    </row>
    <row r="1795" spans="3:54">
      <c r="C1795" s="9"/>
      <c r="F1795" s="9"/>
      <c r="G1795" s="9"/>
      <c r="I1795" s="9"/>
      <c r="L1795" s="9"/>
      <c r="O1795" s="9"/>
      <c r="P1795" s="9"/>
      <c r="R1795" s="9"/>
      <c r="U1795" s="9"/>
      <c r="AP1795" s="9"/>
      <c r="AS1795" s="9"/>
      <c r="AV1795" s="9"/>
      <c r="AW1795" s="9"/>
      <c r="AY1795" s="9"/>
      <c r="BB1795" s="9"/>
    </row>
    <row r="1796" spans="3:54">
      <c r="C1796" s="9"/>
      <c r="F1796" s="9"/>
      <c r="G1796" s="9"/>
      <c r="I1796" s="9"/>
      <c r="L1796" s="9"/>
      <c r="O1796" s="9"/>
      <c r="P1796" s="9"/>
      <c r="R1796" s="9"/>
      <c r="U1796" s="9"/>
      <c r="AP1796" s="9"/>
      <c r="AS1796" s="9"/>
      <c r="AV1796" s="9"/>
      <c r="AW1796" s="9"/>
      <c r="AY1796" s="9"/>
      <c r="BB1796" s="9"/>
    </row>
    <row r="1797" spans="3:54">
      <c r="C1797" s="9"/>
      <c r="F1797" s="9"/>
      <c r="G1797" s="9"/>
      <c r="I1797" s="9"/>
      <c r="L1797" s="9"/>
      <c r="O1797" s="9"/>
      <c r="P1797" s="9"/>
      <c r="R1797" s="9"/>
      <c r="U1797" s="9"/>
      <c r="AP1797" s="9"/>
      <c r="AS1797" s="9"/>
      <c r="AV1797" s="9"/>
      <c r="AW1797" s="9"/>
      <c r="AY1797" s="9"/>
      <c r="BB1797" s="9"/>
    </row>
    <row r="1798" spans="3:54">
      <c r="C1798" s="9"/>
      <c r="F1798" s="9"/>
      <c r="G1798" s="9"/>
      <c r="I1798" s="9"/>
      <c r="L1798" s="9"/>
      <c r="O1798" s="9"/>
      <c r="P1798" s="9"/>
      <c r="R1798" s="9"/>
      <c r="U1798" s="9"/>
      <c r="AP1798" s="9"/>
      <c r="AS1798" s="9"/>
      <c r="AV1798" s="9"/>
      <c r="AW1798" s="9"/>
      <c r="AY1798" s="9"/>
      <c r="BB1798" s="9"/>
    </row>
    <row r="1799" spans="3:54">
      <c r="C1799" s="9"/>
      <c r="F1799" s="9"/>
      <c r="G1799" s="9"/>
      <c r="I1799" s="9"/>
      <c r="L1799" s="9"/>
      <c r="O1799" s="9"/>
      <c r="P1799" s="9"/>
      <c r="R1799" s="9"/>
      <c r="U1799" s="9"/>
      <c r="AP1799" s="9"/>
      <c r="AS1799" s="9"/>
      <c r="AV1799" s="9"/>
      <c r="AW1799" s="9"/>
      <c r="AY1799" s="9"/>
      <c r="BB1799" s="9"/>
    </row>
    <row r="1800" spans="3:54">
      <c r="C1800" s="9"/>
      <c r="F1800" s="9"/>
      <c r="G1800" s="9"/>
      <c r="I1800" s="9"/>
      <c r="L1800" s="9"/>
      <c r="O1800" s="9"/>
      <c r="P1800" s="9"/>
      <c r="R1800" s="9"/>
      <c r="U1800" s="9"/>
      <c r="AP1800" s="9"/>
      <c r="AS1800" s="9"/>
      <c r="AV1800" s="9"/>
      <c r="AW1800" s="9"/>
      <c r="AY1800" s="9"/>
      <c r="BB1800" s="9"/>
    </row>
    <row r="1801" spans="3:54">
      <c r="C1801" s="9"/>
      <c r="F1801" s="9"/>
      <c r="G1801" s="9"/>
      <c r="I1801" s="9"/>
      <c r="L1801" s="9"/>
      <c r="O1801" s="9"/>
      <c r="P1801" s="9"/>
      <c r="R1801" s="9"/>
      <c r="U1801" s="9"/>
      <c r="AP1801" s="9"/>
      <c r="AS1801" s="9"/>
      <c r="AV1801" s="9"/>
      <c r="AW1801" s="9"/>
      <c r="AY1801" s="9"/>
      <c r="BB1801" s="9"/>
    </row>
    <row r="1802" spans="3:54">
      <c r="C1802" s="9"/>
      <c r="F1802" s="9"/>
      <c r="G1802" s="9"/>
      <c r="I1802" s="9"/>
      <c r="L1802" s="9"/>
      <c r="O1802" s="9"/>
      <c r="P1802" s="9"/>
      <c r="R1802" s="9"/>
      <c r="U1802" s="9"/>
      <c r="AP1802" s="9"/>
      <c r="AS1802" s="9"/>
      <c r="AV1802" s="9"/>
      <c r="AW1802" s="9"/>
      <c r="AY1802" s="9"/>
      <c r="BB1802" s="9"/>
    </row>
    <row r="1803" spans="3:54">
      <c r="C1803" s="9"/>
      <c r="F1803" s="9"/>
      <c r="G1803" s="9"/>
      <c r="I1803" s="9"/>
      <c r="L1803" s="9"/>
      <c r="O1803" s="9"/>
      <c r="P1803" s="9"/>
      <c r="R1803" s="9"/>
      <c r="U1803" s="9"/>
      <c r="AP1803" s="9"/>
      <c r="AS1803" s="9"/>
      <c r="AV1803" s="9"/>
      <c r="AW1803" s="9"/>
      <c r="AY1803" s="9"/>
      <c r="BB1803" s="9"/>
    </row>
    <row r="1804" spans="3:54">
      <c r="C1804" s="9"/>
      <c r="F1804" s="9"/>
      <c r="G1804" s="9"/>
      <c r="I1804" s="9"/>
      <c r="L1804" s="9"/>
      <c r="O1804" s="9"/>
      <c r="P1804" s="9"/>
      <c r="R1804" s="9"/>
      <c r="U1804" s="9"/>
      <c r="AP1804" s="9"/>
      <c r="AS1804" s="9"/>
      <c r="AV1804" s="9"/>
      <c r="AW1804" s="9"/>
      <c r="AY1804" s="9"/>
      <c r="BB1804" s="9"/>
    </row>
    <row r="1805" spans="3:54">
      <c r="C1805" s="9"/>
      <c r="F1805" s="9"/>
      <c r="G1805" s="9"/>
      <c r="I1805" s="9"/>
      <c r="L1805" s="9"/>
      <c r="O1805" s="9"/>
      <c r="P1805" s="9"/>
      <c r="R1805" s="9"/>
      <c r="U1805" s="9"/>
      <c r="AP1805" s="9"/>
      <c r="AS1805" s="9"/>
      <c r="AV1805" s="9"/>
      <c r="AW1805" s="9"/>
      <c r="AY1805" s="9"/>
      <c r="BB1805" s="9"/>
    </row>
    <row r="1806" spans="3:54">
      <c r="C1806" s="9"/>
      <c r="F1806" s="9"/>
      <c r="G1806" s="9"/>
      <c r="I1806" s="9"/>
      <c r="L1806" s="9"/>
      <c r="O1806" s="9"/>
      <c r="P1806" s="9"/>
      <c r="R1806" s="9"/>
      <c r="U1806" s="9"/>
      <c r="AP1806" s="9"/>
      <c r="AS1806" s="9"/>
      <c r="AV1806" s="9"/>
      <c r="AW1806" s="9"/>
      <c r="AY1806" s="9"/>
      <c r="BB1806" s="9"/>
    </row>
    <row r="1807" spans="3:54">
      <c r="C1807" s="9"/>
      <c r="F1807" s="9"/>
      <c r="G1807" s="9"/>
      <c r="I1807" s="9"/>
      <c r="L1807" s="9"/>
      <c r="O1807" s="9"/>
      <c r="P1807" s="9"/>
      <c r="R1807" s="9"/>
      <c r="U1807" s="9"/>
      <c r="AP1807" s="9"/>
      <c r="AS1807" s="9"/>
      <c r="AV1807" s="9"/>
      <c r="AW1807" s="9"/>
      <c r="AY1807" s="9"/>
      <c r="BB1807" s="9"/>
    </row>
    <row r="1808" spans="3:54">
      <c r="C1808" s="9"/>
      <c r="F1808" s="9"/>
      <c r="G1808" s="9"/>
      <c r="I1808" s="9"/>
      <c r="L1808" s="9"/>
      <c r="O1808" s="9"/>
      <c r="P1808" s="9"/>
      <c r="R1808" s="9"/>
      <c r="U1808" s="9"/>
      <c r="AP1808" s="9"/>
      <c r="AS1808" s="9"/>
      <c r="AV1808" s="9"/>
      <c r="AW1808" s="9"/>
      <c r="AY1808" s="9"/>
      <c r="BB1808" s="9"/>
    </row>
    <row r="1809" spans="3:54">
      <c r="C1809" s="9"/>
      <c r="F1809" s="9"/>
      <c r="G1809" s="9"/>
      <c r="I1809" s="9"/>
      <c r="L1809" s="9"/>
      <c r="O1809" s="9"/>
      <c r="P1809" s="9"/>
      <c r="R1809" s="9"/>
      <c r="U1809" s="9"/>
      <c r="AP1809" s="9"/>
      <c r="AS1809" s="9"/>
      <c r="AV1809" s="9"/>
      <c r="AW1809" s="9"/>
      <c r="AY1809" s="9"/>
      <c r="BB1809" s="9"/>
    </row>
    <row r="1810" spans="3:54">
      <c r="C1810" s="9"/>
      <c r="F1810" s="9"/>
      <c r="G1810" s="9"/>
      <c r="I1810" s="9"/>
      <c r="L1810" s="9"/>
      <c r="O1810" s="9"/>
      <c r="P1810" s="9"/>
      <c r="R1810" s="9"/>
      <c r="U1810" s="9"/>
      <c r="AP1810" s="9"/>
      <c r="AS1810" s="9"/>
      <c r="AV1810" s="9"/>
      <c r="AW1810" s="9"/>
      <c r="AY1810" s="9"/>
      <c r="BB1810" s="9"/>
    </row>
    <row r="1811" spans="3:54">
      <c r="C1811" s="9"/>
      <c r="F1811" s="9"/>
      <c r="G1811" s="9"/>
      <c r="I1811" s="9"/>
      <c r="L1811" s="9"/>
      <c r="O1811" s="9"/>
      <c r="P1811" s="9"/>
      <c r="R1811" s="9"/>
      <c r="U1811" s="9"/>
      <c r="AP1811" s="9"/>
      <c r="AS1811" s="9"/>
      <c r="AV1811" s="9"/>
      <c r="AW1811" s="9"/>
      <c r="AY1811" s="9"/>
      <c r="BB1811" s="9"/>
    </row>
    <row r="1812" spans="3:54">
      <c r="C1812" s="9"/>
      <c r="F1812" s="9"/>
      <c r="G1812" s="9"/>
      <c r="I1812" s="9"/>
      <c r="L1812" s="9"/>
      <c r="O1812" s="9"/>
      <c r="P1812" s="9"/>
      <c r="R1812" s="9"/>
      <c r="U1812" s="9"/>
      <c r="AP1812" s="9"/>
      <c r="AS1812" s="9"/>
      <c r="AV1812" s="9"/>
      <c r="AW1812" s="9"/>
      <c r="AY1812" s="9"/>
      <c r="BB1812" s="9"/>
    </row>
    <row r="1813" spans="3:54">
      <c r="C1813" s="9"/>
      <c r="F1813" s="9"/>
      <c r="G1813" s="9"/>
      <c r="I1813" s="9"/>
      <c r="L1813" s="9"/>
      <c r="O1813" s="9"/>
      <c r="P1813" s="9"/>
      <c r="R1813" s="9"/>
      <c r="U1813" s="9"/>
      <c r="AP1813" s="9"/>
      <c r="AS1813" s="9"/>
      <c r="AV1813" s="9"/>
      <c r="AW1813" s="9"/>
      <c r="AY1813" s="9"/>
      <c r="BB1813" s="9"/>
    </row>
    <row r="1814" spans="3:54">
      <c r="C1814" s="9"/>
      <c r="F1814" s="9"/>
      <c r="G1814" s="9"/>
      <c r="I1814" s="9"/>
      <c r="L1814" s="9"/>
      <c r="O1814" s="9"/>
      <c r="P1814" s="9"/>
      <c r="R1814" s="9"/>
      <c r="U1814" s="9"/>
      <c r="AP1814" s="9"/>
      <c r="AS1814" s="9"/>
      <c r="AV1814" s="9"/>
      <c r="AW1814" s="9"/>
      <c r="AY1814" s="9"/>
      <c r="BB1814" s="9"/>
    </row>
    <row r="1815" spans="3:54">
      <c r="C1815" s="9"/>
      <c r="F1815" s="9"/>
      <c r="G1815" s="9"/>
      <c r="I1815" s="9"/>
      <c r="L1815" s="9"/>
      <c r="O1815" s="9"/>
      <c r="P1815" s="9"/>
      <c r="R1815" s="9"/>
      <c r="U1815" s="9"/>
      <c r="AP1815" s="9"/>
      <c r="AS1815" s="9"/>
      <c r="AV1815" s="9"/>
      <c r="AW1815" s="9"/>
      <c r="AY1815" s="9"/>
      <c r="BB1815" s="9"/>
    </row>
    <row r="1816" spans="3:54">
      <c r="C1816" s="9"/>
      <c r="F1816" s="9"/>
      <c r="G1816" s="9"/>
      <c r="I1816" s="9"/>
      <c r="L1816" s="9"/>
      <c r="O1816" s="9"/>
      <c r="P1816" s="9"/>
      <c r="R1816" s="9"/>
      <c r="U1816" s="9"/>
      <c r="AP1816" s="9"/>
      <c r="AS1816" s="9"/>
      <c r="AV1816" s="9"/>
      <c r="AW1816" s="9"/>
      <c r="AY1816" s="9"/>
      <c r="BB1816" s="9"/>
    </row>
    <row r="1817" spans="3:54">
      <c r="C1817" s="9"/>
      <c r="F1817" s="9"/>
      <c r="G1817" s="9"/>
      <c r="I1817" s="9"/>
      <c r="L1817" s="9"/>
      <c r="O1817" s="9"/>
      <c r="P1817" s="9"/>
      <c r="R1817" s="9"/>
      <c r="U1817" s="9"/>
      <c r="AP1817" s="9"/>
      <c r="AS1817" s="9"/>
      <c r="AV1817" s="9"/>
      <c r="AW1817" s="9"/>
      <c r="AY1817" s="9"/>
      <c r="BB1817" s="9"/>
    </row>
    <row r="1818" spans="3:54">
      <c r="C1818" s="9"/>
      <c r="F1818" s="9"/>
      <c r="G1818" s="9"/>
      <c r="I1818" s="9"/>
      <c r="L1818" s="9"/>
      <c r="O1818" s="9"/>
      <c r="P1818" s="9"/>
      <c r="R1818" s="9"/>
      <c r="U1818" s="9"/>
      <c r="AP1818" s="9"/>
      <c r="AS1818" s="9"/>
      <c r="AV1818" s="9"/>
      <c r="AW1818" s="9"/>
      <c r="AY1818" s="9"/>
      <c r="BB1818" s="9"/>
    </row>
    <row r="1819" spans="3:54">
      <c r="C1819" s="9"/>
      <c r="F1819" s="9"/>
      <c r="G1819" s="9"/>
      <c r="I1819" s="9"/>
      <c r="L1819" s="9"/>
      <c r="O1819" s="9"/>
      <c r="P1819" s="9"/>
      <c r="R1819" s="9"/>
      <c r="U1819" s="9"/>
      <c r="AP1819" s="9"/>
      <c r="AS1819" s="9"/>
      <c r="AV1819" s="9"/>
      <c r="AW1819" s="9"/>
      <c r="AY1819" s="9"/>
      <c r="BB1819" s="9"/>
    </row>
    <row r="1820" spans="3:54">
      <c r="C1820" s="9"/>
      <c r="F1820" s="9"/>
      <c r="G1820" s="9"/>
      <c r="I1820" s="9"/>
      <c r="L1820" s="9"/>
      <c r="O1820" s="9"/>
      <c r="P1820" s="9"/>
      <c r="R1820" s="9"/>
      <c r="U1820" s="9"/>
      <c r="AP1820" s="9"/>
      <c r="AS1820" s="9"/>
      <c r="AV1820" s="9"/>
      <c r="AW1820" s="9"/>
      <c r="AY1820" s="9"/>
      <c r="BB1820" s="9"/>
    </row>
    <row r="1821" spans="3:54">
      <c r="C1821" s="9"/>
      <c r="F1821" s="9"/>
      <c r="G1821" s="9"/>
      <c r="I1821" s="9"/>
      <c r="L1821" s="9"/>
      <c r="O1821" s="9"/>
      <c r="P1821" s="9"/>
      <c r="R1821" s="9"/>
      <c r="U1821" s="9"/>
      <c r="AP1821" s="9"/>
      <c r="AS1821" s="9"/>
      <c r="AV1821" s="9"/>
      <c r="AW1821" s="9"/>
      <c r="AY1821" s="9"/>
      <c r="BB1821" s="9"/>
    </row>
    <row r="1822" spans="3:54">
      <c r="C1822" s="9"/>
      <c r="F1822" s="9"/>
      <c r="G1822" s="9"/>
      <c r="I1822" s="9"/>
      <c r="L1822" s="9"/>
      <c r="O1822" s="9"/>
      <c r="P1822" s="9"/>
      <c r="R1822" s="9"/>
      <c r="U1822" s="9"/>
      <c r="AP1822" s="9"/>
      <c r="AS1822" s="9"/>
      <c r="AV1822" s="9"/>
      <c r="AW1822" s="9"/>
      <c r="AY1822" s="9"/>
      <c r="BB1822" s="9"/>
    </row>
    <row r="1823" spans="3:54">
      <c r="C1823" s="9"/>
      <c r="F1823" s="9"/>
      <c r="G1823" s="9"/>
      <c r="I1823" s="9"/>
      <c r="L1823" s="9"/>
      <c r="O1823" s="9"/>
      <c r="P1823" s="9"/>
      <c r="R1823" s="9"/>
      <c r="U1823" s="9"/>
      <c r="AP1823" s="9"/>
      <c r="AS1823" s="9"/>
      <c r="AV1823" s="9"/>
      <c r="AW1823" s="9"/>
      <c r="AY1823" s="9"/>
      <c r="BB1823" s="9"/>
    </row>
    <row r="1824" spans="3:54">
      <c r="C1824" s="9"/>
      <c r="F1824" s="9"/>
      <c r="G1824" s="9"/>
      <c r="I1824" s="9"/>
      <c r="L1824" s="9"/>
      <c r="O1824" s="9"/>
      <c r="P1824" s="9"/>
      <c r="R1824" s="9"/>
      <c r="U1824" s="9"/>
      <c r="AP1824" s="9"/>
      <c r="AS1824" s="9"/>
      <c r="AV1824" s="9"/>
      <c r="AW1824" s="9"/>
      <c r="AY1824" s="9"/>
      <c r="BB1824" s="9"/>
    </row>
    <row r="1825" spans="3:54">
      <c r="C1825" s="9"/>
      <c r="F1825" s="9"/>
      <c r="G1825" s="9"/>
      <c r="I1825" s="9"/>
      <c r="L1825" s="9"/>
      <c r="O1825" s="9"/>
      <c r="P1825" s="9"/>
      <c r="R1825" s="9"/>
      <c r="U1825" s="9"/>
      <c r="AP1825" s="9"/>
      <c r="AS1825" s="9"/>
      <c r="AV1825" s="9"/>
      <c r="AW1825" s="9"/>
      <c r="AY1825" s="9"/>
      <c r="BB1825" s="9"/>
    </row>
    <row r="1826" spans="3:54">
      <c r="C1826" s="9"/>
      <c r="F1826" s="9"/>
      <c r="G1826" s="9"/>
      <c r="I1826" s="9"/>
      <c r="L1826" s="9"/>
      <c r="O1826" s="9"/>
      <c r="P1826" s="9"/>
      <c r="R1826" s="9"/>
      <c r="U1826" s="9"/>
      <c r="AP1826" s="9"/>
      <c r="AS1826" s="9"/>
      <c r="AV1826" s="9"/>
      <c r="AW1826" s="9"/>
      <c r="AY1826" s="9"/>
      <c r="BB1826" s="9"/>
    </row>
    <row r="1827" spans="3:54">
      <c r="C1827" s="9"/>
      <c r="F1827" s="9"/>
      <c r="G1827" s="9"/>
      <c r="I1827" s="9"/>
      <c r="L1827" s="9"/>
      <c r="O1827" s="9"/>
      <c r="P1827" s="9"/>
      <c r="R1827" s="9"/>
      <c r="U1827" s="9"/>
      <c r="AP1827" s="9"/>
      <c r="AS1827" s="9"/>
      <c r="AV1827" s="9"/>
      <c r="AW1827" s="9"/>
      <c r="AY1827" s="9"/>
      <c r="BB1827" s="9"/>
    </row>
    <row r="1828" spans="3:54">
      <c r="C1828" s="9"/>
      <c r="F1828" s="9"/>
      <c r="G1828" s="9"/>
      <c r="I1828" s="9"/>
      <c r="L1828" s="9"/>
      <c r="O1828" s="9"/>
      <c r="P1828" s="9"/>
      <c r="R1828" s="9"/>
      <c r="U1828" s="9"/>
      <c r="AP1828" s="9"/>
      <c r="AS1828" s="9"/>
      <c r="AV1828" s="9"/>
      <c r="AW1828" s="9"/>
      <c r="AY1828" s="9"/>
      <c r="BB1828" s="9"/>
    </row>
    <row r="1829" spans="3:54">
      <c r="C1829" s="9"/>
      <c r="F1829" s="9"/>
      <c r="G1829" s="9"/>
      <c r="I1829" s="9"/>
      <c r="L1829" s="9"/>
      <c r="O1829" s="9"/>
      <c r="P1829" s="9"/>
      <c r="R1829" s="9"/>
      <c r="U1829" s="9"/>
      <c r="AP1829" s="9"/>
      <c r="AS1829" s="9"/>
      <c r="AV1829" s="9"/>
      <c r="AW1829" s="9"/>
      <c r="AY1829" s="9"/>
      <c r="BB1829" s="9"/>
    </row>
    <row r="1830" spans="3:54">
      <c r="C1830" s="9"/>
      <c r="F1830" s="9"/>
      <c r="G1830" s="9"/>
      <c r="I1830" s="9"/>
      <c r="L1830" s="9"/>
      <c r="O1830" s="9"/>
      <c r="P1830" s="9"/>
      <c r="R1830" s="9"/>
      <c r="U1830" s="9"/>
      <c r="AP1830" s="9"/>
      <c r="AS1830" s="9"/>
      <c r="AV1830" s="9"/>
      <c r="AW1830" s="9"/>
      <c r="AY1830" s="9"/>
      <c r="BB1830" s="9"/>
    </row>
    <row r="1831" spans="3:54">
      <c r="C1831" s="9"/>
      <c r="F1831" s="9"/>
      <c r="G1831" s="9"/>
      <c r="I1831" s="9"/>
      <c r="L1831" s="9"/>
      <c r="O1831" s="9"/>
      <c r="P1831" s="9"/>
      <c r="R1831" s="9"/>
      <c r="U1831" s="9"/>
      <c r="AP1831" s="9"/>
      <c r="AS1831" s="9"/>
      <c r="AV1831" s="9"/>
      <c r="AW1831" s="9"/>
      <c r="AY1831" s="9"/>
      <c r="BB1831" s="9"/>
    </row>
    <row r="1832" spans="3:54">
      <c r="C1832" s="9"/>
      <c r="F1832" s="9"/>
      <c r="G1832" s="9"/>
      <c r="I1832" s="9"/>
      <c r="L1832" s="9"/>
      <c r="O1832" s="9"/>
      <c r="P1832" s="9"/>
      <c r="R1832" s="9"/>
      <c r="U1832" s="9"/>
      <c r="AP1832" s="9"/>
      <c r="AS1832" s="9"/>
      <c r="AV1832" s="9"/>
      <c r="AW1832" s="9"/>
      <c r="AY1832" s="9"/>
      <c r="BB1832" s="9"/>
    </row>
    <row r="1833" spans="3:54">
      <c r="C1833" s="9"/>
      <c r="F1833" s="9"/>
      <c r="G1833" s="9"/>
      <c r="I1833" s="9"/>
      <c r="L1833" s="9"/>
      <c r="O1833" s="9"/>
      <c r="P1833" s="9"/>
      <c r="R1833" s="9"/>
      <c r="U1833" s="9"/>
      <c r="AP1833" s="9"/>
      <c r="AS1833" s="9"/>
      <c r="AV1833" s="9"/>
      <c r="AW1833" s="9"/>
      <c r="AY1833" s="9"/>
      <c r="BB1833" s="9"/>
    </row>
    <row r="1834" spans="3:54">
      <c r="C1834" s="9"/>
      <c r="F1834" s="9"/>
      <c r="G1834" s="9"/>
      <c r="I1834" s="9"/>
      <c r="L1834" s="9"/>
      <c r="O1834" s="9"/>
      <c r="P1834" s="9"/>
      <c r="R1834" s="9"/>
      <c r="U1834" s="9"/>
      <c r="AP1834" s="9"/>
      <c r="AS1834" s="9"/>
      <c r="AV1834" s="9"/>
      <c r="AW1834" s="9"/>
      <c r="AY1834" s="9"/>
      <c r="BB1834" s="9"/>
    </row>
    <row r="1835" spans="3:54">
      <c r="C1835" s="9"/>
      <c r="F1835" s="9"/>
      <c r="G1835" s="9"/>
      <c r="I1835" s="9"/>
      <c r="L1835" s="9"/>
      <c r="O1835" s="9"/>
      <c r="P1835" s="9"/>
      <c r="R1835" s="9"/>
      <c r="U1835" s="9"/>
      <c r="AP1835" s="9"/>
      <c r="AS1835" s="9"/>
      <c r="AV1835" s="9"/>
      <c r="AW1835" s="9"/>
      <c r="AY1835" s="9"/>
      <c r="BB1835" s="9"/>
    </row>
    <row r="1836" spans="3:54">
      <c r="C1836" s="9"/>
      <c r="F1836" s="9"/>
      <c r="G1836" s="9"/>
      <c r="I1836" s="9"/>
      <c r="L1836" s="9"/>
      <c r="O1836" s="9"/>
      <c r="P1836" s="9"/>
      <c r="R1836" s="9"/>
      <c r="U1836" s="9"/>
      <c r="AP1836" s="9"/>
      <c r="AS1836" s="9"/>
      <c r="AV1836" s="9"/>
      <c r="AW1836" s="9"/>
      <c r="AY1836" s="9"/>
      <c r="BB1836" s="9"/>
    </row>
    <row r="1837" spans="3:54">
      <c r="C1837" s="9"/>
      <c r="F1837" s="9"/>
      <c r="G1837" s="9"/>
      <c r="I1837" s="9"/>
      <c r="L1837" s="9"/>
      <c r="O1837" s="9"/>
      <c r="P1837" s="9"/>
      <c r="R1837" s="9"/>
      <c r="U1837" s="9"/>
      <c r="AP1837" s="9"/>
      <c r="AS1837" s="9"/>
      <c r="AV1837" s="9"/>
      <c r="AW1837" s="9"/>
      <c r="AY1837" s="9"/>
      <c r="BB1837" s="9"/>
    </row>
    <row r="1838" spans="3:54">
      <c r="C1838" s="9"/>
      <c r="F1838" s="9"/>
      <c r="G1838" s="9"/>
      <c r="I1838" s="9"/>
      <c r="L1838" s="9"/>
      <c r="O1838" s="9"/>
      <c r="P1838" s="9"/>
      <c r="R1838" s="9"/>
      <c r="U1838" s="9"/>
      <c r="AP1838" s="9"/>
      <c r="AS1838" s="9"/>
      <c r="AV1838" s="9"/>
      <c r="AW1838" s="9"/>
      <c r="AY1838" s="9"/>
      <c r="BB1838" s="9"/>
    </row>
    <row r="1839" spans="3:54">
      <c r="C1839" s="9"/>
      <c r="F1839" s="9"/>
      <c r="G1839" s="9"/>
      <c r="I1839" s="9"/>
      <c r="L1839" s="9"/>
      <c r="O1839" s="9"/>
      <c r="P1839" s="9"/>
      <c r="R1839" s="9"/>
      <c r="U1839" s="9"/>
      <c r="AP1839" s="9"/>
      <c r="AS1839" s="9"/>
      <c r="AV1839" s="9"/>
      <c r="AW1839" s="9"/>
      <c r="AY1839" s="9"/>
      <c r="BB1839" s="9"/>
    </row>
    <row r="1840" spans="3:54">
      <c r="C1840" s="9"/>
      <c r="F1840" s="9"/>
      <c r="G1840" s="9"/>
      <c r="I1840" s="9"/>
      <c r="L1840" s="9"/>
      <c r="O1840" s="9"/>
      <c r="P1840" s="9"/>
      <c r="R1840" s="9"/>
      <c r="U1840" s="9"/>
      <c r="AP1840" s="9"/>
      <c r="AS1840" s="9"/>
      <c r="AV1840" s="9"/>
      <c r="AW1840" s="9"/>
      <c r="AY1840" s="9"/>
      <c r="BB1840" s="9"/>
    </row>
    <row r="1841" spans="3:54">
      <c r="C1841" s="9"/>
      <c r="F1841" s="9"/>
      <c r="G1841" s="9"/>
      <c r="I1841" s="9"/>
      <c r="L1841" s="9"/>
      <c r="O1841" s="9"/>
      <c r="P1841" s="9"/>
      <c r="R1841" s="9"/>
      <c r="U1841" s="9"/>
      <c r="AP1841" s="9"/>
      <c r="AS1841" s="9"/>
      <c r="AV1841" s="9"/>
      <c r="AW1841" s="9"/>
      <c r="AY1841" s="9"/>
      <c r="BB1841" s="9"/>
    </row>
    <row r="1842" spans="3:54">
      <c r="C1842" s="9"/>
      <c r="F1842" s="9"/>
      <c r="G1842" s="9"/>
      <c r="I1842" s="9"/>
      <c r="L1842" s="9"/>
      <c r="O1842" s="9"/>
      <c r="P1842" s="9"/>
      <c r="R1842" s="9"/>
      <c r="U1842" s="9"/>
      <c r="AP1842" s="9"/>
      <c r="AS1842" s="9"/>
      <c r="AV1842" s="9"/>
      <c r="AW1842" s="9"/>
      <c r="AY1842" s="9"/>
      <c r="BB1842" s="9"/>
    </row>
    <row r="1843" spans="3:54">
      <c r="C1843" s="9"/>
      <c r="F1843" s="9"/>
      <c r="G1843" s="9"/>
      <c r="I1843" s="9"/>
      <c r="L1843" s="9"/>
      <c r="O1843" s="9"/>
      <c r="P1843" s="9"/>
      <c r="R1843" s="9"/>
      <c r="U1843" s="9"/>
      <c r="AP1843" s="9"/>
      <c r="AS1843" s="9"/>
      <c r="AV1843" s="9"/>
      <c r="AW1843" s="9"/>
      <c r="AY1843" s="9"/>
      <c r="BB1843" s="9"/>
    </row>
    <row r="1844" spans="3:54">
      <c r="C1844" s="9"/>
      <c r="F1844" s="9"/>
      <c r="G1844" s="9"/>
      <c r="I1844" s="9"/>
      <c r="L1844" s="9"/>
      <c r="O1844" s="9"/>
      <c r="P1844" s="9"/>
      <c r="R1844" s="9"/>
      <c r="U1844" s="9"/>
      <c r="AP1844" s="9"/>
      <c r="AS1844" s="9"/>
      <c r="AV1844" s="9"/>
      <c r="AW1844" s="9"/>
      <c r="AY1844" s="9"/>
      <c r="BB1844" s="9"/>
    </row>
    <row r="1845" spans="3:54">
      <c r="C1845" s="9"/>
      <c r="F1845" s="9"/>
      <c r="G1845" s="9"/>
      <c r="I1845" s="9"/>
      <c r="L1845" s="9"/>
      <c r="O1845" s="9"/>
      <c r="P1845" s="9"/>
      <c r="R1845" s="9"/>
      <c r="U1845" s="9"/>
      <c r="AP1845" s="9"/>
      <c r="AS1845" s="9"/>
      <c r="AV1845" s="9"/>
      <c r="AW1845" s="9"/>
      <c r="AY1845" s="9"/>
      <c r="BB1845" s="9"/>
    </row>
    <row r="1846" spans="3:54">
      <c r="C1846" s="9"/>
      <c r="F1846" s="9"/>
      <c r="G1846" s="9"/>
      <c r="I1846" s="9"/>
      <c r="L1846" s="9"/>
      <c r="O1846" s="9"/>
      <c r="P1846" s="9"/>
      <c r="R1846" s="9"/>
      <c r="U1846" s="9"/>
      <c r="AP1846" s="9"/>
      <c r="AS1846" s="9"/>
      <c r="AV1846" s="9"/>
      <c r="AW1846" s="9"/>
      <c r="AY1846" s="9"/>
      <c r="BB1846" s="9"/>
    </row>
    <row r="1847" spans="3:54">
      <c r="C1847" s="9"/>
      <c r="F1847" s="9"/>
      <c r="G1847" s="9"/>
      <c r="I1847" s="9"/>
      <c r="L1847" s="9"/>
      <c r="O1847" s="9"/>
      <c r="P1847" s="9"/>
      <c r="R1847" s="9"/>
      <c r="U1847" s="9"/>
      <c r="AP1847" s="9"/>
      <c r="AS1847" s="9"/>
      <c r="AV1847" s="9"/>
      <c r="AW1847" s="9"/>
      <c r="AY1847" s="9"/>
      <c r="BB1847" s="9"/>
    </row>
    <row r="1848" spans="3:54">
      <c r="C1848" s="9"/>
      <c r="F1848" s="9"/>
      <c r="G1848" s="9"/>
      <c r="I1848" s="9"/>
      <c r="L1848" s="9"/>
      <c r="O1848" s="9"/>
      <c r="P1848" s="9"/>
      <c r="R1848" s="9"/>
      <c r="U1848" s="9"/>
      <c r="AP1848" s="9"/>
      <c r="AS1848" s="9"/>
      <c r="AV1848" s="9"/>
      <c r="AW1848" s="9"/>
      <c r="AY1848" s="9"/>
      <c r="BB1848" s="9"/>
    </row>
    <row r="1849" spans="3:54">
      <c r="C1849" s="9"/>
      <c r="F1849" s="9"/>
      <c r="G1849" s="9"/>
      <c r="I1849" s="9"/>
      <c r="L1849" s="9"/>
      <c r="O1849" s="9"/>
      <c r="P1849" s="9"/>
      <c r="R1849" s="9"/>
      <c r="U1849" s="9"/>
      <c r="AP1849" s="9"/>
      <c r="AS1849" s="9"/>
      <c r="AV1849" s="9"/>
      <c r="AW1849" s="9"/>
      <c r="AY1849" s="9"/>
      <c r="BB1849" s="9"/>
    </row>
    <row r="1850" spans="3:54">
      <c r="C1850" s="9"/>
      <c r="F1850" s="9"/>
      <c r="G1850" s="9"/>
      <c r="I1850" s="9"/>
      <c r="L1850" s="9"/>
      <c r="O1850" s="9"/>
      <c r="P1850" s="9"/>
      <c r="R1850" s="9"/>
      <c r="U1850" s="9"/>
      <c r="AP1850" s="9"/>
      <c r="AS1850" s="9"/>
      <c r="AV1850" s="9"/>
      <c r="AW1850" s="9"/>
      <c r="AY1850" s="9"/>
      <c r="BB1850" s="9"/>
    </row>
    <row r="1851" spans="3:54">
      <c r="C1851" s="9"/>
      <c r="F1851" s="9"/>
      <c r="G1851" s="9"/>
      <c r="I1851" s="9"/>
      <c r="L1851" s="9"/>
      <c r="O1851" s="9"/>
      <c r="P1851" s="9"/>
      <c r="R1851" s="9"/>
      <c r="U1851" s="9"/>
      <c r="AP1851" s="9"/>
      <c r="AS1851" s="9"/>
      <c r="AV1851" s="9"/>
      <c r="AW1851" s="9"/>
      <c r="AY1851" s="9"/>
      <c r="BB1851" s="9"/>
    </row>
    <row r="1852" spans="3:54">
      <c r="C1852" s="9"/>
      <c r="F1852" s="9"/>
      <c r="G1852" s="9"/>
      <c r="I1852" s="9"/>
      <c r="L1852" s="9"/>
      <c r="O1852" s="9"/>
      <c r="P1852" s="9"/>
      <c r="R1852" s="9"/>
      <c r="U1852" s="9"/>
      <c r="AP1852" s="9"/>
      <c r="AS1852" s="9"/>
      <c r="AV1852" s="9"/>
      <c r="AW1852" s="9"/>
      <c r="AY1852" s="9"/>
      <c r="BB1852" s="9"/>
    </row>
    <row r="1853" spans="3:54">
      <c r="C1853" s="9"/>
      <c r="F1853" s="9"/>
      <c r="G1853" s="9"/>
      <c r="I1853" s="9"/>
      <c r="L1853" s="9"/>
      <c r="O1853" s="9"/>
      <c r="P1853" s="9"/>
      <c r="R1853" s="9"/>
      <c r="U1853" s="9"/>
      <c r="AP1853" s="9"/>
      <c r="AS1853" s="9"/>
      <c r="AV1853" s="9"/>
      <c r="AW1853" s="9"/>
      <c r="AY1853" s="9"/>
      <c r="BB1853" s="9"/>
    </row>
    <row r="1854" spans="3:54">
      <c r="C1854" s="9"/>
      <c r="F1854" s="9"/>
      <c r="G1854" s="9"/>
      <c r="I1854" s="9"/>
      <c r="L1854" s="9"/>
      <c r="O1854" s="9"/>
      <c r="P1854" s="9"/>
      <c r="R1854" s="9"/>
      <c r="U1854" s="9"/>
      <c r="AP1854" s="9"/>
      <c r="AS1854" s="9"/>
      <c r="AV1854" s="9"/>
      <c r="AW1854" s="9"/>
      <c r="AY1854" s="9"/>
      <c r="BB1854" s="9"/>
    </row>
    <row r="1855" spans="3:54">
      <c r="C1855" s="9"/>
      <c r="F1855" s="9"/>
      <c r="G1855" s="9"/>
      <c r="I1855" s="9"/>
      <c r="L1855" s="9"/>
      <c r="O1855" s="9"/>
      <c r="P1855" s="9"/>
      <c r="R1855" s="9"/>
      <c r="U1855" s="9"/>
      <c r="AP1855" s="9"/>
      <c r="AS1855" s="9"/>
      <c r="AV1855" s="9"/>
      <c r="AW1855" s="9"/>
      <c r="AY1855" s="9"/>
      <c r="BB1855" s="9"/>
    </row>
    <row r="1856" spans="3:54">
      <c r="C1856" s="9"/>
      <c r="F1856" s="9"/>
      <c r="G1856" s="9"/>
      <c r="I1856" s="9"/>
      <c r="L1856" s="9"/>
      <c r="O1856" s="9"/>
      <c r="P1856" s="9"/>
      <c r="R1856" s="9"/>
      <c r="U1856" s="9"/>
      <c r="AP1856" s="9"/>
      <c r="AS1856" s="9"/>
      <c r="AV1856" s="9"/>
      <c r="AW1856" s="9"/>
      <c r="AY1856" s="9"/>
      <c r="BB1856" s="9"/>
    </row>
    <row r="1857" spans="3:54">
      <c r="C1857" s="9"/>
      <c r="F1857" s="9"/>
      <c r="G1857" s="9"/>
      <c r="I1857" s="9"/>
      <c r="L1857" s="9"/>
      <c r="O1857" s="9"/>
      <c r="P1857" s="9"/>
      <c r="R1857" s="9"/>
      <c r="U1857" s="9"/>
      <c r="AP1857" s="9"/>
      <c r="AS1857" s="9"/>
      <c r="AV1857" s="9"/>
      <c r="AW1857" s="9"/>
      <c r="AY1857" s="9"/>
      <c r="BB1857" s="9"/>
    </row>
    <row r="1858" spans="3:54">
      <c r="C1858" s="9"/>
      <c r="F1858" s="9"/>
      <c r="G1858" s="9"/>
      <c r="I1858" s="9"/>
      <c r="L1858" s="9"/>
      <c r="O1858" s="9"/>
      <c r="P1858" s="9"/>
      <c r="R1858" s="9"/>
      <c r="U1858" s="9"/>
      <c r="AP1858" s="9"/>
      <c r="AS1858" s="9"/>
      <c r="AV1858" s="9"/>
      <c r="AW1858" s="9"/>
      <c r="AY1858" s="9"/>
      <c r="BB1858" s="9"/>
    </row>
    <row r="1859" spans="3:54">
      <c r="C1859" s="9"/>
      <c r="F1859" s="9"/>
      <c r="G1859" s="9"/>
      <c r="I1859" s="9"/>
      <c r="L1859" s="9"/>
      <c r="O1859" s="9"/>
      <c r="P1859" s="9"/>
      <c r="R1859" s="9"/>
      <c r="U1859" s="9"/>
      <c r="AP1859" s="9"/>
      <c r="AS1859" s="9"/>
      <c r="AV1859" s="9"/>
      <c r="AW1859" s="9"/>
      <c r="AY1859" s="9"/>
      <c r="BB1859" s="9"/>
    </row>
    <row r="1860" spans="3:54">
      <c r="C1860" s="9"/>
      <c r="F1860" s="9"/>
      <c r="G1860" s="9"/>
      <c r="I1860" s="9"/>
      <c r="L1860" s="9"/>
      <c r="O1860" s="9"/>
      <c r="P1860" s="9"/>
      <c r="R1860" s="9"/>
      <c r="U1860" s="9"/>
      <c r="AP1860" s="9"/>
      <c r="AS1860" s="9"/>
      <c r="AV1860" s="9"/>
      <c r="AW1860" s="9"/>
      <c r="AY1860" s="9"/>
      <c r="BB1860" s="9"/>
    </row>
    <row r="1861" spans="3:54">
      <c r="C1861" s="9"/>
      <c r="F1861" s="9"/>
      <c r="G1861" s="9"/>
      <c r="I1861" s="9"/>
      <c r="L1861" s="9"/>
      <c r="O1861" s="9"/>
      <c r="P1861" s="9"/>
      <c r="R1861" s="9"/>
      <c r="U1861" s="9"/>
      <c r="AP1861" s="9"/>
      <c r="AS1861" s="9"/>
      <c r="AV1861" s="9"/>
      <c r="AW1861" s="9"/>
      <c r="AY1861" s="9"/>
      <c r="BB1861" s="9"/>
    </row>
    <row r="1862" spans="3:54">
      <c r="C1862" s="9"/>
      <c r="F1862" s="9"/>
      <c r="G1862" s="9"/>
      <c r="I1862" s="9"/>
      <c r="L1862" s="9"/>
      <c r="O1862" s="9"/>
      <c r="P1862" s="9"/>
      <c r="R1862" s="9"/>
      <c r="U1862" s="9"/>
      <c r="AP1862" s="9"/>
      <c r="AS1862" s="9"/>
      <c r="AV1862" s="9"/>
      <c r="AW1862" s="9"/>
      <c r="AY1862" s="9"/>
      <c r="BB1862" s="9"/>
    </row>
    <row r="1863" spans="3:54">
      <c r="C1863" s="9"/>
      <c r="F1863" s="9"/>
      <c r="G1863" s="9"/>
      <c r="I1863" s="9"/>
      <c r="L1863" s="9"/>
      <c r="O1863" s="9"/>
      <c r="P1863" s="9"/>
      <c r="R1863" s="9"/>
      <c r="U1863" s="9"/>
      <c r="AP1863" s="9"/>
      <c r="AS1863" s="9"/>
      <c r="AV1863" s="9"/>
      <c r="AW1863" s="9"/>
      <c r="AY1863" s="9"/>
      <c r="BB1863" s="9"/>
    </row>
    <row r="1864" spans="3:54">
      <c r="C1864" s="9"/>
      <c r="F1864" s="9"/>
      <c r="G1864" s="9"/>
      <c r="I1864" s="9"/>
      <c r="L1864" s="9"/>
      <c r="O1864" s="9"/>
      <c r="P1864" s="9"/>
      <c r="R1864" s="9"/>
      <c r="U1864" s="9"/>
      <c r="AP1864" s="9"/>
      <c r="AS1864" s="9"/>
      <c r="AV1864" s="9"/>
      <c r="AW1864" s="9"/>
      <c r="AY1864" s="9"/>
      <c r="BB1864" s="9"/>
    </row>
    <row r="1865" spans="3:54">
      <c r="C1865" s="9"/>
      <c r="F1865" s="9"/>
      <c r="G1865" s="9"/>
      <c r="I1865" s="9"/>
      <c r="L1865" s="9"/>
      <c r="O1865" s="9"/>
      <c r="P1865" s="9"/>
      <c r="R1865" s="9"/>
      <c r="U1865" s="9"/>
      <c r="AP1865" s="9"/>
      <c r="AS1865" s="9"/>
      <c r="AV1865" s="9"/>
      <c r="AW1865" s="9"/>
      <c r="AY1865" s="9"/>
      <c r="BB1865" s="9"/>
    </row>
    <row r="1866" spans="3:54">
      <c r="C1866" s="9"/>
      <c r="F1866" s="9"/>
      <c r="G1866" s="9"/>
      <c r="I1866" s="9"/>
      <c r="L1866" s="9"/>
      <c r="O1866" s="9"/>
      <c r="P1866" s="9"/>
      <c r="R1866" s="9"/>
      <c r="U1866" s="9"/>
      <c r="AP1866" s="9"/>
      <c r="AS1866" s="9"/>
      <c r="AV1866" s="9"/>
      <c r="AW1866" s="9"/>
      <c r="AY1866" s="9"/>
      <c r="BB1866" s="9"/>
    </row>
    <row r="1867" spans="3:54">
      <c r="C1867" s="9"/>
      <c r="F1867" s="9"/>
      <c r="G1867" s="9"/>
      <c r="I1867" s="9"/>
      <c r="L1867" s="9"/>
      <c r="O1867" s="9"/>
      <c r="P1867" s="9"/>
      <c r="R1867" s="9"/>
      <c r="U1867" s="9"/>
      <c r="AP1867" s="9"/>
      <c r="AS1867" s="9"/>
      <c r="AV1867" s="9"/>
      <c r="AW1867" s="9"/>
      <c r="AY1867" s="9"/>
      <c r="BB1867" s="9"/>
    </row>
    <row r="1868" spans="3:54">
      <c r="C1868" s="9"/>
      <c r="F1868" s="9"/>
      <c r="G1868" s="9"/>
      <c r="I1868" s="9"/>
      <c r="L1868" s="9"/>
      <c r="O1868" s="9"/>
      <c r="P1868" s="9"/>
      <c r="R1868" s="9"/>
      <c r="U1868" s="9"/>
      <c r="AP1868" s="9"/>
      <c r="AS1868" s="9"/>
      <c r="AV1868" s="9"/>
      <c r="AW1868" s="9"/>
      <c r="AY1868" s="9"/>
      <c r="BB1868" s="9"/>
    </row>
    <row r="1869" spans="3:54">
      <c r="C1869" s="9"/>
      <c r="F1869" s="9"/>
      <c r="G1869" s="9"/>
      <c r="I1869" s="9"/>
      <c r="L1869" s="9"/>
      <c r="O1869" s="9"/>
      <c r="P1869" s="9"/>
      <c r="R1869" s="9"/>
      <c r="U1869" s="9"/>
      <c r="AP1869" s="9"/>
      <c r="AS1869" s="9"/>
      <c r="AV1869" s="9"/>
      <c r="AW1869" s="9"/>
      <c r="AY1869" s="9"/>
      <c r="BB1869" s="9"/>
    </row>
    <row r="1870" spans="3:54">
      <c r="C1870" s="9"/>
      <c r="F1870" s="9"/>
      <c r="G1870" s="9"/>
      <c r="I1870" s="9"/>
      <c r="L1870" s="9"/>
      <c r="O1870" s="9"/>
      <c r="P1870" s="9"/>
      <c r="R1870" s="9"/>
      <c r="U1870" s="9"/>
      <c r="AP1870" s="9"/>
      <c r="AS1870" s="9"/>
      <c r="AV1870" s="9"/>
      <c r="AW1870" s="9"/>
      <c r="AY1870" s="9"/>
      <c r="BB1870" s="9"/>
    </row>
    <row r="1871" spans="3:54">
      <c r="C1871" s="9"/>
      <c r="F1871" s="9"/>
      <c r="G1871" s="9"/>
      <c r="I1871" s="9"/>
      <c r="L1871" s="9"/>
      <c r="O1871" s="9"/>
      <c r="P1871" s="9"/>
      <c r="R1871" s="9"/>
      <c r="U1871" s="9"/>
      <c r="AP1871" s="9"/>
      <c r="AS1871" s="9"/>
      <c r="AV1871" s="9"/>
      <c r="AW1871" s="9"/>
      <c r="AY1871" s="9"/>
      <c r="BB1871" s="9"/>
    </row>
    <row r="1872" spans="3:54">
      <c r="C1872" s="9"/>
      <c r="F1872" s="9"/>
      <c r="G1872" s="9"/>
      <c r="I1872" s="9"/>
      <c r="L1872" s="9"/>
      <c r="O1872" s="9"/>
      <c r="P1872" s="9"/>
      <c r="R1872" s="9"/>
      <c r="U1872" s="9"/>
      <c r="AP1872" s="9"/>
      <c r="AS1872" s="9"/>
      <c r="AV1872" s="9"/>
      <c r="AW1872" s="9"/>
      <c r="AY1872" s="9"/>
      <c r="BB1872" s="9"/>
    </row>
    <row r="1873" spans="3:54">
      <c r="C1873" s="9"/>
      <c r="F1873" s="9"/>
      <c r="G1873" s="9"/>
      <c r="I1873" s="9"/>
      <c r="L1873" s="9"/>
      <c r="O1873" s="9"/>
      <c r="P1873" s="9"/>
      <c r="R1873" s="9"/>
      <c r="U1873" s="9"/>
      <c r="AP1873" s="9"/>
      <c r="AS1873" s="9"/>
      <c r="AV1873" s="9"/>
      <c r="AW1873" s="9"/>
      <c r="AY1873" s="9"/>
      <c r="BB1873" s="9"/>
    </row>
    <row r="1874" spans="3:54">
      <c r="C1874" s="9"/>
      <c r="F1874" s="9"/>
      <c r="G1874" s="9"/>
      <c r="I1874" s="9"/>
      <c r="L1874" s="9"/>
      <c r="O1874" s="9"/>
      <c r="P1874" s="9"/>
      <c r="R1874" s="9"/>
      <c r="U1874" s="9"/>
      <c r="AP1874" s="9"/>
      <c r="AS1874" s="9"/>
      <c r="AV1874" s="9"/>
      <c r="AW1874" s="9"/>
      <c r="AY1874" s="9"/>
      <c r="BB1874" s="9"/>
    </row>
    <row r="1875" spans="3:54">
      <c r="C1875" s="9"/>
      <c r="F1875" s="9"/>
      <c r="G1875" s="9"/>
      <c r="I1875" s="9"/>
      <c r="L1875" s="9"/>
      <c r="O1875" s="9"/>
      <c r="P1875" s="9"/>
      <c r="R1875" s="9"/>
      <c r="U1875" s="9"/>
      <c r="AP1875" s="9"/>
      <c r="AS1875" s="9"/>
      <c r="AV1875" s="9"/>
      <c r="AW1875" s="9"/>
      <c r="AY1875" s="9"/>
      <c r="BB1875" s="9"/>
    </row>
    <row r="1876" spans="3:54">
      <c r="C1876" s="9"/>
      <c r="F1876" s="9"/>
      <c r="G1876" s="9"/>
      <c r="I1876" s="9"/>
      <c r="L1876" s="9"/>
      <c r="O1876" s="9"/>
      <c r="P1876" s="9"/>
      <c r="R1876" s="9"/>
      <c r="U1876" s="9"/>
      <c r="AP1876" s="9"/>
      <c r="AS1876" s="9"/>
      <c r="AV1876" s="9"/>
      <c r="AW1876" s="9"/>
      <c r="AY1876" s="9"/>
      <c r="BB1876" s="9"/>
    </row>
    <row r="1877" spans="3:54">
      <c r="C1877" s="9"/>
      <c r="F1877" s="9"/>
      <c r="G1877" s="9"/>
      <c r="I1877" s="9"/>
      <c r="L1877" s="9"/>
      <c r="O1877" s="9"/>
      <c r="P1877" s="9"/>
      <c r="R1877" s="9"/>
      <c r="U1877" s="9"/>
      <c r="AP1877" s="9"/>
      <c r="AS1877" s="9"/>
      <c r="AV1877" s="9"/>
      <c r="AW1877" s="9"/>
      <c r="AY1877" s="9"/>
      <c r="BB1877" s="9"/>
    </row>
    <row r="1878" spans="3:54">
      <c r="C1878" s="9"/>
      <c r="F1878" s="9"/>
      <c r="G1878" s="9"/>
      <c r="I1878" s="9"/>
      <c r="L1878" s="9"/>
      <c r="O1878" s="9"/>
      <c r="P1878" s="9"/>
      <c r="R1878" s="9"/>
      <c r="U1878" s="9"/>
      <c r="AP1878" s="9"/>
      <c r="AS1878" s="9"/>
      <c r="AV1878" s="9"/>
      <c r="AW1878" s="9"/>
      <c r="AY1878" s="9"/>
      <c r="BB1878" s="9"/>
    </row>
    <row r="1879" spans="3:54">
      <c r="C1879" s="9"/>
      <c r="F1879" s="9"/>
      <c r="G1879" s="9"/>
      <c r="I1879" s="9"/>
      <c r="L1879" s="9"/>
      <c r="O1879" s="9"/>
      <c r="P1879" s="9"/>
      <c r="R1879" s="9"/>
      <c r="U1879" s="9"/>
      <c r="AP1879" s="9"/>
      <c r="AS1879" s="9"/>
      <c r="AV1879" s="9"/>
      <c r="AW1879" s="9"/>
      <c r="AY1879" s="9"/>
      <c r="BB1879" s="9"/>
    </row>
    <row r="1880" spans="3:54">
      <c r="C1880" s="9"/>
      <c r="F1880" s="9"/>
      <c r="G1880" s="9"/>
      <c r="I1880" s="9"/>
      <c r="L1880" s="9"/>
      <c r="O1880" s="9"/>
      <c r="P1880" s="9"/>
      <c r="R1880" s="9"/>
      <c r="U1880" s="9"/>
      <c r="AP1880" s="9"/>
      <c r="AS1880" s="9"/>
      <c r="AV1880" s="9"/>
      <c r="AW1880" s="9"/>
      <c r="AY1880" s="9"/>
      <c r="BB1880" s="9"/>
    </row>
    <row r="1881" spans="3:54">
      <c r="C1881" s="9"/>
      <c r="F1881" s="9"/>
      <c r="G1881" s="9"/>
      <c r="I1881" s="9"/>
      <c r="L1881" s="9"/>
      <c r="O1881" s="9"/>
      <c r="P1881" s="9"/>
      <c r="R1881" s="9"/>
      <c r="U1881" s="9"/>
      <c r="AP1881" s="9"/>
      <c r="AS1881" s="9"/>
      <c r="AV1881" s="9"/>
      <c r="AW1881" s="9"/>
      <c r="AY1881" s="9"/>
      <c r="BB1881" s="9"/>
    </row>
    <row r="1882" spans="3:54">
      <c r="C1882" s="9"/>
      <c r="F1882" s="9"/>
      <c r="G1882" s="9"/>
      <c r="I1882" s="9"/>
      <c r="L1882" s="9"/>
      <c r="O1882" s="9"/>
      <c r="P1882" s="9"/>
      <c r="R1882" s="9"/>
      <c r="U1882" s="9"/>
      <c r="AP1882" s="9"/>
      <c r="AS1882" s="9"/>
      <c r="AV1882" s="9"/>
      <c r="AW1882" s="9"/>
      <c r="AY1882" s="9"/>
      <c r="BB1882" s="9"/>
    </row>
    <row r="1883" spans="3:54">
      <c r="C1883" s="9"/>
      <c r="F1883" s="9"/>
      <c r="G1883" s="9"/>
      <c r="I1883" s="9"/>
      <c r="L1883" s="9"/>
      <c r="O1883" s="9"/>
      <c r="P1883" s="9"/>
      <c r="R1883" s="9"/>
      <c r="U1883" s="9"/>
      <c r="AP1883" s="9"/>
      <c r="AS1883" s="9"/>
      <c r="AV1883" s="9"/>
      <c r="AW1883" s="9"/>
      <c r="AY1883" s="9"/>
      <c r="BB1883" s="9"/>
    </row>
    <row r="1884" spans="3:54">
      <c r="C1884" s="9"/>
      <c r="F1884" s="9"/>
      <c r="G1884" s="9"/>
      <c r="I1884" s="9"/>
      <c r="L1884" s="9"/>
      <c r="O1884" s="9"/>
      <c r="P1884" s="9"/>
      <c r="R1884" s="9"/>
      <c r="U1884" s="9"/>
      <c r="AP1884" s="9"/>
      <c r="AS1884" s="9"/>
      <c r="AV1884" s="9"/>
      <c r="AW1884" s="9"/>
      <c r="AY1884" s="9"/>
      <c r="BB1884" s="9"/>
    </row>
    <row r="1885" spans="3:54">
      <c r="C1885" s="9"/>
      <c r="F1885" s="9"/>
      <c r="G1885" s="9"/>
      <c r="I1885" s="9"/>
      <c r="L1885" s="9"/>
      <c r="O1885" s="9"/>
      <c r="P1885" s="9"/>
      <c r="R1885" s="9"/>
      <c r="U1885" s="9"/>
      <c r="AP1885" s="9"/>
      <c r="AS1885" s="9"/>
      <c r="AV1885" s="9"/>
      <c r="AW1885" s="9"/>
      <c r="AY1885" s="9"/>
      <c r="BB1885" s="9"/>
    </row>
    <row r="1886" spans="3:54">
      <c r="C1886" s="9"/>
      <c r="F1886" s="9"/>
      <c r="G1886" s="9"/>
      <c r="I1886" s="9"/>
      <c r="L1886" s="9"/>
      <c r="O1886" s="9"/>
      <c r="P1886" s="9"/>
      <c r="R1886" s="9"/>
      <c r="U1886" s="9"/>
      <c r="AP1886" s="9"/>
      <c r="AS1886" s="9"/>
      <c r="AV1886" s="9"/>
      <c r="AW1886" s="9"/>
      <c r="AY1886" s="9"/>
      <c r="BB1886" s="9"/>
    </row>
    <row r="1887" spans="3:54">
      <c r="C1887" s="9"/>
      <c r="F1887" s="9"/>
      <c r="G1887" s="9"/>
      <c r="I1887" s="9"/>
      <c r="L1887" s="9"/>
      <c r="O1887" s="9"/>
      <c r="P1887" s="9"/>
      <c r="R1887" s="9"/>
      <c r="U1887" s="9"/>
      <c r="AP1887" s="9"/>
      <c r="AS1887" s="9"/>
      <c r="AV1887" s="9"/>
      <c r="AW1887" s="9"/>
      <c r="AY1887" s="9"/>
      <c r="BB1887" s="9"/>
    </row>
    <row r="1888" spans="3:54">
      <c r="C1888" s="9"/>
      <c r="F1888" s="9"/>
      <c r="G1888" s="9"/>
      <c r="I1888" s="9"/>
      <c r="L1888" s="9"/>
      <c r="O1888" s="9"/>
      <c r="P1888" s="9"/>
      <c r="R1888" s="9"/>
      <c r="U1888" s="9"/>
      <c r="AP1888" s="9"/>
      <c r="AS1888" s="9"/>
      <c r="AV1888" s="9"/>
      <c r="AW1888" s="9"/>
      <c r="AY1888" s="9"/>
      <c r="BB1888" s="9"/>
    </row>
    <row r="1889" spans="3:54">
      <c r="C1889" s="9"/>
      <c r="F1889" s="9"/>
      <c r="G1889" s="9"/>
      <c r="I1889" s="9"/>
      <c r="L1889" s="9"/>
      <c r="O1889" s="9"/>
      <c r="P1889" s="9"/>
      <c r="R1889" s="9"/>
      <c r="U1889" s="9"/>
      <c r="AP1889" s="9"/>
      <c r="AS1889" s="9"/>
      <c r="AV1889" s="9"/>
      <c r="AW1889" s="9"/>
      <c r="AY1889" s="9"/>
      <c r="BB1889" s="9"/>
    </row>
    <row r="1890" spans="3:54">
      <c r="C1890" s="9"/>
      <c r="F1890" s="9"/>
      <c r="G1890" s="9"/>
      <c r="I1890" s="9"/>
      <c r="L1890" s="9"/>
      <c r="O1890" s="9"/>
      <c r="P1890" s="9"/>
      <c r="R1890" s="9"/>
      <c r="U1890" s="9"/>
      <c r="AP1890" s="9"/>
      <c r="AS1890" s="9"/>
      <c r="AV1890" s="9"/>
      <c r="AW1890" s="9"/>
      <c r="AY1890" s="9"/>
      <c r="BB1890" s="9"/>
    </row>
    <row r="1891" spans="3:54">
      <c r="C1891" s="9"/>
      <c r="F1891" s="9"/>
      <c r="G1891" s="9"/>
      <c r="I1891" s="9"/>
      <c r="L1891" s="9"/>
      <c r="O1891" s="9"/>
      <c r="P1891" s="9"/>
      <c r="R1891" s="9"/>
      <c r="U1891" s="9"/>
      <c r="AP1891" s="9"/>
      <c r="AS1891" s="9"/>
      <c r="AV1891" s="9"/>
      <c r="AW1891" s="9"/>
      <c r="AY1891" s="9"/>
      <c r="BB1891" s="9"/>
    </row>
    <row r="1892" spans="3:54">
      <c r="C1892" s="9"/>
      <c r="F1892" s="9"/>
      <c r="G1892" s="9"/>
      <c r="I1892" s="9"/>
      <c r="L1892" s="9"/>
      <c r="O1892" s="9"/>
      <c r="P1892" s="9"/>
      <c r="R1892" s="9"/>
      <c r="U1892" s="9"/>
      <c r="AP1892" s="9"/>
      <c r="AS1892" s="9"/>
      <c r="AV1892" s="9"/>
      <c r="AW1892" s="9"/>
      <c r="AY1892" s="9"/>
      <c r="BB1892" s="9"/>
    </row>
    <row r="1893" spans="3:54">
      <c r="C1893" s="9"/>
      <c r="F1893" s="9"/>
      <c r="G1893" s="9"/>
      <c r="I1893" s="9"/>
      <c r="L1893" s="9"/>
      <c r="O1893" s="9"/>
      <c r="P1893" s="9"/>
      <c r="R1893" s="9"/>
      <c r="U1893" s="9"/>
      <c r="AP1893" s="9"/>
      <c r="AS1893" s="9"/>
      <c r="AV1893" s="9"/>
      <c r="AW1893" s="9"/>
      <c r="AY1893" s="9"/>
      <c r="BB1893" s="9"/>
    </row>
    <row r="1894" spans="3:54">
      <c r="C1894" s="9"/>
      <c r="F1894" s="9"/>
      <c r="G1894" s="9"/>
      <c r="I1894" s="9"/>
      <c r="L1894" s="9"/>
      <c r="O1894" s="9"/>
      <c r="P1894" s="9"/>
      <c r="R1894" s="9"/>
      <c r="U1894" s="9"/>
      <c r="AP1894" s="9"/>
      <c r="AS1894" s="9"/>
      <c r="AV1894" s="9"/>
      <c r="AW1894" s="9"/>
      <c r="AY1894" s="9"/>
      <c r="BB1894" s="9"/>
    </row>
    <row r="1895" spans="3:54">
      <c r="C1895" s="9"/>
      <c r="F1895" s="9"/>
      <c r="G1895" s="9"/>
      <c r="I1895" s="9"/>
      <c r="L1895" s="9"/>
      <c r="O1895" s="9"/>
      <c r="P1895" s="9"/>
      <c r="R1895" s="9"/>
      <c r="U1895" s="9"/>
      <c r="AP1895" s="9"/>
      <c r="AS1895" s="9"/>
      <c r="AV1895" s="9"/>
      <c r="AW1895" s="9"/>
      <c r="AY1895" s="9"/>
      <c r="BB1895" s="9"/>
    </row>
    <row r="1896" spans="3:54">
      <c r="C1896" s="9"/>
      <c r="F1896" s="9"/>
      <c r="G1896" s="9"/>
      <c r="I1896" s="9"/>
      <c r="L1896" s="9"/>
      <c r="O1896" s="9"/>
      <c r="P1896" s="9"/>
      <c r="R1896" s="9"/>
      <c r="U1896" s="9"/>
      <c r="AP1896" s="9"/>
      <c r="AS1896" s="9"/>
      <c r="AV1896" s="9"/>
      <c r="AW1896" s="9"/>
      <c r="AY1896" s="9"/>
      <c r="BB1896" s="9"/>
    </row>
    <row r="1897" spans="3:54">
      <c r="C1897" s="9"/>
      <c r="F1897" s="9"/>
      <c r="G1897" s="9"/>
      <c r="I1897" s="9"/>
      <c r="L1897" s="9"/>
      <c r="O1897" s="9"/>
      <c r="P1897" s="9"/>
      <c r="R1897" s="9"/>
      <c r="U1897" s="9"/>
      <c r="AP1897" s="9"/>
      <c r="AS1897" s="9"/>
      <c r="AV1897" s="9"/>
      <c r="AW1897" s="9"/>
      <c r="AY1897" s="9"/>
      <c r="BB1897" s="9"/>
    </row>
    <row r="1898" spans="3:54">
      <c r="C1898" s="9"/>
      <c r="F1898" s="9"/>
      <c r="G1898" s="9"/>
      <c r="I1898" s="9"/>
      <c r="L1898" s="9"/>
      <c r="O1898" s="9"/>
      <c r="P1898" s="9"/>
      <c r="R1898" s="9"/>
      <c r="U1898" s="9"/>
      <c r="AP1898" s="9"/>
      <c r="AS1898" s="9"/>
      <c r="AV1898" s="9"/>
      <c r="AW1898" s="9"/>
      <c r="AY1898" s="9"/>
      <c r="BB1898" s="9"/>
    </row>
    <row r="1899" spans="3:54">
      <c r="C1899" s="9"/>
      <c r="F1899" s="9"/>
      <c r="G1899" s="9"/>
      <c r="I1899" s="9"/>
      <c r="L1899" s="9"/>
      <c r="O1899" s="9"/>
      <c r="P1899" s="9"/>
      <c r="R1899" s="9"/>
      <c r="U1899" s="9"/>
      <c r="AP1899" s="9"/>
      <c r="AS1899" s="9"/>
      <c r="AV1899" s="9"/>
      <c r="AW1899" s="9"/>
      <c r="AY1899" s="9"/>
      <c r="BB1899" s="9"/>
    </row>
    <row r="1900" spans="3:54">
      <c r="C1900" s="9"/>
      <c r="F1900" s="9"/>
      <c r="G1900" s="9"/>
      <c r="I1900" s="9"/>
      <c r="L1900" s="9"/>
      <c r="O1900" s="9"/>
      <c r="P1900" s="9"/>
      <c r="R1900" s="9"/>
      <c r="U1900" s="9"/>
      <c r="AP1900" s="9"/>
      <c r="AS1900" s="9"/>
      <c r="AV1900" s="9"/>
      <c r="AW1900" s="9"/>
      <c r="AY1900" s="9"/>
      <c r="BB1900" s="9"/>
    </row>
    <row r="1901" spans="3:54">
      <c r="C1901" s="9"/>
      <c r="F1901" s="9"/>
      <c r="G1901" s="9"/>
      <c r="I1901" s="9"/>
      <c r="L1901" s="9"/>
      <c r="O1901" s="9"/>
      <c r="P1901" s="9"/>
      <c r="R1901" s="9"/>
      <c r="U1901" s="9"/>
      <c r="AP1901" s="9"/>
      <c r="AS1901" s="9"/>
      <c r="AV1901" s="9"/>
      <c r="AW1901" s="9"/>
      <c r="AY1901" s="9"/>
      <c r="BB1901" s="9"/>
    </row>
    <row r="1902" spans="3:54">
      <c r="C1902" s="9"/>
      <c r="F1902" s="9"/>
      <c r="G1902" s="9"/>
      <c r="I1902" s="9"/>
      <c r="L1902" s="9"/>
      <c r="O1902" s="9"/>
      <c r="P1902" s="9"/>
      <c r="R1902" s="9"/>
      <c r="U1902" s="9"/>
      <c r="AP1902" s="9"/>
      <c r="AS1902" s="9"/>
      <c r="AV1902" s="9"/>
      <c r="AW1902" s="9"/>
      <c r="AY1902" s="9"/>
      <c r="BB1902" s="9"/>
    </row>
    <row r="1903" spans="3:54">
      <c r="C1903" s="9"/>
      <c r="F1903" s="9"/>
      <c r="G1903" s="9"/>
      <c r="I1903" s="9"/>
      <c r="L1903" s="9"/>
      <c r="O1903" s="9"/>
      <c r="P1903" s="9"/>
      <c r="R1903" s="9"/>
      <c r="U1903" s="9"/>
      <c r="AP1903" s="9"/>
      <c r="AS1903" s="9"/>
      <c r="AV1903" s="9"/>
      <c r="AW1903" s="9"/>
      <c r="AY1903" s="9"/>
      <c r="BB1903" s="9"/>
    </row>
    <row r="1904" spans="3:54">
      <c r="C1904" s="9"/>
      <c r="F1904" s="9"/>
      <c r="G1904" s="9"/>
      <c r="I1904" s="9"/>
      <c r="L1904" s="9"/>
      <c r="O1904" s="9"/>
      <c r="P1904" s="9"/>
      <c r="R1904" s="9"/>
      <c r="U1904" s="9"/>
      <c r="AP1904" s="9"/>
      <c r="AS1904" s="9"/>
      <c r="AV1904" s="9"/>
      <c r="AW1904" s="9"/>
      <c r="AY1904" s="9"/>
      <c r="BB1904" s="9"/>
    </row>
    <row r="1905" spans="3:54">
      <c r="C1905" s="9"/>
      <c r="F1905" s="9"/>
      <c r="G1905" s="9"/>
      <c r="I1905" s="9"/>
      <c r="L1905" s="9"/>
      <c r="O1905" s="9"/>
      <c r="P1905" s="9"/>
      <c r="R1905" s="9"/>
      <c r="U1905" s="9"/>
      <c r="AP1905" s="9"/>
      <c r="AS1905" s="9"/>
      <c r="AV1905" s="9"/>
      <c r="AW1905" s="9"/>
      <c r="AY1905" s="9"/>
      <c r="BB1905" s="9"/>
    </row>
    <row r="1906" spans="3:54">
      <c r="C1906" s="9"/>
      <c r="F1906" s="9"/>
      <c r="G1906" s="9"/>
      <c r="I1906" s="9"/>
      <c r="L1906" s="9"/>
      <c r="O1906" s="9"/>
      <c r="P1906" s="9"/>
      <c r="R1906" s="9"/>
      <c r="U1906" s="9"/>
      <c r="AP1906" s="9"/>
      <c r="AS1906" s="9"/>
      <c r="AV1906" s="9"/>
      <c r="AW1906" s="9"/>
      <c r="AY1906" s="9"/>
      <c r="BB1906" s="9"/>
    </row>
    <row r="1907" spans="3:54">
      <c r="C1907" s="9"/>
      <c r="F1907" s="9"/>
      <c r="G1907" s="9"/>
      <c r="I1907" s="9"/>
      <c r="L1907" s="9"/>
      <c r="O1907" s="9"/>
      <c r="P1907" s="9"/>
      <c r="R1907" s="9"/>
      <c r="U1907" s="9"/>
      <c r="AP1907" s="9"/>
      <c r="AS1907" s="9"/>
      <c r="AV1907" s="9"/>
      <c r="AW1907" s="9"/>
      <c r="AY1907" s="9"/>
      <c r="BB1907" s="9"/>
    </row>
    <row r="1908" spans="3:54">
      <c r="C1908" s="9"/>
      <c r="F1908" s="9"/>
      <c r="G1908" s="9"/>
      <c r="I1908" s="9"/>
      <c r="L1908" s="9"/>
      <c r="O1908" s="9"/>
      <c r="P1908" s="9"/>
      <c r="R1908" s="9"/>
      <c r="U1908" s="9"/>
      <c r="AP1908" s="9"/>
      <c r="AS1908" s="9"/>
      <c r="AV1908" s="9"/>
      <c r="AW1908" s="9"/>
      <c r="AY1908" s="9"/>
      <c r="BB1908" s="9"/>
    </row>
    <row r="1909" spans="3:54">
      <c r="C1909" s="9"/>
      <c r="F1909" s="9"/>
      <c r="G1909" s="9"/>
      <c r="I1909" s="9"/>
      <c r="L1909" s="9"/>
      <c r="O1909" s="9"/>
      <c r="P1909" s="9"/>
      <c r="R1909" s="9"/>
      <c r="U1909" s="9"/>
      <c r="AP1909" s="9"/>
      <c r="AS1909" s="9"/>
      <c r="AV1909" s="9"/>
      <c r="AW1909" s="9"/>
      <c r="AY1909" s="9"/>
      <c r="BB1909" s="9"/>
    </row>
    <row r="1910" spans="3:54">
      <c r="C1910" s="9"/>
      <c r="F1910" s="9"/>
      <c r="G1910" s="9"/>
      <c r="I1910" s="9"/>
      <c r="L1910" s="9"/>
      <c r="O1910" s="9"/>
      <c r="P1910" s="9"/>
      <c r="R1910" s="9"/>
      <c r="U1910" s="9"/>
      <c r="AP1910" s="9"/>
      <c r="AS1910" s="9"/>
      <c r="AV1910" s="9"/>
      <c r="AW1910" s="9"/>
      <c r="AY1910" s="9"/>
      <c r="BB1910" s="9"/>
    </row>
    <row r="1911" spans="3:54">
      <c r="C1911" s="9"/>
      <c r="F1911" s="9"/>
      <c r="G1911" s="9"/>
      <c r="I1911" s="9"/>
      <c r="L1911" s="9"/>
      <c r="O1911" s="9"/>
      <c r="P1911" s="9"/>
      <c r="R1911" s="9"/>
      <c r="U1911" s="9"/>
      <c r="AP1911" s="9"/>
      <c r="AS1911" s="9"/>
      <c r="AV1911" s="9"/>
      <c r="AW1911" s="9"/>
      <c r="AY1911" s="9"/>
      <c r="BB1911" s="9"/>
    </row>
    <row r="1912" spans="3:54">
      <c r="C1912" s="9"/>
      <c r="F1912" s="9"/>
      <c r="G1912" s="9"/>
      <c r="I1912" s="9"/>
      <c r="L1912" s="9"/>
      <c r="O1912" s="9"/>
      <c r="P1912" s="9"/>
      <c r="R1912" s="9"/>
      <c r="U1912" s="9"/>
      <c r="AP1912" s="9"/>
      <c r="AS1912" s="9"/>
      <c r="AV1912" s="9"/>
      <c r="AW1912" s="9"/>
      <c r="AY1912" s="9"/>
      <c r="BB1912" s="9"/>
    </row>
    <row r="1913" spans="3:54">
      <c r="C1913" s="9"/>
      <c r="F1913" s="9"/>
      <c r="G1913" s="9"/>
      <c r="I1913" s="9"/>
      <c r="L1913" s="9"/>
      <c r="O1913" s="9"/>
      <c r="P1913" s="9"/>
      <c r="R1913" s="9"/>
      <c r="U1913" s="9"/>
      <c r="AP1913" s="9"/>
      <c r="AS1913" s="9"/>
      <c r="AV1913" s="9"/>
      <c r="AW1913" s="9"/>
      <c r="AY1913" s="9"/>
      <c r="BB1913" s="9"/>
    </row>
    <row r="1914" spans="3:54">
      <c r="C1914" s="9"/>
      <c r="F1914" s="9"/>
      <c r="G1914" s="9"/>
      <c r="I1914" s="9"/>
      <c r="L1914" s="9"/>
      <c r="O1914" s="9"/>
      <c r="P1914" s="9"/>
      <c r="R1914" s="9"/>
      <c r="U1914" s="9"/>
      <c r="AP1914" s="9"/>
      <c r="AS1914" s="9"/>
      <c r="AV1914" s="9"/>
      <c r="AW1914" s="9"/>
      <c r="AY1914" s="9"/>
      <c r="BB1914" s="9"/>
    </row>
    <row r="1915" spans="3:54">
      <c r="C1915" s="9"/>
      <c r="F1915" s="9"/>
      <c r="G1915" s="9"/>
      <c r="I1915" s="9"/>
      <c r="L1915" s="9"/>
      <c r="O1915" s="9"/>
      <c r="P1915" s="9"/>
      <c r="R1915" s="9"/>
      <c r="U1915" s="9"/>
      <c r="AP1915" s="9"/>
      <c r="AS1915" s="9"/>
      <c r="AV1915" s="9"/>
      <c r="AW1915" s="9"/>
      <c r="AY1915" s="9"/>
      <c r="BB1915" s="9"/>
    </row>
    <row r="1916" spans="3:54">
      <c r="C1916" s="9"/>
      <c r="F1916" s="9"/>
      <c r="G1916" s="9"/>
      <c r="I1916" s="9"/>
      <c r="L1916" s="9"/>
      <c r="O1916" s="9"/>
      <c r="P1916" s="9"/>
      <c r="R1916" s="9"/>
      <c r="U1916" s="9"/>
      <c r="AP1916" s="9"/>
      <c r="AS1916" s="9"/>
      <c r="AV1916" s="9"/>
      <c r="AW1916" s="9"/>
      <c r="AY1916" s="9"/>
      <c r="BB1916" s="9"/>
    </row>
    <row r="1917" spans="3:54">
      <c r="C1917" s="9"/>
      <c r="F1917" s="9"/>
      <c r="G1917" s="9"/>
      <c r="I1917" s="9"/>
      <c r="L1917" s="9"/>
      <c r="O1917" s="9"/>
      <c r="P1917" s="9"/>
      <c r="R1917" s="9"/>
      <c r="U1917" s="9"/>
      <c r="AP1917" s="9"/>
      <c r="AS1917" s="9"/>
      <c r="AV1917" s="9"/>
      <c r="AW1917" s="9"/>
      <c r="AY1917" s="9"/>
      <c r="BB1917" s="9"/>
    </row>
    <row r="1918" spans="3:54">
      <c r="C1918" s="9"/>
      <c r="F1918" s="9"/>
      <c r="G1918" s="9"/>
      <c r="I1918" s="9"/>
      <c r="L1918" s="9"/>
      <c r="O1918" s="9"/>
      <c r="P1918" s="9"/>
      <c r="R1918" s="9"/>
      <c r="U1918" s="9"/>
      <c r="AP1918" s="9"/>
      <c r="AS1918" s="9"/>
      <c r="AV1918" s="9"/>
      <c r="AW1918" s="9"/>
      <c r="AY1918" s="9"/>
      <c r="BB1918" s="9"/>
    </row>
    <row r="1919" spans="3:54">
      <c r="C1919" s="9"/>
      <c r="F1919" s="9"/>
      <c r="G1919" s="9"/>
      <c r="I1919" s="9"/>
      <c r="L1919" s="9"/>
      <c r="O1919" s="9"/>
      <c r="P1919" s="9"/>
      <c r="R1919" s="9"/>
      <c r="U1919" s="9"/>
      <c r="AP1919" s="9"/>
      <c r="AS1919" s="9"/>
      <c r="AV1919" s="9"/>
      <c r="AW1919" s="9"/>
      <c r="AY1919" s="9"/>
      <c r="BB1919" s="9"/>
    </row>
    <row r="1920" spans="3:54">
      <c r="C1920" s="9"/>
      <c r="F1920" s="9"/>
      <c r="G1920" s="9"/>
      <c r="I1920" s="9"/>
      <c r="L1920" s="9"/>
      <c r="O1920" s="9"/>
      <c r="P1920" s="9"/>
      <c r="R1920" s="9"/>
      <c r="U1920" s="9"/>
      <c r="AP1920" s="9"/>
      <c r="AS1920" s="9"/>
      <c r="AV1920" s="9"/>
      <c r="AW1920" s="9"/>
      <c r="AY1920" s="9"/>
      <c r="BB1920" s="9"/>
    </row>
    <row r="1921" spans="3:54">
      <c r="C1921" s="9"/>
      <c r="F1921" s="9"/>
      <c r="G1921" s="9"/>
      <c r="I1921" s="9"/>
      <c r="L1921" s="9"/>
      <c r="O1921" s="9"/>
      <c r="P1921" s="9"/>
      <c r="R1921" s="9"/>
      <c r="U1921" s="9"/>
      <c r="AP1921" s="9"/>
      <c r="AS1921" s="9"/>
      <c r="AV1921" s="9"/>
      <c r="AW1921" s="9"/>
      <c r="AY1921" s="9"/>
      <c r="BB1921" s="9"/>
    </row>
    <row r="1922" spans="3:54">
      <c r="C1922" s="9"/>
      <c r="F1922" s="9"/>
      <c r="G1922" s="9"/>
      <c r="I1922" s="9"/>
      <c r="L1922" s="9"/>
      <c r="O1922" s="9"/>
      <c r="P1922" s="9"/>
      <c r="R1922" s="9"/>
      <c r="U1922" s="9"/>
      <c r="AP1922" s="9"/>
      <c r="AS1922" s="9"/>
      <c r="AV1922" s="9"/>
      <c r="AW1922" s="9"/>
      <c r="AY1922" s="9"/>
      <c r="BB1922" s="9"/>
    </row>
    <row r="1923" spans="3:54">
      <c r="C1923" s="9"/>
      <c r="F1923" s="9"/>
      <c r="G1923" s="9"/>
      <c r="I1923" s="9"/>
      <c r="L1923" s="9"/>
      <c r="O1923" s="9"/>
      <c r="P1923" s="9"/>
      <c r="R1923" s="9"/>
      <c r="U1923" s="9"/>
      <c r="AP1923" s="9"/>
      <c r="AS1923" s="9"/>
      <c r="AV1923" s="9"/>
      <c r="AW1923" s="9"/>
      <c r="AY1923" s="9"/>
      <c r="BB1923" s="9"/>
    </row>
    <row r="1924" spans="3:54">
      <c r="C1924" s="9"/>
      <c r="F1924" s="9"/>
      <c r="G1924" s="9"/>
      <c r="I1924" s="9"/>
      <c r="L1924" s="9"/>
      <c r="O1924" s="9"/>
      <c r="P1924" s="9"/>
      <c r="R1924" s="9"/>
      <c r="U1924" s="9"/>
      <c r="AP1924" s="9"/>
      <c r="AS1924" s="9"/>
      <c r="AV1924" s="9"/>
      <c r="AW1924" s="9"/>
      <c r="AY1924" s="9"/>
      <c r="BB1924" s="9"/>
    </row>
    <row r="1925" spans="3:54">
      <c r="C1925" s="9"/>
      <c r="F1925" s="9"/>
      <c r="G1925" s="9"/>
      <c r="I1925" s="9"/>
      <c r="L1925" s="9"/>
      <c r="O1925" s="9"/>
      <c r="P1925" s="9"/>
      <c r="R1925" s="9"/>
      <c r="U1925" s="9"/>
      <c r="AP1925" s="9"/>
      <c r="AS1925" s="9"/>
      <c r="AV1925" s="9"/>
      <c r="AW1925" s="9"/>
      <c r="AY1925" s="9"/>
      <c r="BB1925" s="9"/>
    </row>
    <row r="1926" spans="3:54">
      <c r="C1926" s="9"/>
      <c r="F1926" s="9"/>
      <c r="G1926" s="9"/>
      <c r="I1926" s="9"/>
      <c r="L1926" s="9"/>
      <c r="O1926" s="9"/>
      <c r="P1926" s="9"/>
      <c r="R1926" s="9"/>
      <c r="U1926" s="9"/>
      <c r="AP1926" s="9"/>
      <c r="AS1926" s="9"/>
      <c r="AV1926" s="9"/>
      <c r="AW1926" s="9"/>
      <c r="AY1926" s="9"/>
      <c r="BB1926" s="9"/>
    </row>
    <row r="1927" spans="3:54">
      <c r="C1927" s="9"/>
      <c r="F1927" s="9"/>
      <c r="G1927" s="9"/>
      <c r="I1927" s="9"/>
      <c r="L1927" s="9"/>
      <c r="O1927" s="9"/>
      <c r="P1927" s="9"/>
      <c r="R1927" s="9"/>
      <c r="U1927" s="9"/>
      <c r="AP1927" s="9"/>
      <c r="AS1927" s="9"/>
      <c r="AV1927" s="9"/>
      <c r="AW1927" s="9"/>
      <c r="AY1927" s="9"/>
      <c r="BB1927" s="9"/>
    </row>
    <row r="1928" spans="3:54">
      <c r="C1928" s="9"/>
      <c r="F1928" s="9"/>
      <c r="G1928" s="9"/>
      <c r="I1928" s="9"/>
      <c r="L1928" s="9"/>
      <c r="O1928" s="9"/>
      <c r="P1928" s="9"/>
      <c r="R1928" s="9"/>
      <c r="U1928" s="9"/>
      <c r="AP1928" s="9"/>
      <c r="AS1928" s="9"/>
      <c r="AV1928" s="9"/>
      <c r="AW1928" s="9"/>
      <c r="AY1928" s="9"/>
      <c r="BB1928" s="9"/>
    </row>
    <row r="1929" spans="3:54">
      <c r="C1929" s="9"/>
      <c r="F1929" s="9"/>
      <c r="G1929" s="9"/>
      <c r="I1929" s="9"/>
      <c r="L1929" s="9"/>
      <c r="O1929" s="9"/>
      <c r="P1929" s="9"/>
      <c r="R1929" s="9"/>
      <c r="U1929" s="9"/>
      <c r="AP1929" s="9"/>
      <c r="AS1929" s="9"/>
      <c r="AV1929" s="9"/>
      <c r="AW1929" s="9"/>
      <c r="AY1929" s="9"/>
      <c r="BB1929" s="9"/>
    </row>
    <row r="1930" spans="3:54">
      <c r="C1930" s="9"/>
      <c r="F1930" s="9"/>
      <c r="G1930" s="9"/>
      <c r="I1930" s="9"/>
      <c r="L1930" s="9"/>
      <c r="O1930" s="9"/>
      <c r="P1930" s="9"/>
      <c r="R1930" s="9"/>
      <c r="U1930" s="9"/>
      <c r="AP1930" s="9"/>
      <c r="AS1930" s="9"/>
      <c r="AV1930" s="9"/>
      <c r="AW1930" s="9"/>
      <c r="AY1930" s="9"/>
      <c r="BB1930" s="9"/>
    </row>
    <row r="1931" spans="3:54">
      <c r="C1931" s="9"/>
      <c r="F1931" s="9"/>
      <c r="G1931" s="9"/>
      <c r="I1931" s="9"/>
      <c r="L1931" s="9"/>
      <c r="O1931" s="9"/>
      <c r="P1931" s="9"/>
      <c r="R1931" s="9"/>
      <c r="U1931" s="9"/>
      <c r="AP1931" s="9"/>
      <c r="AS1931" s="9"/>
      <c r="AV1931" s="9"/>
      <c r="AW1931" s="9"/>
      <c r="AY1931" s="9"/>
      <c r="BB1931" s="9"/>
    </row>
    <row r="1932" spans="3:54">
      <c r="C1932" s="9"/>
      <c r="F1932" s="9"/>
      <c r="G1932" s="9"/>
      <c r="I1932" s="9"/>
      <c r="L1932" s="9"/>
      <c r="O1932" s="9"/>
      <c r="P1932" s="9"/>
      <c r="R1932" s="9"/>
      <c r="U1932" s="9"/>
      <c r="AP1932" s="9"/>
      <c r="AS1932" s="9"/>
      <c r="AV1932" s="9"/>
      <c r="AW1932" s="9"/>
      <c r="AY1932" s="9"/>
      <c r="BB1932" s="9"/>
    </row>
    <row r="1933" spans="3:54">
      <c r="C1933" s="9"/>
      <c r="F1933" s="9"/>
      <c r="G1933" s="9"/>
      <c r="I1933" s="9"/>
      <c r="L1933" s="9"/>
      <c r="O1933" s="9"/>
      <c r="P1933" s="9"/>
      <c r="R1933" s="9"/>
      <c r="U1933" s="9"/>
      <c r="AP1933" s="9"/>
      <c r="AS1933" s="9"/>
      <c r="AV1933" s="9"/>
      <c r="AW1933" s="9"/>
      <c r="AY1933" s="9"/>
      <c r="BB1933" s="9"/>
    </row>
    <row r="1934" spans="3:54">
      <c r="C1934" s="9"/>
      <c r="F1934" s="9"/>
      <c r="G1934" s="9"/>
      <c r="I1934" s="9"/>
      <c r="L1934" s="9"/>
      <c r="O1934" s="9"/>
      <c r="P1934" s="9"/>
      <c r="R1934" s="9"/>
      <c r="U1934" s="9"/>
      <c r="AP1934" s="9"/>
      <c r="AS1934" s="9"/>
      <c r="AV1934" s="9"/>
      <c r="AW1934" s="9"/>
      <c r="AY1934" s="9"/>
      <c r="BB1934" s="9"/>
    </row>
    <row r="1935" spans="3:54">
      <c r="C1935" s="9"/>
      <c r="F1935" s="9"/>
      <c r="G1935" s="9"/>
      <c r="I1935" s="9"/>
      <c r="L1935" s="9"/>
      <c r="O1935" s="9"/>
      <c r="P1935" s="9"/>
      <c r="R1935" s="9"/>
      <c r="U1935" s="9"/>
      <c r="AP1935" s="9"/>
      <c r="AS1935" s="9"/>
      <c r="AV1935" s="9"/>
      <c r="AW1935" s="9"/>
      <c r="AY1935" s="9"/>
      <c r="BB1935" s="9"/>
    </row>
    <row r="1936" spans="3:54">
      <c r="C1936" s="9"/>
      <c r="F1936" s="9"/>
      <c r="G1936" s="9"/>
      <c r="I1936" s="9"/>
      <c r="L1936" s="9"/>
      <c r="O1936" s="9"/>
      <c r="P1936" s="9"/>
      <c r="R1936" s="9"/>
      <c r="U1936" s="9"/>
      <c r="AP1936" s="9"/>
      <c r="AS1936" s="9"/>
      <c r="AV1936" s="9"/>
      <c r="AW1936" s="9"/>
      <c r="AY1936" s="9"/>
      <c r="BB1936" s="9"/>
    </row>
    <row r="1937" spans="3:54">
      <c r="C1937" s="9"/>
      <c r="F1937" s="9"/>
      <c r="G1937" s="9"/>
      <c r="I1937" s="9"/>
      <c r="L1937" s="9"/>
      <c r="O1937" s="9"/>
      <c r="P1937" s="9"/>
      <c r="R1937" s="9"/>
      <c r="U1937" s="9"/>
      <c r="AP1937" s="9"/>
      <c r="AS1937" s="9"/>
      <c r="AV1937" s="9"/>
      <c r="AW1937" s="9"/>
      <c r="AY1937" s="9"/>
      <c r="BB1937" s="9"/>
    </row>
    <row r="1938" spans="3:54">
      <c r="C1938" s="9"/>
      <c r="F1938" s="9"/>
      <c r="G1938" s="9"/>
      <c r="I1938" s="9"/>
      <c r="L1938" s="9"/>
      <c r="O1938" s="9"/>
      <c r="P1938" s="9"/>
      <c r="R1938" s="9"/>
      <c r="U1938" s="9"/>
      <c r="AP1938" s="9"/>
      <c r="AS1938" s="9"/>
      <c r="AV1938" s="9"/>
      <c r="AW1938" s="9"/>
      <c r="AY1938" s="9"/>
      <c r="BB1938" s="9"/>
    </row>
    <row r="1939" spans="3:54">
      <c r="C1939" s="9"/>
      <c r="F1939" s="9"/>
      <c r="G1939" s="9"/>
      <c r="I1939" s="9"/>
      <c r="L1939" s="9"/>
      <c r="O1939" s="9"/>
      <c r="P1939" s="9"/>
      <c r="R1939" s="9"/>
      <c r="U1939" s="9"/>
      <c r="AP1939" s="9"/>
      <c r="AS1939" s="9"/>
      <c r="AV1939" s="9"/>
      <c r="AW1939" s="9"/>
      <c r="AY1939" s="9"/>
      <c r="BB1939" s="9"/>
    </row>
    <row r="1940" spans="3:54">
      <c r="C1940" s="9"/>
      <c r="F1940" s="9"/>
      <c r="G1940" s="9"/>
      <c r="I1940" s="9"/>
      <c r="L1940" s="9"/>
      <c r="O1940" s="9"/>
      <c r="P1940" s="9"/>
      <c r="R1940" s="9"/>
      <c r="U1940" s="9"/>
      <c r="AP1940" s="9"/>
      <c r="AS1940" s="9"/>
      <c r="AV1940" s="9"/>
      <c r="AW1940" s="9"/>
      <c r="AY1940" s="9"/>
      <c r="BB1940" s="9"/>
    </row>
    <row r="1941" spans="3:54">
      <c r="C1941" s="9"/>
      <c r="F1941" s="9"/>
      <c r="G1941" s="9"/>
      <c r="I1941" s="9"/>
      <c r="L1941" s="9"/>
      <c r="O1941" s="9"/>
      <c r="P1941" s="9"/>
      <c r="R1941" s="9"/>
      <c r="U1941" s="9"/>
      <c r="AP1941" s="9"/>
      <c r="AS1941" s="9"/>
      <c r="AV1941" s="9"/>
      <c r="AW1941" s="9"/>
      <c r="AY1941" s="9"/>
      <c r="BB1941" s="9"/>
    </row>
    <row r="1942" spans="3:54">
      <c r="C1942" s="9"/>
      <c r="F1942" s="9"/>
      <c r="G1942" s="9"/>
      <c r="I1942" s="9"/>
      <c r="L1942" s="9"/>
      <c r="O1942" s="9"/>
      <c r="P1942" s="9"/>
      <c r="R1942" s="9"/>
      <c r="U1942" s="9"/>
      <c r="AP1942" s="9"/>
      <c r="AS1942" s="9"/>
      <c r="AV1942" s="9"/>
      <c r="AW1942" s="9"/>
      <c r="AY1942" s="9"/>
      <c r="BB1942" s="9"/>
    </row>
    <row r="1943" spans="3:54">
      <c r="C1943" s="9"/>
      <c r="F1943" s="9"/>
      <c r="G1943" s="9"/>
      <c r="I1943" s="9"/>
      <c r="L1943" s="9"/>
      <c r="O1943" s="9"/>
      <c r="P1943" s="9"/>
      <c r="R1943" s="9"/>
      <c r="U1943" s="9"/>
      <c r="AP1943" s="9"/>
      <c r="AS1943" s="9"/>
      <c r="AV1943" s="9"/>
      <c r="AW1943" s="9"/>
      <c r="AY1943" s="9"/>
      <c r="BB1943" s="9"/>
    </row>
    <row r="1944" spans="3:54">
      <c r="C1944" s="9"/>
      <c r="F1944" s="9"/>
      <c r="G1944" s="9"/>
      <c r="I1944" s="9"/>
      <c r="L1944" s="9"/>
      <c r="O1944" s="9"/>
      <c r="P1944" s="9"/>
      <c r="R1944" s="9"/>
      <c r="U1944" s="9"/>
      <c r="AP1944" s="9"/>
      <c r="AS1944" s="9"/>
      <c r="AV1944" s="9"/>
      <c r="AW1944" s="9"/>
      <c r="AY1944" s="9"/>
      <c r="BB1944" s="9"/>
    </row>
    <row r="1945" spans="3:54">
      <c r="C1945" s="9"/>
      <c r="F1945" s="9"/>
      <c r="G1945" s="9"/>
      <c r="I1945" s="9"/>
      <c r="L1945" s="9"/>
      <c r="O1945" s="9"/>
      <c r="P1945" s="9"/>
      <c r="R1945" s="9"/>
      <c r="U1945" s="9"/>
      <c r="AP1945" s="9"/>
      <c r="AS1945" s="9"/>
      <c r="AV1945" s="9"/>
      <c r="AW1945" s="9"/>
      <c r="AY1945" s="9"/>
      <c r="BB1945" s="9"/>
    </row>
    <row r="1946" spans="3:54">
      <c r="C1946" s="9"/>
      <c r="F1946" s="9"/>
      <c r="G1946" s="9"/>
      <c r="I1946" s="9"/>
      <c r="L1946" s="9"/>
      <c r="O1946" s="9"/>
      <c r="P1946" s="9"/>
      <c r="R1946" s="9"/>
      <c r="U1946" s="9"/>
      <c r="AP1946" s="9"/>
      <c r="AS1946" s="9"/>
      <c r="AV1946" s="9"/>
      <c r="AW1946" s="9"/>
      <c r="AY1946" s="9"/>
      <c r="BB1946" s="9"/>
    </row>
    <row r="1947" spans="3:54">
      <c r="C1947" s="9"/>
      <c r="F1947" s="9"/>
      <c r="G1947" s="9"/>
      <c r="I1947" s="9"/>
      <c r="L1947" s="9"/>
      <c r="O1947" s="9"/>
      <c r="P1947" s="9"/>
      <c r="R1947" s="9"/>
      <c r="U1947" s="9"/>
      <c r="AP1947" s="9"/>
      <c r="AS1947" s="9"/>
      <c r="AV1947" s="9"/>
      <c r="AW1947" s="9"/>
      <c r="AY1947" s="9"/>
      <c r="BB1947" s="9"/>
    </row>
    <row r="1948" spans="3:54">
      <c r="C1948" s="9"/>
      <c r="F1948" s="9"/>
      <c r="G1948" s="9"/>
      <c r="I1948" s="9"/>
      <c r="L1948" s="9"/>
      <c r="O1948" s="9"/>
      <c r="P1948" s="9"/>
      <c r="R1948" s="9"/>
      <c r="U1948" s="9"/>
      <c r="AP1948" s="9"/>
      <c r="AS1948" s="9"/>
      <c r="AV1948" s="9"/>
      <c r="AW1948" s="9"/>
      <c r="AY1948" s="9"/>
      <c r="BB1948" s="9"/>
    </row>
    <row r="1949" spans="3:54">
      <c r="C1949" s="9"/>
      <c r="F1949" s="9"/>
      <c r="G1949" s="9"/>
      <c r="I1949" s="9"/>
      <c r="L1949" s="9"/>
      <c r="O1949" s="9"/>
      <c r="P1949" s="9"/>
      <c r="R1949" s="9"/>
      <c r="U1949" s="9"/>
      <c r="AP1949" s="9"/>
      <c r="AS1949" s="9"/>
      <c r="AV1949" s="9"/>
      <c r="AW1949" s="9"/>
      <c r="AY1949" s="9"/>
      <c r="BB1949" s="9"/>
    </row>
    <row r="1950" spans="3:54">
      <c r="C1950" s="9"/>
      <c r="F1950" s="9"/>
      <c r="G1950" s="9"/>
      <c r="I1950" s="9"/>
      <c r="L1950" s="9"/>
      <c r="O1950" s="9"/>
      <c r="P1950" s="9"/>
      <c r="R1950" s="9"/>
      <c r="U1950" s="9"/>
      <c r="AP1950" s="9"/>
      <c r="AS1950" s="9"/>
      <c r="AV1950" s="9"/>
      <c r="AW1950" s="9"/>
      <c r="AY1950" s="9"/>
      <c r="BB1950" s="9"/>
    </row>
    <row r="1951" spans="3:54">
      <c r="C1951" s="9"/>
      <c r="F1951" s="9"/>
      <c r="G1951" s="9"/>
      <c r="I1951" s="9"/>
      <c r="L1951" s="9"/>
      <c r="O1951" s="9"/>
      <c r="P1951" s="9"/>
      <c r="R1951" s="9"/>
      <c r="U1951" s="9"/>
      <c r="AP1951" s="9"/>
      <c r="AS1951" s="9"/>
      <c r="AV1951" s="9"/>
      <c r="AW1951" s="9"/>
      <c r="AY1951" s="9"/>
      <c r="BB1951" s="9"/>
    </row>
    <row r="1952" spans="3:54">
      <c r="C1952" s="9"/>
      <c r="F1952" s="9"/>
      <c r="G1952" s="9"/>
      <c r="I1952" s="9"/>
      <c r="L1952" s="9"/>
      <c r="O1952" s="9"/>
      <c r="P1952" s="9"/>
      <c r="R1952" s="9"/>
      <c r="U1952" s="9"/>
      <c r="AP1952" s="9"/>
      <c r="AS1952" s="9"/>
      <c r="AV1952" s="9"/>
      <c r="AW1952" s="9"/>
      <c r="AY1952" s="9"/>
      <c r="BB1952" s="9"/>
    </row>
    <row r="1953" spans="3:54">
      <c r="C1953" s="9"/>
      <c r="F1953" s="9"/>
      <c r="G1953" s="9"/>
      <c r="I1953" s="9"/>
      <c r="L1953" s="9"/>
      <c r="O1953" s="9"/>
      <c r="P1953" s="9"/>
      <c r="R1953" s="9"/>
      <c r="U1953" s="9"/>
      <c r="AP1953" s="9"/>
      <c r="AS1953" s="9"/>
      <c r="AV1953" s="9"/>
      <c r="AW1953" s="9"/>
      <c r="AY1953" s="9"/>
      <c r="BB1953" s="9"/>
    </row>
    <row r="1954" spans="3:54">
      <c r="C1954" s="9"/>
      <c r="F1954" s="9"/>
      <c r="G1954" s="9"/>
      <c r="I1954" s="9"/>
      <c r="L1954" s="9"/>
      <c r="O1954" s="9"/>
      <c r="P1954" s="9"/>
      <c r="R1954" s="9"/>
      <c r="U1954" s="9"/>
      <c r="AP1954" s="9"/>
      <c r="AS1954" s="9"/>
      <c r="AV1954" s="9"/>
      <c r="AW1954" s="9"/>
      <c r="AY1954" s="9"/>
      <c r="BB1954" s="9"/>
    </row>
    <row r="1955" spans="3:54">
      <c r="C1955" s="9"/>
      <c r="F1955" s="9"/>
      <c r="G1955" s="9"/>
      <c r="I1955" s="9"/>
      <c r="L1955" s="9"/>
      <c r="O1955" s="9"/>
      <c r="P1955" s="9"/>
      <c r="R1955" s="9"/>
      <c r="U1955" s="9"/>
      <c r="AP1955" s="9"/>
      <c r="AS1955" s="9"/>
      <c r="AV1955" s="9"/>
      <c r="AW1955" s="9"/>
      <c r="AY1955" s="9"/>
      <c r="BB1955" s="9"/>
    </row>
    <row r="1956" spans="3:54">
      <c r="C1956" s="9"/>
      <c r="F1956" s="9"/>
      <c r="G1956" s="9"/>
      <c r="I1956" s="9"/>
      <c r="L1956" s="9"/>
      <c r="O1956" s="9"/>
      <c r="P1956" s="9"/>
      <c r="R1956" s="9"/>
      <c r="U1956" s="9"/>
      <c r="AP1956" s="9"/>
      <c r="AS1956" s="9"/>
      <c r="AV1956" s="9"/>
      <c r="AW1956" s="9"/>
      <c r="AY1956" s="9"/>
      <c r="BB1956" s="9"/>
    </row>
    <row r="1957" spans="3:54">
      <c r="C1957" s="9"/>
      <c r="F1957" s="9"/>
      <c r="G1957" s="9"/>
      <c r="I1957" s="9"/>
      <c r="L1957" s="9"/>
      <c r="O1957" s="9"/>
      <c r="P1957" s="9"/>
      <c r="R1957" s="9"/>
      <c r="U1957" s="9"/>
      <c r="AP1957" s="9"/>
      <c r="AS1957" s="9"/>
      <c r="AV1957" s="9"/>
      <c r="AW1957" s="9"/>
      <c r="AY1957" s="9"/>
      <c r="BB1957" s="9"/>
    </row>
    <row r="1958" spans="3:54">
      <c r="C1958" s="9"/>
      <c r="F1958" s="9"/>
      <c r="G1958" s="9"/>
      <c r="I1958" s="9"/>
      <c r="L1958" s="9"/>
      <c r="O1958" s="9"/>
      <c r="P1958" s="9"/>
      <c r="R1958" s="9"/>
      <c r="U1958" s="9"/>
      <c r="AP1958" s="9"/>
      <c r="AS1958" s="9"/>
      <c r="AV1958" s="9"/>
      <c r="AW1958" s="9"/>
      <c r="AY1958" s="9"/>
      <c r="BB1958" s="9"/>
    </row>
    <row r="1959" spans="3:54">
      <c r="C1959" s="9"/>
      <c r="F1959" s="9"/>
      <c r="G1959" s="9"/>
      <c r="I1959" s="9"/>
      <c r="L1959" s="9"/>
      <c r="O1959" s="9"/>
      <c r="P1959" s="9"/>
      <c r="R1959" s="9"/>
      <c r="U1959" s="9"/>
      <c r="AP1959" s="9"/>
      <c r="AS1959" s="9"/>
      <c r="AV1959" s="9"/>
      <c r="AW1959" s="9"/>
      <c r="AY1959" s="9"/>
      <c r="BB1959" s="9"/>
    </row>
    <row r="1960" spans="3:54">
      <c r="C1960" s="9"/>
      <c r="F1960" s="9"/>
      <c r="G1960" s="9"/>
      <c r="I1960" s="9"/>
      <c r="L1960" s="9"/>
      <c r="O1960" s="9"/>
      <c r="P1960" s="9"/>
      <c r="R1960" s="9"/>
      <c r="U1960" s="9"/>
      <c r="AP1960" s="9"/>
      <c r="AS1960" s="9"/>
      <c r="AV1960" s="9"/>
      <c r="AW1960" s="9"/>
      <c r="AY1960" s="9"/>
      <c r="BB1960" s="9"/>
    </row>
    <row r="1961" spans="3:54">
      <c r="C1961" s="9"/>
      <c r="F1961" s="9"/>
      <c r="G1961" s="9"/>
      <c r="I1961" s="9"/>
      <c r="L1961" s="9"/>
      <c r="O1961" s="9"/>
      <c r="P1961" s="9"/>
      <c r="R1961" s="9"/>
      <c r="U1961" s="9"/>
      <c r="AP1961" s="9"/>
      <c r="AS1961" s="9"/>
      <c r="AV1961" s="9"/>
      <c r="AW1961" s="9"/>
      <c r="AY1961" s="9"/>
      <c r="BB1961" s="9"/>
    </row>
    <row r="1962" spans="3:54">
      <c r="C1962" s="9"/>
      <c r="F1962" s="9"/>
      <c r="G1962" s="9"/>
      <c r="I1962" s="9"/>
      <c r="L1962" s="9"/>
      <c r="O1962" s="9"/>
      <c r="P1962" s="9"/>
      <c r="R1962" s="9"/>
      <c r="U1962" s="9"/>
      <c r="AP1962" s="9"/>
      <c r="AS1962" s="9"/>
      <c r="AV1962" s="9"/>
      <c r="AW1962" s="9"/>
      <c r="AY1962" s="9"/>
      <c r="BB1962" s="9"/>
    </row>
    <row r="1963" spans="3:54">
      <c r="C1963" s="9"/>
      <c r="F1963" s="9"/>
      <c r="G1963" s="9"/>
      <c r="I1963" s="9"/>
      <c r="L1963" s="9"/>
      <c r="O1963" s="9"/>
      <c r="P1963" s="9"/>
      <c r="R1963" s="9"/>
      <c r="U1963" s="9"/>
      <c r="AP1963" s="9"/>
      <c r="AS1963" s="9"/>
      <c r="AV1963" s="9"/>
      <c r="AW1963" s="9"/>
      <c r="AY1963" s="9"/>
      <c r="BB1963" s="9"/>
    </row>
    <row r="1964" spans="3:54">
      <c r="C1964" s="9"/>
      <c r="F1964" s="9"/>
      <c r="G1964" s="9"/>
      <c r="I1964" s="9"/>
      <c r="L1964" s="9"/>
      <c r="O1964" s="9"/>
      <c r="P1964" s="9"/>
      <c r="R1964" s="9"/>
      <c r="U1964" s="9"/>
      <c r="AP1964" s="9"/>
      <c r="AS1964" s="9"/>
      <c r="AV1964" s="9"/>
      <c r="AW1964" s="9"/>
      <c r="AY1964" s="9"/>
      <c r="BB1964" s="9"/>
    </row>
    <row r="1965" spans="3:54">
      <c r="C1965" s="9"/>
      <c r="F1965" s="9"/>
      <c r="G1965" s="9"/>
      <c r="I1965" s="9"/>
      <c r="L1965" s="9"/>
      <c r="O1965" s="9"/>
      <c r="P1965" s="9"/>
      <c r="R1965" s="9"/>
      <c r="U1965" s="9"/>
      <c r="AP1965" s="9"/>
      <c r="AS1965" s="9"/>
      <c r="AV1965" s="9"/>
      <c r="AW1965" s="9"/>
      <c r="AY1965" s="9"/>
      <c r="BB1965" s="9"/>
    </row>
    <row r="1966" spans="3:54">
      <c r="C1966" s="9"/>
      <c r="F1966" s="9"/>
      <c r="G1966" s="9"/>
      <c r="I1966" s="9"/>
      <c r="L1966" s="9"/>
      <c r="O1966" s="9"/>
      <c r="P1966" s="9"/>
      <c r="R1966" s="9"/>
      <c r="U1966" s="9"/>
      <c r="AP1966" s="9"/>
      <c r="AS1966" s="9"/>
      <c r="AV1966" s="9"/>
      <c r="AW1966" s="9"/>
      <c r="AY1966" s="9"/>
      <c r="BB1966" s="9"/>
    </row>
    <row r="1967" spans="3:54">
      <c r="C1967" s="9"/>
      <c r="F1967" s="9"/>
      <c r="G1967" s="9"/>
      <c r="I1967" s="9"/>
      <c r="L1967" s="9"/>
      <c r="O1967" s="9"/>
      <c r="P1967" s="9"/>
      <c r="R1967" s="9"/>
      <c r="U1967" s="9"/>
      <c r="AP1967" s="9"/>
      <c r="AS1967" s="9"/>
      <c r="AV1967" s="9"/>
      <c r="AW1967" s="9"/>
      <c r="AY1967" s="9"/>
      <c r="BB1967" s="9"/>
    </row>
    <row r="1968" spans="3:54">
      <c r="C1968" s="9"/>
      <c r="F1968" s="9"/>
      <c r="G1968" s="9"/>
      <c r="I1968" s="9"/>
      <c r="L1968" s="9"/>
      <c r="O1968" s="9"/>
      <c r="P1968" s="9"/>
      <c r="R1968" s="9"/>
      <c r="U1968" s="9"/>
      <c r="AP1968" s="9"/>
      <c r="AS1968" s="9"/>
      <c r="AV1968" s="9"/>
      <c r="AW1968" s="9"/>
      <c r="AY1968" s="9"/>
      <c r="BB1968" s="9"/>
    </row>
    <row r="1969" spans="3:54">
      <c r="C1969" s="9"/>
      <c r="F1969" s="9"/>
      <c r="G1969" s="9"/>
      <c r="I1969" s="9"/>
      <c r="L1969" s="9"/>
      <c r="O1969" s="9"/>
      <c r="P1969" s="9"/>
      <c r="R1969" s="9"/>
      <c r="U1969" s="9"/>
      <c r="AP1969" s="9"/>
      <c r="AS1969" s="9"/>
      <c r="AV1969" s="9"/>
      <c r="AW1969" s="9"/>
      <c r="AY1969" s="9"/>
      <c r="BB1969" s="9"/>
    </row>
    <row r="1970" spans="3:54">
      <c r="C1970" s="9"/>
      <c r="F1970" s="9"/>
      <c r="G1970" s="9"/>
      <c r="I1970" s="9"/>
      <c r="L1970" s="9"/>
      <c r="O1970" s="9"/>
      <c r="P1970" s="9"/>
      <c r="R1970" s="9"/>
      <c r="U1970" s="9"/>
      <c r="AP1970" s="9"/>
      <c r="AS1970" s="9"/>
      <c r="AV1970" s="9"/>
      <c r="AW1970" s="9"/>
      <c r="AY1970" s="9"/>
      <c r="BB1970" s="9"/>
    </row>
    <row r="1971" spans="3:54">
      <c r="C1971" s="9"/>
      <c r="F1971" s="9"/>
      <c r="G1971" s="9"/>
      <c r="I1971" s="9"/>
      <c r="L1971" s="9"/>
      <c r="O1971" s="9"/>
      <c r="P1971" s="9"/>
      <c r="R1971" s="9"/>
      <c r="U1971" s="9"/>
      <c r="AP1971" s="9"/>
      <c r="AS1971" s="9"/>
      <c r="AV1971" s="9"/>
      <c r="AW1971" s="9"/>
      <c r="AY1971" s="9"/>
      <c r="BB1971" s="9"/>
    </row>
    <row r="1972" spans="3:54">
      <c r="C1972" s="9"/>
      <c r="F1972" s="9"/>
      <c r="G1972" s="9"/>
      <c r="I1972" s="9"/>
      <c r="L1972" s="9"/>
      <c r="O1972" s="9"/>
      <c r="P1972" s="9"/>
      <c r="R1972" s="9"/>
      <c r="U1972" s="9"/>
      <c r="AP1972" s="9"/>
      <c r="AS1972" s="9"/>
      <c r="AV1972" s="9"/>
      <c r="AW1972" s="9"/>
      <c r="AY1972" s="9"/>
      <c r="BB1972" s="9"/>
    </row>
    <row r="1973" spans="3:54">
      <c r="C1973" s="9"/>
      <c r="F1973" s="9"/>
      <c r="G1973" s="9"/>
      <c r="I1973" s="9"/>
      <c r="L1973" s="9"/>
      <c r="O1973" s="9"/>
      <c r="P1973" s="9"/>
      <c r="R1973" s="9"/>
      <c r="U1973" s="9"/>
      <c r="AP1973" s="9"/>
      <c r="AS1973" s="9"/>
      <c r="AV1973" s="9"/>
      <c r="AW1973" s="9"/>
      <c r="AY1973" s="9"/>
      <c r="BB1973" s="9"/>
    </row>
    <row r="1974" spans="3:54">
      <c r="C1974" s="9"/>
      <c r="F1974" s="9"/>
      <c r="G1974" s="9"/>
      <c r="I1974" s="9"/>
      <c r="L1974" s="9"/>
      <c r="O1974" s="9"/>
      <c r="P1974" s="9"/>
      <c r="R1974" s="9"/>
      <c r="U1974" s="9"/>
      <c r="AP1974" s="9"/>
      <c r="AS1974" s="9"/>
      <c r="AV1974" s="9"/>
      <c r="AW1974" s="9"/>
      <c r="AY1974" s="9"/>
      <c r="BB1974" s="9"/>
    </row>
    <row r="1975" spans="3:54">
      <c r="C1975" s="9"/>
      <c r="F1975" s="9"/>
      <c r="G1975" s="9"/>
      <c r="I1975" s="9"/>
      <c r="L1975" s="9"/>
      <c r="O1975" s="9"/>
      <c r="P1975" s="9"/>
      <c r="R1975" s="9"/>
      <c r="U1975" s="9"/>
      <c r="AP1975" s="9"/>
      <c r="AS1975" s="9"/>
      <c r="AV1975" s="9"/>
      <c r="AW1975" s="9"/>
      <c r="AY1975" s="9"/>
      <c r="BB1975" s="9"/>
    </row>
    <row r="1976" spans="3:54">
      <c r="C1976" s="9"/>
      <c r="F1976" s="9"/>
      <c r="G1976" s="9"/>
      <c r="I1976" s="9"/>
      <c r="L1976" s="9"/>
      <c r="O1976" s="9"/>
      <c r="P1976" s="9"/>
      <c r="R1976" s="9"/>
      <c r="U1976" s="9"/>
      <c r="AP1976" s="9"/>
      <c r="AS1976" s="9"/>
      <c r="AV1976" s="9"/>
      <c r="AW1976" s="9"/>
      <c r="AY1976" s="9"/>
      <c r="BB1976" s="9"/>
    </row>
    <row r="1977" spans="3:54">
      <c r="C1977" s="9"/>
      <c r="F1977" s="9"/>
      <c r="G1977" s="9"/>
      <c r="I1977" s="9"/>
      <c r="L1977" s="9"/>
      <c r="O1977" s="9"/>
      <c r="P1977" s="9"/>
      <c r="R1977" s="9"/>
      <c r="U1977" s="9"/>
      <c r="AP1977" s="9"/>
      <c r="AS1977" s="9"/>
      <c r="AV1977" s="9"/>
      <c r="AW1977" s="9"/>
      <c r="AY1977" s="9"/>
      <c r="BB1977" s="9"/>
    </row>
    <row r="1978" spans="3:54">
      <c r="C1978" s="9"/>
      <c r="F1978" s="9"/>
      <c r="G1978" s="9"/>
      <c r="I1978" s="9"/>
      <c r="L1978" s="9"/>
      <c r="O1978" s="9"/>
      <c r="P1978" s="9"/>
      <c r="R1978" s="9"/>
      <c r="U1978" s="9"/>
      <c r="AP1978" s="9"/>
      <c r="AS1978" s="9"/>
      <c r="AV1978" s="9"/>
      <c r="AW1978" s="9"/>
      <c r="AY1978" s="9"/>
      <c r="BB1978" s="9"/>
    </row>
    <row r="1979" spans="3:54">
      <c r="C1979" s="9"/>
      <c r="F1979" s="9"/>
      <c r="G1979" s="9"/>
      <c r="I1979" s="9"/>
      <c r="L1979" s="9"/>
      <c r="O1979" s="9"/>
      <c r="P1979" s="9"/>
      <c r="R1979" s="9"/>
      <c r="U1979" s="9"/>
      <c r="AP1979" s="9"/>
      <c r="AS1979" s="9"/>
      <c r="AV1979" s="9"/>
      <c r="AW1979" s="9"/>
      <c r="AY1979" s="9"/>
      <c r="BB1979" s="9"/>
    </row>
    <row r="1980" spans="3:54">
      <c r="C1980" s="9"/>
      <c r="F1980" s="9"/>
      <c r="G1980" s="9"/>
      <c r="I1980" s="9"/>
      <c r="L1980" s="9"/>
      <c r="O1980" s="9"/>
      <c r="P1980" s="9"/>
      <c r="R1980" s="9"/>
      <c r="U1980" s="9"/>
      <c r="AP1980" s="9"/>
      <c r="AS1980" s="9"/>
      <c r="AV1980" s="9"/>
      <c r="AW1980" s="9"/>
      <c r="AY1980" s="9"/>
      <c r="BB1980" s="9"/>
    </row>
    <row r="1981" spans="3:54">
      <c r="C1981" s="9"/>
      <c r="F1981" s="9"/>
      <c r="G1981" s="9"/>
      <c r="I1981" s="9"/>
      <c r="L1981" s="9"/>
      <c r="O1981" s="9"/>
      <c r="P1981" s="9"/>
      <c r="R1981" s="9"/>
      <c r="U1981" s="9"/>
      <c r="AP1981" s="9"/>
      <c r="AS1981" s="9"/>
      <c r="AV1981" s="9"/>
      <c r="AW1981" s="9"/>
      <c r="AY1981" s="9"/>
      <c r="BB1981" s="9"/>
    </row>
    <row r="1982" spans="3:54">
      <c r="C1982" s="9"/>
      <c r="F1982" s="9"/>
      <c r="G1982" s="9"/>
      <c r="I1982" s="9"/>
      <c r="L1982" s="9"/>
      <c r="O1982" s="9"/>
      <c r="P1982" s="9"/>
      <c r="R1982" s="9"/>
      <c r="U1982" s="9"/>
      <c r="AP1982" s="9"/>
      <c r="AS1982" s="9"/>
      <c r="AV1982" s="9"/>
      <c r="AW1982" s="9"/>
      <c r="AY1982" s="9"/>
      <c r="BB1982" s="9"/>
    </row>
    <row r="1983" spans="3:54">
      <c r="C1983" s="9"/>
      <c r="F1983" s="9"/>
      <c r="G1983" s="9"/>
      <c r="I1983" s="9"/>
      <c r="L1983" s="9"/>
      <c r="O1983" s="9"/>
      <c r="P1983" s="9"/>
      <c r="R1983" s="9"/>
      <c r="U1983" s="9"/>
      <c r="AP1983" s="9"/>
      <c r="AS1983" s="9"/>
      <c r="AV1983" s="9"/>
      <c r="AW1983" s="9"/>
      <c r="AY1983" s="9"/>
      <c r="BB1983" s="9"/>
    </row>
    <row r="1984" spans="3:54">
      <c r="C1984" s="9"/>
      <c r="F1984" s="9"/>
      <c r="G1984" s="9"/>
      <c r="I1984" s="9"/>
      <c r="L1984" s="9"/>
      <c r="O1984" s="9"/>
      <c r="P1984" s="9"/>
      <c r="R1984" s="9"/>
      <c r="U1984" s="9"/>
      <c r="AP1984" s="9"/>
      <c r="AS1984" s="9"/>
      <c r="AV1984" s="9"/>
      <c r="AW1984" s="9"/>
      <c r="AY1984" s="9"/>
      <c r="BB1984" s="9"/>
    </row>
    <row r="1985" spans="3:54">
      <c r="C1985" s="9"/>
      <c r="F1985" s="9"/>
      <c r="G1985" s="9"/>
      <c r="I1985" s="9"/>
      <c r="L1985" s="9"/>
      <c r="O1985" s="9"/>
      <c r="P1985" s="9"/>
      <c r="R1985" s="9"/>
      <c r="U1985" s="9"/>
      <c r="AP1985" s="9"/>
      <c r="AS1985" s="9"/>
      <c r="AV1985" s="9"/>
      <c r="AW1985" s="9"/>
      <c r="AY1985" s="9"/>
      <c r="BB1985" s="9"/>
    </row>
    <row r="1986" spans="3:54">
      <c r="C1986" s="9"/>
      <c r="F1986" s="9"/>
      <c r="G1986" s="9"/>
      <c r="I1986" s="9"/>
      <c r="L1986" s="9"/>
      <c r="O1986" s="9"/>
      <c r="P1986" s="9"/>
      <c r="R1986" s="9"/>
      <c r="U1986" s="9"/>
      <c r="AP1986" s="9"/>
      <c r="AS1986" s="9"/>
      <c r="AV1986" s="9"/>
      <c r="AW1986" s="9"/>
      <c r="AY1986" s="9"/>
      <c r="BB1986" s="9"/>
    </row>
    <row r="1987" spans="3:54">
      <c r="C1987" s="9"/>
      <c r="F1987" s="9"/>
      <c r="G1987" s="9"/>
      <c r="I1987" s="9"/>
      <c r="L1987" s="9"/>
      <c r="O1987" s="9"/>
      <c r="P1987" s="9"/>
      <c r="R1987" s="9"/>
      <c r="U1987" s="9"/>
      <c r="AP1987" s="9"/>
      <c r="AS1987" s="9"/>
      <c r="AV1987" s="9"/>
      <c r="AW1987" s="9"/>
      <c r="AY1987" s="9"/>
      <c r="BB1987" s="9"/>
    </row>
    <row r="1988" spans="3:54">
      <c r="C1988" s="9"/>
      <c r="F1988" s="9"/>
      <c r="G1988" s="9"/>
      <c r="I1988" s="9"/>
      <c r="L1988" s="9"/>
      <c r="O1988" s="9"/>
      <c r="P1988" s="9"/>
      <c r="R1988" s="9"/>
      <c r="U1988" s="9"/>
      <c r="AP1988" s="9"/>
      <c r="AS1988" s="9"/>
      <c r="AV1988" s="9"/>
      <c r="AW1988" s="9"/>
      <c r="AY1988" s="9"/>
      <c r="BB1988" s="9"/>
    </row>
    <row r="1989" spans="3:54">
      <c r="C1989" s="9"/>
      <c r="F1989" s="9"/>
      <c r="G1989" s="9"/>
      <c r="I1989" s="9"/>
      <c r="L1989" s="9"/>
      <c r="O1989" s="9"/>
      <c r="P1989" s="9"/>
      <c r="R1989" s="9"/>
      <c r="U1989" s="9"/>
      <c r="AP1989" s="9"/>
      <c r="AS1989" s="9"/>
      <c r="AV1989" s="9"/>
      <c r="AW1989" s="9"/>
      <c r="AY1989" s="9"/>
      <c r="BB1989" s="9"/>
    </row>
    <row r="1990" spans="3:54">
      <c r="C1990" s="9"/>
      <c r="F1990" s="9"/>
      <c r="G1990" s="9"/>
      <c r="I1990" s="9"/>
      <c r="L1990" s="9"/>
      <c r="O1990" s="9"/>
      <c r="P1990" s="9"/>
      <c r="R1990" s="9"/>
      <c r="U1990" s="9"/>
      <c r="AP1990" s="9"/>
      <c r="AS1990" s="9"/>
      <c r="AV1990" s="9"/>
      <c r="AW1990" s="9"/>
      <c r="AY1990" s="9"/>
      <c r="BB1990" s="9"/>
    </row>
    <row r="1991" spans="3:54">
      <c r="C1991" s="9"/>
      <c r="F1991" s="9"/>
      <c r="G1991" s="9"/>
      <c r="I1991" s="9"/>
      <c r="L1991" s="9"/>
      <c r="O1991" s="9"/>
      <c r="P1991" s="9"/>
      <c r="R1991" s="9"/>
      <c r="U1991" s="9"/>
      <c r="AP1991" s="9"/>
      <c r="AS1991" s="9"/>
      <c r="AV1991" s="9"/>
      <c r="AW1991" s="9"/>
      <c r="AY1991" s="9"/>
      <c r="BB1991" s="9"/>
    </row>
    <row r="1992" spans="3:54">
      <c r="C1992" s="9"/>
      <c r="F1992" s="9"/>
      <c r="G1992" s="9"/>
      <c r="I1992" s="9"/>
      <c r="L1992" s="9"/>
      <c r="O1992" s="9"/>
      <c r="P1992" s="9"/>
      <c r="R1992" s="9"/>
      <c r="U1992" s="9"/>
      <c r="AP1992" s="9"/>
      <c r="AS1992" s="9"/>
      <c r="AV1992" s="9"/>
      <c r="AW1992" s="9"/>
      <c r="AY1992" s="9"/>
      <c r="BB1992" s="9"/>
    </row>
    <row r="1993" spans="3:54">
      <c r="C1993" s="9"/>
      <c r="F1993" s="9"/>
      <c r="G1993" s="9"/>
      <c r="I1993" s="9"/>
      <c r="L1993" s="9"/>
      <c r="O1993" s="9"/>
      <c r="P1993" s="9"/>
      <c r="R1993" s="9"/>
      <c r="U1993" s="9"/>
      <c r="AP1993" s="9"/>
      <c r="AS1993" s="9"/>
      <c r="AV1993" s="9"/>
      <c r="AW1993" s="9"/>
      <c r="AY1993" s="9"/>
      <c r="BB1993" s="9"/>
    </row>
    <row r="1994" spans="3:54">
      <c r="C1994" s="9"/>
      <c r="F1994" s="9"/>
      <c r="G1994" s="9"/>
      <c r="I1994" s="9"/>
      <c r="L1994" s="9"/>
      <c r="O1994" s="9"/>
      <c r="P1994" s="9"/>
      <c r="R1994" s="9"/>
      <c r="U1994" s="9"/>
      <c r="AP1994" s="9"/>
      <c r="AS1994" s="9"/>
      <c r="AV1994" s="9"/>
      <c r="AW1994" s="9"/>
      <c r="AY1994" s="9"/>
      <c r="BB1994" s="9"/>
    </row>
    <row r="1995" spans="3:54">
      <c r="C1995" s="9"/>
      <c r="F1995" s="9"/>
      <c r="G1995" s="9"/>
      <c r="I1995" s="9"/>
      <c r="L1995" s="9"/>
      <c r="O1995" s="9"/>
      <c r="P1995" s="9"/>
      <c r="R1995" s="9"/>
      <c r="U1995" s="9"/>
      <c r="AP1995" s="9"/>
      <c r="AS1995" s="9"/>
      <c r="AV1995" s="9"/>
      <c r="AW1995" s="9"/>
      <c r="AY1995" s="9"/>
      <c r="BB1995" s="9"/>
    </row>
    <row r="1996" spans="3:54">
      <c r="C1996" s="9"/>
      <c r="F1996" s="9"/>
      <c r="G1996" s="9"/>
      <c r="I1996" s="9"/>
      <c r="L1996" s="9"/>
      <c r="O1996" s="9"/>
      <c r="P1996" s="9"/>
      <c r="R1996" s="9"/>
      <c r="U1996" s="9"/>
      <c r="AP1996" s="9"/>
      <c r="AS1996" s="9"/>
      <c r="AV1996" s="9"/>
      <c r="AW1996" s="9"/>
      <c r="AY1996" s="9"/>
      <c r="BB1996" s="9"/>
    </row>
    <row r="1997" spans="3:54">
      <c r="C1997" s="9"/>
      <c r="F1997" s="9"/>
      <c r="G1997" s="9"/>
      <c r="I1997" s="9"/>
      <c r="L1997" s="9"/>
      <c r="O1997" s="9"/>
      <c r="P1997" s="9"/>
      <c r="R1997" s="9"/>
      <c r="U1997" s="9"/>
      <c r="AP1997" s="9"/>
      <c r="AS1997" s="9"/>
      <c r="AV1997" s="9"/>
      <c r="AW1997" s="9"/>
      <c r="AY1997" s="9"/>
      <c r="BB1997" s="9"/>
    </row>
    <row r="1998" spans="3:54">
      <c r="C1998" s="9"/>
      <c r="F1998" s="9"/>
      <c r="G1998" s="9"/>
      <c r="I1998" s="9"/>
      <c r="L1998" s="9"/>
      <c r="O1998" s="9"/>
      <c r="P1998" s="9"/>
      <c r="R1998" s="9"/>
      <c r="U1998" s="9"/>
      <c r="AP1998" s="9"/>
      <c r="AS1998" s="9"/>
      <c r="AV1998" s="9"/>
      <c r="AW1998" s="9"/>
      <c r="AY1998" s="9"/>
      <c r="BB1998" s="9"/>
    </row>
    <row r="1999" spans="3:54">
      <c r="C1999" s="9"/>
      <c r="F1999" s="9"/>
      <c r="G1999" s="9"/>
      <c r="I1999" s="9"/>
      <c r="L1999" s="9"/>
      <c r="O1999" s="9"/>
      <c r="P1999" s="9"/>
      <c r="R1999" s="9"/>
      <c r="U1999" s="9"/>
      <c r="AP1999" s="9"/>
      <c r="AS1999" s="9"/>
      <c r="AV1999" s="9"/>
      <c r="AW1999" s="9"/>
      <c r="AY1999" s="9"/>
      <c r="BB1999" s="9"/>
    </row>
    <row r="2000" spans="3:54">
      <c r="C2000" s="9"/>
      <c r="F2000" s="9"/>
      <c r="G2000" s="9"/>
      <c r="I2000" s="9"/>
      <c r="L2000" s="9"/>
      <c r="O2000" s="9"/>
      <c r="P2000" s="9"/>
      <c r="R2000" s="9"/>
      <c r="U2000" s="9"/>
      <c r="AP2000" s="9"/>
      <c r="AS2000" s="9"/>
      <c r="AV2000" s="9"/>
      <c r="AW2000" s="9"/>
      <c r="AY2000" s="9"/>
      <c r="BB2000" s="9"/>
    </row>
    <row r="2001" spans="3:54">
      <c r="C2001" s="9"/>
      <c r="F2001" s="9"/>
      <c r="G2001" s="9"/>
      <c r="I2001" s="9"/>
      <c r="L2001" s="9"/>
      <c r="O2001" s="9"/>
      <c r="P2001" s="9"/>
      <c r="R2001" s="9"/>
      <c r="U2001" s="9"/>
      <c r="AP2001" s="9"/>
      <c r="AS2001" s="9"/>
      <c r="AV2001" s="9"/>
      <c r="AW2001" s="9"/>
      <c r="AY2001" s="9"/>
      <c r="BB2001" s="9"/>
    </row>
    <row r="2002" spans="3:54">
      <c r="C2002" s="9"/>
      <c r="F2002" s="9"/>
      <c r="G2002" s="9"/>
      <c r="I2002" s="9"/>
      <c r="L2002" s="9"/>
      <c r="O2002" s="9"/>
      <c r="P2002" s="9"/>
      <c r="R2002" s="9"/>
      <c r="U2002" s="9"/>
      <c r="AP2002" s="9"/>
      <c r="AS2002" s="9"/>
      <c r="AV2002" s="9"/>
      <c r="AW2002" s="9"/>
      <c r="AY2002" s="9"/>
      <c r="BB2002" s="9"/>
    </row>
    <row r="2003" spans="3:54">
      <c r="C2003" s="9"/>
      <c r="F2003" s="9"/>
      <c r="G2003" s="9"/>
      <c r="I2003" s="9"/>
      <c r="L2003" s="9"/>
      <c r="O2003" s="9"/>
      <c r="P2003" s="9"/>
      <c r="R2003" s="9"/>
      <c r="U2003" s="9"/>
      <c r="AP2003" s="9"/>
      <c r="AS2003" s="9"/>
      <c r="AV2003" s="9"/>
      <c r="AW2003" s="9"/>
      <c r="AY2003" s="9"/>
      <c r="BB2003" s="9"/>
    </row>
    <row r="2004" spans="3:54">
      <c r="C2004" s="9"/>
      <c r="F2004" s="9"/>
      <c r="G2004" s="9"/>
      <c r="I2004" s="9"/>
      <c r="L2004" s="9"/>
      <c r="O2004" s="9"/>
      <c r="P2004" s="9"/>
      <c r="R2004" s="9"/>
      <c r="U2004" s="9"/>
      <c r="AP2004" s="9"/>
      <c r="AS2004" s="9"/>
      <c r="AV2004" s="9"/>
      <c r="AW2004" s="9"/>
      <c r="AY2004" s="9"/>
      <c r="BB2004" s="9"/>
    </row>
    <row r="2005" spans="3:54">
      <c r="C2005" s="9"/>
      <c r="F2005" s="9"/>
      <c r="G2005" s="9"/>
      <c r="I2005" s="9"/>
      <c r="L2005" s="9"/>
      <c r="O2005" s="9"/>
      <c r="P2005" s="9"/>
      <c r="R2005" s="9"/>
      <c r="U2005" s="9"/>
      <c r="AP2005" s="9"/>
      <c r="AS2005" s="9"/>
      <c r="AV2005" s="9"/>
      <c r="AW2005" s="9"/>
      <c r="AY2005" s="9"/>
      <c r="BB2005" s="9"/>
    </row>
    <row r="2006" spans="3:54">
      <c r="C2006" s="9"/>
      <c r="F2006" s="9"/>
      <c r="G2006" s="9"/>
      <c r="I2006" s="9"/>
      <c r="L2006" s="9"/>
      <c r="O2006" s="9"/>
      <c r="P2006" s="9"/>
      <c r="R2006" s="9"/>
      <c r="U2006" s="9"/>
      <c r="AP2006" s="9"/>
      <c r="AS2006" s="9"/>
      <c r="AV2006" s="9"/>
      <c r="AW2006" s="9"/>
      <c r="AY2006" s="9"/>
      <c r="BB2006" s="9"/>
    </row>
    <row r="2007" spans="3:54">
      <c r="C2007" s="9"/>
      <c r="F2007" s="9"/>
      <c r="G2007" s="9"/>
      <c r="I2007" s="9"/>
      <c r="L2007" s="9"/>
      <c r="O2007" s="9"/>
      <c r="P2007" s="9"/>
      <c r="R2007" s="9"/>
      <c r="U2007" s="9"/>
      <c r="AP2007" s="9"/>
      <c r="AS2007" s="9"/>
      <c r="AV2007" s="9"/>
      <c r="AW2007" s="9"/>
      <c r="AY2007" s="9"/>
      <c r="BB2007" s="9"/>
    </row>
    <row r="2008" spans="3:54">
      <c r="C2008" s="9"/>
      <c r="F2008" s="9"/>
      <c r="G2008" s="9"/>
      <c r="I2008" s="9"/>
      <c r="L2008" s="9"/>
      <c r="O2008" s="9"/>
      <c r="P2008" s="9"/>
      <c r="R2008" s="9"/>
      <c r="U2008" s="9"/>
      <c r="AP2008" s="9"/>
      <c r="AS2008" s="9"/>
      <c r="AV2008" s="9"/>
      <c r="AW2008" s="9"/>
      <c r="AY2008" s="9"/>
      <c r="BB2008" s="9"/>
    </row>
    <row r="2009" spans="3:54">
      <c r="C2009" s="9"/>
      <c r="F2009" s="9"/>
      <c r="G2009" s="9"/>
      <c r="I2009" s="9"/>
      <c r="L2009" s="9"/>
      <c r="O2009" s="9"/>
      <c r="P2009" s="9"/>
      <c r="R2009" s="9"/>
      <c r="U2009" s="9"/>
      <c r="AP2009" s="9"/>
      <c r="AS2009" s="9"/>
      <c r="AV2009" s="9"/>
      <c r="AW2009" s="9"/>
      <c r="AY2009" s="9"/>
      <c r="BB2009" s="9"/>
    </row>
    <row r="2010" spans="3:54">
      <c r="C2010" s="9"/>
      <c r="F2010" s="9"/>
      <c r="G2010" s="9"/>
      <c r="I2010" s="9"/>
      <c r="L2010" s="9"/>
      <c r="O2010" s="9"/>
      <c r="P2010" s="9"/>
      <c r="R2010" s="9"/>
      <c r="U2010" s="9"/>
      <c r="AP2010" s="9"/>
      <c r="AS2010" s="9"/>
      <c r="AV2010" s="9"/>
      <c r="AW2010" s="9"/>
      <c r="AY2010" s="9"/>
      <c r="BB2010" s="9"/>
    </row>
    <row r="2011" spans="3:54">
      <c r="C2011" s="9"/>
      <c r="F2011" s="9"/>
      <c r="G2011" s="9"/>
      <c r="I2011" s="9"/>
      <c r="L2011" s="9"/>
      <c r="O2011" s="9"/>
      <c r="P2011" s="9"/>
      <c r="R2011" s="9"/>
      <c r="U2011" s="9"/>
      <c r="AP2011" s="9"/>
      <c r="AS2011" s="9"/>
      <c r="AV2011" s="9"/>
      <c r="AW2011" s="9"/>
      <c r="AY2011" s="9"/>
      <c r="BB2011" s="9"/>
    </row>
    <row r="2012" spans="3:54">
      <c r="C2012" s="9"/>
      <c r="F2012" s="9"/>
      <c r="G2012" s="9"/>
      <c r="I2012" s="9"/>
      <c r="L2012" s="9"/>
      <c r="O2012" s="9"/>
      <c r="P2012" s="9"/>
      <c r="R2012" s="9"/>
      <c r="U2012" s="9"/>
      <c r="AP2012" s="9"/>
      <c r="AS2012" s="9"/>
      <c r="AV2012" s="9"/>
      <c r="AW2012" s="9"/>
      <c r="AY2012" s="9"/>
      <c r="BB2012" s="9"/>
    </row>
    <row r="2013" spans="3:54">
      <c r="C2013" s="9"/>
      <c r="F2013" s="9"/>
      <c r="G2013" s="9"/>
      <c r="I2013" s="9"/>
      <c r="L2013" s="9"/>
      <c r="O2013" s="9"/>
      <c r="P2013" s="9"/>
      <c r="R2013" s="9"/>
      <c r="U2013" s="9"/>
      <c r="AP2013" s="9"/>
      <c r="AS2013" s="9"/>
      <c r="AV2013" s="9"/>
      <c r="AW2013" s="9"/>
      <c r="AY2013" s="9"/>
      <c r="BB2013" s="9"/>
    </row>
    <row r="2014" spans="3:54">
      <c r="C2014" s="9"/>
      <c r="F2014" s="9"/>
      <c r="G2014" s="9"/>
      <c r="I2014" s="9"/>
      <c r="L2014" s="9"/>
      <c r="O2014" s="9"/>
      <c r="P2014" s="9"/>
      <c r="R2014" s="9"/>
      <c r="U2014" s="9"/>
      <c r="AP2014" s="9"/>
      <c r="AS2014" s="9"/>
      <c r="AV2014" s="9"/>
      <c r="AW2014" s="9"/>
      <c r="AY2014" s="9"/>
      <c r="BB2014" s="9"/>
    </row>
    <row r="2015" spans="3:54">
      <c r="C2015" s="9"/>
      <c r="F2015" s="9"/>
      <c r="G2015" s="9"/>
      <c r="I2015" s="9"/>
      <c r="L2015" s="9"/>
      <c r="O2015" s="9"/>
      <c r="P2015" s="9"/>
      <c r="R2015" s="9"/>
      <c r="U2015" s="9"/>
      <c r="AP2015" s="9"/>
      <c r="AS2015" s="9"/>
      <c r="AV2015" s="9"/>
      <c r="AW2015" s="9"/>
      <c r="AY2015" s="9"/>
      <c r="BB2015" s="9"/>
    </row>
    <row r="2016" spans="3:54">
      <c r="C2016" s="9"/>
      <c r="F2016" s="9"/>
      <c r="G2016" s="9"/>
      <c r="I2016" s="9"/>
      <c r="L2016" s="9"/>
      <c r="O2016" s="9"/>
      <c r="P2016" s="9"/>
      <c r="R2016" s="9"/>
      <c r="U2016" s="9"/>
      <c r="AP2016" s="9"/>
      <c r="AS2016" s="9"/>
      <c r="AV2016" s="9"/>
      <c r="AW2016" s="9"/>
      <c r="AY2016" s="9"/>
      <c r="BB2016" s="9"/>
    </row>
    <row r="2017" spans="3:54">
      <c r="C2017" s="9"/>
      <c r="F2017" s="9"/>
      <c r="G2017" s="9"/>
      <c r="I2017" s="9"/>
      <c r="L2017" s="9"/>
      <c r="O2017" s="9"/>
      <c r="P2017" s="9"/>
      <c r="R2017" s="9"/>
      <c r="U2017" s="9"/>
      <c r="AP2017" s="9"/>
      <c r="AS2017" s="9"/>
      <c r="AV2017" s="9"/>
      <c r="AW2017" s="9"/>
      <c r="AY2017" s="9"/>
      <c r="BB2017" s="9"/>
    </row>
    <row r="2018" spans="3:54">
      <c r="C2018" s="9"/>
      <c r="F2018" s="9"/>
      <c r="G2018" s="9"/>
      <c r="I2018" s="9"/>
      <c r="L2018" s="9"/>
      <c r="O2018" s="9"/>
      <c r="P2018" s="9"/>
      <c r="R2018" s="9"/>
      <c r="U2018" s="9"/>
      <c r="AP2018" s="9"/>
      <c r="AS2018" s="9"/>
      <c r="AV2018" s="9"/>
      <c r="AW2018" s="9"/>
      <c r="AY2018" s="9"/>
      <c r="BB2018" s="9"/>
    </row>
    <row r="2019" spans="3:54">
      <c r="C2019" s="9"/>
      <c r="F2019" s="9"/>
      <c r="G2019" s="9"/>
      <c r="I2019" s="9"/>
      <c r="L2019" s="9"/>
      <c r="O2019" s="9"/>
      <c r="P2019" s="9"/>
      <c r="R2019" s="9"/>
      <c r="U2019" s="9"/>
      <c r="AP2019" s="9"/>
      <c r="AS2019" s="9"/>
      <c r="AV2019" s="9"/>
      <c r="AW2019" s="9"/>
      <c r="AY2019" s="9"/>
      <c r="BB2019" s="9"/>
    </row>
    <row r="2020" spans="3:54">
      <c r="C2020" s="9"/>
      <c r="F2020" s="9"/>
      <c r="G2020" s="9"/>
      <c r="I2020" s="9"/>
      <c r="L2020" s="9"/>
      <c r="O2020" s="9"/>
      <c r="P2020" s="9"/>
      <c r="R2020" s="9"/>
      <c r="U2020" s="9"/>
      <c r="AP2020" s="9"/>
      <c r="AS2020" s="9"/>
      <c r="AV2020" s="9"/>
      <c r="AW2020" s="9"/>
      <c r="AY2020" s="9"/>
      <c r="BB2020" s="9"/>
    </row>
    <row r="2021" spans="3:54">
      <c r="C2021" s="9"/>
      <c r="F2021" s="9"/>
      <c r="G2021" s="9"/>
      <c r="I2021" s="9"/>
      <c r="L2021" s="9"/>
      <c r="O2021" s="9"/>
      <c r="P2021" s="9"/>
      <c r="R2021" s="9"/>
      <c r="U2021" s="9"/>
      <c r="AP2021" s="9"/>
      <c r="AS2021" s="9"/>
      <c r="AV2021" s="9"/>
      <c r="AW2021" s="9"/>
      <c r="AY2021" s="9"/>
      <c r="BB2021" s="9"/>
    </row>
    <row r="2022" spans="3:54">
      <c r="C2022" s="9"/>
      <c r="F2022" s="9"/>
      <c r="G2022" s="9"/>
      <c r="I2022" s="9"/>
      <c r="L2022" s="9"/>
      <c r="O2022" s="9"/>
      <c r="P2022" s="9"/>
      <c r="R2022" s="9"/>
      <c r="U2022" s="9"/>
      <c r="AP2022" s="9"/>
      <c r="AS2022" s="9"/>
      <c r="AV2022" s="9"/>
      <c r="AW2022" s="9"/>
      <c r="AY2022" s="9"/>
      <c r="BB2022" s="9"/>
    </row>
    <row r="2023" spans="3:54">
      <c r="C2023" s="9"/>
      <c r="F2023" s="9"/>
      <c r="G2023" s="9"/>
      <c r="I2023" s="9"/>
      <c r="L2023" s="9"/>
      <c r="O2023" s="9"/>
      <c r="P2023" s="9"/>
      <c r="R2023" s="9"/>
      <c r="U2023" s="9"/>
      <c r="AP2023" s="9"/>
      <c r="AS2023" s="9"/>
      <c r="AV2023" s="9"/>
      <c r="AW2023" s="9"/>
      <c r="AY2023" s="9"/>
      <c r="BB2023" s="9"/>
    </row>
    <row r="2024" spans="3:54">
      <c r="C2024" s="9"/>
      <c r="F2024" s="9"/>
      <c r="G2024" s="9"/>
      <c r="I2024" s="9"/>
      <c r="L2024" s="9"/>
      <c r="O2024" s="9"/>
      <c r="P2024" s="9"/>
      <c r="R2024" s="9"/>
      <c r="U2024" s="9"/>
      <c r="AP2024" s="9"/>
      <c r="AS2024" s="9"/>
      <c r="AV2024" s="9"/>
      <c r="AW2024" s="9"/>
      <c r="AY2024" s="9"/>
      <c r="BB2024" s="9"/>
    </row>
    <row r="2025" spans="3:54">
      <c r="C2025" s="9"/>
      <c r="F2025" s="9"/>
      <c r="G2025" s="9"/>
      <c r="I2025" s="9"/>
      <c r="L2025" s="9"/>
      <c r="O2025" s="9"/>
      <c r="P2025" s="9"/>
      <c r="R2025" s="9"/>
      <c r="U2025" s="9"/>
      <c r="AP2025" s="9"/>
      <c r="AS2025" s="9"/>
      <c r="AV2025" s="9"/>
      <c r="AW2025" s="9"/>
      <c r="AY2025" s="9"/>
      <c r="BB2025" s="9"/>
    </row>
    <row r="2026" spans="3:54">
      <c r="C2026" s="9"/>
      <c r="F2026" s="9"/>
      <c r="G2026" s="9"/>
      <c r="I2026" s="9"/>
      <c r="L2026" s="9"/>
      <c r="O2026" s="9"/>
      <c r="P2026" s="9"/>
      <c r="R2026" s="9"/>
      <c r="U2026" s="9"/>
      <c r="AP2026" s="9"/>
      <c r="AS2026" s="9"/>
      <c r="AV2026" s="9"/>
      <c r="AW2026" s="9"/>
      <c r="AY2026" s="9"/>
      <c r="BB2026" s="9"/>
    </row>
    <row r="2027" spans="3:54">
      <c r="C2027" s="9"/>
      <c r="F2027" s="9"/>
      <c r="G2027" s="9"/>
      <c r="I2027" s="9"/>
      <c r="L2027" s="9"/>
      <c r="O2027" s="9"/>
      <c r="P2027" s="9"/>
      <c r="R2027" s="9"/>
      <c r="U2027" s="9"/>
      <c r="AP2027" s="9"/>
      <c r="AS2027" s="9"/>
      <c r="AV2027" s="9"/>
      <c r="AW2027" s="9"/>
      <c r="AY2027" s="9"/>
      <c r="BB2027" s="9"/>
    </row>
    <row r="2028" spans="3:54">
      <c r="C2028" s="9"/>
      <c r="F2028" s="9"/>
      <c r="G2028" s="9"/>
      <c r="I2028" s="9"/>
      <c r="L2028" s="9"/>
      <c r="O2028" s="9"/>
      <c r="P2028" s="9"/>
      <c r="R2028" s="9"/>
      <c r="U2028" s="9"/>
      <c r="AP2028" s="9"/>
      <c r="AS2028" s="9"/>
      <c r="AV2028" s="9"/>
      <c r="AW2028" s="9"/>
      <c r="AY2028" s="9"/>
      <c r="BB2028" s="9"/>
    </row>
    <row r="2029" spans="3:54">
      <c r="C2029" s="9"/>
      <c r="F2029" s="9"/>
      <c r="G2029" s="9"/>
      <c r="I2029" s="9"/>
      <c r="L2029" s="9"/>
      <c r="O2029" s="9"/>
      <c r="P2029" s="9"/>
      <c r="R2029" s="9"/>
      <c r="U2029" s="9"/>
      <c r="AP2029" s="9"/>
      <c r="AS2029" s="9"/>
      <c r="AV2029" s="9"/>
      <c r="AW2029" s="9"/>
      <c r="AY2029" s="9"/>
      <c r="BB2029" s="9"/>
    </row>
    <row r="2030" spans="3:54">
      <c r="C2030" s="9"/>
      <c r="F2030" s="9"/>
      <c r="G2030" s="9"/>
      <c r="I2030" s="9"/>
      <c r="L2030" s="9"/>
      <c r="O2030" s="9"/>
      <c r="P2030" s="9"/>
      <c r="R2030" s="9"/>
      <c r="U2030" s="9"/>
      <c r="AP2030" s="9"/>
      <c r="AS2030" s="9"/>
      <c r="AV2030" s="9"/>
      <c r="AW2030" s="9"/>
      <c r="AY2030" s="9"/>
      <c r="BB2030" s="9"/>
    </row>
    <row r="2031" spans="3:54">
      <c r="C2031" s="9"/>
      <c r="F2031" s="9"/>
      <c r="G2031" s="9"/>
      <c r="I2031" s="9"/>
      <c r="L2031" s="9"/>
      <c r="O2031" s="9"/>
      <c r="P2031" s="9"/>
      <c r="R2031" s="9"/>
      <c r="U2031" s="9"/>
      <c r="AP2031" s="9"/>
      <c r="AS2031" s="9"/>
      <c r="AV2031" s="9"/>
      <c r="AW2031" s="9"/>
      <c r="AY2031" s="9"/>
      <c r="BB2031" s="9"/>
    </row>
    <row r="2032" spans="3:54">
      <c r="C2032" s="9"/>
      <c r="F2032" s="9"/>
      <c r="G2032" s="9"/>
      <c r="I2032" s="9"/>
      <c r="L2032" s="9"/>
      <c r="O2032" s="9"/>
      <c r="P2032" s="9"/>
      <c r="R2032" s="9"/>
      <c r="U2032" s="9"/>
      <c r="AP2032" s="9"/>
      <c r="AS2032" s="9"/>
      <c r="AV2032" s="9"/>
      <c r="AW2032" s="9"/>
      <c r="AY2032" s="9"/>
      <c r="BB2032" s="9"/>
    </row>
    <row r="2033" spans="3:54">
      <c r="C2033" s="9"/>
      <c r="F2033" s="9"/>
      <c r="G2033" s="9"/>
      <c r="I2033" s="9"/>
      <c r="L2033" s="9"/>
      <c r="O2033" s="9"/>
      <c r="P2033" s="9"/>
      <c r="R2033" s="9"/>
      <c r="U2033" s="9"/>
      <c r="AP2033" s="9"/>
      <c r="AS2033" s="9"/>
      <c r="AV2033" s="9"/>
      <c r="AW2033" s="9"/>
      <c r="AY2033" s="9"/>
      <c r="BB2033" s="9"/>
    </row>
    <row r="2034" spans="3:54">
      <c r="C2034" s="9"/>
      <c r="F2034" s="9"/>
      <c r="G2034" s="9"/>
      <c r="I2034" s="9"/>
      <c r="L2034" s="9"/>
      <c r="O2034" s="9"/>
      <c r="P2034" s="9"/>
      <c r="R2034" s="9"/>
      <c r="U2034" s="9"/>
      <c r="AP2034" s="9"/>
      <c r="AS2034" s="9"/>
      <c r="AV2034" s="9"/>
      <c r="AW2034" s="9"/>
      <c r="AY2034" s="9"/>
      <c r="BB2034" s="9"/>
    </row>
    <row r="2035" spans="3:54">
      <c r="C2035" s="9"/>
      <c r="F2035" s="9"/>
      <c r="G2035" s="9"/>
      <c r="I2035" s="9"/>
      <c r="L2035" s="9"/>
      <c r="O2035" s="9"/>
      <c r="P2035" s="9"/>
      <c r="R2035" s="9"/>
      <c r="U2035" s="9"/>
      <c r="AP2035" s="9"/>
      <c r="AS2035" s="9"/>
      <c r="AV2035" s="9"/>
      <c r="AW2035" s="9"/>
      <c r="AY2035" s="9"/>
      <c r="BB2035" s="9"/>
    </row>
    <row r="2036" spans="3:54">
      <c r="C2036" s="9"/>
      <c r="F2036" s="9"/>
      <c r="G2036" s="9"/>
      <c r="I2036" s="9"/>
      <c r="L2036" s="9"/>
      <c r="O2036" s="9"/>
      <c r="P2036" s="9"/>
      <c r="R2036" s="9"/>
      <c r="U2036" s="9"/>
      <c r="AP2036" s="9"/>
      <c r="AS2036" s="9"/>
      <c r="AV2036" s="9"/>
      <c r="AW2036" s="9"/>
      <c r="AY2036" s="9"/>
      <c r="BB2036" s="9"/>
    </row>
    <row r="2037" spans="3:54">
      <c r="C2037" s="9"/>
      <c r="F2037" s="9"/>
      <c r="G2037" s="9"/>
      <c r="I2037" s="9"/>
      <c r="L2037" s="9"/>
      <c r="O2037" s="9"/>
      <c r="P2037" s="9"/>
      <c r="R2037" s="9"/>
      <c r="U2037" s="9"/>
      <c r="AP2037" s="9"/>
      <c r="AS2037" s="9"/>
      <c r="AV2037" s="9"/>
      <c r="AW2037" s="9"/>
      <c r="AY2037" s="9"/>
      <c r="BB2037" s="9"/>
    </row>
    <row r="2038" spans="3:54">
      <c r="C2038" s="9"/>
      <c r="F2038" s="9"/>
      <c r="G2038" s="9"/>
      <c r="I2038" s="9"/>
      <c r="L2038" s="9"/>
      <c r="O2038" s="9"/>
      <c r="P2038" s="9"/>
      <c r="R2038" s="9"/>
      <c r="U2038" s="9"/>
      <c r="AP2038" s="9"/>
      <c r="AS2038" s="9"/>
      <c r="AV2038" s="9"/>
      <c r="AW2038" s="9"/>
      <c r="AY2038" s="9"/>
      <c r="BB2038" s="9"/>
    </row>
    <row r="2039" spans="3:54">
      <c r="C2039" s="9"/>
      <c r="F2039" s="9"/>
      <c r="G2039" s="9"/>
      <c r="I2039" s="9"/>
      <c r="L2039" s="9"/>
      <c r="O2039" s="9"/>
      <c r="P2039" s="9"/>
      <c r="R2039" s="9"/>
      <c r="U2039" s="9"/>
      <c r="AP2039" s="9"/>
      <c r="AS2039" s="9"/>
      <c r="AV2039" s="9"/>
      <c r="AW2039" s="9"/>
      <c r="AY2039" s="9"/>
      <c r="BB2039" s="9"/>
    </row>
    <row r="2040" spans="3:54">
      <c r="C2040" s="9"/>
      <c r="F2040" s="9"/>
      <c r="G2040" s="9"/>
      <c r="I2040" s="9"/>
      <c r="L2040" s="9"/>
      <c r="O2040" s="9"/>
      <c r="P2040" s="9"/>
      <c r="R2040" s="9"/>
      <c r="U2040" s="9"/>
      <c r="AP2040" s="9"/>
      <c r="AS2040" s="9"/>
      <c r="AV2040" s="9"/>
      <c r="AW2040" s="9"/>
      <c r="AY2040" s="9"/>
      <c r="BB2040" s="9"/>
    </row>
    <row r="2041" spans="3:54">
      <c r="C2041" s="9"/>
      <c r="F2041" s="9"/>
      <c r="G2041" s="9"/>
      <c r="I2041" s="9"/>
      <c r="L2041" s="9"/>
      <c r="O2041" s="9"/>
      <c r="P2041" s="9"/>
      <c r="R2041" s="9"/>
      <c r="U2041" s="9"/>
      <c r="AP2041" s="9"/>
      <c r="AS2041" s="9"/>
      <c r="AV2041" s="9"/>
      <c r="AW2041" s="9"/>
      <c r="AY2041" s="9"/>
      <c r="BB2041" s="9"/>
    </row>
    <row r="2042" spans="3:54">
      <c r="C2042" s="9"/>
      <c r="F2042" s="9"/>
      <c r="G2042" s="9"/>
      <c r="I2042" s="9"/>
      <c r="L2042" s="9"/>
      <c r="O2042" s="9"/>
      <c r="P2042" s="9"/>
      <c r="R2042" s="9"/>
      <c r="U2042" s="9"/>
      <c r="AP2042" s="9"/>
      <c r="AS2042" s="9"/>
      <c r="AV2042" s="9"/>
      <c r="AW2042" s="9"/>
      <c r="AY2042" s="9"/>
      <c r="BB2042" s="9"/>
    </row>
    <row r="2043" spans="3:54">
      <c r="C2043" s="9"/>
      <c r="F2043" s="9"/>
      <c r="G2043" s="9"/>
      <c r="I2043" s="9"/>
      <c r="L2043" s="9"/>
      <c r="O2043" s="9"/>
      <c r="P2043" s="9"/>
      <c r="R2043" s="9"/>
      <c r="U2043" s="9"/>
      <c r="AP2043" s="9"/>
      <c r="AS2043" s="9"/>
      <c r="AV2043" s="9"/>
      <c r="AW2043" s="9"/>
      <c r="AY2043" s="9"/>
      <c r="BB2043" s="9"/>
    </row>
    <row r="2044" spans="3:54">
      <c r="C2044" s="9"/>
      <c r="F2044" s="9"/>
      <c r="G2044" s="9"/>
      <c r="I2044" s="9"/>
      <c r="L2044" s="9"/>
      <c r="O2044" s="9"/>
      <c r="P2044" s="9"/>
      <c r="R2044" s="9"/>
      <c r="U2044" s="9"/>
      <c r="AP2044" s="9"/>
      <c r="AS2044" s="9"/>
      <c r="AV2044" s="9"/>
      <c r="AW2044" s="9"/>
      <c r="AY2044" s="9"/>
      <c r="BB2044" s="9"/>
    </row>
    <row r="2045" spans="3:54">
      <c r="C2045" s="9"/>
      <c r="F2045" s="9"/>
      <c r="G2045" s="9"/>
      <c r="I2045" s="9"/>
      <c r="L2045" s="9"/>
      <c r="O2045" s="9"/>
      <c r="P2045" s="9"/>
      <c r="R2045" s="9"/>
      <c r="U2045" s="9"/>
      <c r="AP2045" s="9"/>
      <c r="AS2045" s="9"/>
      <c r="AV2045" s="9"/>
      <c r="AW2045" s="9"/>
      <c r="AY2045" s="9"/>
      <c r="BB2045" s="9"/>
    </row>
    <row r="2046" spans="3:54">
      <c r="C2046" s="9"/>
      <c r="F2046" s="9"/>
      <c r="G2046" s="9"/>
      <c r="I2046" s="9"/>
      <c r="L2046" s="9"/>
      <c r="O2046" s="9"/>
      <c r="P2046" s="9"/>
      <c r="R2046" s="9"/>
      <c r="U2046" s="9"/>
      <c r="AP2046" s="9"/>
      <c r="AS2046" s="9"/>
      <c r="AV2046" s="9"/>
      <c r="AW2046" s="9"/>
      <c r="AY2046" s="9"/>
      <c r="BB2046" s="9"/>
    </row>
    <row r="2047" spans="3:54">
      <c r="C2047" s="9"/>
      <c r="F2047" s="9"/>
      <c r="G2047" s="9"/>
      <c r="I2047" s="9"/>
      <c r="L2047" s="9"/>
      <c r="O2047" s="9"/>
      <c r="P2047" s="9"/>
      <c r="R2047" s="9"/>
      <c r="U2047" s="9"/>
      <c r="AP2047" s="9"/>
      <c r="AS2047" s="9"/>
      <c r="AV2047" s="9"/>
      <c r="AW2047" s="9"/>
      <c r="AY2047" s="9"/>
      <c r="BB2047" s="9"/>
    </row>
    <row r="2048" spans="3:54">
      <c r="C2048" s="9"/>
      <c r="F2048" s="9"/>
      <c r="G2048" s="9"/>
      <c r="I2048" s="9"/>
      <c r="L2048" s="9"/>
      <c r="O2048" s="9"/>
      <c r="P2048" s="9"/>
      <c r="R2048" s="9"/>
      <c r="U2048" s="9"/>
      <c r="AP2048" s="9"/>
      <c r="AS2048" s="9"/>
      <c r="AV2048" s="9"/>
      <c r="AW2048" s="9"/>
      <c r="AY2048" s="9"/>
      <c r="BB2048" s="9"/>
    </row>
    <row r="2049" spans="3:54">
      <c r="C2049" s="9"/>
      <c r="F2049" s="9"/>
      <c r="G2049" s="9"/>
      <c r="I2049" s="9"/>
      <c r="L2049" s="9"/>
      <c r="O2049" s="9"/>
      <c r="P2049" s="9"/>
      <c r="R2049" s="9"/>
      <c r="U2049" s="9"/>
      <c r="AP2049" s="9"/>
      <c r="AS2049" s="9"/>
      <c r="AV2049" s="9"/>
      <c r="AW2049" s="9"/>
      <c r="AY2049" s="9"/>
      <c r="BB2049" s="9"/>
    </row>
    <row r="2050" spans="3:54">
      <c r="C2050" s="9"/>
      <c r="F2050" s="9"/>
      <c r="G2050" s="9"/>
      <c r="I2050" s="9"/>
      <c r="L2050" s="9"/>
      <c r="O2050" s="9"/>
      <c r="P2050" s="9"/>
      <c r="R2050" s="9"/>
      <c r="U2050" s="9"/>
      <c r="AP2050" s="9"/>
      <c r="AS2050" s="9"/>
      <c r="AV2050" s="9"/>
      <c r="AW2050" s="9"/>
      <c r="AY2050" s="9"/>
      <c r="BB2050" s="9"/>
    </row>
    <row r="2051" spans="3:54">
      <c r="C2051" s="9"/>
      <c r="F2051" s="9"/>
      <c r="G2051" s="9"/>
      <c r="I2051" s="9"/>
      <c r="L2051" s="9"/>
      <c r="O2051" s="9"/>
      <c r="P2051" s="9"/>
      <c r="R2051" s="9"/>
      <c r="U2051" s="9"/>
      <c r="AP2051" s="9"/>
      <c r="AS2051" s="9"/>
      <c r="AV2051" s="9"/>
      <c r="AW2051" s="9"/>
      <c r="AY2051" s="9"/>
      <c r="BB2051" s="9"/>
    </row>
    <row r="2052" spans="3:54">
      <c r="C2052" s="9"/>
      <c r="F2052" s="9"/>
      <c r="G2052" s="9"/>
      <c r="I2052" s="9"/>
      <c r="L2052" s="9"/>
      <c r="O2052" s="9"/>
      <c r="P2052" s="9"/>
      <c r="R2052" s="9"/>
      <c r="U2052" s="9"/>
      <c r="AP2052" s="9"/>
      <c r="AS2052" s="9"/>
      <c r="AV2052" s="9"/>
      <c r="AW2052" s="9"/>
      <c r="AY2052" s="9"/>
      <c r="BB2052" s="9"/>
    </row>
    <row r="2053" spans="3:54">
      <c r="C2053" s="9"/>
      <c r="F2053" s="9"/>
      <c r="G2053" s="9"/>
      <c r="I2053" s="9"/>
      <c r="L2053" s="9"/>
      <c r="O2053" s="9"/>
      <c r="P2053" s="9"/>
      <c r="R2053" s="9"/>
      <c r="U2053" s="9"/>
      <c r="AP2053" s="9"/>
      <c r="AS2053" s="9"/>
      <c r="AV2053" s="9"/>
      <c r="AW2053" s="9"/>
      <c r="AY2053" s="9"/>
      <c r="BB2053" s="9"/>
    </row>
    <row r="2054" spans="3:54">
      <c r="C2054" s="9"/>
      <c r="F2054" s="9"/>
      <c r="G2054" s="9"/>
      <c r="I2054" s="9"/>
      <c r="L2054" s="9"/>
      <c r="O2054" s="9"/>
      <c r="P2054" s="9"/>
      <c r="R2054" s="9"/>
      <c r="U2054" s="9"/>
      <c r="AP2054" s="9"/>
      <c r="AS2054" s="9"/>
      <c r="AV2054" s="9"/>
      <c r="AW2054" s="9"/>
      <c r="AY2054" s="9"/>
      <c r="BB2054" s="9"/>
    </row>
    <row r="2055" spans="3:54">
      <c r="C2055" s="9"/>
      <c r="F2055" s="9"/>
      <c r="G2055" s="9"/>
      <c r="I2055" s="9"/>
      <c r="L2055" s="9"/>
      <c r="O2055" s="9"/>
      <c r="P2055" s="9"/>
      <c r="R2055" s="9"/>
      <c r="U2055" s="9"/>
      <c r="AP2055" s="9"/>
      <c r="AS2055" s="9"/>
      <c r="AV2055" s="9"/>
      <c r="AW2055" s="9"/>
      <c r="AY2055" s="9"/>
      <c r="BB2055" s="9"/>
    </row>
    <row r="2056" spans="3:54">
      <c r="C2056" s="9"/>
      <c r="F2056" s="9"/>
      <c r="G2056" s="9"/>
      <c r="I2056" s="9"/>
      <c r="L2056" s="9"/>
      <c r="O2056" s="9"/>
      <c r="P2056" s="9"/>
      <c r="R2056" s="9"/>
      <c r="U2056" s="9"/>
      <c r="AP2056" s="9"/>
      <c r="AS2056" s="9"/>
      <c r="AV2056" s="9"/>
      <c r="AW2056" s="9"/>
      <c r="AY2056" s="9"/>
      <c r="BB2056" s="9"/>
    </row>
    <row r="2057" spans="3:54">
      <c r="C2057" s="9"/>
      <c r="F2057" s="9"/>
      <c r="G2057" s="9"/>
      <c r="I2057" s="9"/>
      <c r="L2057" s="9"/>
      <c r="O2057" s="9"/>
      <c r="P2057" s="9"/>
      <c r="R2057" s="9"/>
      <c r="U2057" s="9"/>
      <c r="AP2057" s="9"/>
      <c r="AS2057" s="9"/>
      <c r="AV2057" s="9"/>
      <c r="AW2057" s="9"/>
      <c r="AY2057" s="9"/>
      <c r="BB2057" s="9"/>
    </row>
    <row r="2058" spans="3:54">
      <c r="C2058" s="9"/>
      <c r="F2058" s="9"/>
      <c r="G2058" s="9"/>
      <c r="I2058" s="9"/>
      <c r="L2058" s="9"/>
      <c r="O2058" s="9"/>
      <c r="P2058" s="9"/>
      <c r="R2058" s="9"/>
      <c r="U2058" s="9"/>
      <c r="AP2058" s="9"/>
      <c r="AS2058" s="9"/>
      <c r="AV2058" s="9"/>
      <c r="AW2058" s="9"/>
      <c r="AY2058" s="9"/>
      <c r="BB2058" s="9"/>
    </row>
    <row r="2059" spans="3:54">
      <c r="C2059" s="9"/>
      <c r="F2059" s="9"/>
      <c r="G2059" s="9"/>
      <c r="I2059" s="9"/>
      <c r="L2059" s="9"/>
      <c r="O2059" s="9"/>
      <c r="P2059" s="9"/>
      <c r="R2059" s="9"/>
      <c r="U2059" s="9"/>
      <c r="AP2059" s="9"/>
      <c r="AS2059" s="9"/>
      <c r="AV2059" s="9"/>
      <c r="AW2059" s="9"/>
      <c r="AY2059" s="9"/>
      <c r="BB2059" s="9"/>
    </row>
    <row r="2060" spans="3:54">
      <c r="C2060" s="9"/>
      <c r="F2060" s="9"/>
      <c r="G2060" s="9"/>
      <c r="I2060" s="9"/>
      <c r="L2060" s="9"/>
      <c r="O2060" s="9"/>
      <c r="P2060" s="9"/>
      <c r="R2060" s="9"/>
      <c r="U2060" s="9"/>
      <c r="AP2060" s="9"/>
      <c r="AS2060" s="9"/>
      <c r="AV2060" s="9"/>
      <c r="AW2060" s="9"/>
      <c r="AY2060" s="9"/>
      <c r="BB2060" s="9"/>
    </row>
    <row r="2061" spans="3:54">
      <c r="C2061" s="9"/>
      <c r="F2061" s="9"/>
      <c r="G2061" s="9"/>
      <c r="I2061" s="9"/>
      <c r="L2061" s="9"/>
      <c r="O2061" s="9"/>
      <c r="P2061" s="9"/>
      <c r="R2061" s="9"/>
      <c r="U2061" s="9"/>
      <c r="AP2061" s="9"/>
      <c r="AS2061" s="9"/>
      <c r="AV2061" s="9"/>
      <c r="AW2061" s="9"/>
      <c r="AY2061" s="9"/>
      <c r="BB2061" s="9"/>
    </row>
    <row r="2062" spans="3:54">
      <c r="C2062" s="9"/>
      <c r="F2062" s="9"/>
      <c r="G2062" s="9"/>
      <c r="I2062" s="9"/>
      <c r="L2062" s="9"/>
      <c r="O2062" s="9"/>
      <c r="P2062" s="9"/>
      <c r="R2062" s="9"/>
      <c r="U2062" s="9"/>
      <c r="AP2062" s="9"/>
      <c r="AS2062" s="9"/>
      <c r="AV2062" s="9"/>
      <c r="AW2062" s="9"/>
      <c r="AY2062" s="9"/>
      <c r="BB2062" s="9"/>
    </row>
    <row r="2063" spans="3:54">
      <c r="C2063" s="9"/>
      <c r="F2063" s="9"/>
      <c r="G2063" s="9"/>
      <c r="I2063" s="9"/>
      <c r="L2063" s="9"/>
      <c r="O2063" s="9"/>
      <c r="P2063" s="9"/>
      <c r="R2063" s="9"/>
      <c r="U2063" s="9"/>
      <c r="AP2063" s="9"/>
      <c r="AS2063" s="9"/>
      <c r="AV2063" s="9"/>
      <c r="AW2063" s="9"/>
      <c r="AY2063" s="9"/>
      <c r="BB2063" s="9"/>
    </row>
    <row r="2064" spans="3:54">
      <c r="C2064" s="9"/>
      <c r="F2064" s="9"/>
      <c r="G2064" s="9"/>
      <c r="I2064" s="9"/>
      <c r="L2064" s="9"/>
      <c r="O2064" s="9"/>
      <c r="P2064" s="9"/>
      <c r="R2064" s="9"/>
      <c r="U2064" s="9"/>
      <c r="AP2064" s="9"/>
      <c r="AS2064" s="9"/>
      <c r="AV2064" s="9"/>
      <c r="AW2064" s="9"/>
      <c r="AY2064" s="9"/>
      <c r="BB2064" s="9"/>
    </row>
    <row r="2065" spans="3:54">
      <c r="C2065" s="9"/>
      <c r="F2065" s="9"/>
      <c r="G2065" s="9"/>
      <c r="I2065" s="9"/>
      <c r="L2065" s="9"/>
      <c r="O2065" s="9"/>
      <c r="P2065" s="9"/>
      <c r="R2065" s="9"/>
      <c r="U2065" s="9"/>
      <c r="AP2065" s="9"/>
      <c r="AS2065" s="9"/>
      <c r="AV2065" s="9"/>
      <c r="AW2065" s="9"/>
      <c r="AY2065" s="9"/>
      <c r="BB2065" s="9"/>
    </row>
    <row r="2066" spans="3:54">
      <c r="C2066" s="9"/>
      <c r="F2066" s="9"/>
      <c r="G2066" s="9"/>
      <c r="I2066" s="9"/>
      <c r="L2066" s="9"/>
      <c r="O2066" s="9"/>
      <c r="P2066" s="9"/>
      <c r="R2066" s="9"/>
      <c r="U2066" s="9"/>
      <c r="AP2066" s="9"/>
      <c r="AS2066" s="9"/>
      <c r="AV2066" s="9"/>
      <c r="AW2066" s="9"/>
      <c r="AY2066" s="9"/>
      <c r="BB2066" s="9"/>
    </row>
    <row r="2067" spans="3:54">
      <c r="C2067" s="9"/>
      <c r="F2067" s="9"/>
      <c r="G2067" s="9"/>
      <c r="I2067" s="9"/>
      <c r="L2067" s="9"/>
      <c r="O2067" s="9"/>
      <c r="P2067" s="9"/>
      <c r="R2067" s="9"/>
      <c r="U2067" s="9"/>
      <c r="AP2067" s="9"/>
      <c r="AS2067" s="9"/>
      <c r="AV2067" s="9"/>
      <c r="AW2067" s="9"/>
      <c r="AY2067" s="9"/>
      <c r="BB2067" s="9"/>
    </row>
    <row r="2068" spans="3:54">
      <c r="C2068" s="9"/>
      <c r="F2068" s="9"/>
      <c r="G2068" s="9"/>
      <c r="I2068" s="9"/>
      <c r="L2068" s="9"/>
      <c r="O2068" s="9"/>
      <c r="P2068" s="9"/>
      <c r="R2068" s="9"/>
      <c r="U2068" s="9"/>
      <c r="AP2068" s="9"/>
      <c r="AS2068" s="9"/>
      <c r="AV2068" s="9"/>
      <c r="AW2068" s="9"/>
      <c r="AY2068" s="9"/>
      <c r="BB2068" s="9"/>
    </row>
    <row r="2069" spans="3:54">
      <c r="C2069" s="9"/>
      <c r="F2069" s="9"/>
      <c r="G2069" s="9"/>
      <c r="I2069" s="9"/>
      <c r="L2069" s="9"/>
      <c r="O2069" s="9"/>
      <c r="P2069" s="9"/>
      <c r="R2069" s="9"/>
      <c r="U2069" s="9"/>
      <c r="AP2069" s="9"/>
      <c r="AS2069" s="9"/>
      <c r="AV2069" s="9"/>
      <c r="AW2069" s="9"/>
      <c r="AY2069" s="9"/>
      <c r="BB2069" s="9"/>
    </row>
    <row r="2070" spans="3:54">
      <c r="C2070" s="9"/>
      <c r="F2070" s="9"/>
      <c r="G2070" s="9"/>
      <c r="I2070" s="9"/>
      <c r="L2070" s="9"/>
      <c r="O2070" s="9"/>
      <c r="P2070" s="9"/>
      <c r="R2070" s="9"/>
      <c r="U2070" s="9"/>
      <c r="AP2070" s="9"/>
      <c r="AS2070" s="9"/>
      <c r="AV2070" s="9"/>
      <c r="AW2070" s="9"/>
      <c r="AY2070" s="9"/>
      <c r="BB2070" s="9"/>
    </row>
    <row r="2071" spans="3:54">
      <c r="C2071" s="9"/>
      <c r="F2071" s="9"/>
      <c r="G2071" s="9"/>
      <c r="I2071" s="9"/>
      <c r="L2071" s="9"/>
      <c r="O2071" s="9"/>
      <c r="P2071" s="9"/>
      <c r="R2071" s="9"/>
      <c r="U2071" s="9"/>
      <c r="AP2071" s="9"/>
      <c r="AS2071" s="9"/>
      <c r="AV2071" s="9"/>
      <c r="AW2071" s="9"/>
      <c r="AY2071" s="9"/>
      <c r="BB2071" s="9"/>
    </row>
    <row r="2072" spans="3:54">
      <c r="C2072" s="9"/>
      <c r="F2072" s="9"/>
      <c r="G2072" s="9"/>
      <c r="I2072" s="9"/>
      <c r="L2072" s="9"/>
      <c r="O2072" s="9"/>
      <c r="P2072" s="9"/>
      <c r="R2072" s="9"/>
      <c r="U2072" s="9"/>
      <c r="AP2072" s="9"/>
      <c r="AS2072" s="9"/>
      <c r="AV2072" s="9"/>
      <c r="AW2072" s="9"/>
      <c r="AY2072" s="9"/>
      <c r="BB2072" s="9"/>
    </row>
    <row r="2073" spans="3:54">
      <c r="C2073" s="9"/>
      <c r="F2073" s="9"/>
      <c r="G2073" s="9"/>
      <c r="I2073" s="9"/>
      <c r="L2073" s="9"/>
      <c r="O2073" s="9"/>
      <c r="P2073" s="9"/>
      <c r="R2073" s="9"/>
      <c r="U2073" s="9"/>
      <c r="AP2073" s="9"/>
      <c r="AS2073" s="9"/>
      <c r="AV2073" s="9"/>
      <c r="AW2073" s="9"/>
      <c r="AY2073" s="9"/>
      <c r="BB2073" s="9"/>
    </row>
    <row r="2074" spans="3:54">
      <c r="C2074" s="9"/>
      <c r="F2074" s="9"/>
      <c r="G2074" s="9"/>
      <c r="I2074" s="9"/>
      <c r="L2074" s="9"/>
      <c r="O2074" s="9"/>
      <c r="P2074" s="9"/>
      <c r="R2074" s="9"/>
      <c r="U2074" s="9"/>
      <c r="AP2074" s="9"/>
      <c r="AS2074" s="9"/>
      <c r="AV2074" s="9"/>
      <c r="AW2074" s="9"/>
      <c r="AY2074" s="9"/>
      <c r="BB2074" s="9"/>
    </row>
    <row r="2075" spans="3:54">
      <c r="C2075" s="9"/>
      <c r="F2075" s="9"/>
      <c r="G2075" s="9"/>
      <c r="I2075" s="9"/>
      <c r="L2075" s="9"/>
      <c r="O2075" s="9"/>
      <c r="P2075" s="9"/>
      <c r="R2075" s="9"/>
      <c r="U2075" s="9"/>
      <c r="AP2075" s="9"/>
      <c r="AS2075" s="9"/>
      <c r="AV2075" s="9"/>
      <c r="AW2075" s="9"/>
      <c r="AY2075" s="9"/>
      <c r="BB2075" s="9"/>
    </row>
    <row r="2076" spans="3:54">
      <c r="C2076" s="9"/>
      <c r="F2076" s="9"/>
      <c r="G2076" s="9"/>
      <c r="I2076" s="9"/>
      <c r="L2076" s="9"/>
      <c r="O2076" s="9"/>
      <c r="P2076" s="9"/>
      <c r="R2076" s="9"/>
      <c r="U2076" s="9"/>
      <c r="AP2076" s="9"/>
      <c r="AS2076" s="9"/>
      <c r="AV2076" s="9"/>
      <c r="AW2076" s="9"/>
      <c r="AY2076" s="9"/>
      <c r="BB2076" s="9"/>
    </row>
    <row r="2077" spans="3:54">
      <c r="C2077" s="9"/>
      <c r="F2077" s="9"/>
      <c r="G2077" s="9"/>
      <c r="I2077" s="9"/>
      <c r="L2077" s="9"/>
      <c r="O2077" s="9"/>
      <c r="P2077" s="9"/>
      <c r="R2077" s="9"/>
      <c r="U2077" s="9"/>
      <c r="AP2077" s="9"/>
      <c r="AS2077" s="9"/>
      <c r="AV2077" s="9"/>
      <c r="AW2077" s="9"/>
      <c r="AY2077" s="9"/>
      <c r="BB2077" s="9"/>
    </row>
    <row r="2078" spans="3:54">
      <c r="C2078" s="9"/>
      <c r="F2078" s="9"/>
      <c r="G2078" s="9"/>
      <c r="I2078" s="9"/>
      <c r="L2078" s="9"/>
      <c r="O2078" s="9"/>
      <c r="P2078" s="9"/>
      <c r="R2078" s="9"/>
      <c r="U2078" s="9"/>
      <c r="AP2078" s="9"/>
      <c r="AS2078" s="9"/>
      <c r="AV2078" s="9"/>
      <c r="AW2078" s="9"/>
      <c r="AY2078" s="9"/>
      <c r="BB2078" s="9"/>
    </row>
    <row r="2079" spans="3:54">
      <c r="C2079" s="9"/>
      <c r="F2079" s="9"/>
      <c r="G2079" s="9"/>
      <c r="I2079" s="9"/>
      <c r="L2079" s="9"/>
      <c r="O2079" s="9"/>
      <c r="P2079" s="9"/>
      <c r="R2079" s="9"/>
      <c r="U2079" s="9"/>
      <c r="AP2079" s="9"/>
      <c r="AS2079" s="9"/>
      <c r="AV2079" s="9"/>
      <c r="AW2079" s="9"/>
      <c r="AY2079" s="9"/>
      <c r="BB2079" s="9"/>
    </row>
    <row r="2080" spans="3:54">
      <c r="C2080" s="9"/>
      <c r="F2080" s="9"/>
      <c r="G2080" s="9"/>
      <c r="I2080" s="9"/>
      <c r="L2080" s="9"/>
      <c r="O2080" s="9"/>
      <c r="P2080" s="9"/>
      <c r="R2080" s="9"/>
      <c r="U2080" s="9"/>
      <c r="AP2080" s="9"/>
      <c r="AS2080" s="9"/>
      <c r="AV2080" s="9"/>
      <c r="AW2080" s="9"/>
      <c r="AY2080" s="9"/>
      <c r="BB2080" s="9"/>
    </row>
    <row r="2081" spans="3:54">
      <c r="C2081" s="9"/>
      <c r="F2081" s="9"/>
      <c r="G2081" s="9"/>
      <c r="I2081" s="9"/>
      <c r="L2081" s="9"/>
      <c r="O2081" s="9"/>
      <c r="P2081" s="9"/>
      <c r="R2081" s="9"/>
      <c r="U2081" s="9"/>
      <c r="AP2081" s="9"/>
      <c r="AS2081" s="9"/>
      <c r="AV2081" s="9"/>
      <c r="AW2081" s="9"/>
      <c r="AY2081" s="9"/>
      <c r="BB2081" s="9"/>
    </row>
    <row r="2082" spans="3:54">
      <c r="C2082" s="9"/>
      <c r="F2082" s="9"/>
      <c r="G2082" s="9"/>
      <c r="I2082" s="9"/>
      <c r="L2082" s="9"/>
      <c r="O2082" s="9"/>
      <c r="P2082" s="9"/>
      <c r="R2082" s="9"/>
      <c r="U2082" s="9"/>
      <c r="AP2082" s="9"/>
      <c r="AS2082" s="9"/>
      <c r="AV2082" s="9"/>
      <c r="AW2082" s="9"/>
      <c r="AY2082" s="9"/>
      <c r="BB2082" s="9"/>
    </row>
    <row r="2083" spans="3:54">
      <c r="C2083" s="9"/>
      <c r="F2083" s="9"/>
      <c r="G2083" s="9"/>
      <c r="I2083" s="9"/>
      <c r="L2083" s="9"/>
      <c r="O2083" s="9"/>
      <c r="P2083" s="9"/>
      <c r="R2083" s="9"/>
      <c r="U2083" s="9"/>
      <c r="AP2083" s="9"/>
      <c r="AS2083" s="9"/>
      <c r="AV2083" s="9"/>
      <c r="AW2083" s="9"/>
      <c r="AY2083" s="9"/>
      <c r="BB2083" s="9"/>
    </row>
    <row r="2084" spans="3:54">
      <c r="C2084" s="9"/>
      <c r="F2084" s="9"/>
      <c r="G2084" s="9"/>
      <c r="I2084" s="9"/>
      <c r="L2084" s="9"/>
      <c r="O2084" s="9"/>
      <c r="P2084" s="9"/>
      <c r="R2084" s="9"/>
      <c r="U2084" s="9"/>
      <c r="AP2084" s="9"/>
      <c r="AS2084" s="9"/>
      <c r="AV2084" s="9"/>
      <c r="AW2084" s="9"/>
      <c r="AY2084" s="9"/>
      <c r="BB2084" s="9"/>
    </row>
    <row r="2085" spans="3:54">
      <c r="C2085" s="9"/>
      <c r="F2085" s="9"/>
      <c r="G2085" s="9"/>
      <c r="I2085" s="9"/>
      <c r="L2085" s="9"/>
      <c r="O2085" s="9"/>
      <c r="P2085" s="9"/>
      <c r="R2085" s="9"/>
      <c r="U2085" s="9"/>
      <c r="AP2085" s="9"/>
      <c r="AS2085" s="9"/>
      <c r="AV2085" s="9"/>
      <c r="AW2085" s="9"/>
      <c r="AY2085" s="9"/>
      <c r="BB2085" s="9"/>
    </row>
    <row r="2086" spans="3:54">
      <c r="C2086" s="9"/>
      <c r="F2086" s="9"/>
      <c r="G2086" s="9"/>
      <c r="I2086" s="9"/>
      <c r="L2086" s="9"/>
      <c r="O2086" s="9"/>
      <c r="P2086" s="9"/>
      <c r="R2086" s="9"/>
      <c r="U2086" s="9"/>
      <c r="AP2086" s="9"/>
      <c r="AS2086" s="9"/>
      <c r="AV2086" s="9"/>
      <c r="AW2086" s="9"/>
      <c r="AY2086" s="9"/>
      <c r="BB2086" s="9"/>
    </row>
    <row r="2087" spans="3:54">
      <c r="C2087" s="9"/>
      <c r="F2087" s="9"/>
      <c r="G2087" s="9"/>
      <c r="I2087" s="9"/>
      <c r="L2087" s="9"/>
      <c r="O2087" s="9"/>
      <c r="P2087" s="9"/>
      <c r="R2087" s="9"/>
      <c r="U2087" s="9"/>
      <c r="AP2087" s="9"/>
      <c r="AS2087" s="9"/>
      <c r="AV2087" s="9"/>
      <c r="AW2087" s="9"/>
      <c r="AY2087" s="9"/>
      <c r="BB2087" s="9"/>
    </row>
    <row r="2088" spans="3:54">
      <c r="C2088" s="9"/>
      <c r="F2088" s="9"/>
      <c r="G2088" s="9"/>
      <c r="I2088" s="9"/>
      <c r="L2088" s="9"/>
      <c r="O2088" s="9"/>
      <c r="P2088" s="9"/>
      <c r="R2088" s="9"/>
      <c r="U2088" s="9"/>
      <c r="AP2088" s="9"/>
      <c r="AS2088" s="9"/>
      <c r="AV2088" s="9"/>
      <c r="AW2088" s="9"/>
      <c r="AY2088" s="9"/>
      <c r="BB2088" s="9"/>
    </row>
    <row r="2089" spans="3:54">
      <c r="C2089" s="9"/>
      <c r="F2089" s="9"/>
      <c r="G2089" s="9"/>
      <c r="I2089" s="9"/>
      <c r="L2089" s="9"/>
      <c r="O2089" s="9"/>
      <c r="P2089" s="9"/>
      <c r="R2089" s="9"/>
      <c r="U2089" s="9"/>
      <c r="AP2089" s="9"/>
      <c r="AS2089" s="9"/>
      <c r="AV2089" s="9"/>
      <c r="AW2089" s="9"/>
      <c r="AY2089" s="9"/>
      <c r="BB2089" s="9"/>
    </row>
    <row r="2090" spans="3:54">
      <c r="C2090" s="9"/>
      <c r="F2090" s="9"/>
      <c r="G2090" s="9"/>
      <c r="I2090" s="9"/>
      <c r="L2090" s="9"/>
      <c r="O2090" s="9"/>
      <c r="P2090" s="9"/>
      <c r="R2090" s="9"/>
      <c r="U2090" s="9"/>
      <c r="AP2090" s="9"/>
      <c r="AS2090" s="9"/>
      <c r="AV2090" s="9"/>
      <c r="AW2090" s="9"/>
      <c r="AY2090" s="9"/>
      <c r="BB2090" s="9"/>
    </row>
    <row r="2091" spans="3:54">
      <c r="C2091" s="9"/>
      <c r="F2091" s="9"/>
      <c r="G2091" s="9"/>
      <c r="I2091" s="9"/>
      <c r="L2091" s="9"/>
      <c r="O2091" s="9"/>
      <c r="P2091" s="9"/>
      <c r="R2091" s="9"/>
      <c r="U2091" s="9"/>
      <c r="AP2091" s="9"/>
      <c r="AS2091" s="9"/>
      <c r="AV2091" s="9"/>
      <c r="AW2091" s="9"/>
      <c r="AY2091" s="9"/>
      <c r="BB2091" s="9"/>
    </row>
    <row r="2092" spans="3:54">
      <c r="C2092" s="9"/>
      <c r="F2092" s="9"/>
      <c r="G2092" s="9"/>
      <c r="I2092" s="9"/>
      <c r="L2092" s="9"/>
      <c r="O2092" s="9"/>
      <c r="P2092" s="9"/>
      <c r="R2092" s="9"/>
      <c r="U2092" s="9"/>
      <c r="AP2092" s="9"/>
      <c r="AS2092" s="9"/>
      <c r="AV2092" s="9"/>
      <c r="AW2092" s="9"/>
      <c r="AY2092" s="9"/>
      <c r="BB2092" s="9"/>
    </row>
    <row r="2093" spans="3:54">
      <c r="C2093" s="9"/>
      <c r="F2093" s="9"/>
      <c r="G2093" s="9"/>
      <c r="I2093" s="9"/>
      <c r="L2093" s="9"/>
      <c r="O2093" s="9"/>
      <c r="P2093" s="9"/>
      <c r="R2093" s="9"/>
      <c r="U2093" s="9"/>
      <c r="AP2093" s="9"/>
      <c r="AS2093" s="9"/>
      <c r="AV2093" s="9"/>
      <c r="AW2093" s="9"/>
      <c r="AY2093" s="9"/>
      <c r="BB2093" s="9"/>
    </row>
    <row r="2094" spans="3:54">
      <c r="C2094" s="9"/>
      <c r="F2094" s="9"/>
      <c r="G2094" s="9"/>
      <c r="I2094" s="9"/>
      <c r="L2094" s="9"/>
      <c r="O2094" s="9"/>
      <c r="P2094" s="9"/>
      <c r="R2094" s="9"/>
      <c r="U2094" s="9"/>
      <c r="AP2094" s="9"/>
      <c r="AS2094" s="9"/>
      <c r="AV2094" s="9"/>
      <c r="AW2094" s="9"/>
      <c r="AY2094" s="9"/>
      <c r="BB2094" s="9"/>
    </row>
    <row r="2095" spans="3:54">
      <c r="C2095" s="9"/>
      <c r="F2095" s="9"/>
      <c r="G2095" s="9"/>
      <c r="I2095" s="9"/>
      <c r="L2095" s="9"/>
      <c r="O2095" s="9"/>
      <c r="P2095" s="9"/>
      <c r="R2095" s="9"/>
      <c r="U2095" s="9"/>
      <c r="AP2095" s="9"/>
      <c r="AS2095" s="9"/>
      <c r="AV2095" s="9"/>
      <c r="AW2095" s="9"/>
      <c r="AY2095" s="9"/>
      <c r="BB2095" s="9"/>
    </row>
    <row r="2096" spans="3:54">
      <c r="C2096" s="9"/>
      <c r="F2096" s="9"/>
      <c r="G2096" s="9"/>
      <c r="I2096" s="9"/>
      <c r="L2096" s="9"/>
      <c r="O2096" s="9"/>
      <c r="P2096" s="9"/>
      <c r="R2096" s="9"/>
      <c r="U2096" s="9"/>
      <c r="AP2096" s="9"/>
      <c r="AS2096" s="9"/>
      <c r="AV2096" s="9"/>
      <c r="AW2096" s="9"/>
      <c r="AY2096" s="9"/>
      <c r="BB2096" s="9"/>
    </row>
    <row r="2097" spans="3:54">
      <c r="C2097" s="9"/>
      <c r="F2097" s="9"/>
      <c r="G2097" s="9"/>
      <c r="I2097" s="9"/>
      <c r="L2097" s="9"/>
      <c r="O2097" s="9"/>
      <c r="P2097" s="9"/>
      <c r="R2097" s="9"/>
      <c r="U2097" s="9"/>
      <c r="AP2097" s="9"/>
      <c r="AS2097" s="9"/>
      <c r="AV2097" s="9"/>
      <c r="AW2097" s="9"/>
      <c r="AY2097" s="9"/>
      <c r="BB2097" s="9"/>
    </row>
    <row r="2098" spans="3:54">
      <c r="C2098" s="9"/>
      <c r="F2098" s="9"/>
      <c r="G2098" s="9"/>
      <c r="I2098" s="9"/>
      <c r="L2098" s="9"/>
      <c r="O2098" s="9"/>
      <c r="P2098" s="9"/>
      <c r="R2098" s="9"/>
      <c r="U2098" s="9"/>
      <c r="AP2098" s="9"/>
      <c r="AS2098" s="9"/>
      <c r="AV2098" s="9"/>
      <c r="AW2098" s="9"/>
      <c r="AY2098" s="9"/>
      <c r="BB2098" s="9"/>
    </row>
    <row r="2099" spans="3:54">
      <c r="C2099" s="9"/>
      <c r="F2099" s="9"/>
      <c r="G2099" s="9"/>
      <c r="I2099" s="9"/>
      <c r="L2099" s="9"/>
      <c r="O2099" s="9"/>
      <c r="P2099" s="9"/>
      <c r="R2099" s="9"/>
      <c r="U2099" s="9"/>
      <c r="AP2099" s="9"/>
      <c r="AS2099" s="9"/>
      <c r="AV2099" s="9"/>
      <c r="AW2099" s="9"/>
      <c r="AY2099" s="9"/>
      <c r="BB2099" s="9"/>
    </row>
    <row r="2100" spans="3:54">
      <c r="C2100" s="9"/>
      <c r="F2100" s="9"/>
      <c r="G2100" s="9"/>
      <c r="I2100" s="9"/>
      <c r="L2100" s="9"/>
      <c r="O2100" s="9"/>
      <c r="P2100" s="9"/>
      <c r="R2100" s="9"/>
      <c r="U2100" s="9"/>
      <c r="AP2100" s="9"/>
      <c r="AS2100" s="9"/>
      <c r="AV2100" s="9"/>
      <c r="AW2100" s="9"/>
      <c r="AY2100" s="9"/>
      <c r="BB2100" s="9"/>
    </row>
    <row r="2101" spans="3:54">
      <c r="C2101" s="9"/>
      <c r="F2101" s="9"/>
      <c r="G2101" s="9"/>
      <c r="I2101" s="9"/>
      <c r="L2101" s="9"/>
      <c r="O2101" s="9"/>
      <c r="P2101" s="9"/>
      <c r="R2101" s="9"/>
      <c r="U2101" s="9"/>
      <c r="AP2101" s="9"/>
      <c r="AS2101" s="9"/>
      <c r="AV2101" s="9"/>
      <c r="AW2101" s="9"/>
      <c r="AY2101" s="9"/>
      <c r="BB2101" s="9"/>
    </row>
    <row r="2102" spans="3:54">
      <c r="C2102" s="9"/>
      <c r="F2102" s="9"/>
      <c r="G2102" s="9"/>
      <c r="I2102" s="9"/>
      <c r="L2102" s="9"/>
      <c r="O2102" s="9"/>
      <c r="P2102" s="9"/>
      <c r="R2102" s="9"/>
      <c r="U2102" s="9"/>
      <c r="AP2102" s="9"/>
      <c r="AS2102" s="9"/>
      <c r="AV2102" s="9"/>
      <c r="AW2102" s="9"/>
      <c r="AY2102" s="9"/>
      <c r="BB2102" s="9"/>
    </row>
    <row r="2103" spans="3:54">
      <c r="C2103" s="9"/>
      <c r="F2103" s="9"/>
      <c r="G2103" s="9"/>
      <c r="I2103" s="9"/>
      <c r="L2103" s="9"/>
      <c r="O2103" s="9"/>
      <c r="P2103" s="9"/>
      <c r="R2103" s="9"/>
      <c r="U2103" s="9"/>
      <c r="AP2103" s="9"/>
      <c r="AS2103" s="9"/>
      <c r="AV2103" s="9"/>
      <c r="AW2103" s="9"/>
      <c r="AY2103" s="9"/>
      <c r="BB2103" s="9"/>
    </row>
    <row r="2104" spans="3:54">
      <c r="C2104" s="9"/>
      <c r="F2104" s="9"/>
      <c r="G2104" s="9"/>
      <c r="I2104" s="9"/>
      <c r="L2104" s="9"/>
      <c r="O2104" s="9"/>
      <c r="P2104" s="9"/>
      <c r="R2104" s="9"/>
      <c r="U2104" s="9"/>
      <c r="AP2104" s="9"/>
      <c r="AS2104" s="9"/>
      <c r="AV2104" s="9"/>
      <c r="AW2104" s="9"/>
      <c r="AY2104" s="9"/>
      <c r="BB2104" s="9"/>
    </row>
    <row r="2105" spans="3:54">
      <c r="C2105" s="9"/>
      <c r="F2105" s="9"/>
      <c r="G2105" s="9"/>
      <c r="I2105" s="9"/>
      <c r="L2105" s="9"/>
      <c r="O2105" s="9"/>
      <c r="P2105" s="9"/>
      <c r="R2105" s="9"/>
      <c r="U2105" s="9"/>
      <c r="AP2105" s="9"/>
      <c r="AS2105" s="9"/>
      <c r="AV2105" s="9"/>
      <c r="AW2105" s="9"/>
      <c r="AY2105" s="9"/>
      <c r="BB2105" s="9"/>
    </row>
    <row r="2106" spans="3:54">
      <c r="C2106" s="9"/>
      <c r="F2106" s="9"/>
      <c r="G2106" s="9"/>
      <c r="I2106" s="9"/>
      <c r="L2106" s="9"/>
      <c r="O2106" s="9"/>
      <c r="P2106" s="9"/>
      <c r="R2106" s="9"/>
      <c r="U2106" s="9"/>
      <c r="AP2106" s="9"/>
      <c r="AS2106" s="9"/>
      <c r="AV2106" s="9"/>
      <c r="AW2106" s="9"/>
      <c r="AY2106" s="9"/>
      <c r="BB2106" s="9"/>
    </row>
    <row r="2107" spans="3:54">
      <c r="C2107" s="9"/>
      <c r="F2107" s="9"/>
      <c r="G2107" s="9"/>
      <c r="I2107" s="9"/>
      <c r="L2107" s="9"/>
      <c r="O2107" s="9"/>
      <c r="P2107" s="9"/>
      <c r="R2107" s="9"/>
      <c r="U2107" s="9"/>
      <c r="AP2107" s="9"/>
      <c r="AS2107" s="9"/>
      <c r="AV2107" s="9"/>
      <c r="AW2107" s="9"/>
      <c r="AY2107" s="9"/>
      <c r="BB2107" s="9"/>
    </row>
    <row r="2108" spans="3:54">
      <c r="C2108" s="9"/>
      <c r="F2108" s="9"/>
      <c r="G2108" s="9"/>
      <c r="I2108" s="9"/>
      <c r="L2108" s="9"/>
      <c r="O2108" s="9"/>
      <c r="P2108" s="9"/>
      <c r="R2108" s="9"/>
      <c r="U2108" s="9"/>
      <c r="AP2108" s="9"/>
      <c r="AS2108" s="9"/>
      <c r="AV2108" s="9"/>
      <c r="AW2108" s="9"/>
      <c r="AY2108" s="9"/>
      <c r="BB2108" s="9"/>
    </row>
    <row r="2109" spans="3:54">
      <c r="C2109" s="9"/>
      <c r="F2109" s="9"/>
      <c r="G2109" s="9"/>
      <c r="I2109" s="9"/>
      <c r="L2109" s="9"/>
      <c r="O2109" s="9"/>
      <c r="P2109" s="9"/>
      <c r="R2109" s="9"/>
      <c r="U2109" s="9"/>
      <c r="AP2109" s="9"/>
      <c r="AS2109" s="9"/>
      <c r="AV2109" s="9"/>
      <c r="AW2109" s="9"/>
      <c r="AY2109" s="9"/>
      <c r="BB2109" s="9"/>
    </row>
    <row r="2110" spans="3:54">
      <c r="C2110" s="9"/>
      <c r="F2110" s="9"/>
      <c r="G2110" s="9"/>
      <c r="I2110" s="9"/>
      <c r="L2110" s="9"/>
      <c r="O2110" s="9"/>
      <c r="P2110" s="9"/>
      <c r="R2110" s="9"/>
      <c r="U2110" s="9"/>
      <c r="AP2110" s="9"/>
      <c r="AS2110" s="9"/>
      <c r="AV2110" s="9"/>
      <c r="AW2110" s="9"/>
      <c r="AY2110" s="9"/>
      <c r="BB2110" s="9"/>
    </row>
    <row r="2111" spans="3:54">
      <c r="C2111" s="9"/>
      <c r="F2111" s="9"/>
      <c r="G2111" s="9"/>
      <c r="I2111" s="9"/>
      <c r="L2111" s="9"/>
      <c r="O2111" s="9"/>
      <c r="P2111" s="9"/>
      <c r="R2111" s="9"/>
      <c r="U2111" s="9"/>
      <c r="AP2111" s="9"/>
      <c r="AS2111" s="9"/>
      <c r="AV2111" s="9"/>
      <c r="AW2111" s="9"/>
      <c r="AY2111" s="9"/>
      <c r="BB2111" s="9"/>
    </row>
    <row r="2112" spans="3:54">
      <c r="C2112" s="9"/>
      <c r="F2112" s="9"/>
      <c r="G2112" s="9"/>
      <c r="I2112" s="9"/>
      <c r="L2112" s="9"/>
      <c r="O2112" s="9"/>
      <c r="P2112" s="9"/>
      <c r="R2112" s="9"/>
      <c r="U2112" s="9"/>
      <c r="AP2112" s="9"/>
      <c r="AS2112" s="9"/>
      <c r="AV2112" s="9"/>
      <c r="AW2112" s="9"/>
      <c r="AY2112" s="9"/>
      <c r="BB2112" s="9"/>
    </row>
    <row r="2113" spans="3:54">
      <c r="C2113" s="9"/>
      <c r="F2113" s="9"/>
      <c r="G2113" s="9"/>
      <c r="I2113" s="9"/>
      <c r="L2113" s="9"/>
      <c r="O2113" s="9"/>
      <c r="P2113" s="9"/>
      <c r="R2113" s="9"/>
      <c r="U2113" s="9"/>
      <c r="AP2113" s="9"/>
      <c r="AS2113" s="9"/>
      <c r="AV2113" s="9"/>
      <c r="AW2113" s="9"/>
      <c r="AY2113" s="9"/>
      <c r="BB2113" s="9"/>
    </row>
    <row r="2114" spans="3:54">
      <c r="C2114" s="9"/>
      <c r="F2114" s="9"/>
      <c r="G2114" s="9"/>
      <c r="I2114" s="9"/>
      <c r="L2114" s="9"/>
      <c r="O2114" s="9"/>
      <c r="P2114" s="9"/>
      <c r="R2114" s="9"/>
      <c r="U2114" s="9"/>
      <c r="AP2114" s="9"/>
      <c r="AS2114" s="9"/>
      <c r="AV2114" s="9"/>
      <c r="AW2114" s="9"/>
      <c r="AY2114" s="9"/>
      <c r="BB2114" s="9"/>
    </row>
    <row r="2115" spans="3:54">
      <c r="C2115" s="9"/>
      <c r="F2115" s="9"/>
      <c r="G2115" s="9"/>
      <c r="I2115" s="9"/>
      <c r="L2115" s="9"/>
      <c r="O2115" s="9"/>
      <c r="P2115" s="9"/>
      <c r="R2115" s="9"/>
      <c r="U2115" s="9"/>
      <c r="AP2115" s="9"/>
      <c r="AS2115" s="9"/>
      <c r="AV2115" s="9"/>
      <c r="AW2115" s="9"/>
      <c r="AY2115" s="9"/>
      <c r="BB2115" s="9"/>
    </row>
    <row r="2116" spans="3:54">
      <c r="C2116" s="9"/>
      <c r="F2116" s="9"/>
      <c r="G2116" s="9"/>
      <c r="I2116" s="9"/>
      <c r="L2116" s="9"/>
      <c r="O2116" s="9"/>
      <c r="P2116" s="9"/>
      <c r="R2116" s="9"/>
      <c r="U2116" s="9"/>
      <c r="AP2116" s="9"/>
      <c r="AS2116" s="9"/>
      <c r="AV2116" s="9"/>
      <c r="AW2116" s="9"/>
      <c r="AY2116" s="9"/>
      <c r="BB2116" s="9"/>
    </row>
    <row r="2117" spans="3:54">
      <c r="C2117" s="9"/>
      <c r="F2117" s="9"/>
      <c r="G2117" s="9"/>
      <c r="I2117" s="9"/>
      <c r="L2117" s="9"/>
      <c r="O2117" s="9"/>
      <c r="P2117" s="9"/>
      <c r="R2117" s="9"/>
      <c r="U2117" s="9"/>
      <c r="AP2117" s="9"/>
      <c r="AS2117" s="9"/>
      <c r="AV2117" s="9"/>
      <c r="AW2117" s="9"/>
      <c r="AY2117" s="9"/>
      <c r="BB2117" s="9"/>
    </row>
    <row r="2118" spans="3:54">
      <c r="C2118" s="9"/>
      <c r="F2118" s="9"/>
      <c r="G2118" s="9"/>
      <c r="I2118" s="9"/>
      <c r="L2118" s="9"/>
      <c r="O2118" s="9"/>
      <c r="P2118" s="9"/>
      <c r="R2118" s="9"/>
      <c r="U2118" s="9"/>
      <c r="AP2118" s="9"/>
      <c r="AS2118" s="9"/>
      <c r="AV2118" s="9"/>
      <c r="AW2118" s="9"/>
      <c r="AY2118" s="9"/>
      <c r="BB2118" s="9"/>
    </row>
    <row r="2119" spans="3:54">
      <c r="C2119" s="9"/>
      <c r="F2119" s="9"/>
      <c r="G2119" s="9"/>
      <c r="I2119" s="9"/>
      <c r="L2119" s="9"/>
      <c r="O2119" s="9"/>
      <c r="P2119" s="9"/>
      <c r="R2119" s="9"/>
      <c r="U2119" s="9"/>
      <c r="AP2119" s="9"/>
      <c r="AS2119" s="9"/>
      <c r="AV2119" s="9"/>
      <c r="AW2119" s="9"/>
      <c r="AY2119" s="9"/>
      <c r="BB2119" s="9"/>
    </row>
    <row r="2120" spans="3:54">
      <c r="C2120" s="9"/>
      <c r="F2120" s="9"/>
      <c r="G2120" s="9"/>
      <c r="I2120" s="9"/>
      <c r="L2120" s="9"/>
      <c r="O2120" s="9"/>
      <c r="P2120" s="9"/>
      <c r="R2120" s="9"/>
      <c r="U2120" s="9"/>
      <c r="AP2120" s="9"/>
      <c r="AS2120" s="9"/>
      <c r="AV2120" s="9"/>
      <c r="AW2120" s="9"/>
      <c r="AY2120" s="9"/>
      <c r="BB2120" s="9"/>
    </row>
    <row r="2121" spans="3:54">
      <c r="C2121" s="9"/>
      <c r="F2121" s="9"/>
      <c r="G2121" s="9"/>
      <c r="I2121" s="9"/>
      <c r="L2121" s="9"/>
      <c r="O2121" s="9"/>
      <c r="P2121" s="9"/>
      <c r="R2121" s="9"/>
      <c r="U2121" s="9"/>
      <c r="AP2121" s="9"/>
      <c r="AS2121" s="9"/>
      <c r="AV2121" s="9"/>
      <c r="AW2121" s="9"/>
      <c r="AY2121" s="9"/>
      <c r="BB2121" s="9"/>
    </row>
    <row r="2122" spans="3:54">
      <c r="C2122" s="9"/>
      <c r="F2122" s="9"/>
      <c r="G2122" s="9"/>
      <c r="I2122" s="9"/>
      <c r="L2122" s="9"/>
      <c r="O2122" s="9"/>
      <c r="P2122" s="9"/>
      <c r="R2122" s="9"/>
      <c r="U2122" s="9"/>
      <c r="AP2122" s="9"/>
      <c r="AS2122" s="9"/>
      <c r="AV2122" s="9"/>
      <c r="AW2122" s="9"/>
      <c r="AY2122" s="9"/>
      <c r="BB2122" s="9"/>
    </row>
    <row r="2123" spans="3:54">
      <c r="C2123" s="9"/>
      <c r="F2123" s="9"/>
      <c r="G2123" s="9"/>
      <c r="I2123" s="9"/>
      <c r="L2123" s="9"/>
      <c r="O2123" s="9"/>
      <c r="P2123" s="9"/>
      <c r="R2123" s="9"/>
      <c r="U2123" s="9"/>
      <c r="AP2123" s="9"/>
      <c r="AS2123" s="9"/>
      <c r="AV2123" s="9"/>
      <c r="AW2123" s="9"/>
      <c r="AY2123" s="9"/>
      <c r="BB2123" s="9"/>
    </row>
    <row r="2124" spans="3:54">
      <c r="C2124" s="9"/>
      <c r="F2124" s="9"/>
      <c r="G2124" s="9"/>
      <c r="I2124" s="9"/>
      <c r="L2124" s="9"/>
      <c r="O2124" s="9"/>
      <c r="P2124" s="9"/>
      <c r="R2124" s="9"/>
      <c r="U2124" s="9"/>
      <c r="AP2124" s="9"/>
      <c r="AS2124" s="9"/>
      <c r="AV2124" s="9"/>
      <c r="AW2124" s="9"/>
      <c r="AY2124" s="9"/>
      <c r="BB2124" s="9"/>
    </row>
    <row r="2125" spans="3:54">
      <c r="C2125" s="9"/>
      <c r="F2125" s="9"/>
      <c r="G2125" s="9"/>
      <c r="I2125" s="9"/>
      <c r="L2125" s="9"/>
      <c r="O2125" s="9"/>
      <c r="P2125" s="9"/>
      <c r="R2125" s="9"/>
      <c r="U2125" s="9"/>
      <c r="AP2125" s="9"/>
      <c r="AS2125" s="9"/>
      <c r="AV2125" s="9"/>
      <c r="AW2125" s="9"/>
      <c r="AY2125" s="9"/>
      <c r="BB2125" s="9"/>
    </row>
    <row r="2126" spans="3:54">
      <c r="C2126" s="9"/>
      <c r="F2126" s="9"/>
      <c r="G2126" s="9"/>
      <c r="I2126" s="9"/>
      <c r="L2126" s="9"/>
      <c r="O2126" s="9"/>
      <c r="P2126" s="9"/>
      <c r="R2126" s="9"/>
      <c r="U2126" s="9"/>
      <c r="AP2126" s="9"/>
      <c r="AS2126" s="9"/>
      <c r="AV2126" s="9"/>
      <c r="AW2126" s="9"/>
      <c r="AY2126" s="9"/>
      <c r="BB2126" s="9"/>
    </row>
    <row r="2127" spans="3:54">
      <c r="C2127" s="9"/>
      <c r="F2127" s="9"/>
      <c r="G2127" s="9"/>
      <c r="I2127" s="9"/>
      <c r="L2127" s="9"/>
      <c r="O2127" s="9"/>
      <c r="P2127" s="9"/>
      <c r="R2127" s="9"/>
      <c r="U2127" s="9"/>
      <c r="AP2127" s="9"/>
      <c r="AS2127" s="9"/>
      <c r="AV2127" s="9"/>
      <c r="AW2127" s="9"/>
      <c r="AY2127" s="9"/>
      <c r="BB2127" s="9"/>
    </row>
    <row r="2128" spans="3:54">
      <c r="C2128" s="9"/>
      <c r="F2128" s="9"/>
      <c r="G2128" s="9"/>
      <c r="I2128" s="9"/>
      <c r="L2128" s="9"/>
      <c r="O2128" s="9"/>
      <c r="P2128" s="9"/>
      <c r="R2128" s="9"/>
      <c r="U2128" s="9"/>
      <c r="AP2128" s="9"/>
      <c r="AS2128" s="9"/>
      <c r="AV2128" s="9"/>
      <c r="AW2128" s="9"/>
      <c r="AY2128" s="9"/>
      <c r="BB2128" s="9"/>
    </row>
    <row r="2129" spans="3:54">
      <c r="C2129" s="9"/>
      <c r="F2129" s="9"/>
      <c r="G2129" s="9"/>
      <c r="I2129" s="9"/>
      <c r="L2129" s="9"/>
      <c r="O2129" s="9"/>
      <c r="P2129" s="9"/>
      <c r="R2129" s="9"/>
      <c r="U2129" s="9"/>
      <c r="AP2129" s="9"/>
      <c r="AS2129" s="9"/>
      <c r="AV2129" s="9"/>
      <c r="AW2129" s="9"/>
      <c r="AY2129" s="9"/>
      <c r="BB2129" s="9"/>
    </row>
    <row r="2130" spans="3:54">
      <c r="C2130" s="9"/>
      <c r="F2130" s="9"/>
      <c r="G2130" s="9"/>
      <c r="I2130" s="9"/>
      <c r="L2130" s="9"/>
      <c r="O2130" s="9"/>
      <c r="P2130" s="9"/>
      <c r="R2130" s="9"/>
      <c r="U2130" s="9"/>
      <c r="AP2130" s="9"/>
      <c r="AS2130" s="9"/>
      <c r="AV2130" s="9"/>
      <c r="AW2130" s="9"/>
      <c r="AY2130" s="9"/>
      <c r="BB2130" s="9"/>
    </row>
    <row r="2131" spans="3:54">
      <c r="C2131" s="9"/>
      <c r="F2131" s="9"/>
      <c r="G2131" s="9"/>
      <c r="I2131" s="9"/>
      <c r="L2131" s="9"/>
      <c r="O2131" s="9"/>
      <c r="P2131" s="9"/>
      <c r="R2131" s="9"/>
      <c r="U2131" s="9"/>
      <c r="AP2131" s="9"/>
      <c r="AS2131" s="9"/>
      <c r="AV2131" s="9"/>
      <c r="AW2131" s="9"/>
      <c r="AY2131" s="9"/>
      <c r="BB2131" s="9"/>
    </row>
    <row r="2132" spans="3:54">
      <c r="C2132" s="9"/>
      <c r="F2132" s="9"/>
      <c r="G2132" s="9"/>
      <c r="I2132" s="9"/>
      <c r="L2132" s="9"/>
      <c r="O2132" s="9"/>
      <c r="P2132" s="9"/>
      <c r="R2132" s="9"/>
      <c r="U2132" s="9"/>
      <c r="AP2132" s="9"/>
      <c r="AS2132" s="9"/>
      <c r="AV2132" s="9"/>
      <c r="AW2132" s="9"/>
      <c r="AY2132" s="9"/>
      <c r="BB2132" s="9"/>
    </row>
    <row r="2133" spans="3:54">
      <c r="C2133" s="9"/>
      <c r="F2133" s="9"/>
      <c r="G2133" s="9"/>
      <c r="I2133" s="9"/>
      <c r="L2133" s="9"/>
      <c r="O2133" s="9"/>
      <c r="P2133" s="9"/>
      <c r="R2133" s="9"/>
      <c r="U2133" s="9"/>
      <c r="AP2133" s="9"/>
      <c r="AS2133" s="9"/>
      <c r="AV2133" s="9"/>
      <c r="AW2133" s="9"/>
      <c r="AY2133" s="9"/>
      <c r="BB2133" s="9"/>
    </row>
    <row r="2134" spans="3:54">
      <c r="C2134" s="9"/>
      <c r="F2134" s="9"/>
      <c r="G2134" s="9"/>
      <c r="I2134" s="9"/>
      <c r="L2134" s="9"/>
      <c r="O2134" s="9"/>
      <c r="P2134" s="9"/>
      <c r="R2134" s="9"/>
      <c r="U2134" s="9"/>
      <c r="AP2134" s="9"/>
      <c r="AS2134" s="9"/>
      <c r="AV2134" s="9"/>
      <c r="AW2134" s="9"/>
      <c r="AY2134" s="9"/>
      <c r="BB2134" s="9"/>
    </row>
    <row r="2135" spans="3:54">
      <c r="C2135" s="9"/>
      <c r="F2135" s="9"/>
      <c r="G2135" s="9"/>
      <c r="I2135" s="9"/>
      <c r="L2135" s="9"/>
      <c r="O2135" s="9"/>
      <c r="P2135" s="9"/>
      <c r="R2135" s="9"/>
      <c r="U2135" s="9"/>
      <c r="AP2135" s="9"/>
      <c r="AS2135" s="9"/>
      <c r="AV2135" s="9"/>
      <c r="AW2135" s="9"/>
      <c r="AY2135" s="9"/>
      <c r="BB2135" s="9"/>
    </row>
    <row r="2136" spans="3:54">
      <c r="C2136" s="9"/>
      <c r="F2136" s="9"/>
      <c r="G2136" s="9"/>
      <c r="I2136" s="9"/>
      <c r="L2136" s="9"/>
      <c r="O2136" s="9"/>
      <c r="P2136" s="9"/>
      <c r="R2136" s="9"/>
      <c r="U2136" s="9"/>
      <c r="AP2136" s="9"/>
      <c r="AS2136" s="9"/>
      <c r="AV2136" s="9"/>
      <c r="AW2136" s="9"/>
      <c r="AY2136" s="9"/>
      <c r="BB2136" s="9"/>
    </row>
    <row r="2137" spans="3:54">
      <c r="C2137" s="9"/>
      <c r="F2137" s="9"/>
      <c r="G2137" s="9"/>
      <c r="I2137" s="9"/>
      <c r="L2137" s="9"/>
      <c r="O2137" s="9"/>
      <c r="P2137" s="9"/>
      <c r="R2137" s="9"/>
      <c r="U2137" s="9"/>
      <c r="AP2137" s="9"/>
      <c r="AS2137" s="9"/>
      <c r="AV2137" s="9"/>
      <c r="AW2137" s="9"/>
      <c r="AY2137" s="9"/>
      <c r="BB2137" s="9"/>
    </row>
    <row r="2138" spans="3:54">
      <c r="C2138" s="9"/>
      <c r="F2138" s="9"/>
      <c r="G2138" s="9"/>
      <c r="I2138" s="9"/>
      <c r="L2138" s="9"/>
      <c r="O2138" s="9"/>
      <c r="P2138" s="9"/>
      <c r="R2138" s="9"/>
      <c r="U2138" s="9"/>
      <c r="AP2138" s="9"/>
      <c r="AS2138" s="9"/>
      <c r="AV2138" s="9"/>
      <c r="AW2138" s="9"/>
      <c r="AY2138" s="9"/>
      <c r="BB2138" s="9"/>
    </row>
    <row r="2139" spans="3:54">
      <c r="C2139" s="9"/>
      <c r="F2139" s="9"/>
      <c r="G2139" s="9"/>
      <c r="I2139" s="9"/>
      <c r="L2139" s="9"/>
      <c r="O2139" s="9"/>
      <c r="P2139" s="9"/>
      <c r="R2139" s="9"/>
      <c r="U2139" s="9"/>
      <c r="AP2139" s="9"/>
      <c r="AS2139" s="9"/>
      <c r="AV2139" s="9"/>
      <c r="AW2139" s="9"/>
      <c r="AY2139" s="9"/>
      <c r="BB2139" s="9"/>
    </row>
    <row r="2140" spans="3:54">
      <c r="C2140" s="9"/>
      <c r="F2140" s="9"/>
      <c r="G2140" s="9"/>
      <c r="I2140" s="9"/>
      <c r="L2140" s="9"/>
      <c r="O2140" s="9"/>
      <c r="P2140" s="9"/>
      <c r="R2140" s="9"/>
      <c r="U2140" s="9"/>
      <c r="AP2140" s="9"/>
      <c r="AS2140" s="9"/>
      <c r="AV2140" s="9"/>
      <c r="AW2140" s="9"/>
      <c r="AY2140" s="9"/>
      <c r="BB2140" s="9"/>
    </row>
    <row r="2141" spans="3:54">
      <c r="C2141" s="9"/>
      <c r="F2141" s="9"/>
      <c r="G2141" s="9"/>
      <c r="I2141" s="9"/>
      <c r="L2141" s="9"/>
      <c r="O2141" s="9"/>
      <c r="P2141" s="9"/>
      <c r="R2141" s="9"/>
      <c r="U2141" s="9"/>
      <c r="AP2141" s="9"/>
      <c r="AS2141" s="9"/>
      <c r="AV2141" s="9"/>
      <c r="AW2141" s="9"/>
      <c r="AY2141" s="9"/>
      <c r="BB2141" s="9"/>
    </row>
    <row r="2142" spans="3:54">
      <c r="C2142" s="9"/>
      <c r="F2142" s="9"/>
      <c r="G2142" s="9"/>
      <c r="I2142" s="9"/>
      <c r="L2142" s="9"/>
      <c r="O2142" s="9"/>
      <c r="P2142" s="9"/>
      <c r="R2142" s="9"/>
      <c r="U2142" s="9"/>
      <c r="AP2142" s="9"/>
      <c r="AS2142" s="9"/>
      <c r="AV2142" s="9"/>
      <c r="AW2142" s="9"/>
      <c r="AY2142" s="9"/>
      <c r="BB2142" s="9"/>
    </row>
    <row r="2143" spans="3:54">
      <c r="C2143" s="9"/>
      <c r="F2143" s="9"/>
      <c r="G2143" s="9"/>
      <c r="I2143" s="9"/>
      <c r="L2143" s="9"/>
      <c r="O2143" s="9"/>
      <c r="P2143" s="9"/>
      <c r="R2143" s="9"/>
      <c r="U2143" s="9"/>
      <c r="AP2143" s="9"/>
      <c r="AS2143" s="9"/>
      <c r="AV2143" s="9"/>
      <c r="AW2143" s="9"/>
      <c r="AY2143" s="9"/>
      <c r="BB2143" s="9"/>
    </row>
    <row r="2144" spans="3:54">
      <c r="C2144" s="9"/>
      <c r="F2144" s="9"/>
      <c r="G2144" s="9"/>
      <c r="I2144" s="9"/>
      <c r="L2144" s="9"/>
      <c r="O2144" s="9"/>
      <c r="P2144" s="9"/>
      <c r="R2144" s="9"/>
      <c r="U2144" s="9"/>
      <c r="AP2144" s="9"/>
      <c r="AS2144" s="9"/>
      <c r="AV2144" s="9"/>
      <c r="AW2144" s="9"/>
      <c r="AY2144" s="9"/>
      <c r="BB2144" s="9"/>
    </row>
    <row r="2145" spans="3:54">
      <c r="C2145" s="9"/>
      <c r="F2145" s="9"/>
      <c r="G2145" s="9"/>
      <c r="I2145" s="9"/>
      <c r="L2145" s="9"/>
      <c r="O2145" s="9"/>
      <c r="P2145" s="9"/>
      <c r="R2145" s="9"/>
      <c r="U2145" s="9"/>
      <c r="AP2145" s="9"/>
      <c r="AS2145" s="9"/>
      <c r="AV2145" s="9"/>
      <c r="AW2145" s="9"/>
      <c r="AY2145" s="9"/>
      <c r="BB2145" s="9"/>
    </row>
    <row r="2146" spans="3:54">
      <c r="C2146" s="9"/>
      <c r="F2146" s="9"/>
      <c r="G2146" s="9"/>
      <c r="I2146" s="9"/>
      <c r="L2146" s="9"/>
      <c r="O2146" s="9"/>
      <c r="P2146" s="9"/>
      <c r="R2146" s="9"/>
      <c r="U2146" s="9"/>
      <c r="AP2146" s="9"/>
      <c r="AS2146" s="9"/>
      <c r="AV2146" s="9"/>
      <c r="AW2146" s="9"/>
      <c r="AY2146" s="9"/>
      <c r="BB2146" s="9"/>
    </row>
    <row r="2147" spans="3:54">
      <c r="C2147" s="9"/>
      <c r="F2147" s="9"/>
      <c r="G2147" s="9"/>
      <c r="I2147" s="9"/>
      <c r="L2147" s="9"/>
      <c r="O2147" s="9"/>
      <c r="P2147" s="9"/>
      <c r="R2147" s="9"/>
      <c r="U2147" s="9"/>
      <c r="AP2147" s="9"/>
      <c r="AS2147" s="9"/>
      <c r="AV2147" s="9"/>
      <c r="AW2147" s="9"/>
      <c r="AY2147" s="9"/>
      <c r="BB2147" s="9"/>
    </row>
    <row r="2148" spans="3:54">
      <c r="C2148" s="9"/>
      <c r="F2148" s="9"/>
      <c r="G2148" s="9"/>
      <c r="I2148" s="9"/>
      <c r="L2148" s="9"/>
      <c r="O2148" s="9"/>
      <c r="P2148" s="9"/>
      <c r="R2148" s="9"/>
      <c r="U2148" s="9"/>
      <c r="AP2148" s="9"/>
      <c r="AS2148" s="9"/>
      <c r="AV2148" s="9"/>
      <c r="AW2148" s="9"/>
      <c r="AY2148" s="9"/>
      <c r="BB2148" s="9"/>
    </row>
    <row r="2149" spans="3:54">
      <c r="C2149" s="9"/>
      <c r="F2149" s="9"/>
      <c r="G2149" s="9"/>
      <c r="I2149" s="9"/>
      <c r="L2149" s="9"/>
      <c r="O2149" s="9"/>
      <c r="P2149" s="9"/>
      <c r="R2149" s="9"/>
      <c r="U2149" s="9"/>
      <c r="AP2149" s="9"/>
      <c r="AS2149" s="9"/>
      <c r="AV2149" s="9"/>
      <c r="AW2149" s="9"/>
      <c r="AY2149" s="9"/>
      <c r="BB2149" s="9"/>
    </row>
    <row r="2150" spans="3:54">
      <c r="C2150" s="9"/>
      <c r="F2150" s="9"/>
      <c r="G2150" s="9"/>
      <c r="I2150" s="9"/>
      <c r="L2150" s="9"/>
      <c r="O2150" s="9"/>
      <c r="P2150" s="9"/>
      <c r="R2150" s="9"/>
      <c r="U2150" s="9"/>
      <c r="AP2150" s="9"/>
      <c r="AS2150" s="9"/>
      <c r="AV2150" s="9"/>
      <c r="AW2150" s="9"/>
      <c r="AY2150" s="9"/>
      <c r="BB2150" s="9"/>
    </row>
    <row r="2151" spans="3:54">
      <c r="C2151" s="9"/>
      <c r="F2151" s="9"/>
      <c r="G2151" s="9"/>
      <c r="I2151" s="9"/>
      <c r="L2151" s="9"/>
      <c r="O2151" s="9"/>
      <c r="P2151" s="9"/>
      <c r="R2151" s="9"/>
      <c r="U2151" s="9"/>
      <c r="AP2151" s="9"/>
      <c r="AS2151" s="9"/>
      <c r="AV2151" s="9"/>
      <c r="AW2151" s="9"/>
      <c r="AY2151" s="9"/>
      <c r="BB2151" s="9"/>
    </row>
    <row r="2152" spans="3:54">
      <c r="C2152" s="9"/>
      <c r="F2152" s="9"/>
      <c r="G2152" s="9"/>
      <c r="I2152" s="9"/>
      <c r="L2152" s="9"/>
      <c r="O2152" s="9"/>
      <c r="P2152" s="9"/>
      <c r="R2152" s="9"/>
      <c r="U2152" s="9"/>
      <c r="AP2152" s="9"/>
      <c r="AS2152" s="9"/>
      <c r="AV2152" s="9"/>
      <c r="AW2152" s="9"/>
      <c r="AY2152" s="9"/>
      <c r="BB2152" s="9"/>
    </row>
    <row r="2153" spans="3:54">
      <c r="C2153" s="9"/>
      <c r="F2153" s="9"/>
      <c r="G2153" s="9"/>
      <c r="I2153" s="9"/>
      <c r="L2153" s="9"/>
      <c r="O2153" s="9"/>
      <c r="P2153" s="9"/>
      <c r="R2153" s="9"/>
      <c r="U2153" s="9"/>
      <c r="AP2153" s="9"/>
      <c r="AS2153" s="9"/>
      <c r="AV2153" s="9"/>
      <c r="AW2153" s="9"/>
      <c r="AY2153" s="9"/>
      <c r="BB2153" s="9"/>
    </row>
    <row r="2154" spans="3:54">
      <c r="C2154" s="9"/>
      <c r="F2154" s="9"/>
      <c r="G2154" s="9"/>
      <c r="I2154" s="9"/>
      <c r="L2154" s="9"/>
      <c r="O2154" s="9"/>
      <c r="P2154" s="9"/>
      <c r="R2154" s="9"/>
      <c r="U2154" s="9"/>
      <c r="AP2154" s="9"/>
      <c r="AS2154" s="9"/>
      <c r="AV2154" s="9"/>
      <c r="AW2154" s="9"/>
      <c r="AY2154" s="9"/>
      <c r="BB2154" s="9"/>
    </row>
    <row r="2155" spans="3:54">
      <c r="C2155" s="9"/>
      <c r="F2155" s="9"/>
      <c r="G2155" s="9"/>
      <c r="I2155" s="9"/>
      <c r="L2155" s="9"/>
      <c r="O2155" s="9"/>
      <c r="P2155" s="9"/>
      <c r="R2155" s="9"/>
      <c r="U2155" s="9"/>
      <c r="AP2155" s="9"/>
      <c r="AS2155" s="9"/>
      <c r="AV2155" s="9"/>
      <c r="AW2155" s="9"/>
      <c r="AY2155" s="9"/>
      <c r="BB2155" s="9"/>
    </row>
    <row r="2156" spans="3:54">
      <c r="C2156" s="9"/>
      <c r="F2156" s="9"/>
      <c r="G2156" s="9"/>
      <c r="I2156" s="9"/>
      <c r="L2156" s="9"/>
      <c r="O2156" s="9"/>
      <c r="P2156" s="9"/>
      <c r="R2156" s="9"/>
      <c r="U2156" s="9"/>
      <c r="AP2156" s="9"/>
      <c r="AS2156" s="9"/>
      <c r="AV2156" s="9"/>
      <c r="AW2156" s="9"/>
      <c r="AY2156" s="9"/>
      <c r="BB2156" s="9"/>
    </row>
    <row r="2157" spans="3:54">
      <c r="C2157" s="9"/>
      <c r="F2157" s="9"/>
      <c r="G2157" s="9"/>
      <c r="I2157" s="9"/>
      <c r="L2157" s="9"/>
      <c r="O2157" s="9"/>
      <c r="P2157" s="9"/>
      <c r="R2157" s="9"/>
      <c r="U2157" s="9"/>
      <c r="AP2157" s="9"/>
      <c r="AS2157" s="9"/>
      <c r="AV2157" s="9"/>
      <c r="AW2157" s="9"/>
      <c r="AY2157" s="9"/>
      <c r="BB2157" s="9"/>
    </row>
    <row r="2158" spans="3:54">
      <c r="C2158" s="9"/>
      <c r="F2158" s="9"/>
      <c r="G2158" s="9"/>
      <c r="I2158" s="9"/>
      <c r="L2158" s="9"/>
      <c r="O2158" s="9"/>
      <c r="P2158" s="9"/>
      <c r="R2158" s="9"/>
      <c r="U2158" s="9"/>
      <c r="AP2158" s="9"/>
      <c r="AS2158" s="9"/>
      <c r="AV2158" s="9"/>
      <c r="AW2158" s="9"/>
      <c r="AY2158" s="9"/>
      <c r="BB2158" s="9"/>
    </row>
    <row r="2159" spans="3:54">
      <c r="C2159" s="9"/>
      <c r="F2159" s="9"/>
      <c r="G2159" s="9"/>
      <c r="I2159" s="9"/>
      <c r="L2159" s="9"/>
      <c r="O2159" s="9"/>
      <c r="P2159" s="9"/>
      <c r="R2159" s="9"/>
      <c r="U2159" s="9"/>
      <c r="AP2159" s="9"/>
      <c r="AS2159" s="9"/>
      <c r="AV2159" s="9"/>
      <c r="AW2159" s="9"/>
      <c r="AY2159" s="9"/>
      <c r="BB2159" s="9"/>
    </row>
    <row r="2160" spans="3:54">
      <c r="C2160" s="9"/>
      <c r="F2160" s="9"/>
      <c r="G2160" s="9"/>
      <c r="I2160" s="9"/>
      <c r="L2160" s="9"/>
      <c r="O2160" s="9"/>
      <c r="P2160" s="9"/>
      <c r="R2160" s="9"/>
      <c r="U2160" s="9"/>
      <c r="AP2160" s="9"/>
      <c r="AS2160" s="9"/>
      <c r="AV2160" s="9"/>
      <c r="AW2160" s="9"/>
      <c r="AY2160" s="9"/>
      <c r="BB2160" s="9"/>
    </row>
    <row r="2161" spans="3:54">
      <c r="C2161" s="9"/>
      <c r="F2161" s="9"/>
      <c r="G2161" s="9"/>
      <c r="I2161" s="9"/>
      <c r="L2161" s="9"/>
      <c r="O2161" s="9"/>
      <c r="P2161" s="9"/>
      <c r="R2161" s="9"/>
      <c r="U2161" s="9"/>
      <c r="AP2161" s="9"/>
      <c r="AS2161" s="9"/>
      <c r="AV2161" s="9"/>
      <c r="AW2161" s="9"/>
      <c r="AY2161" s="9"/>
      <c r="BB2161" s="9"/>
    </row>
    <row r="2162" spans="3:54">
      <c r="C2162" s="9"/>
      <c r="F2162" s="9"/>
      <c r="G2162" s="9"/>
      <c r="I2162" s="9"/>
      <c r="L2162" s="9"/>
      <c r="O2162" s="9"/>
      <c r="P2162" s="9"/>
      <c r="R2162" s="9"/>
      <c r="U2162" s="9"/>
      <c r="AP2162" s="9"/>
      <c r="AS2162" s="9"/>
      <c r="AV2162" s="9"/>
      <c r="AW2162" s="9"/>
      <c r="AY2162" s="9"/>
      <c r="BB2162" s="9"/>
    </row>
    <row r="2163" spans="3:54">
      <c r="C2163" s="9"/>
      <c r="F2163" s="9"/>
      <c r="G2163" s="9"/>
      <c r="I2163" s="9"/>
      <c r="L2163" s="9"/>
      <c r="O2163" s="9"/>
      <c r="P2163" s="9"/>
      <c r="R2163" s="9"/>
      <c r="U2163" s="9"/>
      <c r="AP2163" s="9"/>
      <c r="AS2163" s="9"/>
      <c r="AV2163" s="9"/>
      <c r="AW2163" s="9"/>
      <c r="AY2163" s="9"/>
      <c r="BB2163" s="9"/>
    </row>
    <row r="2164" spans="3:54">
      <c r="C2164" s="9"/>
      <c r="F2164" s="9"/>
      <c r="G2164" s="9"/>
      <c r="I2164" s="9"/>
      <c r="L2164" s="9"/>
      <c r="O2164" s="9"/>
      <c r="P2164" s="9"/>
      <c r="R2164" s="9"/>
      <c r="U2164" s="9"/>
      <c r="AP2164" s="9"/>
      <c r="AS2164" s="9"/>
      <c r="AV2164" s="9"/>
      <c r="AW2164" s="9"/>
      <c r="AY2164" s="9"/>
      <c r="BB2164" s="9"/>
    </row>
    <row r="2165" spans="3:54">
      <c r="C2165" s="9"/>
      <c r="F2165" s="9"/>
      <c r="G2165" s="9"/>
      <c r="I2165" s="9"/>
      <c r="L2165" s="9"/>
      <c r="O2165" s="9"/>
      <c r="P2165" s="9"/>
      <c r="R2165" s="9"/>
      <c r="U2165" s="9"/>
      <c r="AP2165" s="9"/>
      <c r="AS2165" s="9"/>
      <c r="AV2165" s="9"/>
      <c r="AW2165" s="9"/>
      <c r="AY2165" s="9"/>
      <c r="BB2165" s="9"/>
    </row>
    <row r="2166" spans="3:54">
      <c r="C2166" s="9"/>
      <c r="F2166" s="9"/>
      <c r="G2166" s="9"/>
      <c r="I2166" s="9"/>
      <c r="L2166" s="9"/>
      <c r="O2166" s="9"/>
      <c r="P2166" s="9"/>
      <c r="R2166" s="9"/>
      <c r="U2166" s="9"/>
      <c r="AP2166" s="9"/>
      <c r="AS2166" s="9"/>
      <c r="AV2166" s="9"/>
      <c r="AW2166" s="9"/>
      <c r="AY2166" s="9"/>
      <c r="BB2166" s="9"/>
    </row>
    <row r="2167" spans="3:54">
      <c r="C2167" s="9"/>
      <c r="F2167" s="9"/>
      <c r="G2167" s="9"/>
      <c r="I2167" s="9"/>
      <c r="L2167" s="9"/>
      <c r="O2167" s="9"/>
      <c r="P2167" s="9"/>
      <c r="R2167" s="9"/>
      <c r="U2167" s="9"/>
      <c r="AP2167" s="9"/>
      <c r="AS2167" s="9"/>
      <c r="AV2167" s="9"/>
      <c r="AW2167" s="9"/>
      <c r="AY2167" s="9"/>
      <c r="BB2167" s="9"/>
    </row>
    <row r="2168" spans="3:54">
      <c r="C2168" s="9"/>
      <c r="F2168" s="9"/>
      <c r="G2168" s="9"/>
      <c r="I2168" s="9"/>
      <c r="L2168" s="9"/>
      <c r="O2168" s="9"/>
      <c r="P2168" s="9"/>
      <c r="R2168" s="9"/>
      <c r="U2168" s="9"/>
      <c r="AP2168" s="9"/>
      <c r="AS2168" s="9"/>
      <c r="AV2168" s="9"/>
      <c r="AW2168" s="9"/>
      <c r="AY2168" s="9"/>
      <c r="BB2168" s="9"/>
    </row>
    <row r="2169" spans="3:54">
      <c r="C2169" s="9"/>
      <c r="F2169" s="9"/>
      <c r="G2169" s="9"/>
      <c r="I2169" s="9"/>
      <c r="L2169" s="9"/>
      <c r="O2169" s="9"/>
      <c r="P2169" s="9"/>
      <c r="R2169" s="9"/>
      <c r="U2169" s="9"/>
      <c r="AP2169" s="9"/>
      <c r="AS2169" s="9"/>
      <c r="AV2169" s="9"/>
      <c r="AW2169" s="9"/>
      <c r="AY2169" s="9"/>
      <c r="BB2169" s="9"/>
    </row>
    <row r="2170" spans="3:54">
      <c r="C2170" s="9"/>
      <c r="F2170" s="9"/>
      <c r="G2170" s="9"/>
      <c r="I2170" s="9"/>
      <c r="L2170" s="9"/>
      <c r="O2170" s="9"/>
      <c r="P2170" s="9"/>
      <c r="R2170" s="9"/>
      <c r="U2170" s="9"/>
      <c r="AP2170" s="9"/>
      <c r="AS2170" s="9"/>
      <c r="AV2170" s="9"/>
      <c r="AW2170" s="9"/>
      <c r="AY2170" s="9"/>
      <c r="BB2170" s="9"/>
    </row>
    <row r="2171" spans="3:54">
      <c r="C2171" s="9"/>
      <c r="F2171" s="9"/>
      <c r="G2171" s="9"/>
      <c r="I2171" s="9"/>
      <c r="L2171" s="9"/>
      <c r="O2171" s="9"/>
      <c r="P2171" s="9"/>
      <c r="R2171" s="9"/>
      <c r="U2171" s="9"/>
      <c r="AP2171" s="9"/>
      <c r="AS2171" s="9"/>
      <c r="AV2171" s="9"/>
      <c r="AW2171" s="9"/>
      <c r="AY2171" s="9"/>
      <c r="BB2171" s="9"/>
    </row>
    <row r="2172" spans="3:54">
      <c r="C2172" s="9"/>
      <c r="F2172" s="9"/>
      <c r="G2172" s="9"/>
      <c r="I2172" s="9"/>
      <c r="L2172" s="9"/>
      <c r="O2172" s="9"/>
      <c r="P2172" s="9"/>
      <c r="R2172" s="9"/>
      <c r="U2172" s="9"/>
      <c r="AP2172" s="9"/>
      <c r="AS2172" s="9"/>
      <c r="AV2172" s="9"/>
      <c r="AW2172" s="9"/>
      <c r="AY2172" s="9"/>
      <c r="BB2172" s="9"/>
    </row>
    <row r="2173" spans="3:54">
      <c r="C2173" s="9"/>
      <c r="F2173" s="9"/>
      <c r="G2173" s="9"/>
      <c r="I2173" s="9"/>
      <c r="L2173" s="9"/>
      <c r="O2173" s="9"/>
      <c r="P2173" s="9"/>
      <c r="R2173" s="9"/>
      <c r="U2173" s="9"/>
      <c r="AP2173" s="9"/>
      <c r="AS2173" s="9"/>
      <c r="AV2173" s="9"/>
      <c r="AW2173" s="9"/>
      <c r="AY2173" s="9"/>
      <c r="BB2173" s="9"/>
    </row>
    <row r="2174" spans="3:54">
      <c r="C2174" s="9"/>
      <c r="F2174" s="9"/>
      <c r="G2174" s="9"/>
      <c r="I2174" s="9"/>
      <c r="L2174" s="9"/>
      <c r="O2174" s="9"/>
      <c r="P2174" s="9"/>
      <c r="R2174" s="9"/>
      <c r="U2174" s="9"/>
      <c r="AP2174" s="9"/>
      <c r="AS2174" s="9"/>
      <c r="AV2174" s="9"/>
      <c r="AW2174" s="9"/>
      <c r="AY2174" s="9"/>
      <c r="BB2174" s="9"/>
    </row>
    <row r="2175" spans="3:54">
      <c r="C2175" s="9"/>
      <c r="F2175" s="9"/>
      <c r="G2175" s="9"/>
      <c r="I2175" s="9"/>
      <c r="L2175" s="9"/>
      <c r="O2175" s="9"/>
      <c r="P2175" s="9"/>
      <c r="R2175" s="9"/>
      <c r="U2175" s="9"/>
      <c r="AP2175" s="9"/>
      <c r="AS2175" s="9"/>
      <c r="AV2175" s="9"/>
      <c r="AW2175" s="9"/>
      <c r="AY2175" s="9"/>
      <c r="BB2175" s="9"/>
    </row>
    <row r="2176" spans="3:54">
      <c r="C2176" s="9"/>
      <c r="F2176" s="9"/>
      <c r="G2176" s="9"/>
      <c r="I2176" s="9"/>
      <c r="L2176" s="9"/>
      <c r="O2176" s="9"/>
      <c r="P2176" s="9"/>
      <c r="R2176" s="9"/>
      <c r="U2176" s="9"/>
      <c r="AP2176" s="9"/>
      <c r="AS2176" s="9"/>
      <c r="AV2176" s="9"/>
      <c r="AW2176" s="9"/>
      <c r="AY2176" s="9"/>
      <c r="BB2176" s="9"/>
    </row>
    <row r="2177" spans="3:54">
      <c r="C2177" s="9"/>
      <c r="F2177" s="9"/>
      <c r="G2177" s="9"/>
      <c r="I2177" s="9"/>
      <c r="L2177" s="9"/>
      <c r="O2177" s="9"/>
      <c r="P2177" s="9"/>
      <c r="R2177" s="9"/>
      <c r="U2177" s="9"/>
      <c r="AP2177" s="9"/>
      <c r="AS2177" s="9"/>
      <c r="AV2177" s="9"/>
      <c r="AW2177" s="9"/>
      <c r="AY2177" s="9"/>
      <c r="BB2177" s="9"/>
    </row>
    <row r="2178" spans="3:54">
      <c r="C2178" s="9"/>
      <c r="F2178" s="9"/>
      <c r="G2178" s="9"/>
      <c r="I2178" s="9"/>
      <c r="L2178" s="9"/>
      <c r="O2178" s="9"/>
      <c r="P2178" s="9"/>
      <c r="R2178" s="9"/>
      <c r="U2178" s="9"/>
      <c r="AP2178" s="9"/>
      <c r="AS2178" s="9"/>
      <c r="AV2178" s="9"/>
      <c r="AW2178" s="9"/>
      <c r="AY2178" s="9"/>
      <c r="BB2178" s="9"/>
    </row>
    <row r="2179" spans="3:54">
      <c r="C2179" s="9"/>
      <c r="F2179" s="9"/>
      <c r="G2179" s="9"/>
      <c r="I2179" s="9"/>
      <c r="L2179" s="9"/>
      <c r="O2179" s="9"/>
      <c r="P2179" s="9"/>
      <c r="R2179" s="9"/>
      <c r="U2179" s="9"/>
      <c r="AP2179" s="9"/>
      <c r="AS2179" s="9"/>
      <c r="AV2179" s="9"/>
      <c r="AW2179" s="9"/>
      <c r="AY2179" s="9"/>
      <c r="BB2179" s="9"/>
    </row>
    <row r="2180" spans="3:54">
      <c r="C2180" s="9"/>
      <c r="F2180" s="9"/>
      <c r="G2180" s="9"/>
      <c r="I2180" s="9"/>
      <c r="L2180" s="9"/>
      <c r="O2180" s="9"/>
      <c r="P2180" s="9"/>
      <c r="R2180" s="9"/>
      <c r="U2180" s="9"/>
      <c r="AP2180" s="9"/>
      <c r="AS2180" s="9"/>
      <c r="AV2180" s="9"/>
      <c r="AW2180" s="9"/>
      <c r="AY2180" s="9"/>
      <c r="BB2180" s="9"/>
    </row>
    <row r="2181" spans="3:54">
      <c r="C2181" s="9"/>
      <c r="F2181" s="9"/>
      <c r="G2181" s="9"/>
      <c r="I2181" s="9"/>
      <c r="L2181" s="9"/>
      <c r="O2181" s="9"/>
      <c r="P2181" s="9"/>
      <c r="R2181" s="9"/>
      <c r="U2181" s="9"/>
      <c r="AP2181" s="9"/>
      <c r="AS2181" s="9"/>
      <c r="AV2181" s="9"/>
      <c r="AW2181" s="9"/>
      <c r="AY2181" s="9"/>
      <c r="BB2181" s="9"/>
    </row>
    <row r="2182" spans="3:54">
      <c r="C2182" s="9"/>
      <c r="F2182" s="9"/>
      <c r="G2182" s="9"/>
      <c r="I2182" s="9"/>
      <c r="L2182" s="9"/>
      <c r="O2182" s="9"/>
      <c r="P2182" s="9"/>
      <c r="R2182" s="9"/>
      <c r="U2182" s="9"/>
      <c r="AP2182" s="9"/>
      <c r="AS2182" s="9"/>
      <c r="AV2182" s="9"/>
      <c r="AW2182" s="9"/>
      <c r="AY2182" s="9"/>
      <c r="BB2182" s="9"/>
    </row>
    <row r="2183" spans="3:54">
      <c r="C2183" s="9"/>
      <c r="F2183" s="9"/>
      <c r="G2183" s="9"/>
      <c r="I2183" s="9"/>
      <c r="L2183" s="9"/>
      <c r="O2183" s="9"/>
      <c r="P2183" s="9"/>
      <c r="R2183" s="9"/>
      <c r="U2183" s="9"/>
      <c r="AP2183" s="9"/>
      <c r="AS2183" s="9"/>
      <c r="AV2183" s="9"/>
      <c r="AW2183" s="9"/>
      <c r="AY2183" s="9"/>
      <c r="BB2183" s="9"/>
    </row>
    <row r="2184" spans="3:54">
      <c r="C2184" s="9"/>
      <c r="F2184" s="9"/>
      <c r="G2184" s="9"/>
      <c r="I2184" s="9"/>
      <c r="L2184" s="9"/>
      <c r="O2184" s="9"/>
      <c r="P2184" s="9"/>
      <c r="R2184" s="9"/>
      <c r="U2184" s="9"/>
      <c r="AP2184" s="9"/>
      <c r="AS2184" s="9"/>
      <c r="AV2184" s="9"/>
      <c r="AW2184" s="9"/>
      <c r="AY2184" s="9"/>
      <c r="BB2184" s="9"/>
    </row>
    <row r="2185" spans="3:54">
      <c r="C2185" s="9"/>
      <c r="F2185" s="9"/>
      <c r="G2185" s="9"/>
      <c r="I2185" s="9"/>
      <c r="L2185" s="9"/>
      <c r="O2185" s="9"/>
      <c r="P2185" s="9"/>
      <c r="R2185" s="9"/>
      <c r="U2185" s="9"/>
      <c r="AP2185" s="9"/>
      <c r="AS2185" s="9"/>
      <c r="AV2185" s="9"/>
      <c r="AW2185" s="9"/>
      <c r="AY2185" s="9"/>
      <c r="BB2185" s="9"/>
    </row>
    <row r="2186" spans="3:54">
      <c r="C2186" s="9"/>
      <c r="F2186" s="9"/>
      <c r="G2186" s="9"/>
      <c r="I2186" s="9"/>
      <c r="L2186" s="9"/>
      <c r="O2186" s="9"/>
      <c r="P2186" s="9"/>
      <c r="R2186" s="9"/>
      <c r="U2186" s="9"/>
      <c r="AP2186" s="9"/>
      <c r="AS2186" s="9"/>
      <c r="AV2186" s="9"/>
      <c r="AW2186" s="9"/>
      <c r="AY2186" s="9"/>
      <c r="BB2186" s="9"/>
    </row>
    <row r="2187" spans="3:54">
      <c r="C2187" s="9"/>
      <c r="F2187" s="9"/>
      <c r="G2187" s="9"/>
      <c r="I2187" s="9"/>
      <c r="L2187" s="9"/>
      <c r="O2187" s="9"/>
      <c r="P2187" s="9"/>
      <c r="R2187" s="9"/>
      <c r="U2187" s="9"/>
      <c r="AP2187" s="9"/>
      <c r="AS2187" s="9"/>
      <c r="AV2187" s="9"/>
      <c r="AW2187" s="9"/>
      <c r="AY2187" s="9"/>
      <c r="BB2187" s="9"/>
    </row>
    <row r="2188" spans="3:54">
      <c r="C2188" s="9"/>
      <c r="F2188" s="9"/>
      <c r="G2188" s="9"/>
      <c r="I2188" s="9"/>
      <c r="L2188" s="9"/>
      <c r="O2188" s="9"/>
      <c r="P2188" s="9"/>
      <c r="R2188" s="9"/>
      <c r="U2188" s="9"/>
      <c r="AP2188" s="9"/>
      <c r="AS2188" s="9"/>
      <c r="AV2188" s="9"/>
      <c r="AW2188" s="9"/>
      <c r="AY2188" s="9"/>
      <c r="BB2188" s="9"/>
    </row>
    <row r="2189" spans="3:54">
      <c r="C2189" s="9"/>
      <c r="F2189" s="9"/>
      <c r="G2189" s="9"/>
      <c r="I2189" s="9"/>
      <c r="L2189" s="9"/>
      <c r="O2189" s="9"/>
      <c r="P2189" s="9"/>
      <c r="R2189" s="9"/>
      <c r="U2189" s="9"/>
      <c r="AP2189" s="9"/>
      <c r="AS2189" s="9"/>
      <c r="AV2189" s="9"/>
      <c r="AW2189" s="9"/>
      <c r="AY2189" s="9"/>
      <c r="BB2189" s="9"/>
    </row>
    <row r="2190" spans="3:54">
      <c r="C2190" s="9"/>
      <c r="F2190" s="9"/>
      <c r="G2190" s="9"/>
      <c r="I2190" s="9"/>
      <c r="L2190" s="9"/>
      <c r="O2190" s="9"/>
      <c r="P2190" s="9"/>
      <c r="R2190" s="9"/>
      <c r="U2190" s="9"/>
      <c r="AP2190" s="9"/>
      <c r="AS2190" s="9"/>
      <c r="AV2190" s="9"/>
      <c r="AW2190" s="9"/>
      <c r="AY2190" s="9"/>
      <c r="BB2190" s="9"/>
    </row>
    <row r="2191" spans="3:54">
      <c r="C2191" s="9"/>
      <c r="F2191" s="9"/>
      <c r="G2191" s="9"/>
      <c r="I2191" s="9"/>
      <c r="L2191" s="9"/>
      <c r="O2191" s="9"/>
      <c r="P2191" s="9"/>
      <c r="R2191" s="9"/>
      <c r="U2191" s="9"/>
      <c r="AP2191" s="9"/>
      <c r="AS2191" s="9"/>
      <c r="AV2191" s="9"/>
      <c r="AW2191" s="9"/>
      <c r="AY2191" s="9"/>
      <c r="BB2191" s="9"/>
    </row>
    <row r="2192" spans="3:54">
      <c r="C2192" s="9"/>
      <c r="F2192" s="9"/>
      <c r="G2192" s="9"/>
      <c r="I2192" s="9"/>
      <c r="L2192" s="9"/>
      <c r="O2192" s="9"/>
      <c r="P2192" s="9"/>
      <c r="R2192" s="9"/>
      <c r="U2192" s="9"/>
      <c r="AP2192" s="9"/>
      <c r="AS2192" s="9"/>
      <c r="AV2192" s="9"/>
      <c r="AW2192" s="9"/>
      <c r="AY2192" s="9"/>
      <c r="BB2192" s="9"/>
    </row>
    <row r="2193" spans="3:54">
      <c r="C2193" s="9"/>
      <c r="F2193" s="9"/>
      <c r="G2193" s="9"/>
      <c r="I2193" s="9"/>
      <c r="L2193" s="9"/>
      <c r="O2193" s="9"/>
      <c r="P2193" s="9"/>
      <c r="R2193" s="9"/>
      <c r="U2193" s="9"/>
      <c r="AP2193" s="9"/>
      <c r="AS2193" s="9"/>
      <c r="AV2193" s="9"/>
      <c r="AW2193" s="9"/>
      <c r="AY2193" s="9"/>
      <c r="BB2193" s="9"/>
    </row>
    <row r="2194" spans="3:54">
      <c r="C2194" s="9"/>
      <c r="F2194" s="9"/>
      <c r="G2194" s="9"/>
      <c r="I2194" s="9"/>
      <c r="L2194" s="9"/>
      <c r="O2194" s="9"/>
      <c r="P2194" s="9"/>
      <c r="R2194" s="9"/>
      <c r="U2194" s="9"/>
      <c r="AP2194" s="9"/>
      <c r="AS2194" s="9"/>
      <c r="AV2194" s="9"/>
      <c r="AW2194" s="9"/>
      <c r="AY2194" s="9"/>
      <c r="BB2194" s="9"/>
    </row>
    <row r="2195" spans="3:54">
      <c r="C2195" s="9"/>
      <c r="F2195" s="9"/>
      <c r="G2195" s="9"/>
      <c r="I2195" s="9"/>
      <c r="L2195" s="9"/>
      <c r="O2195" s="9"/>
      <c r="P2195" s="9"/>
      <c r="R2195" s="9"/>
      <c r="U2195" s="9"/>
      <c r="AP2195" s="9"/>
      <c r="AS2195" s="9"/>
      <c r="AV2195" s="9"/>
      <c r="AW2195" s="9"/>
      <c r="AY2195" s="9"/>
      <c r="BB2195" s="9"/>
    </row>
    <row r="2196" spans="3:54">
      <c r="C2196" s="9"/>
      <c r="F2196" s="9"/>
      <c r="G2196" s="9"/>
      <c r="I2196" s="9"/>
      <c r="L2196" s="9"/>
      <c r="O2196" s="9"/>
      <c r="P2196" s="9"/>
      <c r="R2196" s="9"/>
      <c r="U2196" s="9"/>
      <c r="AP2196" s="9"/>
      <c r="AS2196" s="9"/>
      <c r="AV2196" s="9"/>
      <c r="AW2196" s="9"/>
      <c r="AY2196" s="9"/>
      <c r="BB2196" s="9"/>
    </row>
    <row r="2197" spans="3:54">
      <c r="C2197" s="9"/>
      <c r="F2197" s="9"/>
      <c r="G2197" s="9"/>
      <c r="I2197" s="9"/>
      <c r="L2197" s="9"/>
      <c r="O2197" s="9"/>
      <c r="P2197" s="9"/>
      <c r="R2197" s="9"/>
      <c r="U2197" s="9"/>
      <c r="AP2197" s="9"/>
      <c r="AS2197" s="9"/>
      <c r="AV2197" s="9"/>
      <c r="AW2197" s="9"/>
      <c r="AY2197" s="9"/>
      <c r="BB2197" s="9"/>
    </row>
    <row r="2198" spans="3:54">
      <c r="C2198" s="9"/>
      <c r="F2198" s="9"/>
      <c r="G2198" s="9"/>
      <c r="I2198" s="9"/>
      <c r="L2198" s="9"/>
      <c r="O2198" s="9"/>
      <c r="P2198" s="9"/>
      <c r="R2198" s="9"/>
      <c r="U2198" s="9"/>
      <c r="AP2198" s="9"/>
      <c r="AS2198" s="9"/>
      <c r="AV2198" s="9"/>
      <c r="AW2198" s="9"/>
      <c r="AY2198" s="9"/>
      <c r="BB2198" s="9"/>
    </row>
    <row r="2199" spans="3:54">
      <c r="C2199" s="9"/>
      <c r="F2199" s="9"/>
      <c r="G2199" s="9"/>
      <c r="I2199" s="9"/>
      <c r="L2199" s="9"/>
      <c r="O2199" s="9"/>
      <c r="P2199" s="9"/>
      <c r="R2199" s="9"/>
      <c r="U2199" s="9"/>
      <c r="AP2199" s="9"/>
      <c r="AS2199" s="9"/>
      <c r="AV2199" s="9"/>
      <c r="AW2199" s="9"/>
      <c r="AY2199" s="9"/>
      <c r="BB2199" s="9"/>
    </row>
    <row r="2200" spans="3:54">
      <c r="C2200" s="9"/>
      <c r="F2200" s="9"/>
      <c r="G2200" s="9"/>
      <c r="I2200" s="9"/>
      <c r="L2200" s="9"/>
      <c r="O2200" s="9"/>
      <c r="P2200" s="9"/>
      <c r="R2200" s="9"/>
      <c r="U2200" s="9"/>
      <c r="AP2200" s="9"/>
      <c r="AS2200" s="9"/>
      <c r="AV2200" s="9"/>
      <c r="AW2200" s="9"/>
      <c r="AY2200" s="9"/>
      <c r="BB2200" s="9"/>
    </row>
    <row r="2201" spans="3:54">
      <c r="C2201" s="9"/>
      <c r="F2201" s="9"/>
      <c r="G2201" s="9"/>
      <c r="I2201" s="9"/>
      <c r="L2201" s="9"/>
      <c r="O2201" s="9"/>
      <c r="P2201" s="9"/>
      <c r="R2201" s="9"/>
      <c r="U2201" s="9"/>
      <c r="AP2201" s="9"/>
      <c r="AS2201" s="9"/>
      <c r="AV2201" s="9"/>
      <c r="AW2201" s="9"/>
      <c r="AY2201" s="9"/>
      <c r="BB2201" s="9"/>
    </row>
    <row r="2202" spans="3:54">
      <c r="C2202" s="9"/>
      <c r="F2202" s="9"/>
      <c r="G2202" s="9"/>
      <c r="I2202" s="9"/>
      <c r="L2202" s="9"/>
      <c r="O2202" s="9"/>
      <c r="P2202" s="9"/>
      <c r="R2202" s="9"/>
      <c r="U2202" s="9"/>
      <c r="AP2202" s="9"/>
      <c r="AS2202" s="9"/>
      <c r="AV2202" s="9"/>
      <c r="AW2202" s="9"/>
      <c r="AY2202" s="9"/>
      <c r="BB2202" s="9"/>
    </row>
    <row r="2203" spans="3:54">
      <c r="C2203" s="9"/>
      <c r="F2203" s="9"/>
      <c r="G2203" s="9"/>
      <c r="I2203" s="9"/>
      <c r="L2203" s="9"/>
      <c r="O2203" s="9"/>
      <c r="P2203" s="9"/>
      <c r="R2203" s="9"/>
      <c r="U2203" s="9"/>
      <c r="AP2203" s="9"/>
      <c r="AS2203" s="9"/>
      <c r="AV2203" s="9"/>
      <c r="AW2203" s="9"/>
      <c r="AY2203" s="9"/>
      <c r="BB2203" s="9"/>
    </row>
    <row r="2204" spans="3:54">
      <c r="C2204" s="9"/>
      <c r="F2204" s="9"/>
      <c r="G2204" s="9"/>
      <c r="I2204" s="9"/>
      <c r="L2204" s="9"/>
      <c r="O2204" s="9"/>
      <c r="P2204" s="9"/>
      <c r="R2204" s="9"/>
      <c r="U2204" s="9"/>
      <c r="AP2204" s="9"/>
      <c r="AS2204" s="9"/>
      <c r="AV2204" s="9"/>
      <c r="AW2204" s="9"/>
      <c r="AY2204" s="9"/>
      <c r="BB2204" s="9"/>
    </row>
    <row r="2205" spans="3:54">
      <c r="C2205" s="9"/>
      <c r="F2205" s="9"/>
      <c r="G2205" s="9"/>
      <c r="I2205" s="9"/>
      <c r="L2205" s="9"/>
      <c r="O2205" s="9"/>
      <c r="P2205" s="9"/>
      <c r="R2205" s="9"/>
      <c r="U2205" s="9"/>
      <c r="AP2205" s="9"/>
      <c r="AS2205" s="9"/>
      <c r="AV2205" s="9"/>
      <c r="AW2205" s="9"/>
      <c r="AY2205" s="9"/>
      <c r="BB2205" s="9"/>
    </row>
    <row r="2206" spans="3:54">
      <c r="C2206" s="9"/>
      <c r="F2206" s="9"/>
      <c r="G2206" s="9"/>
      <c r="I2206" s="9"/>
      <c r="L2206" s="9"/>
      <c r="O2206" s="9"/>
      <c r="P2206" s="9"/>
      <c r="R2206" s="9"/>
      <c r="U2206" s="9"/>
      <c r="AP2206" s="9"/>
      <c r="AS2206" s="9"/>
      <c r="AV2206" s="9"/>
      <c r="AW2206" s="9"/>
      <c r="AY2206" s="9"/>
      <c r="BB2206" s="9"/>
    </row>
    <row r="2207" spans="3:54">
      <c r="C2207" s="9"/>
      <c r="F2207" s="9"/>
      <c r="G2207" s="9"/>
      <c r="I2207" s="9"/>
      <c r="L2207" s="9"/>
      <c r="O2207" s="9"/>
      <c r="P2207" s="9"/>
      <c r="R2207" s="9"/>
      <c r="U2207" s="9"/>
      <c r="AP2207" s="9"/>
      <c r="AS2207" s="9"/>
      <c r="AV2207" s="9"/>
      <c r="AW2207" s="9"/>
      <c r="AY2207" s="9"/>
      <c r="BB2207" s="9"/>
    </row>
    <row r="2208" spans="3:54">
      <c r="C2208" s="9"/>
      <c r="F2208" s="9"/>
      <c r="G2208" s="9"/>
      <c r="I2208" s="9"/>
      <c r="L2208" s="9"/>
      <c r="O2208" s="9"/>
      <c r="P2208" s="9"/>
      <c r="R2208" s="9"/>
      <c r="U2208" s="9"/>
      <c r="AP2208" s="9"/>
      <c r="AS2208" s="9"/>
      <c r="AV2208" s="9"/>
      <c r="AW2208" s="9"/>
      <c r="AY2208" s="9"/>
      <c r="BB2208" s="9"/>
    </row>
    <row r="2209" spans="3:54">
      <c r="C2209" s="9"/>
      <c r="F2209" s="9"/>
      <c r="G2209" s="9"/>
      <c r="I2209" s="9"/>
      <c r="L2209" s="9"/>
      <c r="O2209" s="9"/>
      <c r="P2209" s="9"/>
      <c r="R2209" s="9"/>
      <c r="U2209" s="9"/>
      <c r="AP2209" s="9"/>
      <c r="AS2209" s="9"/>
      <c r="AV2209" s="9"/>
      <c r="AW2209" s="9"/>
      <c r="AY2209" s="9"/>
      <c r="BB2209" s="9"/>
    </row>
    <row r="2210" spans="3:54">
      <c r="C2210" s="9"/>
      <c r="F2210" s="9"/>
      <c r="G2210" s="9"/>
      <c r="I2210" s="9"/>
      <c r="L2210" s="9"/>
      <c r="O2210" s="9"/>
      <c r="P2210" s="9"/>
      <c r="R2210" s="9"/>
      <c r="U2210" s="9"/>
      <c r="AP2210" s="9"/>
      <c r="AS2210" s="9"/>
      <c r="AV2210" s="9"/>
      <c r="AW2210" s="9"/>
      <c r="AY2210" s="9"/>
      <c r="BB2210" s="9"/>
    </row>
    <row r="2211" spans="3:54">
      <c r="C2211" s="9"/>
      <c r="F2211" s="9"/>
      <c r="G2211" s="9"/>
      <c r="I2211" s="9"/>
      <c r="L2211" s="9"/>
      <c r="O2211" s="9"/>
      <c r="P2211" s="9"/>
      <c r="R2211" s="9"/>
      <c r="U2211" s="9"/>
      <c r="AP2211" s="9"/>
      <c r="AS2211" s="9"/>
      <c r="AV2211" s="9"/>
      <c r="AW2211" s="9"/>
      <c r="AY2211" s="9"/>
      <c r="BB2211" s="9"/>
    </row>
    <row r="2212" spans="3:54">
      <c r="C2212" s="9"/>
      <c r="F2212" s="9"/>
      <c r="G2212" s="9"/>
      <c r="I2212" s="9"/>
      <c r="L2212" s="9"/>
      <c r="O2212" s="9"/>
      <c r="P2212" s="9"/>
      <c r="R2212" s="9"/>
      <c r="U2212" s="9"/>
      <c r="AP2212" s="9"/>
      <c r="AS2212" s="9"/>
      <c r="AV2212" s="9"/>
      <c r="AW2212" s="9"/>
      <c r="AY2212" s="9"/>
      <c r="BB2212" s="9"/>
    </row>
    <row r="2213" spans="3:54">
      <c r="C2213" s="9"/>
      <c r="F2213" s="9"/>
      <c r="G2213" s="9"/>
      <c r="I2213" s="9"/>
      <c r="L2213" s="9"/>
      <c r="O2213" s="9"/>
      <c r="P2213" s="9"/>
      <c r="R2213" s="9"/>
      <c r="U2213" s="9"/>
      <c r="AP2213" s="9"/>
      <c r="AS2213" s="9"/>
      <c r="AV2213" s="9"/>
      <c r="AW2213" s="9"/>
      <c r="AY2213" s="9"/>
      <c r="BB2213" s="9"/>
    </row>
    <row r="2214" spans="3:54">
      <c r="C2214" s="9"/>
      <c r="F2214" s="9"/>
      <c r="G2214" s="9"/>
      <c r="I2214" s="9"/>
      <c r="L2214" s="9"/>
      <c r="O2214" s="9"/>
      <c r="P2214" s="9"/>
      <c r="R2214" s="9"/>
      <c r="U2214" s="9"/>
      <c r="AP2214" s="9"/>
      <c r="AS2214" s="9"/>
      <c r="AV2214" s="9"/>
      <c r="AW2214" s="9"/>
      <c r="AY2214" s="9"/>
      <c r="BB2214" s="9"/>
    </row>
    <row r="2215" spans="3:54">
      <c r="C2215" s="9"/>
      <c r="F2215" s="9"/>
      <c r="G2215" s="9"/>
      <c r="I2215" s="9"/>
      <c r="L2215" s="9"/>
      <c r="O2215" s="9"/>
      <c r="P2215" s="9"/>
      <c r="R2215" s="9"/>
      <c r="U2215" s="9"/>
      <c r="AP2215" s="9"/>
      <c r="AS2215" s="9"/>
      <c r="AV2215" s="9"/>
      <c r="AW2215" s="9"/>
      <c r="AY2215" s="9"/>
      <c r="BB2215" s="9"/>
    </row>
    <row r="2216" spans="3:54">
      <c r="C2216" s="9"/>
      <c r="F2216" s="9"/>
      <c r="G2216" s="9"/>
      <c r="I2216" s="9"/>
      <c r="L2216" s="9"/>
      <c r="O2216" s="9"/>
      <c r="P2216" s="9"/>
      <c r="R2216" s="9"/>
      <c r="U2216" s="9"/>
      <c r="AP2216" s="9"/>
      <c r="AS2216" s="9"/>
      <c r="AV2216" s="9"/>
      <c r="AW2216" s="9"/>
      <c r="AY2216" s="9"/>
      <c r="BB2216" s="9"/>
    </row>
    <row r="2217" spans="3:54">
      <c r="C2217" s="9"/>
      <c r="F2217" s="9"/>
      <c r="G2217" s="9"/>
      <c r="I2217" s="9"/>
      <c r="L2217" s="9"/>
      <c r="O2217" s="9"/>
      <c r="P2217" s="9"/>
      <c r="R2217" s="9"/>
      <c r="U2217" s="9"/>
      <c r="AP2217" s="9"/>
      <c r="AS2217" s="9"/>
      <c r="AV2217" s="9"/>
      <c r="AW2217" s="9"/>
      <c r="AY2217" s="9"/>
      <c r="BB2217" s="9"/>
    </row>
    <row r="2218" spans="3:54">
      <c r="C2218" s="9"/>
      <c r="F2218" s="9"/>
      <c r="G2218" s="9"/>
      <c r="I2218" s="9"/>
      <c r="L2218" s="9"/>
      <c r="O2218" s="9"/>
      <c r="P2218" s="9"/>
      <c r="R2218" s="9"/>
      <c r="U2218" s="9"/>
      <c r="AP2218" s="9"/>
      <c r="AS2218" s="9"/>
      <c r="AV2218" s="9"/>
      <c r="AW2218" s="9"/>
      <c r="AY2218" s="9"/>
      <c r="BB2218" s="9"/>
    </row>
    <row r="2219" spans="3:54">
      <c r="C2219" s="9"/>
      <c r="F2219" s="9"/>
      <c r="G2219" s="9"/>
      <c r="I2219" s="9"/>
      <c r="L2219" s="9"/>
      <c r="O2219" s="9"/>
      <c r="P2219" s="9"/>
      <c r="R2219" s="9"/>
      <c r="U2219" s="9"/>
      <c r="AP2219" s="9"/>
      <c r="AS2219" s="9"/>
      <c r="AV2219" s="9"/>
      <c r="AW2219" s="9"/>
      <c r="AY2219" s="9"/>
      <c r="BB2219" s="9"/>
    </row>
    <row r="2220" spans="3:54">
      <c r="C2220" s="9"/>
      <c r="F2220" s="9"/>
      <c r="G2220" s="9"/>
      <c r="I2220" s="9"/>
      <c r="L2220" s="9"/>
      <c r="O2220" s="9"/>
      <c r="P2220" s="9"/>
      <c r="R2220" s="9"/>
      <c r="U2220" s="9"/>
      <c r="AP2220" s="9"/>
      <c r="AS2220" s="9"/>
      <c r="AV2220" s="9"/>
      <c r="AW2220" s="9"/>
      <c r="AY2220" s="9"/>
      <c r="BB2220" s="9"/>
    </row>
    <row r="2221" spans="3:54">
      <c r="C2221" s="9"/>
      <c r="F2221" s="9"/>
      <c r="G2221" s="9"/>
      <c r="I2221" s="9"/>
      <c r="L2221" s="9"/>
      <c r="O2221" s="9"/>
      <c r="P2221" s="9"/>
      <c r="R2221" s="9"/>
      <c r="U2221" s="9"/>
      <c r="AP2221" s="9"/>
      <c r="AS2221" s="9"/>
      <c r="AV2221" s="9"/>
      <c r="AW2221" s="9"/>
      <c r="AY2221" s="9"/>
      <c r="BB2221" s="9"/>
    </row>
    <row r="2222" spans="3:54">
      <c r="C2222" s="9"/>
      <c r="F2222" s="9"/>
      <c r="G2222" s="9"/>
      <c r="I2222" s="9"/>
      <c r="L2222" s="9"/>
      <c r="O2222" s="9"/>
      <c r="P2222" s="9"/>
      <c r="R2222" s="9"/>
      <c r="U2222" s="9"/>
      <c r="AP2222" s="9"/>
      <c r="AS2222" s="9"/>
      <c r="AV2222" s="9"/>
      <c r="AW2222" s="9"/>
      <c r="AY2222" s="9"/>
      <c r="BB2222" s="9"/>
    </row>
    <row r="2223" spans="3:54">
      <c r="C2223" s="9"/>
      <c r="F2223" s="9"/>
      <c r="G2223" s="9"/>
      <c r="I2223" s="9"/>
      <c r="L2223" s="9"/>
      <c r="O2223" s="9"/>
      <c r="P2223" s="9"/>
      <c r="R2223" s="9"/>
      <c r="U2223" s="9"/>
      <c r="AP2223" s="9"/>
      <c r="AS2223" s="9"/>
      <c r="AV2223" s="9"/>
      <c r="AW2223" s="9"/>
      <c r="AY2223" s="9"/>
      <c r="BB2223" s="9"/>
    </row>
    <row r="2224" spans="3:54">
      <c r="C2224" s="9"/>
      <c r="F2224" s="9"/>
      <c r="G2224" s="9"/>
      <c r="I2224" s="9"/>
      <c r="L2224" s="9"/>
      <c r="O2224" s="9"/>
      <c r="P2224" s="9"/>
      <c r="R2224" s="9"/>
      <c r="U2224" s="9"/>
      <c r="AP2224" s="9"/>
      <c r="AS2224" s="9"/>
      <c r="AV2224" s="9"/>
      <c r="AW2224" s="9"/>
      <c r="AY2224" s="9"/>
      <c r="BB2224" s="9"/>
    </row>
    <row r="2225" spans="3:54">
      <c r="C2225" s="9"/>
      <c r="F2225" s="9"/>
      <c r="G2225" s="9"/>
      <c r="I2225" s="9"/>
      <c r="L2225" s="9"/>
      <c r="O2225" s="9"/>
      <c r="P2225" s="9"/>
      <c r="R2225" s="9"/>
      <c r="U2225" s="9"/>
      <c r="AP2225" s="9"/>
      <c r="AS2225" s="9"/>
      <c r="AV2225" s="9"/>
      <c r="AW2225" s="9"/>
      <c r="AY2225" s="9"/>
      <c r="BB2225" s="9"/>
    </row>
    <row r="2226" spans="3:54">
      <c r="C2226" s="9"/>
      <c r="F2226" s="9"/>
      <c r="G2226" s="9"/>
      <c r="I2226" s="9"/>
      <c r="L2226" s="9"/>
      <c r="O2226" s="9"/>
      <c r="P2226" s="9"/>
      <c r="R2226" s="9"/>
      <c r="U2226" s="9"/>
      <c r="AP2226" s="9"/>
      <c r="AS2226" s="9"/>
      <c r="AV2226" s="9"/>
      <c r="AW2226" s="9"/>
      <c r="AY2226" s="9"/>
      <c r="BB2226" s="9"/>
    </row>
    <row r="2227" spans="3:54">
      <c r="C2227" s="9"/>
      <c r="F2227" s="9"/>
      <c r="G2227" s="9"/>
      <c r="I2227" s="9"/>
      <c r="L2227" s="9"/>
      <c r="O2227" s="9"/>
      <c r="P2227" s="9"/>
      <c r="R2227" s="9"/>
      <c r="U2227" s="9"/>
      <c r="AP2227" s="9"/>
      <c r="AS2227" s="9"/>
      <c r="AV2227" s="9"/>
      <c r="AW2227" s="9"/>
      <c r="AY2227" s="9"/>
      <c r="BB2227" s="9"/>
    </row>
    <row r="2228" spans="3:54">
      <c r="C2228" s="9"/>
      <c r="F2228" s="9"/>
      <c r="G2228" s="9"/>
      <c r="I2228" s="9"/>
      <c r="L2228" s="9"/>
      <c r="O2228" s="9"/>
      <c r="P2228" s="9"/>
      <c r="R2228" s="9"/>
      <c r="U2228" s="9"/>
      <c r="AP2228" s="9"/>
      <c r="AS2228" s="9"/>
      <c r="AV2228" s="9"/>
      <c r="AW2228" s="9"/>
      <c r="AY2228" s="9"/>
      <c r="BB2228" s="9"/>
    </row>
    <row r="2229" spans="3:54">
      <c r="C2229" s="9"/>
      <c r="F2229" s="9"/>
      <c r="G2229" s="9"/>
      <c r="I2229" s="9"/>
      <c r="L2229" s="9"/>
      <c r="O2229" s="9"/>
      <c r="P2229" s="9"/>
      <c r="R2229" s="9"/>
      <c r="U2229" s="9"/>
      <c r="AP2229" s="9"/>
      <c r="AS2229" s="9"/>
      <c r="AV2229" s="9"/>
      <c r="AW2229" s="9"/>
      <c r="AY2229" s="9"/>
      <c r="BB2229" s="9"/>
    </row>
    <row r="2230" spans="3:54">
      <c r="C2230" s="9"/>
      <c r="F2230" s="9"/>
      <c r="G2230" s="9"/>
      <c r="I2230" s="9"/>
      <c r="L2230" s="9"/>
      <c r="O2230" s="9"/>
      <c r="P2230" s="9"/>
      <c r="R2230" s="9"/>
      <c r="U2230" s="9"/>
      <c r="AP2230" s="9"/>
      <c r="AS2230" s="9"/>
      <c r="AV2230" s="9"/>
      <c r="AW2230" s="9"/>
      <c r="AY2230" s="9"/>
      <c r="BB2230" s="9"/>
    </row>
    <row r="2231" spans="3:54">
      <c r="C2231" s="9"/>
      <c r="F2231" s="9"/>
      <c r="G2231" s="9"/>
      <c r="I2231" s="9"/>
      <c r="L2231" s="9"/>
      <c r="O2231" s="9"/>
      <c r="P2231" s="9"/>
      <c r="R2231" s="9"/>
      <c r="U2231" s="9"/>
      <c r="AP2231" s="9"/>
      <c r="AS2231" s="9"/>
      <c r="AV2231" s="9"/>
      <c r="AW2231" s="9"/>
      <c r="AY2231" s="9"/>
      <c r="BB2231" s="9"/>
    </row>
    <row r="2232" spans="3:54">
      <c r="C2232" s="9"/>
      <c r="F2232" s="9"/>
      <c r="G2232" s="9"/>
      <c r="I2232" s="9"/>
      <c r="L2232" s="9"/>
      <c r="O2232" s="9"/>
      <c r="P2232" s="9"/>
      <c r="R2232" s="9"/>
      <c r="U2232" s="9"/>
      <c r="AP2232" s="9"/>
      <c r="AS2232" s="9"/>
      <c r="AV2232" s="9"/>
      <c r="AW2232" s="9"/>
      <c r="AY2232" s="9"/>
      <c r="BB2232" s="9"/>
    </row>
    <row r="2233" spans="3:54">
      <c r="C2233" s="9"/>
      <c r="F2233" s="9"/>
      <c r="G2233" s="9"/>
      <c r="I2233" s="9"/>
      <c r="L2233" s="9"/>
      <c r="O2233" s="9"/>
      <c r="P2233" s="9"/>
      <c r="R2233" s="9"/>
      <c r="U2233" s="9"/>
      <c r="AP2233" s="9"/>
      <c r="AS2233" s="9"/>
      <c r="AV2233" s="9"/>
      <c r="AW2233" s="9"/>
      <c r="AY2233" s="9"/>
      <c r="BB2233" s="9"/>
    </row>
    <row r="2234" spans="3:54">
      <c r="C2234" s="9"/>
      <c r="F2234" s="9"/>
      <c r="G2234" s="9"/>
      <c r="I2234" s="9"/>
      <c r="L2234" s="9"/>
      <c r="O2234" s="9"/>
      <c r="P2234" s="9"/>
      <c r="R2234" s="9"/>
      <c r="U2234" s="9"/>
      <c r="AP2234" s="9"/>
      <c r="AS2234" s="9"/>
      <c r="AV2234" s="9"/>
      <c r="AW2234" s="9"/>
      <c r="AY2234" s="9"/>
      <c r="BB2234" s="9"/>
    </row>
    <row r="2235" spans="3:54">
      <c r="C2235" s="9"/>
      <c r="F2235" s="9"/>
      <c r="G2235" s="9"/>
      <c r="I2235" s="9"/>
      <c r="L2235" s="9"/>
      <c r="O2235" s="9"/>
      <c r="P2235" s="9"/>
      <c r="R2235" s="9"/>
      <c r="U2235" s="9"/>
      <c r="AP2235" s="9"/>
      <c r="AS2235" s="9"/>
      <c r="AV2235" s="9"/>
      <c r="AW2235" s="9"/>
      <c r="AY2235" s="9"/>
      <c r="BB2235" s="9"/>
    </row>
    <row r="2236" spans="3:54">
      <c r="C2236" s="9"/>
      <c r="F2236" s="9"/>
      <c r="G2236" s="9"/>
      <c r="I2236" s="9"/>
      <c r="L2236" s="9"/>
      <c r="O2236" s="9"/>
      <c r="P2236" s="9"/>
      <c r="R2236" s="9"/>
      <c r="U2236" s="9"/>
      <c r="AP2236" s="9"/>
      <c r="AS2236" s="9"/>
      <c r="AV2236" s="9"/>
      <c r="AW2236" s="9"/>
      <c r="AY2236" s="9"/>
      <c r="BB2236" s="9"/>
    </row>
    <row r="2237" spans="3:54">
      <c r="C2237" s="9"/>
      <c r="F2237" s="9"/>
      <c r="G2237" s="9"/>
      <c r="I2237" s="9"/>
      <c r="L2237" s="9"/>
      <c r="O2237" s="9"/>
      <c r="P2237" s="9"/>
      <c r="R2237" s="9"/>
      <c r="U2237" s="9"/>
      <c r="AP2237" s="9"/>
      <c r="AS2237" s="9"/>
      <c r="AV2237" s="9"/>
      <c r="AW2237" s="9"/>
      <c r="AY2237" s="9"/>
      <c r="BB2237" s="9"/>
    </row>
    <row r="2238" spans="3:54">
      <c r="C2238" s="9"/>
      <c r="F2238" s="9"/>
      <c r="G2238" s="9"/>
      <c r="I2238" s="9"/>
      <c r="L2238" s="9"/>
      <c r="O2238" s="9"/>
      <c r="P2238" s="9"/>
      <c r="R2238" s="9"/>
      <c r="U2238" s="9"/>
      <c r="AP2238" s="9"/>
      <c r="AS2238" s="9"/>
      <c r="AV2238" s="9"/>
      <c r="AW2238" s="9"/>
      <c r="AY2238" s="9"/>
      <c r="BB2238" s="9"/>
    </row>
    <row r="2239" spans="3:54">
      <c r="C2239" s="9"/>
      <c r="F2239" s="9"/>
      <c r="G2239" s="9"/>
      <c r="I2239" s="9"/>
      <c r="L2239" s="9"/>
      <c r="O2239" s="9"/>
      <c r="P2239" s="9"/>
      <c r="R2239" s="9"/>
      <c r="U2239" s="9"/>
      <c r="AP2239" s="9"/>
      <c r="AS2239" s="9"/>
      <c r="AV2239" s="9"/>
      <c r="AW2239" s="9"/>
      <c r="AY2239" s="9"/>
      <c r="BB2239" s="9"/>
    </row>
    <row r="2240" spans="3:54">
      <c r="C2240" s="9"/>
      <c r="F2240" s="9"/>
      <c r="G2240" s="9"/>
      <c r="I2240" s="9"/>
      <c r="L2240" s="9"/>
      <c r="O2240" s="9"/>
      <c r="P2240" s="9"/>
      <c r="R2240" s="9"/>
      <c r="U2240" s="9"/>
      <c r="AP2240" s="9"/>
      <c r="AS2240" s="9"/>
      <c r="AV2240" s="9"/>
      <c r="AW2240" s="9"/>
      <c r="AY2240" s="9"/>
      <c r="BB2240" s="9"/>
    </row>
    <row r="2241" spans="3:54">
      <c r="C2241" s="9"/>
      <c r="F2241" s="9"/>
      <c r="G2241" s="9"/>
      <c r="I2241" s="9"/>
      <c r="L2241" s="9"/>
      <c r="O2241" s="9"/>
      <c r="P2241" s="9"/>
      <c r="R2241" s="9"/>
      <c r="U2241" s="9"/>
      <c r="AP2241" s="9"/>
      <c r="AS2241" s="9"/>
      <c r="AV2241" s="9"/>
      <c r="AW2241" s="9"/>
      <c r="AY2241" s="9"/>
      <c r="BB2241" s="9"/>
    </row>
    <row r="2242" spans="3:54">
      <c r="C2242" s="9"/>
      <c r="F2242" s="9"/>
      <c r="G2242" s="9"/>
      <c r="I2242" s="9"/>
      <c r="L2242" s="9"/>
      <c r="O2242" s="9"/>
      <c r="P2242" s="9"/>
      <c r="R2242" s="9"/>
      <c r="U2242" s="9"/>
      <c r="AP2242" s="9"/>
      <c r="AS2242" s="9"/>
      <c r="AV2242" s="9"/>
      <c r="AW2242" s="9"/>
      <c r="AY2242" s="9"/>
      <c r="BB2242" s="9"/>
    </row>
    <row r="2243" spans="3:54">
      <c r="C2243" s="9"/>
      <c r="F2243" s="9"/>
      <c r="G2243" s="9"/>
      <c r="I2243" s="9"/>
      <c r="L2243" s="9"/>
      <c r="O2243" s="9"/>
      <c r="P2243" s="9"/>
      <c r="R2243" s="9"/>
      <c r="U2243" s="9"/>
      <c r="AP2243" s="9"/>
      <c r="AS2243" s="9"/>
      <c r="AV2243" s="9"/>
      <c r="AW2243" s="9"/>
      <c r="AY2243" s="9"/>
      <c r="BB2243" s="9"/>
    </row>
    <row r="2244" spans="3:54">
      <c r="C2244" s="9"/>
      <c r="F2244" s="9"/>
      <c r="G2244" s="9"/>
      <c r="I2244" s="9"/>
      <c r="L2244" s="9"/>
      <c r="O2244" s="9"/>
      <c r="P2244" s="9"/>
      <c r="R2244" s="9"/>
      <c r="U2244" s="9"/>
      <c r="AP2244" s="9"/>
      <c r="AS2244" s="9"/>
      <c r="AV2244" s="9"/>
      <c r="AW2244" s="9"/>
      <c r="AY2244" s="9"/>
      <c r="BB2244" s="9"/>
    </row>
    <row r="2245" spans="3:54">
      <c r="C2245" s="9"/>
      <c r="F2245" s="9"/>
      <c r="G2245" s="9"/>
      <c r="I2245" s="9"/>
      <c r="L2245" s="9"/>
      <c r="O2245" s="9"/>
      <c r="P2245" s="9"/>
      <c r="R2245" s="9"/>
      <c r="U2245" s="9"/>
      <c r="AP2245" s="9"/>
      <c r="AS2245" s="9"/>
      <c r="AV2245" s="9"/>
      <c r="AW2245" s="9"/>
      <c r="AY2245" s="9"/>
      <c r="BB2245" s="9"/>
    </row>
    <row r="2246" spans="3:54">
      <c r="C2246" s="9"/>
      <c r="F2246" s="9"/>
      <c r="G2246" s="9"/>
      <c r="I2246" s="9"/>
      <c r="L2246" s="9"/>
      <c r="O2246" s="9"/>
      <c r="P2246" s="9"/>
      <c r="R2246" s="9"/>
      <c r="U2246" s="9"/>
      <c r="AP2246" s="9"/>
      <c r="AS2246" s="9"/>
      <c r="AV2246" s="9"/>
      <c r="AW2246" s="9"/>
      <c r="AY2246" s="9"/>
      <c r="BB2246" s="9"/>
    </row>
    <row r="2247" spans="3:54">
      <c r="C2247" s="9"/>
      <c r="F2247" s="9"/>
      <c r="G2247" s="9"/>
      <c r="I2247" s="9"/>
      <c r="L2247" s="9"/>
      <c r="O2247" s="9"/>
      <c r="P2247" s="9"/>
      <c r="R2247" s="9"/>
      <c r="U2247" s="9"/>
      <c r="AP2247" s="9"/>
      <c r="AS2247" s="9"/>
      <c r="AV2247" s="9"/>
      <c r="AW2247" s="9"/>
      <c r="AY2247" s="9"/>
      <c r="BB2247" s="9"/>
    </row>
    <row r="2248" spans="3:54">
      <c r="C2248" s="9"/>
      <c r="F2248" s="9"/>
      <c r="G2248" s="9"/>
      <c r="I2248" s="9"/>
      <c r="L2248" s="9"/>
      <c r="O2248" s="9"/>
      <c r="P2248" s="9"/>
      <c r="R2248" s="9"/>
      <c r="U2248" s="9"/>
      <c r="AP2248" s="9"/>
      <c r="AS2248" s="9"/>
      <c r="AV2248" s="9"/>
      <c r="AW2248" s="9"/>
      <c r="AY2248" s="9"/>
      <c r="BB2248" s="9"/>
    </row>
    <row r="2249" spans="3:54">
      <c r="C2249" s="9"/>
      <c r="F2249" s="9"/>
      <c r="G2249" s="9"/>
      <c r="I2249" s="9"/>
      <c r="L2249" s="9"/>
      <c r="O2249" s="9"/>
      <c r="P2249" s="9"/>
      <c r="R2249" s="9"/>
      <c r="U2249" s="9"/>
      <c r="AP2249" s="9"/>
      <c r="AS2249" s="9"/>
      <c r="AV2249" s="9"/>
      <c r="AW2249" s="9"/>
      <c r="AY2249" s="9"/>
      <c r="BB2249" s="9"/>
    </row>
    <row r="2250" spans="3:54">
      <c r="C2250" s="9"/>
      <c r="F2250" s="9"/>
      <c r="G2250" s="9"/>
      <c r="I2250" s="9"/>
      <c r="L2250" s="9"/>
      <c r="O2250" s="9"/>
      <c r="P2250" s="9"/>
      <c r="R2250" s="9"/>
      <c r="U2250" s="9"/>
      <c r="AP2250" s="9"/>
      <c r="AS2250" s="9"/>
      <c r="AV2250" s="9"/>
      <c r="AW2250" s="9"/>
      <c r="AY2250" s="9"/>
      <c r="BB2250" s="9"/>
    </row>
    <row r="2251" spans="3:54">
      <c r="C2251" s="9"/>
      <c r="F2251" s="9"/>
      <c r="G2251" s="9"/>
      <c r="I2251" s="9"/>
      <c r="L2251" s="9"/>
      <c r="O2251" s="9"/>
      <c r="P2251" s="9"/>
      <c r="R2251" s="9"/>
      <c r="U2251" s="9"/>
      <c r="AP2251" s="9"/>
      <c r="AS2251" s="9"/>
      <c r="AV2251" s="9"/>
      <c r="AW2251" s="9"/>
      <c r="AY2251" s="9"/>
      <c r="BB2251" s="9"/>
    </row>
    <row r="2252" spans="3:54">
      <c r="C2252" s="9"/>
      <c r="F2252" s="9"/>
      <c r="G2252" s="9"/>
      <c r="I2252" s="9"/>
      <c r="L2252" s="9"/>
      <c r="O2252" s="9"/>
      <c r="P2252" s="9"/>
      <c r="R2252" s="9"/>
      <c r="U2252" s="9"/>
      <c r="AP2252" s="9"/>
      <c r="AS2252" s="9"/>
      <c r="AV2252" s="9"/>
      <c r="AW2252" s="9"/>
      <c r="AY2252" s="9"/>
      <c r="BB2252" s="9"/>
    </row>
    <row r="2253" spans="3:54">
      <c r="C2253" s="9"/>
      <c r="F2253" s="9"/>
      <c r="G2253" s="9"/>
      <c r="I2253" s="9"/>
      <c r="L2253" s="9"/>
      <c r="O2253" s="9"/>
      <c r="P2253" s="9"/>
      <c r="R2253" s="9"/>
      <c r="U2253" s="9"/>
      <c r="AP2253" s="9"/>
      <c r="AS2253" s="9"/>
      <c r="AV2253" s="9"/>
      <c r="AW2253" s="9"/>
      <c r="AY2253" s="9"/>
      <c r="BB2253" s="9"/>
    </row>
    <row r="2254" spans="3:54">
      <c r="C2254" s="9"/>
      <c r="F2254" s="9"/>
      <c r="G2254" s="9"/>
      <c r="I2254" s="9"/>
      <c r="L2254" s="9"/>
      <c r="O2254" s="9"/>
      <c r="P2254" s="9"/>
      <c r="R2254" s="9"/>
      <c r="U2254" s="9"/>
      <c r="AP2254" s="9"/>
      <c r="AS2254" s="9"/>
      <c r="AV2254" s="9"/>
      <c r="AW2254" s="9"/>
      <c r="AY2254" s="9"/>
      <c r="BB2254" s="9"/>
    </row>
    <row r="2255" spans="3:54">
      <c r="C2255" s="9"/>
      <c r="F2255" s="9"/>
      <c r="G2255" s="9"/>
      <c r="I2255" s="9"/>
      <c r="L2255" s="9"/>
      <c r="O2255" s="9"/>
      <c r="P2255" s="9"/>
      <c r="R2255" s="9"/>
      <c r="U2255" s="9"/>
      <c r="AP2255" s="9"/>
      <c r="AS2255" s="9"/>
      <c r="AV2255" s="9"/>
      <c r="AW2255" s="9"/>
      <c r="AY2255" s="9"/>
      <c r="BB2255" s="9"/>
    </row>
    <row r="2256" spans="3:54">
      <c r="C2256" s="9"/>
      <c r="F2256" s="9"/>
      <c r="G2256" s="9"/>
      <c r="I2256" s="9"/>
      <c r="L2256" s="9"/>
      <c r="O2256" s="9"/>
      <c r="P2256" s="9"/>
      <c r="R2256" s="9"/>
      <c r="U2256" s="9"/>
      <c r="AP2256" s="9"/>
      <c r="AS2256" s="9"/>
      <c r="AV2256" s="9"/>
      <c r="AW2256" s="9"/>
      <c r="AY2256" s="9"/>
      <c r="BB2256" s="9"/>
    </row>
    <row r="2257" spans="3:54">
      <c r="C2257" s="9"/>
      <c r="F2257" s="9"/>
      <c r="G2257" s="9"/>
      <c r="I2257" s="9"/>
      <c r="L2257" s="9"/>
      <c r="O2257" s="9"/>
      <c r="P2257" s="9"/>
      <c r="R2257" s="9"/>
      <c r="U2257" s="9"/>
      <c r="AP2257" s="9"/>
      <c r="AS2257" s="9"/>
      <c r="AV2257" s="9"/>
      <c r="AW2257" s="9"/>
      <c r="AY2257" s="9"/>
      <c r="BB2257" s="9"/>
    </row>
    <row r="2258" spans="3:54">
      <c r="C2258" s="9"/>
      <c r="F2258" s="9"/>
      <c r="G2258" s="9"/>
      <c r="I2258" s="9"/>
      <c r="L2258" s="9"/>
      <c r="O2258" s="9"/>
      <c r="P2258" s="9"/>
      <c r="R2258" s="9"/>
      <c r="U2258" s="9"/>
      <c r="AP2258" s="9"/>
      <c r="AS2258" s="9"/>
      <c r="AV2258" s="9"/>
      <c r="AW2258" s="9"/>
      <c r="AY2258" s="9"/>
      <c r="BB2258" s="9"/>
    </row>
    <row r="2259" spans="3:54">
      <c r="C2259" s="9"/>
      <c r="F2259" s="9"/>
      <c r="G2259" s="9"/>
      <c r="I2259" s="9"/>
      <c r="L2259" s="9"/>
      <c r="O2259" s="9"/>
      <c r="P2259" s="9"/>
      <c r="R2259" s="9"/>
      <c r="U2259" s="9"/>
      <c r="AP2259" s="9"/>
      <c r="AS2259" s="9"/>
      <c r="AV2259" s="9"/>
      <c r="AW2259" s="9"/>
      <c r="AY2259" s="9"/>
      <c r="BB2259" s="9"/>
    </row>
    <row r="2260" spans="3:54">
      <c r="C2260" s="9"/>
      <c r="F2260" s="9"/>
      <c r="G2260" s="9"/>
      <c r="I2260" s="9"/>
      <c r="L2260" s="9"/>
      <c r="O2260" s="9"/>
      <c r="P2260" s="9"/>
      <c r="R2260" s="9"/>
      <c r="U2260" s="9"/>
      <c r="AP2260" s="9"/>
      <c r="AS2260" s="9"/>
      <c r="AV2260" s="9"/>
      <c r="AW2260" s="9"/>
      <c r="AY2260" s="9"/>
      <c r="BB2260" s="9"/>
    </row>
    <row r="2261" spans="3:54">
      <c r="C2261" s="9"/>
      <c r="F2261" s="9"/>
      <c r="G2261" s="9"/>
      <c r="I2261" s="9"/>
      <c r="L2261" s="9"/>
      <c r="O2261" s="9"/>
      <c r="P2261" s="9"/>
      <c r="R2261" s="9"/>
      <c r="U2261" s="9"/>
      <c r="AP2261" s="9"/>
      <c r="AS2261" s="9"/>
      <c r="AV2261" s="9"/>
      <c r="AW2261" s="9"/>
      <c r="AY2261" s="9"/>
      <c r="BB2261" s="9"/>
    </row>
    <row r="2262" spans="3:54">
      <c r="C2262" s="9"/>
      <c r="F2262" s="9"/>
      <c r="G2262" s="9"/>
      <c r="I2262" s="9"/>
      <c r="L2262" s="9"/>
      <c r="O2262" s="9"/>
      <c r="P2262" s="9"/>
      <c r="R2262" s="9"/>
      <c r="U2262" s="9"/>
      <c r="AP2262" s="9"/>
      <c r="AS2262" s="9"/>
      <c r="AV2262" s="9"/>
      <c r="AW2262" s="9"/>
      <c r="AY2262" s="9"/>
      <c r="BB2262" s="9"/>
    </row>
    <row r="2263" spans="3:54">
      <c r="C2263" s="9"/>
      <c r="F2263" s="9"/>
      <c r="G2263" s="9"/>
      <c r="I2263" s="9"/>
      <c r="L2263" s="9"/>
      <c r="O2263" s="9"/>
      <c r="P2263" s="9"/>
      <c r="R2263" s="9"/>
      <c r="U2263" s="9"/>
      <c r="AP2263" s="9"/>
      <c r="AS2263" s="9"/>
      <c r="AV2263" s="9"/>
      <c r="AW2263" s="9"/>
      <c r="AY2263" s="9"/>
      <c r="BB2263" s="9"/>
    </row>
    <row r="2264" spans="3:54">
      <c r="C2264" s="9"/>
      <c r="F2264" s="9"/>
      <c r="G2264" s="9"/>
      <c r="I2264" s="9"/>
      <c r="L2264" s="9"/>
      <c r="O2264" s="9"/>
      <c r="P2264" s="9"/>
      <c r="R2264" s="9"/>
      <c r="U2264" s="9"/>
      <c r="AP2264" s="9"/>
      <c r="AS2264" s="9"/>
      <c r="AV2264" s="9"/>
      <c r="AW2264" s="9"/>
      <c r="AY2264" s="9"/>
      <c r="BB2264" s="9"/>
    </row>
    <row r="2265" spans="3:54">
      <c r="C2265" s="9"/>
      <c r="F2265" s="9"/>
      <c r="G2265" s="9"/>
      <c r="I2265" s="9"/>
      <c r="L2265" s="9"/>
      <c r="O2265" s="9"/>
      <c r="P2265" s="9"/>
      <c r="R2265" s="9"/>
      <c r="U2265" s="9"/>
      <c r="AP2265" s="9"/>
      <c r="AS2265" s="9"/>
      <c r="AV2265" s="9"/>
      <c r="AW2265" s="9"/>
      <c r="AY2265" s="9"/>
      <c r="BB2265" s="9"/>
    </row>
    <row r="2266" spans="3:54">
      <c r="C2266" s="9"/>
      <c r="F2266" s="9"/>
      <c r="G2266" s="9"/>
      <c r="I2266" s="9"/>
      <c r="L2266" s="9"/>
      <c r="O2266" s="9"/>
      <c r="P2266" s="9"/>
      <c r="R2266" s="9"/>
      <c r="U2266" s="9"/>
      <c r="AP2266" s="9"/>
      <c r="AS2266" s="9"/>
      <c r="AV2266" s="9"/>
      <c r="AW2266" s="9"/>
      <c r="AY2266" s="9"/>
      <c r="BB2266" s="9"/>
    </row>
    <row r="2267" spans="3:54">
      <c r="C2267" s="9"/>
      <c r="F2267" s="9"/>
      <c r="G2267" s="9"/>
      <c r="I2267" s="9"/>
      <c r="L2267" s="9"/>
      <c r="O2267" s="9"/>
      <c r="P2267" s="9"/>
      <c r="R2267" s="9"/>
      <c r="U2267" s="9"/>
      <c r="AP2267" s="9"/>
      <c r="AS2267" s="9"/>
      <c r="AV2267" s="9"/>
      <c r="AW2267" s="9"/>
      <c r="AY2267" s="9"/>
      <c r="BB2267" s="9"/>
    </row>
    <row r="2268" spans="3:54">
      <c r="C2268" s="9"/>
      <c r="F2268" s="9"/>
      <c r="G2268" s="9"/>
      <c r="I2268" s="9"/>
      <c r="L2268" s="9"/>
      <c r="O2268" s="9"/>
      <c r="P2268" s="9"/>
      <c r="R2268" s="9"/>
      <c r="U2268" s="9"/>
      <c r="AP2268" s="9"/>
      <c r="AS2268" s="9"/>
      <c r="AV2268" s="9"/>
      <c r="AW2268" s="9"/>
      <c r="AY2268" s="9"/>
      <c r="BB2268" s="9"/>
    </row>
    <row r="2269" spans="3:54">
      <c r="C2269" s="9"/>
      <c r="F2269" s="9"/>
      <c r="G2269" s="9"/>
      <c r="I2269" s="9"/>
      <c r="L2269" s="9"/>
      <c r="O2269" s="9"/>
      <c r="P2269" s="9"/>
      <c r="R2269" s="9"/>
      <c r="U2269" s="9"/>
      <c r="AP2269" s="9"/>
      <c r="AS2269" s="9"/>
      <c r="AV2269" s="9"/>
      <c r="AW2269" s="9"/>
      <c r="AY2269" s="9"/>
      <c r="BB2269" s="9"/>
    </row>
    <row r="2270" spans="3:54">
      <c r="C2270" s="9"/>
      <c r="F2270" s="9"/>
      <c r="G2270" s="9"/>
      <c r="I2270" s="9"/>
      <c r="L2270" s="9"/>
      <c r="O2270" s="9"/>
      <c r="P2270" s="9"/>
      <c r="R2270" s="9"/>
      <c r="U2270" s="9"/>
      <c r="AP2270" s="9"/>
      <c r="AS2270" s="9"/>
      <c r="AV2270" s="9"/>
      <c r="AW2270" s="9"/>
      <c r="AY2270" s="9"/>
      <c r="BB2270" s="9"/>
    </row>
    <row r="2271" spans="3:54">
      <c r="C2271" s="9"/>
      <c r="F2271" s="9"/>
      <c r="G2271" s="9"/>
      <c r="I2271" s="9"/>
      <c r="L2271" s="9"/>
      <c r="O2271" s="9"/>
      <c r="P2271" s="9"/>
      <c r="R2271" s="9"/>
      <c r="U2271" s="9"/>
      <c r="AP2271" s="9"/>
      <c r="AS2271" s="9"/>
      <c r="AV2271" s="9"/>
      <c r="AW2271" s="9"/>
      <c r="AY2271" s="9"/>
      <c r="BB2271" s="9"/>
    </row>
    <row r="2272" spans="3:54">
      <c r="C2272" s="9"/>
      <c r="F2272" s="9"/>
      <c r="G2272" s="9"/>
      <c r="I2272" s="9"/>
      <c r="L2272" s="9"/>
      <c r="O2272" s="9"/>
      <c r="P2272" s="9"/>
      <c r="R2272" s="9"/>
      <c r="U2272" s="9"/>
      <c r="AP2272" s="9"/>
      <c r="AS2272" s="9"/>
      <c r="AV2272" s="9"/>
      <c r="AW2272" s="9"/>
      <c r="AY2272" s="9"/>
      <c r="BB2272" s="9"/>
    </row>
    <row r="2273" spans="3:54">
      <c r="C2273" s="9"/>
      <c r="F2273" s="9"/>
      <c r="G2273" s="9"/>
      <c r="I2273" s="9"/>
      <c r="L2273" s="9"/>
      <c r="O2273" s="9"/>
      <c r="P2273" s="9"/>
      <c r="R2273" s="9"/>
      <c r="U2273" s="9"/>
      <c r="AP2273" s="9"/>
      <c r="AS2273" s="9"/>
      <c r="AV2273" s="9"/>
      <c r="AW2273" s="9"/>
      <c r="AY2273" s="9"/>
      <c r="BB2273" s="9"/>
    </row>
    <row r="2274" spans="3:54">
      <c r="C2274" s="9"/>
      <c r="F2274" s="9"/>
      <c r="G2274" s="9"/>
      <c r="I2274" s="9"/>
      <c r="L2274" s="9"/>
      <c r="O2274" s="9"/>
      <c r="P2274" s="9"/>
      <c r="R2274" s="9"/>
      <c r="U2274" s="9"/>
      <c r="AP2274" s="9"/>
      <c r="AS2274" s="9"/>
      <c r="AV2274" s="9"/>
      <c r="AW2274" s="9"/>
      <c r="AY2274" s="9"/>
      <c r="BB2274" s="9"/>
    </row>
    <row r="2275" spans="3:54">
      <c r="C2275" s="9"/>
      <c r="F2275" s="9"/>
      <c r="G2275" s="9"/>
      <c r="I2275" s="9"/>
      <c r="L2275" s="9"/>
      <c r="O2275" s="9"/>
      <c r="P2275" s="9"/>
      <c r="R2275" s="9"/>
      <c r="U2275" s="9"/>
      <c r="AP2275" s="9"/>
      <c r="AS2275" s="9"/>
      <c r="AV2275" s="9"/>
      <c r="AW2275" s="9"/>
      <c r="AY2275" s="9"/>
      <c r="BB2275" s="9"/>
    </row>
    <row r="2276" spans="3:54">
      <c r="C2276" s="9"/>
      <c r="F2276" s="9"/>
      <c r="G2276" s="9"/>
      <c r="I2276" s="9"/>
      <c r="L2276" s="9"/>
      <c r="O2276" s="9"/>
      <c r="P2276" s="9"/>
      <c r="R2276" s="9"/>
      <c r="U2276" s="9"/>
      <c r="AP2276" s="9"/>
      <c r="AS2276" s="9"/>
      <c r="AV2276" s="9"/>
      <c r="AW2276" s="9"/>
      <c r="AY2276" s="9"/>
      <c r="BB2276" s="9"/>
    </row>
    <row r="2277" spans="3:54">
      <c r="C2277" s="9"/>
      <c r="F2277" s="9"/>
      <c r="G2277" s="9"/>
      <c r="I2277" s="9"/>
      <c r="L2277" s="9"/>
      <c r="O2277" s="9"/>
      <c r="P2277" s="9"/>
      <c r="R2277" s="9"/>
      <c r="U2277" s="9"/>
      <c r="AP2277" s="9"/>
      <c r="AS2277" s="9"/>
      <c r="AV2277" s="9"/>
      <c r="AW2277" s="9"/>
      <c r="AY2277" s="9"/>
      <c r="BB2277" s="9"/>
    </row>
    <row r="2278" spans="3:54">
      <c r="C2278" s="9"/>
      <c r="F2278" s="9"/>
      <c r="G2278" s="9"/>
      <c r="I2278" s="9"/>
      <c r="L2278" s="9"/>
      <c r="O2278" s="9"/>
      <c r="P2278" s="9"/>
      <c r="R2278" s="9"/>
      <c r="U2278" s="9"/>
      <c r="AP2278" s="9"/>
      <c r="AS2278" s="9"/>
      <c r="AV2278" s="9"/>
      <c r="AW2278" s="9"/>
      <c r="AY2278" s="9"/>
      <c r="BB2278" s="9"/>
    </row>
    <row r="2279" spans="3:54">
      <c r="C2279" s="9"/>
      <c r="F2279" s="9"/>
      <c r="G2279" s="9"/>
      <c r="I2279" s="9"/>
      <c r="L2279" s="9"/>
      <c r="O2279" s="9"/>
      <c r="P2279" s="9"/>
      <c r="R2279" s="9"/>
      <c r="U2279" s="9"/>
      <c r="AP2279" s="9"/>
      <c r="AS2279" s="9"/>
      <c r="AV2279" s="9"/>
      <c r="AW2279" s="9"/>
      <c r="AY2279" s="9"/>
      <c r="BB2279" s="9"/>
    </row>
    <row r="2280" spans="3:54">
      <c r="C2280" s="9"/>
      <c r="F2280" s="9"/>
      <c r="G2280" s="9"/>
      <c r="I2280" s="9"/>
      <c r="L2280" s="9"/>
      <c r="O2280" s="9"/>
      <c r="P2280" s="9"/>
      <c r="R2280" s="9"/>
      <c r="U2280" s="9"/>
      <c r="AP2280" s="9"/>
      <c r="AS2280" s="9"/>
      <c r="AV2280" s="9"/>
      <c r="AW2280" s="9"/>
      <c r="AY2280" s="9"/>
      <c r="BB2280" s="9"/>
    </row>
    <row r="2281" spans="3:54">
      <c r="C2281" s="9"/>
      <c r="F2281" s="9"/>
      <c r="G2281" s="9"/>
      <c r="I2281" s="9"/>
      <c r="L2281" s="9"/>
      <c r="O2281" s="9"/>
      <c r="P2281" s="9"/>
      <c r="R2281" s="9"/>
      <c r="U2281" s="9"/>
      <c r="AP2281" s="9"/>
      <c r="AS2281" s="9"/>
      <c r="AV2281" s="9"/>
      <c r="AW2281" s="9"/>
      <c r="AY2281" s="9"/>
      <c r="BB2281" s="9"/>
    </row>
    <row r="2282" spans="3:54">
      <c r="C2282" s="9"/>
      <c r="F2282" s="9"/>
      <c r="G2282" s="9"/>
      <c r="I2282" s="9"/>
      <c r="L2282" s="9"/>
      <c r="O2282" s="9"/>
      <c r="P2282" s="9"/>
      <c r="R2282" s="9"/>
      <c r="U2282" s="9"/>
      <c r="AP2282" s="9"/>
      <c r="AS2282" s="9"/>
      <c r="AV2282" s="9"/>
      <c r="AW2282" s="9"/>
      <c r="AY2282" s="9"/>
      <c r="BB2282" s="9"/>
    </row>
    <row r="2283" spans="3:54">
      <c r="C2283" s="9"/>
      <c r="F2283" s="9"/>
      <c r="G2283" s="9"/>
      <c r="I2283" s="9"/>
      <c r="L2283" s="9"/>
      <c r="O2283" s="9"/>
      <c r="P2283" s="9"/>
      <c r="R2283" s="9"/>
      <c r="U2283" s="9"/>
      <c r="AP2283" s="9"/>
      <c r="AS2283" s="9"/>
      <c r="AV2283" s="9"/>
      <c r="AW2283" s="9"/>
      <c r="AY2283" s="9"/>
      <c r="BB2283" s="9"/>
    </row>
    <row r="2284" spans="3:54">
      <c r="C2284" s="9"/>
      <c r="F2284" s="9"/>
      <c r="G2284" s="9"/>
      <c r="I2284" s="9"/>
      <c r="L2284" s="9"/>
      <c r="O2284" s="9"/>
      <c r="P2284" s="9"/>
      <c r="R2284" s="9"/>
      <c r="U2284" s="9"/>
      <c r="AP2284" s="9"/>
      <c r="AS2284" s="9"/>
      <c r="AV2284" s="9"/>
      <c r="AW2284" s="9"/>
      <c r="AY2284" s="9"/>
      <c r="BB2284" s="9"/>
    </row>
    <row r="2285" spans="3:54">
      <c r="C2285" s="9"/>
      <c r="F2285" s="9"/>
      <c r="G2285" s="9"/>
      <c r="I2285" s="9"/>
      <c r="L2285" s="9"/>
      <c r="O2285" s="9"/>
      <c r="P2285" s="9"/>
      <c r="R2285" s="9"/>
      <c r="U2285" s="9"/>
      <c r="AP2285" s="9"/>
      <c r="AS2285" s="9"/>
      <c r="AV2285" s="9"/>
      <c r="AW2285" s="9"/>
      <c r="AY2285" s="9"/>
      <c r="BB2285" s="9"/>
    </row>
    <row r="2286" spans="3:54">
      <c r="C2286" s="9"/>
      <c r="F2286" s="9"/>
      <c r="G2286" s="9"/>
      <c r="I2286" s="9"/>
      <c r="L2286" s="9"/>
      <c r="O2286" s="9"/>
      <c r="P2286" s="9"/>
      <c r="R2286" s="9"/>
      <c r="U2286" s="9"/>
      <c r="AP2286" s="9"/>
      <c r="AS2286" s="9"/>
      <c r="AV2286" s="9"/>
      <c r="AW2286" s="9"/>
      <c r="AY2286" s="9"/>
      <c r="BB2286" s="9"/>
    </row>
    <row r="2287" spans="3:54">
      <c r="C2287" s="9"/>
      <c r="F2287" s="9"/>
      <c r="G2287" s="9"/>
      <c r="I2287" s="9"/>
      <c r="L2287" s="9"/>
      <c r="O2287" s="9"/>
      <c r="P2287" s="9"/>
      <c r="R2287" s="9"/>
      <c r="U2287" s="9"/>
      <c r="AP2287" s="9"/>
      <c r="AS2287" s="9"/>
      <c r="AV2287" s="9"/>
      <c r="AW2287" s="9"/>
      <c r="AY2287" s="9"/>
      <c r="BB2287" s="9"/>
    </row>
    <row r="2288" spans="3:54">
      <c r="C2288" s="9"/>
      <c r="F2288" s="9"/>
      <c r="G2288" s="9"/>
      <c r="I2288" s="9"/>
      <c r="L2288" s="9"/>
      <c r="O2288" s="9"/>
      <c r="P2288" s="9"/>
      <c r="R2288" s="9"/>
      <c r="U2288" s="9"/>
      <c r="AP2288" s="9"/>
      <c r="AS2288" s="9"/>
      <c r="AV2288" s="9"/>
      <c r="AW2288" s="9"/>
      <c r="AY2288" s="9"/>
      <c r="BB2288" s="9"/>
    </row>
    <row r="2289" spans="3:54">
      <c r="C2289" s="9"/>
      <c r="F2289" s="9"/>
      <c r="G2289" s="9"/>
      <c r="I2289" s="9"/>
      <c r="L2289" s="9"/>
      <c r="O2289" s="9"/>
      <c r="P2289" s="9"/>
      <c r="R2289" s="9"/>
      <c r="U2289" s="9"/>
      <c r="AP2289" s="9"/>
      <c r="AS2289" s="9"/>
      <c r="AV2289" s="9"/>
      <c r="AW2289" s="9"/>
      <c r="AY2289" s="9"/>
      <c r="BB2289" s="9"/>
    </row>
    <row r="2290" spans="3:54">
      <c r="C2290" s="9"/>
      <c r="F2290" s="9"/>
      <c r="G2290" s="9"/>
      <c r="I2290" s="9"/>
      <c r="L2290" s="9"/>
      <c r="O2290" s="9"/>
      <c r="P2290" s="9"/>
      <c r="R2290" s="9"/>
      <c r="U2290" s="9"/>
      <c r="AP2290" s="9"/>
      <c r="AS2290" s="9"/>
      <c r="AV2290" s="9"/>
      <c r="AW2290" s="9"/>
      <c r="AY2290" s="9"/>
      <c r="BB2290" s="9"/>
    </row>
    <row r="2291" spans="3:54">
      <c r="C2291" s="9"/>
      <c r="F2291" s="9"/>
      <c r="G2291" s="9"/>
      <c r="I2291" s="9"/>
      <c r="L2291" s="9"/>
      <c r="O2291" s="9"/>
      <c r="P2291" s="9"/>
      <c r="R2291" s="9"/>
      <c r="U2291" s="9"/>
      <c r="AP2291" s="9"/>
      <c r="AS2291" s="9"/>
      <c r="AV2291" s="9"/>
      <c r="AW2291" s="9"/>
      <c r="AY2291" s="9"/>
      <c r="BB2291" s="9"/>
    </row>
    <row r="2292" spans="3:54">
      <c r="C2292" s="9"/>
      <c r="F2292" s="9"/>
      <c r="G2292" s="9"/>
      <c r="I2292" s="9"/>
      <c r="L2292" s="9"/>
      <c r="O2292" s="9"/>
      <c r="P2292" s="9"/>
      <c r="R2292" s="9"/>
      <c r="U2292" s="9"/>
      <c r="AP2292" s="9"/>
      <c r="AS2292" s="9"/>
      <c r="AV2292" s="9"/>
      <c r="AW2292" s="9"/>
      <c r="AY2292" s="9"/>
      <c r="BB2292" s="9"/>
    </row>
    <row r="2293" spans="3:54">
      <c r="C2293" s="9"/>
      <c r="F2293" s="9"/>
      <c r="G2293" s="9"/>
      <c r="I2293" s="9"/>
      <c r="L2293" s="9"/>
      <c r="O2293" s="9"/>
      <c r="P2293" s="9"/>
      <c r="R2293" s="9"/>
      <c r="U2293" s="9"/>
      <c r="AP2293" s="9"/>
      <c r="AS2293" s="9"/>
      <c r="AV2293" s="9"/>
      <c r="AW2293" s="9"/>
      <c r="AY2293" s="9"/>
      <c r="BB2293" s="9"/>
    </row>
    <row r="2294" spans="3:54">
      <c r="C2294" s="9"/>
      <c r="F2294" s="9"/>
      <c r="G2294" s="9"/>
      <c r="I2294" s="9"/>
      <c r="L2294" s="9"/>
      <c r="O2294" s="9"/>
      <c r="P2294" s="9"/>
      <c r="R2294" s="9"/>
      <c r="U2294" s="9"/>
      <c r="AP2294" s="9"/>
      <c r="AS2294" s="9"/>
      <c r="AV2294" s="9"/>
      <c r="AW2294" s="9"/>
      <c r="AY2294" s="9"/>
      <c r="BB2294" s="9"/>
    </row>
    <row r="2295" spans="3:54">
      <c r="C2295" s="9"/>
      <c r="F2295" s="9"/>
      <c r="G2295" s="9"/>
      <c r="I2295" s="9"/>
      <c r="L2295" s="9"/>
      <c r="O2295" s="9"/>
      <c r="P2295" s="9"/>
      <c r="R2295" s="9"/>
      <c r="U2295" s="9"/>
      <c r="AP2295" s="9"/>
      <c r="AS2295" s="9"/>
      <c r="AV2295" s="9"/>
      <c r="AW2295" s="9"/>
      <c r="AY2295" s="9"/>
      <c r="BB2295" s="9"/>
    </row>
    <row r="2296" spans="3:54">
      <c r="C2296" s="9"/>
      <c r="F2296" s="9"/>
      <c r="G2296" s="9"/>
      <c r="I2296" s="9"/>
      <c r="L2296" s="9"/>
      <c r="O2296" s="9"/>
      <c r="P2296" s="9"/>
      <c r="R2296" s="9"/>
      <c r="U2296" s="9"/>
      <c r="AP2296" s="9"/>
      <c r="AS2296" s="9"/>
      <c r="AV2296" s="9"/>
      <c r="AW2296" s="9"/>
      <c r="AY2296" s="9"/>
      <c r="BB2296" s="9"/>
    </row>
    <row r="2297" spans="3:54">
      <c r="C2297" s="9"/>
      <c r="F2297" s="9"/>
      <c r="G2297" s="9"/>
      <c r="I2297" s="9"/>
      <c r="L2297" s="9"/>
      <c r="O2297" s="9"/>
      <c r="P2297" s="9"/>
      <c r="R2297" s="9"/>
      <c r="U2297" s="9"/>
      <c r="AP2297" s="9"/>
      <c r="AS2297" s="9"/>
      <c r="AV2297" s="9"/>
      <c r="AW2297" s="9"/>
      <c r="AY2297" s="9"/>
      <c r="BB2297" s="9"/>
    </row>
    <row r="2298" spans="3:54">
      <c r="C2298" s="9"/>
      <c r="F2298" s="9"/>
      <c r="G2298" s="9"/>
      <c r="I2298" s="9"/>
      <c r="L2298" s="9"/>
      <c r="O2298" s="9"/>
      <c r="P2298" s="9"/>
      <c r="R2298" s="9"/>
      <c r="U2298" s="9"/>
      <c r="AP2298" s="9"/>
      <c r="AS2298" s="9"/>
      <c r="AV2298" s="9"/>
      <c r="AW2298" s="9"/>
      <c r="AY2298" s="9"/>
      <c r="BB2298" s="9"/>
    </row>
    <row r="2299" spans="3:54">
      <c r="C2299" s="9"/>
      <c r="F2299" s="9"/>
      <c r="G2299" s="9"/>
      <c r="I2299" s="9"/>
      <c r="L2299" s="9"/>
      <c r="O2299" s="9"/>
      <c r="P2299" s="9"/>
      <c r="R2299" s="9"/>
      <c r="U2299" s="9"/>
      <c r="AP2299" s="9"/>
      <c r="AS2299" s="9"/>
      <c r="AV2299" s="9"/>
      <c r="AW2299" s="9"/>
      <c r="AY2299" s="9"/>
      <c r="BB2299" s="9"/>
    </row>
    <row r="2300" spans="3:54">
      <c r="C2300" s="9"/>
      <c r="F2300" s="9"/>
      <c r="G2300" s="9"/>
      <c r="I2300" s="9"/>
      <c r="L2300" s="9"/>
      <c r="O2300" s="9"/>
      <c r="P2300" s="9"/>
      <c r="R2300" s="9"/>
      <c r="U2300" s="9"/>
      <c r="AP2300" s="9"/>
      <c r="AS2300" s="9"/>
      <c r="AV2300" s="9"/>
      <c r="AW2300" s="9"/>
      <c r="AY2300" s="9"/>
      <c r="BB2300" s="9"/>
    </row>
    <row r="2301" spans="3:54">
      <c r="C2301" s="9"/>
      <c r="F2301" s="9"/>
      <c r="G2301" s="9"/>
      <c r="I2301" s="9"/>
      <c r="L2301" s="9"/>
      <c r="O2301" s="9"/>
      <c r="P2301" s="9"/>
      <c r="R2301" s="9"/>
      <c r="U2301" s="9"/>
      <c r="AP2301" s="9"/>
      <c r="AS2301" s="9"/>
      <c r="AV2301" s="9"/>
      <c r="AW2301" s="9"/>
      <c r="AY2301" s="9"/>
      <c r="BB2301" s="9"/>
    </row>
    <row r="2302" spans="3:54">
      <c r="C2302" s="9"/>
      <c r="F2302" s="9"/>
      <c r="G2302" s="9"/>
      <c r="I2302" s="9"/>
      <c r="L2302" s="9"/>
      <c r="O2302" s="9"/>
      <c r="P2302" s="9"/>
      <c r="R2302" s="9"/>
      <c r="U2302" s="9"/>
      <c r="AP2302" s="9"/>
      <c r="AS2302" s="9"/>
      <c r="AV2302" s="9"/>
      <c r="AW2302" s="9"/>
      <c r="AY2302" s="9"/>
      <c r="BB2302" s="9"/>
    </row>
    <row r="2303" spans="3:54">
      <c r="C2303" s="9"/>
      <c r="F2303" s="9"/>
      <c r="G2303" s="9"/>
      <c r="I2303" s="9"/>
      <c r="L2303" s="9"/>
      <c r="O2303" s="9"/>
      <c r="P2303" s="9"/>
      <c r="R2303" s="9"/>
      <c r="U2303" s="9"/>
      <c r="AP2303" s="9"/>
      <c r="AS2303" s="9"/>
      <c r="AV2303" s="9"/>
      <c r="AW2303" s="9"/>
      <c r="AY2303" s="9"/>
      <c r="BB2303" s="9"/>
    </row>
    <row r="2304" spans="3:54">
      <c r="C2304" s="9"/>
      <c r="F2304" s="9"/>
      <c r="G2304" s="9"/>
      <c r="I2304" s="9"/>
      <c r="L2304" s="9"/>
      <c r="O2304" s="9"/>
      <c r="P2304" s="9"/>
      <c r="R2304" s="9"/>
      <c r="U2304" s="9"/>
      <c r="AP2304" s="9"/>
      <c r="AS2304" s="9"/>
      <c r="AV2304" s="9"/>
      <c r="AW2304" s="9"/>
      <c r="AY2304" s="9"/>
      <c r="BB2304" s="9"/>
    </row>
    <row r="2305" spans="3:54">
      <c r="C2305" s="9"/>
      <c r="F2305" s="9"/>
      <c r="G2305" s="9"/>
      <c r="I2305" s="9"/>
      <c r="L2305" s="9"/>
      <c r="O2305" s="9"/>
      <c r="P2305" s="9"/>
      <c r="R2305" s="9"/>
      <c r="U2305" s="9"/>
      <c r="AP2305" s="9"/>
      <c r="AS2305" s="9"/>
      <c r="AV2305" s="9"/>
      <c r="AW2305" s="9"/>
      <c r="AY2305" s="9"/>
      <c r="BB2305" s="9"/>
    </row>
    <row r="2306" spans="3:54">
      <c r="C2306" s="9"/>
      <c r="F2306" s="9"/>
      <c r="G2306" s="9"/>
      <c r="I2306" s="9"/>
      <c r="L2306" s="9"/>
      <c r="O2306" s="9"/>
      <c r="P2306" s="9"/>
      <c r="R2306" s="9"/>
      <c r="U2306" s="9"/>
      <c r="AP2306" s="9"/>
      <c r="AS2306" s="9"/>
      <c r="AV2306" s="9"/>
      <c r="AW2306" s="9"/>
      <c r="AY2306" s="9"/>
      <c r="BB2306" s="9"/>
    </row>
    <row r="2307" spans="3:54">
      <c r="C2307" s="9"/>
      <c r="F2307" s="9"/>
      <c r="G2307" s="9"/>
      <c r="I2307" s="9"/>
      <c r="L2307" s="9"/>
      <c r="O2307" s="9"/>
      <c r="P2307" s="9"/>
      <c r="R2307" s="9"/>
      <c r="U2307" s="9"/>
      <c r="AP2307" s="9"/>
      <c r="AS2307" s="9"/>
      <c r="AV2307" s="9"/>
      <c r="AW2307" s="9"/>
      <c r="AY2307" s="9"/>
      <c r="BB2307" s="9"/>
    </row>
    <row r="2308" spans="3:54">
      <c r="C2308" s="9"/>
      <c r="F2308" s="9"/>
      <c r="G2308" s="9"/>
      <c r="I2308" s="9"/>
      <c r="L2308" s="9"/>
      <c r="O2308" s="9"/>
      <c r="P2308" s="9"/>
      <c r="R2308" s="9"/>
      <c r="U2308" s="9"/>
      <c r="AP2308" s="9"/>
      <c r="AS2308" s="9"/>
      <c r="AV2308" s="9"/>
      <c r="AW2308" s="9"/>
      <c r="AY2308" s="9"/>
      <c r="BB2308" s="9"/>
    </row>
    <row r="2309" spans="3:54">
      <c r="C2309" s="9"/>
      <c r="F2309" s="9"/>
      <c r="G2309" s="9"/>
      <c r="I2309" s="9"/>
      <c r="L2309" s="9"/>
      <c r="O2309" s="9"/>
      <c r="P2309" s="9"/>
      <c r="R2309" s="9"/>
      <c r="U2309" s="9"/>
      <c r="AP2309" s="9"/>
      <c r="AS2309" s="9"/>
      <c r="AV2309" s="9"/>
      <c r="AW2309" s="9"/>
      <c r="AY2309" s="9"/>
      <c r="BB2309" s="9"/>
    </row>
    <row r="2310" spans="3:54">
      <c r="C2310" s="9"/>
      <c r="F2310" s="9"/>
      <c r="G2310" s="9"/>
      <c r="I2310" s="9"/>
      <c r="L2310" s="9"/>
      <c r="O2310" s="9"/>
      <c r="P2310" s="9"/>
      <c r="R2310" s="9"/>
      <c r="U2310" s="9"/>
      <c r="AP2310" s="9"/>
      <c r="AS2310" s="9"/>
      <c r="AV2310" s="9"/>
      <c r="AW2310" s="9"/>
      <c r="AY2310" s="9"/>
      <c r="BB2310" s="9"/>
    </row>
    <row r="2311" spans="3:54">
      <c r="C2311" s="9"/>
      <c r="F2311" s="9"/>
      <c r="G2311" s="9"/>
      <c r="I2311" s="9"/>
      <c r="L2311" s="9"/>
      <c r="O2311" s="9"/>
      <c r="P2311" s="9"/>
      <c r="R2311" s="9"/>
      <c r="U2311" s="9"/>
      <c r="AP2311" s="9"/>
      <c r="AS2311" s="9"/>
      <c r="AV2311" s="9"/>
      <c r="AW2311" s="9"/>
      <c r="AY2311" s="9"/>
      <c r="BB2311" s="9"/>
    </row>
    <row r="2312" spans="3:54">
      <c r="C2312" s="9"/>
      <c r="F2312" s="9"/>
      <c r="G2312" s="9"/>
      <c r="I2312" s="9"/>
      <c r="L2312" s="9"/>
      <c r="O2312" s="9"/>
      <c r="P2312" s="9"/>
      <c r="R2312" s="9"/>
      <c r="U2312" s="9"/>
      <c r="AP2312" s="9"/>
      <c r="AS2312" s="9"/>
      <c r="AV2312" s="9"/>
      <c r="AW2312" s="9"/>
      <c r="AY2312" s="9"/>
      <c r="BB2312" s="9"/>
    </row>
    <row r="2313" spans="3:54">
      <c r="C2313" s="9"/>
      <c r="F2313" s="9"/>
      <c r="G2313" s="9"/>
      <c r="I2313" s="9"/>
      <c r="L2313" s="9"/>
      <c r="O2313" s="9"/>
      <c r="P2313" s="9"/>
      <c r="R2313" s="9"/>
      <c r="U2313" s="9"/>
      <c r="AP2313" s="9"/>
      <c r="AS2313" s="9"/>
      <c r="AV2313" s="9"/>
      <c r="AW2313" s="9"/>
      <c r="AY2313" s="9"/>
      <c r="BB2313" s="9"/>
    </row>
    <row r="2314" spans="3:54">
      <c r="C2314" s="9"/>
      <c r="F2314" s="9"/>
      <c r="G2314" s="9"/>
      <c r="I2314" s="9"/>
      <c r="L2314" s="9"/>
      <c r="O2314" s="9"/>
      <c r="P2314" s="9"/>
      <c r="R2314" s="9"/>
      <c r="U2314" s="9"/>
      <c r="AP2314" s="9"/>
      <c r="AS2314" s="9"/>
      <c r="AV2314" s="9"/>
      <c r="AW2314" s="9"/>
      <c r="AY2314" s="9"/>
      <c r="BB2314" s="9"/>
    </row>
    <row r="2315" spans="3:54">
      <c r="C2315" s="9"/>
      <c r="F2315" s="9"/>
      <c r="G2315" s="9"/>
      <c r="I2315" s="9"/>
      <c r="L2315" s="9"/>
      <c r="O2315" s="9"/>
      <c r="P2315" s="9"/>
      <c r="R2315" s="9"/>
      <c r="U2315" s="9"/>
      <c r="AP2315" s="9"/>
      <c r="AS2315" s="9"/>
      <c r="AV2315" s="9"/>
      <c r="AW2315" s="9"/>
      <c r="AY2315" s="9"/>
      <c r="BB2315" s="9"/>
    </row>
    <row r="2316" spans="3:54">
      <c r="C2316" s="9"/>
      <c r="F2316" s="9"/>
      <c r="G2316" s="9"/>
      <c r="I2316" s="9"/>
      <c r="L2316" s="9"/>
      <c r="O2316" s="9"/>
      <c r="P2316" s="9"/>
      <c r="R2316" s="9"/>
      <c r="U2316" s="9"/>
      <c r="AP2316" s="9"/>
      <c r="AS2316" s="9"/>
      <c r="AV2316" s="9"/>
      <c r="AW2316" s="9"/>
      <c r="AY2316" s="9"/>
      <c r="BB2316" s="9"/>
    </row>
    <row r="2317" spans="3:54">
      <c r="C2317" s="9"/>
      <c r="F2317" s="9"/>
      <c r="G2317" s="9"/>
      <c r="I2317" s="9"/>
      <c r="L2317" s="9"/>
      <c r="O2317" s="9"/>
      <c r="P2317" s="9"/>
      <c r="R2317" s="9"/>
      <c r="U2317" s="9"/>
      <c r="AP2317" s="9"/>
      <c r="AS2317" s="9"/>
      <c r="AV2317" s="9"/>
      <c r="AW2317" s="9"/>
      <c r="AY2317" s="9"/>
      <c r="BB2317" s="9"/>
    </row>
    <row r="2318" spans="3:54">
      <c r="C2318" s="9"/>
      <c r="F2318" s="9"/>
      <c r="G2318" s="9"/>
      <c r="I2318" s="9"/>
      <c r="L2318" s="9"/>
      <c r="O2318" s="9"/>
      <c r="P2318" s="9"/>
      <c r="R2318" s="9"/>
      <c r="U2318" s="9"/>
      <c r="AP2318" s="9"/>
      <c r="AS2318" s="9"/>
      <c r="AV2318" s="9"/>
      <c r="AW2318" s="9"/>
      <c r="AY2318" s="9"/>
      <c r="BB2318" s="9"/>
    </row>
    <row r="2319" spans="3:54">
      <c r="C2319" s="9"/>
      <c r="F2319" s="9"/>
      <c r="G2319" s="9"/>
      <c r="I2319" s="9"/>
      <c r="L2319" s="9"/>
      <c r="O2319" s="9"/>
      <c r="P2319" s="9"/>
      <c r="R2319" s="9"/>
      <c r="U2319" s="9"/>
      <c r="AP2319" s="9"/>
      <c r="AS2319" s="9"/>
      <c r="AV2319" s="9"/>
      <c r="AW2319" s="9"/>
      <c r="AY2319" s="9"/>
      <c r="BB2319" s="9"/>
    </row>
    <row r="2320" spans="3:54">
      <c r="C2320" s="9"/>
      <c r="F2320" s="9"/>
      <c r="G2320" s="9"/>
      <c r="I2320" s="9"/>
      <c r="L2320" s="9"/>
      <c r="O2320" s="9"/>
      <c r="P2320" s="9"/>
      <c r="R2320" s="9"/>
      <c r="U2320" s="9"/>
      <c r="AP2320" s="9"/>
      <c r="AS2320" s="9"/>
      <c r="AV2320" s="9"/>
      <c r="AW2320" s="9"/>
      <c r="AY2320" s="9"/>
      <c r="BB2320" s="9"/>
    </row>
    <row r="2321" spans="3:54">
      <c r="C2321" s="9"/>
      <c r="F2321" s="9"/>
      <c r="G2321" s="9"/>
      <c r="I2321" s="9"/>
      <c r="L2321" s="9"/>
      <c r="O2321" s="9"/>
      <c r="P2321" s="9"/>
      <c r="R2321" s="9"/>
      <c r="U2321" s="9"/>
      <c r="AP2321" s="9"/>
      <c r="AS2321" s="9"/>
      <c r="AV2321" s="9"/>
      <c r="AW2321" s="9"/>
      <c r="AY2321" s="9"/>
      <c r="BB2321" s="9"/>
    </row>
    <row r="2322" spans="3:54">
      <c r="C2322" s="9"/>
      <c r="F2322" s="9"/>
      <c r="G2322" s="9"/>
      <c r="I2322" s="9"/>
      <c r="L2322" s="9"/>
      <c r="O2322" s="9"/>
      <c r="P2322" s="9"/>
      <c r="R2322" s="9"/>
      <c r="U2322" s="9"/>
      <c r="AP2322" s="9"/>
      <c r="AS2322" s="9"/>
      <c r="AV2322" s="9"/>
      <c r="AW2322" s="9"/>
      <c r="AY2322" s="9"/>
      <c r="BB2322" s="9"/>
    </row>
    <row r="2323" spans="3:54">
      <c r="C2323" s="9"/>
      <c r="F2323" s="9"/>
      <c r="G2323" s="9"/>
      <c r="I2323" s="9"/>
      <c r="L2323" s="9"/>
      <c r="O2323" s="9"/>
      <c r="P2323" s="9"/>
      <c r="R2323" s="9"/>
      <c r="U2323" s="9"/>
      <c r="AP2323" s="9"/>
      <c r="AS2323" s="9"/>
      <c r="AV2323" s="9"/>
      <c r="AW2323" s="9"/>
      <c r="AY2323" s="9"/>
      <c r="BB2323" s="9"/>
    </row>
    <row r="2324" spans="3:54">
      <c r="C2324" s="9"/>
      <c r="F2324" s="9"/>
      <c r="G2324" s="9"/>
      <c r="I2324" s="9"/>
      <c r="L2324" s="9"/>
      <c r="O2324" s="9"/>
      <c r="P2324" s="9"/>
      <c r="R2324" s="9"/>
      <c r="U2324" s="9"/>
      <c r="AP2324" s="9"/>
      <c r="AS2324" s="9"/>
      <c r="AV2324" s="9"/>
      <c r="AW2324" s="9"/>
      <c r="AY2324" s="9"/>
      <c r="BB2324" s="9"/>
    </row>
    <row r="2325" spans="3:54">
      <c r="C2325" s="9"/>
      <c r="F2325" s="9"/>
      <c r="G2325" s="9"/>
      <c r="I2325" s="9"/>
      <c r="L2325" s="9"/>
      <c r="O2325" s="9"/>
      <c r="P2325" s="9"/>
      <c r="R2325" s="9"/>
      <c r="U2325" s="9"/>
      <c r="AP2325" s="9"/>
      <c r="AS2325" s="9"/>
      <c r="AV2325" s="9"/>
      <c r="AW2325" s="9"/>
      <c r="AY2325" s="9"/>
      <c r="BB2325" s="9"/>
    </row>
    <row r="2326" spans="3:54">
      <c r="C2326" s="9"/>
      <c r="F2326" s="9"/>
      <c r="G2326" s="9"/>
      <c r="I2326" s="9"/>
      <c r="L2326" s="9"/>
      <c r="O2326" s="9"/>
      <c r="P2326" s="9"/>
      <c r="R2326" s="9"/>
      <c r="U2326" s="9"/>
      <c r="AP2326" s="9"/>
      <c r="AS2326" s="9"/>
      <c r="AV2326" s="9"/>
      <c r="AW2326" s="9"/>
      <c r="AY2326" s="9"/>
      <c r="BB2326" s="9"/>
    </row>
    <row r="2327" spans="3:54">
      <c r="C2327" s="9"/>
      <c r="F2327" s="9"/>
      <c r="G2327" s="9"/>
      <c r="I2327" s="9"/>
      <c r="L2327" s="9"/>
      <c r="O2327" s="9"/>
      <c r="P2327" s="9"/>
      <c r="R2327" s="9"/>
      <c r="U2327" s="9"/>
      <c r="AP2327" s="9"/>
      <c r="AS2327" s="9"/>
      <c r="AV2327" s="9"/>
      <c r="AW2327" s="9"/>
      <c r="AY2327" s="9"/>
      <c r="BB2327" s="9"/>
    </row>
    <row r="2328" spans="3:54">
      <c r="C2328" s="9"/>
      <c r="F2328" s="9"/>
      <c r="G2328" s="9"/>
      <c r="I2328" s="9"/>
      <c r="L2328" s="9"/>
      <c r="O2328" s="9"/>
      <c r="P2328" s="9"/>
      <c r="R2328" s="9"/>
      <c r="U2328" s="9"/>
      <c r="AP2328" s="9"/>
      <c r="AS2328" s="9"/>
      <c r="AV2328" s="9"/>
      <c r="AW2328" s="9"/>
      <c r="AY2328" s="9"/>
      <c r="BB2328" s="9"/>
    </row>
    <row r="2329" spans="3:54">
      <c r="C2329" s="9"/>
      <c r="F2329" s="9"/>
      <c r="G2329" s="9"/>
      <c r="I2329" s="9"/>
      <c r="L2329" s="9"/>
      <c r="O2329" s="9"/>
      <c r="P2329" s="9"/>
      <c r="R2329" s="9"/>
      <c r="U2329" s="9"/>
      <c r="AP2329" s="9"/>
      <c r="AS2329" s="9"/>
      <c r="AV2329" s="9"/>
      <c r="AW2329" s="9"/>
      <c r="AY2329" s="9"/>
      <c r="BB2329" s="9"/>
    </row>
    <row r="2330" spans="3:54">
      <c r="C2330" s="9"/>
      <c r="F2330" s="9"/>
      <c r="G2330" s="9"/>
      <c r="I2330" s="9"/>
      <c r="L2330" s="9"/>
      <c r="O2330" s="9"/>
      <c r="P2330" s="9"/>
      <c r="R2330" s="9"/>
      <c r="U2330" s="9"/>
      <c r="AP2330" s="9"/>
      <c r="AS2330" s="9"/>
      <c r="AV2330" s="9"/>
      <c r="AW2330" s="9"/>
      <c r="AY2330" s="9"/>
      <c r="BB2330" s="9"/>
    </row>
    <row r="2331" spans="3:54">
      <c r="C2331" s="9"/>
      <c r="F2331" s="9"/>
      <c r="G2331" s="9"/>
      <c r="I2331" s="9"/>
      <c r="L2331" s="9"/>
      <c r="O2331" s="9"/>
      <c r="P2331" s="9"/>
      <c r="R2331" s="9"/>
      <c r="U2331" s="9"/>
      <c r="AP2331" s="9"/>
      <c r="AS2331" s="9"/>
      <c r="AV2331" s="9"/>
      <c r="AW2331" s="9"/>
      <c r="AY2331" s="9"/>
      <c r="BB2331" s="9"/>
    </row>
    <row r="2332" spans="3:54">
      <c r="C2332" s="9"/>
      <c r="F2332" s="9"/>
      <c r="G2332" s="9"/>
      <c r="I2332" s="9"/>
      <c r="L2332" s="9"/>
      <c r="O2332" s="9"/>
      <c r="P2332" s="9"/>
      <c r="R2332" s="9"/>
      <c r="U2332" s="9"/>
      <c r="AP2332" s="9"/>
      <c r="AS2332" s="9"/>
      <c r="AV2332" s="9"/>
      <c r="AW2332" s="9"/>
      <c r="AY2332" s="9"/>
      <c r="BB2332" s="9"/>
    </row>
    <row r="2333" spans="3:54">
      <c r="C2333" s="9"/>
      <c r="F2333" s="9"/>
      <c r="G2333" s="9"/>
      <c r="I2333" s="9"/>
      <c r="L2333" s="9"/>
      <c r="O2333" s="9"/>
      <c r="P2333" s="9"/>
      <c r="R2333" s="9"/>
      <c r="U2333" s="9"/>
      <c r="AP2333" s="9"/>
      <c r="AS2333" s="9"/>
      <c r="AV2333" s="9"/>
      <c r="AW2333" s="9"/>
      <c r="AY2333" s="9"/>
      <c r="BB2333" s="9"/>
    </row>
    <row r="2334" spans="3:54">
      <c r="C2334" s="9"/>
      <c r="F2334" s="9"/>
      <c r="G2334" s="9"/>
      <c r="I2334" s="9"/>
      <c r="L2334" s="9"/>
      <c r="O2334" s="9"/>
      <c r="P2334" s="9"/>
      <c r="R2334" s="9"/>
      <c r="U2334" s="9"/>
      <c r="AP2334" s="9"/>
      <c r="AS2334" s="9"/>
      <c r="AV2334" s="9"/>
      <c r="AW2334" s="9"/>
      <c r="AY2334" s="9"/>
      <c r="BB2334" s="9"/>
    </row>
    <row r="2335" spans="3:54">
      <c r="C2335" s="9"/>
      <c r="F2335" s="9"/>
      <c r="G2335" s="9"/>
      <c r="I2335" s="9"/>
      <c r="L2335" s="9"/>
      <c r="O2335" s="9"/>
      <c r="P2335" s="9"/>
      <c r="R2335" s="9"/>
      <c r="U2335" s="9"/>
      <c r="AP2335" s="9"/>
      <c r="AS2335" s="9"/>
      <c r="AV2335" s="9"/>
      <c r="AW2335" s="9"/>
      <c r="AY2335" s="9"/>
      <c r="BB2335" s="9"/>
    </row>
    <row r="2336" spans="3:54">
      <c r="C2336" s="9"/>
      <c r="F2336" s="9"/>
      <c r="G2336" s="9"/>
      <c r="I2336" s="9"/>
      <c r="L2336" s="9"/>
      <c r="O2336" s="9"/>
      <c r="P2336" s="9"/>
      <c r="R2336" s="9"/>
      <c r="U2336" s="9"/>
      <c r="AP2336" s="9"/>
      <c r="AS2336" s="9"/>
      <c r="AV2336" s="9"/>
      <c r="AW2336" s="9"/>
      <c r="AY2336" s="9"/>
      <c r="BB2336" s="9"/>
    </row>
    <row r="2337" spans="3:54">
      <c r="C2337" s="9"/>
      <c r="F2337" s="9"/>
      <c r="G2337" s="9"/>
      <c r="I2337" s="9"/>
      <c r="L2337" s="9"/>
      <c r="O2337" s="9"/>
      <c r="P2337" s="9"/>
      <c r="R2337" s="9"/>
      <c r="U2337" s="9"/>
      <c r="AP2337" s="9"/>
      <c r="AS2337" s="9"/>
      <c r="AV2337" s="9"/>
      <c r="AW2337" s="9"/>
      <c r="AY2337" s="9"/>
      <c r="BB2337" s="9"/>
    </row>
    <row r="2338" spans="3:54">
      <c r="C2338" s="9"/>
      <c r="F2338" s="9"/>
      <c r="G2338" s="9"/>
      <c r="I2338" s="9"/>
      <c r="L2338" s="9"/>
      <c r="O2338" s="9"/>
      <c r="P2338" s="9"/>
      <c r="R2338" s="9"/>
      <c r="U2338" s="9"/>
      <c r="AP2338" s="9"/>
      <c r="AS2338" s="9"/>
      <c r="AV2338" s="9"/>
      <c r="AW2338" s="9"/>
      <c r="AY2338" s="9"/>
      <c r="BB2338" s="9"/>
    </row>
    <row r="2339" spans="3:54">
      <c r="C2339" s="9"/>
      <c r="F2339" s="9"/>
      <c r="G2339" s="9"/>
      <c r="I2339" s="9"/>
      <c r="L2339" s="9"/>
      <c r="O2339" s="9"/>
      <c r="P2339" s="9"/>
      <c r="R2339" s="9"/>
      <c r="U2339" s="9"/>
      <c r="AP2339" s="9"/>
      <c r="AS2339" s="9"/>
      <c r="AV2339" s="9"/>
      <c r="AW2339" s="9"/>
      <c r="AY2339" s="9"/>
      <c r="BB2339" s="9"/>
    </row>
    <row r="2340" spans="3:54">
      <c r="C2340" s="9"/>
      <c r="F2340" s="9"/>
      <c r="G2340" s="9"/>
      <c r="I2340" s="9"/>
      <c r="L2340" s="9"/>
      <c r="O2340" s="9"/>
      <c r="P2340" s="9"/>
      <c r="R2340" s="9"/>
      <c r="U2340" s="9"/>
      <c r="AP2340" s="9"/>
      <c r="AS2340" s="9"/>
      <c r="AV2340" s="9"/>
      <c r="AW2340" s="9"/>
      <c r="AY2340" s="9"/>
      <c r="BB2340" s="9"/>
    </row>
    <row r="2341" spans="3:54">
      <c r="C2341" s="9"/>
      <c r="F2341" s="9"/>
      <c r="G2341" s="9"/>
      <c r="I2341" s="9"/>
      <c r="L2341" s="9"/>
      <c r="O2341" s="9"/>
      <c r="P2341" s="9"/>
      <c r="R2341" s="9"/>
      <c r="U2341" s="9"/>
      <c r="AP2341" s="9"/>
      <c r="AS2341" s="9"/>
      <c r="AV2341" s="9"/>
      <c r="AW2341" s="9"/>
      <c r="AY2341" s="9"/>
      <c r="BB2341" s="9"/>
    </row>
    <row r="2342" spans="3:54">
      <c r="C2342" s="9"/>
      <c r="F2342" s="9"/>
      <c r="G2342" s="9"/>
      <c r="I2342" s="9"/>
      <c r="L2342" s="9"/>
      <c r="O2342" s="9"/>
      <c r="P2342" s="9"/>
      <c r="R2342" s="9"/>
      <c r="U2342" s="9"/>
      <c r="AP2342" s="9"/>
      <c r="AS2342" s="9"/>
      <c r="AV2342" s="9"/>
      <c r="AW2342" s="9"/>
      <c r="AY2342" s="9"/>
      <c r="BB2342" s="9"/>
    </row>
    <row r="2343" spans="3:54">
      <c r="C2343" s="9"/>
      <c r="F2343" s="9"/>
      <c r="G2343" s="9"/>
      <c r="I2343" s="9"/>
      <c r="L2343" s="9"/>
      <c r="O2343" s="9"/>
      <c r="P2343" s="9"/>
      <c r="R2343" s="9"/>
      <c r="U2343" s="9"/>
      <c r="AP2343" s="9"/>
      <c r="AS2343" s="9"/>
      <c r="AV2343" s="9"/>
      <c r="AW2343" s="9"/>
      <c r="AY2343" s="9"/>
      <c r="BB2343" s="9"/>
    </row>
    <row r="2344" spans="3:54">
      <c r="C2344" s="9"/>
      <c r="F2344" s="9"/>
      <c r="G2344" s="9"/>
      <c r="I2344" s="9"/>
      <c r="L2344" s="9"/>
      <c r="O2344" s="9"/>
      <c r="P2344" s="9"/>
      <c r="R2344" s="9"/>
      <c r="U2344" s="9"/>
      <c r="AP2344" s="9"/>
      <c r="AS2344" s="9"/>
      <c r="AV2344" s="9"/>
      <c r="AW2344" s="9"/>
      <c r="AY2344" s="9"/>
      <c r="BB2344" s="9"/>
    </row>
    <row r="2345" spans="3:54">
      <c r="C2345" s="9"/>
      <c r="F2345" s="9"/>
      <c r="G2345" s="9"/>
      <c r="I2345" s="9"/>
      <c r="L2345" s="9"/>
      <c r="O2345" s="9"/>
      <c r="P2345" s="9"/>
      <c r="R2345" s="9"/>
      <c r="U2345" s="9"/>
      <c r="AP2345" s="9"/>
      <c r="AS2345" s="9"/>
      <c r="AV2345" s="9"/>
      <c r="AW2345" s="9"/>
      <c r="AY2345" s="9"/>
      <c r="BB2345" s="9"/>
    </row>
    <row r="2346" spans="3:54">
      <c r="C2346" s="9"/>
      <c r="F2346" s="9"/>
      <c r="G2346" s="9"/>
      <c r="I2346" s="9"/>
      <c r="L2346" s="9"/>
      <c r="O2346" s="9"/>
      <c r="P2346" s="9"/>
      <c r="R2346" s="9"/>
      <c r="U2346" s="9"/>
      <c r="AP2346" s="9"/>
      <c r="AS2346" s="9"/>
      <c r="AV2346" s="9"/>
      <c r="AW2346" s="9"/>
      <c r="AY2346" s="9"/>
      <c r="BB2346" s="9"/>
    </row>
    <row r="2347" spans="3:54">
      <c r="C2347" s="9"/>
      <c r="F2347" s="9"/>
      <c r="G2347" s="9"/>
      <c r="I2347" s="9"/>
      <c r="L2347" s="9"/>
      <c r="O2347" s="9"/>
      <c r="P2347" s="9"/>
      <c r="R2347" s="9"/>
      <c r="U2347" s="9"/>
      <c r="AP2347" s="9"/>
      <c r="AS2347" s="9"/>
      <c r="AV2347" s="9"/>
      <c r="AW2347" s="9"/>
      <c r="AY2347" s="9"/>
      <c r="BB2347" s="9"/>
    </row>
    <row r="2348" spans="3:54">
      <c r="C2348" s="9"/>
      <c r="F2348" s="9"/>
      <c r="G2348" s="9"/>
      <c r="I2348" s="9"/>
      <c r="L2348" s="9"/>
      <c r="O2348" s="9"/>
      <c r="P2348" s="9"/>
      <c r="R2348" s="9"/>
      <c r="U2348" s="9"/>
      <c r="AP2348" s="9"/>
      <c r="AS2348" s="9"/>
      <c r="AV2348" s="9"/>
      <c r="AW2348" s="9"/>
      <c r="AY2348" s="9"/>
      <c r="BB2348" s="9"/>
    </row>
    <row r="2349" spans="3:54">
      <c r="C2349" s="9"/>
      <c r="F2349" s="9"/>
      <c r="G2349" s="9"/>
      <c r="I2349" s="9"/>
      <c r="L2349" s="9"/>
      <c r="O2349" s="9"/>
      <c r="P2349" s="9"/>
      <c r="R2349" s="9"/>
      <c r="U2349" s="9"/>
      <c r="AP2349" s="9"/>
      <c r="AS2349" s="9"/>
      <c r="AV2349" s="9"/>
      <c r="AW2349" s="9"/>
      <c r="AY2349" s="9"/>
      <c r="BB2349" s="9"/>
    </row>
    <row r="2350" spans="3:54">
      <c r="C2350" s="9"/>
      <c r="F2350" s="9"/>
      <c r="G2350" s="9"/>
      <c r="I2350" s="9"/>
      <c r="L2350" s="9"/>
      <c r="O2350" s="9"/>
      <c r="P2350" s="9"/>
      <c r="R2350" s="9"/>
      <c r="U2350" s="9"/>
      <c r="AP2350" s="9"/>
      <c r="AS2350" s="9"/>
      <c r="AV2350" s="9"/>
      <c r="AW2350" s="9"/>
      <c r="AY2350" s="9"/>
      <c r="BB2350" s="9"/>
    </row>
    <row r="2351" spans="3:54">
      <c r="C2351" s="9"/>
      <c r="F2351" s="9"/>
      <c r="G2351" s="9"/>
      <c r="I2351" s="9"/>
      <c r="L2351" s="9"/>
      <c r="O2351" s="9"/>
      <c r="P2351" s="9"/>
      <c r="R2351" s="9"/>
      <c r="U2351" s="9"/>
      <c r="AP2351" s="9"/>
      <c r="AS2351" s="9"/>
      <c r="AV2351" s="9"/>
      <c r="AW2351" s="9"/>
      <c r="AY2351" s="9"/>
      <c r="BB2351" s="9"/>
    </row>
    <row r="2352" spans="3:54">
      <c r="C2352" s="9"/>
      <c r="F2352" s="9"/>
      <c r="G2352" s="9"/>
      <c r="I2352" s="9"/>
      <c r="L2352" s="9"/>
      <c r="O2352" s="9"/>
      <c r="P2352" s="9"/>
      <c r="R2352" s="9"/>
      <c r="U2352" s="9"/>
      <c r="AP2352" s="9"/>
      <c r="AS2352" s="9"/>
      <c r="AV2352" s="9"/>
      <c r="AW2352" s="9"/>
      <c r="AY2352" s="9"/>
      <c r="BB2352" s="9"/>
    </row>
    <row r="2353" spans="3:54">
      <c r="C2353" s="9"/>
      <c r="F2353" s="9"/>
      <c r="G2353" s="9"/>
      <c r="I2353" s="9"/>
      <c r="L2353" s="9"/>
      <c r="O2353" s="9"/>
      <c r="P2353" s="9"/>
      <c r="R2353" s="9"/>
      <c r="U2353" s="9"/>
      <c r="AP2353" s="9"/>
      <c r="AS2353" s="9"/>
      <c r="AV2353" s="9"/>
      <c r="AW2353" s="9"/>
      <c r="AY2353" s="9"/>
      <c r="BB2353" s="9"/>
    </row>
    <row r="2354" spans="3:54">
      <c r="C2354" s="9"/>
      <c r="F2354" s="9"/>
      <c r="G2354" s="9"/>
      <c r="I2354" s="9"/>
      <c r="L2354" s="9"/>
      <c r="O2354" s="9"/>
      <c r="P2354" s="9"/>
      <c r="R2354" s="9"/>
      <c r="U2354" s="9"/>
      <c r="AP2354" s="9"/>
      <c r="AS2354" s="9"/>
      <c r="AV2354" s="9"/>
      <c r="AW2354" s="9"/>
      <c r="AY2354" s="9"/>
      <c r="BB2354" s="9"/>
    </row>
    <row r="2355" spans="3:54">
      <c r="C2355" s="9"/>
      <c r="F2355" s="9"/>
      <c r="G2355" s="9"/>
      <c r="I2355" s="9"/>
      <c r="L2355" s="9"/>
      <c r="O2355" s="9"/>
      <c r="P2355" s="9"/>
      <c r="R2355" s="9"/>
      <c r="U2355" s="9"/>
      <c r="AP2355" s="9"/>
      <c r="AS2355" s="9"/>
      <c r="AV2355" s="9"/>
      <c r="AW2355" s="9"/>
      <c r="AY2355" s="9"/>
      <c r="BB2355" s="9"/>
    </row>
    <row r="2356" spans="3:54">
      <c r="C2356" s="9"/>
      <c r="F2356" s="9"/>
      <c r="G2356" s="9"/>
      <c r="I2356" s="9"/>
      <c r="L2356" s="9"/>
      <c r="O2356" s="9"/>
      <c r="P2356" s="9"/>
      <c r="R2356" s="9"/>
      <c r="U2356" s="9"/>
      <c r="AP2356" s="9"/>
      <c r="AS2356" s="9"/>
      <c r="AV2356" s="9"/>
      <c r="AW2356" s="9"/>
      <c r="AY2356" s="9"/>
      <c r="BB2356" s="9"/>
    </row>
    <row r="2357" spans="3:54">
      <c r="C2357" s="9"/>
      <c r="F2357" s="9"/>
      <c r="G2357" s="9"/>
      <c r="I2357" s="9"/>
      <c r="L2357" s="9"/>
      <c r="O2357" s="9"/>
      <c r="P2357" s="9"/>
      <c r="R2357" s="9"/>
      <c r="U2357" s="9"/>
      <c r="AP2357" s="9"/>
      <c r="AS2357" s="9"/>
      <c r="AV2357" s="9"/>
      <c r="AW2357" s="9"/>
      <c r="AY2357" s="9"/>
      <c r="BB2357" s="9"/>
    </row>
    <row r="2358" spans="3:54">
      <c r="C2358" s="9"/>
      <c r="F2358" s="9"/>
      <c r="G2358" s="9"/>
      <c r="I2358" s="9"/>
      <c r="L2358" s="9"/>
      <c r="O2358" s="9"/>
      <c r="P2358" s="9"/>
      <c r="R2358" s="9"/>
      <c r="U2358" s="9"/>
      <c r="AP2358" s="9"/>
      <c r="AS2358" s="9"/>
      <c r="AV2358" s="9"/>
      <c r="AW2358" s="9"/>
      <c r="AY2358" s="9"/>
      <c r="BB2358" s="9"/>
    </row>
    <row r="2359" spans="3:54">
      <c r="C2359" s="9"/>
      <c r="F2359" s="9"/>
      <c r="G2359" s="9"/>
      <c r="I2359" s="9"/>
      <c r="L2359" s="9"/>
      <c r="O2359" s="9"/>
      <c r="P2359" s="9"/>
      <c r="R2359" s="9"/>
      <c r="U2359" s="9"/>
      <c r="AP2359" s="9"/>
      <c r="AS2359" s="9"/>
      <c r="AV2359" s="9"/>
      <c r="AW2359" s="9"/>
      <c r="AY2359" s="9"/>
      <c r="BB2359" s="9"/>
    </row>
    <row r="2360" spans="3:54">
      <c r="C2360" s="9"/>
      <c r="F2360" s="9"/>
      <c r="G2360" s="9"/>
      <c r="I2360" s="9"/>
      <c r="L2360" s="9"/>
      <c r="O2360" s="9"/>
      <c r="P2360" s="9"/>
      <c r="R2360" s="9"/>
      <c r="U2360" s="9"/>
      <c r="AP2360" s="9"/>
      <c r="AS2360" s="9"/>
      <c r="AV2360" s="9"/>
      <c r="AW2360" s="9"/>
      <c r="AY2360" s="9"/>
      <c r="BB2360" s="9"/>
    </row>
    <row r="2361" spans="3:54">
      <c r="C2361" s="9"/>
      <c r="F2361" s="9"/>
      <c r="G2361" s="9"/>
      <c r="I2361" s="9"/>
      <c r="L2361" s="9"/>
      <c r="O2361" s="9"/>
      <c r="P2361" s="9"/>
      <c r="R2361" s="9"/>
      <c r="U2361" s="9"/>
      <c r="AP2361" s="9"/>
      <c r="AS2361" s="9"/>
      <c r="AV2361" s="9"/>
      <c r="AW2361" s="9"/>
      <c r="AY2361" s="9"/>
      <c r="BB2361" s="9"/>
    </row>
    <row r="2362" spans="3:54">
      <c r="C2362" s="9"/>
      <c r="F2362" s="9"/>
      <c r="G2362" s="9"/>
      <c r="I2362" s="9"/>
      <c r="L2362" s="9"/>
      <c r="O2362" s="9"/>
      <c r="P2362" s="9"/>
      <c r="R2362" s="9"/>
      <c r="U2362" s="9"/>
      <c r="AP2362" s="9"/>
      <c r="AS2362" s="9"/>
      <c r="AV2362" s="9"/>
      <c r="AW2362" s="9"/>
      <c r="AY2362" s="9"/>
      <c r="BB2362" s="9"/>
    </row>
    <row r="2363" spans="3:54">
      <c r="C2363" s="9"/>
      <c r="F2363" s="9"/>
      <c r="G2363" s="9"/>
      <c r="I2363" s="9"/>
      <c r="L2363" s="9"/>
      <c r="O2363" s="9"/>
      <c r="P2363" s="9"/>
      <c r="R2363" s="9"/>
      <c r="U2363" s="9"/>
      <c r="AP2363" s="9"/>
      <c r="AS2363" s="9"/>
      <c r="AV2363" s="9"/>
      <c r="AW2363" s="9"/>
      <c r="AY2363" s="9"/>
      <c r="BB2363" s="9"/>
    </row>
    <row r="2364" spans="3:54">
      <c r="C2364" s="9"/>
      <c r="F2364" s="9"/>
      <c r="G2364" s="9"/>
      <c r="I2364" s="9"/>
      <c r="L2364" s="9"/>
      <c r="O2364" s="9"/>
      <c r="P2364" s="9"/>
      <c r="R2364" s="9"/>
      <c r="U2364" s="9"/>
      <c r="AP2364" s="9"/>
      <c r="AS2364" s="9"/>
      <c r="AV2364" s="9"/>
      <c r="AW2364" s="9"/>
      <c r="AY2364" s="9"/>
      <c r="BB2364" s="9"/>
    </row>
    <row r="2365" spans="3:54">
      <c r="C2365" s="9"/>
      <c r="F2365" s="9"/>
      <c r="G2365" s="9"/>
      <c r="I2365" s="9"/>
      <c r="L2365" s="9"/>
      <c r="O2365" s="9"/>
      <c r="P2365" s="9"/>
      <c r="R2365" s="9"/>
      <c r="U2365" s="9"/>
      <c r="AP2365" s="9"/>
      <c r="AS2365" s="9"/>
      <c r="AV2365" s="9"/>
      <c r="AW2365" s="9"/>
      <c r="AY2365" s="9"/>
      <c r="BB2365" s="9"/>
    </row>
    <row r="2366" spans="3:54">
      <c r="C2366" s="9"/>
      <c r="F2366" s="9"/>
      <c r="G2366" s="9"/>
      <c r="I2366" s="9"/>
      <c r="L2366" s="9"/>
      <c r="O2366" s="9"/>
      <c r="P2366" s="9"/>
      <c r="R2366" s="9"/>
      <c r="U2366" s="9"/>
      <c r="AP2366" s="9"/>
      <c r="AS2366" s="9"/>
      <c r="AV2366" s="9"/>
      <c r="AW2366" s="9"/>
      <c r="AY2366" s="9"/>
      <c r="BB2366" s="9"/>
    </row>
    <row r="2367" spans="3:54">
      <c r="C2367" s="9"/>
      <c r="F2367" s="9"/>
      <c r="G2367" s="9"/>
      <c r="I2367" s="9"/>
      <c r="L2367" s="9"/>
      <c r="O2367" s="9"/>
      <c r="P2367" s="9"/>
      <c r="R2367" s="9"/>
      <c r="U2367" s="9"/>
      <c r="AP2367" s="9"/>
      <c r="AS2367" s="9"/>
      <c r="AV2367" s="9"/>
      <c r="AW2367" s="9"/>
      <c r="AY2367" s="9"/>
      <c r="BB2367" s="9"/>
    </row>
    <row r="2368" spans="3:54">
      <c r="C2368" s="9"/>
      <c r="F2368" s="9"/>
      <c r="G2368" s="9"/>
      <c r="I2368" s="9"/>
      <c r="L2368" s="9"/>
      <c r="O2368" s="9"/>
      <c r="P2368" s="9"/>
      <c r="R2368" s="9"/>
      <c r="U2368" s="9"/>
      <c r="AP2368" s="9"/>
      <c r="AS2368" s="9"/>
      <c r="AV2368" s="9"/>
      <c r="AW2368" s="9"/>
      <c r="AY2368" s="9"/>
      <c r="BB2368" s="9"/>
    </row>
    <row r="2369" spans="3:54">
      <c r="C2369" s="9"/>
      <c r="F2369" s="9"/>
      <c r="G2369" s="9"/>
      <c r="I2369" s="9"/>
      <c r="L2369" s="9"/>
      <c r="O2369" s="9"/>
      <c r="P2369" s="9"/>
      <c r="R2369" s="9"/>
      <c r="U2369" s="9"/>
      <c r="AP2369" s="9"/>
      <c r="AS2369" s="9"/>
      <c r="AV2369" s="9"/>
      <c r="AW2369" s="9"/>
      <c r="AY2369" s="9"/>
      <c r="BB2369" s="9"/>
    </row>
    <row r="2370" spans="3:54">
      <c r="C2370" s="9"/>
      <c r="F2370" s="9"/>
      <c r="G2370" s="9"/>
      <c r="I2370" s="9"/>
      <c r="L2370" s="9"/>
      <c r="O2370" s="9"/>
      <c r="P2370" s="9"/>
      <c r="R2370" s="9"/>
      <c r="U2370" s="9"/>
      <c r="AP2370" s="9"/>
      <c r="AS2370" s="9"/>
      <c r="AV2370" s="9"/>
      <c r="AW2370" s="9"/>
      <c r="AY2370" s="9"/>
      <c r="BB2370" s="9"/>
    </row>
    <row r="2371" spans="3:54">
      <c r="C2371" s="9"/>
      <c r="F2371" s="9"/>
      <c r="G2371" s="9"/>
      <c r="I2371" s="9"/>
      <c r="L2371" s="9"/>
      <c r="O2371" s="9"/>
      <c r="P2371" s="9"/>
      <c r="R2371" s="9"/>
      <c r="U2371" s="9"/>
      <c r="AP2371" s="9"/>
      <c r="AS2371" s="9"/>
      <c r="AV2371" s="9"/>
      <c r="AW2371" s="9"/>
      <c r="AY2371" s="9"/>
      <c r="BB2371" s="9"/>
    </row>
    <row r="2372" spans="3:54">
      <c r="C2372" s="9"/>
      <c r="F2372" s="9"/>
      <c r="G2372" s="9"/>
      <c r="I2372" s="9"/>
      <c r="L2372" s="9"/>
      <c r="O2372" s="9"/>
      <c r="P2372" s="9"/>
      <c r="R2372" s="9"/>
      <c r="U2372" s="9"/>
      <c r="AP2372" s="9"/>
      <c r="AS2372" s="9"/>
      <c r="AV2372" s="9"/>
      <c r="AW2372" s="9"/>
      <c r="AY2372" s="9"/>
      <c r="BB2372" s="9"/>
    </row>
    <row r="2373" spans="3:54">
      <c r="C2373" s="9"/>
      <c r="F2373" s="9"/>
      <c r="G2373" s="9"/>
      <c r="I2373" s="9"/>
      <c r="L2373" s="9"/>
      <c r="O2373" s="9"/>
      <c r="P2373" s="9"/>
      <c r="R2373" s="9"/>
      <c r="U2373" s="9"/>
      <c r="AP2373" s="9"/>
      <c r="AS2373" s="9"/>
      <c r="AV2373" s="9"/>
      <c r="AW2373" s="9"/>
      <c r="AY2373" s="9"/>
      <c r="BB2373" s="9"/>
    </row>
    <row r="2374" spans="3:54">
      <c r="C2374" s="9"/>
      <c r="F2374" s="9"/>
      <c r="G2374" s="9"/>
      <c r="I2374" s="9"/>
      <c r="L2374" s="9"/>
      <c r="O2374" s="9"/>
      <c r="P2374" s="9"/>
      <c r="R2374" s="9"/>
      <c r="U2374" s="9"/>
      <c r="AP2374" s="9"/>
      <c r="AS2374" s="9"/>
      <c r="AV2374" s="9"/>
      <c r="AW2374" s="9"/>
      <c r="AY2374" s="9"/>
      <c r="BB2374" s="9"/>
    </row>
    <row r="2375" spans="3:54">
      <c r="C2375" s="9"/>
      <c r="F2375" s="9"/>
      <c r="G2375" s="9"/>
      <c r="I2375" s="9"/>
      <c r="L2375" s="9"/>
      <c r="O2375" s="9"/>
      <c r="P2375" s="9"/>
      <c r="R2375" s="9"/>
      <c r="U2375" s="9"/>
      <c r="AP2375" s="9"/>
      <c r="AS2375" s="9"/>
      <c r="AV2375" s="9"/>
      <c r="AW2375" s="9"/>
      <c r="AY2375" s="9"/>
      <c r="BB2375" s="9"/>
    </row>
    <row r="2376" spans="3:54">
      <c r="C2376" s="9"/>
      <c r="F2376" s="9"/>
      <c r="G2376" s="9"/>
      <c r="I2376" s="9"/>
      <c r="L2376" s="9"/>
      <c r="O2376" s="9"/>
      <c r="P2376" s="9"/>
      <c r="R2376" s="9"/>
      <c r="U2376" s="9"/>
      <c r="AP2376" s="9"/>
      <c r="AS2376" s="9"/>
      <c r="AV2376" s="9"/>
      <c r="AW2376" s="9"/>
      <c r="AY2376" s="9"/>
      <c r="BB2376" s="9"/>
    </row>
    <row r="2377" spans="3:54">
      <c r="C2377" s="9"/>
      <c r="F2377" s="9"/>
      <c r="G2377" s="9"/>
      <c r="I2377" s="9"/>
      <c r="L2377" s="9"/>
      <c r="O2377" s="9"/>
      <c r="P2377" s="9"/>
      <c r="R2377" s="9"/>
      <c r="U2377" s="9"/>
      <c r="AP2377" s="9"/>
      <c r="AS2377" s="9"/>
      <c r="AV2377" s="9"/>
      <c r="AW2377" s="9"/>
      <c r="AY2377" s="9"/>
      <c r="BB2377" s="9"/>
    </row>
    <row r="2378" spans="3:54">
      <c r="C2378" s="9"/>
      <c r="F2378" s="9"/>
      <c r="G2378" s="9"/>
      <c r="I2378" s="9"/>
      <c r="L2378" s="9"/>
      <c r="O2378" s="9"/>
      <c r="P2378" s="9"/>
      <c r="R2378" s="9"/>
      <c r="U2378" s="9"/>
      <c r="AP2378" s="9"/>
      <c r="AS2378" s="9"/>
      <c r="AV2378" s="9"/>
      <c r="AW2378" s="9"/>
      <c r="AY2378" s="9"/>
      <c r="BB2378" s="9"/>
    </row>
    <row r="2379" spans="3:54">
      <c r="C2379" s="9"/>
      <c r="F2379" s="9"/>
      <c r="G2379" s="9"/>
      <c r="I2379" s="9"/>
      <c r="L2379" s="9"/>
      <c r="O2379" s="9"/>
      <c r="P2379" s="9"/>
      <c r="R2379" s="9"/>
      <c r="U2379" s="9"/>
      <c r="AP2379" s="9"/>
      <c r="AS2379" s="9"/>
      <c r="AV2379" s="9"/>
      <c r="AW2379" s="9"/>
      <c r="AY2379" s="9"/>
      <c r="BB2379" s="9"/>
    </row>
    <row r="2380" spans="3:54">
      <c r="C2380" s="9"/>
      <c r="F2380" s="9"/>
      <c r="G2380" s="9"/>
      <c r="I2380" s="9"/>
      <c r="L2380" s="9"/>
      <c r="O2380" s="9"/>
      <c r="P2380" s="9"/>
      <c r="R2380" s="9"/>
      <c r="U2380" s="9"/>
      <c r="AP2380" s="9"/>
      <c r="AS2380" s="9"/>
      <c r="AV2380" s="9"/>
      <c r="AW2380" s="9"/>
      <c r="AY2380" s="9"/>
      <c r="BB2380" s="9"/>
    </row>
    <row r="2381" spans="3:54">
      <c r="C2381" s="9"/>
      <c r="F2381" s="9"/>
      <c r="G2381" s="9"/>
      <c r="I2381" s="9"/>
      <c r="L2381" s="9"/>
      <c r="O2381" s="9"/>
      <c r="P2381" s="9"/>
      <c r="R2381" s="9"/>
      <c r="U2381" s="9"/>
      <c r="AP2381" s="9"/>
      <c r="AS2381" s="9"/>
      <c r="AV2381" s="9"/>
      <c r="AW2381" s="9"/>
      <c r="AY2381" s="9"/>
      <c r="BB2381" s="9"/>
    </row>
    <row r="2382" spans="3:54">
      <c r="C2382" s="9"/>
      <c r="F2382" s="9"/>
      <c r="G2382" s="9"/>
      <c r="I2382" s="9"/>
      <c r="L2382" s="9"/>
      <c r="O2382" s="9"/>
      <c r="P2382" s="9"/>
      <c r="R2382" s="9"/>
      <c r="U2382" s="9"/>
      <c r="AP2382" s="9"/>
      <c r="AS2382" s="9"/>
      <c r="AV2382" s="9"/>
      <c r="AW2382" s="9"/>
      <c r="AY2382" s="9"/>
      <c r="BB2382" s="9"/>
    </row>
    <row r="2383" spans="3:54">
      <c r="C2383" s="9"/>
      <c r="F2383" s="9"/>
      <c r="G2383" s="9"/>
      <c r="I2383" s="9"/>
      <c r="L2383" s="9"/>
      <c r="O2383" s="9"/>
      <c r="P2383" s="9"/>
      <c r="R2383" s="9"/>
      <c r="U2383" s="9"/>
      <c r="AP2383" s="9"/>
      <c r="AS2383" s="9"/>
      <c r="AV2383" s="9"/>
      <c r="AW2383" s="9"/>
      <c r="AY2383" s="9"/>
      <c r="BB2383" s="9"/>
    </row>
    <row r="2384" spans="3:54">
      <c r="C2384" s="9"/>
      <c r="F2384" s="9"/>
      <c r="G2384" s="9"/>
      <c r="I2384" s="9"/>
      <c r="L2384" s="9"/>
      <c r="O2384" s="9"/>
      <c r="P2384" s="9"/>
      <c r="R2384" s="9"/>
      <c r="U2384" s="9"/>
      <c r="AP2384" s="9"/>
      <c r="AS2384" s="9"/>
      <c r="AV2384" s="9"/>
      <c r="AW2384" s="9"/>
      <c r="AY2384" s="9"/>
      <c r="BB2384" s="9"/>
    </row>
    <row r="2385" spans="3:54">
      <c r="C2385" s="9"/>
      <c r="F2385" s="9"/>
      <c r="G2385" s="9"/>
      <c r="I2385" s="9"/>
      <c r="L2385" s="9"/>
      <c r="O2385" s="9"/>
      <c r="P2385" s="9"/>
      <c r="R2385" s="9"/>
      <c r="U2385" s="9"/>
      <c r="AP2385" s="9"/>
      <c r="AS2385" s="9"/>
      <c r="AV2385" s="9"/>
      <c r="AW2385" s="9"/>
      <c r="AY2385" s="9"/>
      <c r="BB2385" s="9"/>
    </row>
    <row r="2386" spans="3:54">
      <c r="C2386" s="9"/>
      <c r="F2386" s="9"/>
      <c r="G2386" s="9"/>
      <c r="I2386" s="9"/>
      <c r="L2386" s="9"/>
      <c r="O2386" s="9"/>
      <c r="P2386" s="9"/>
      <c r="R2386" s="9"/>
      <c r="U2386" s="9"/>
      <c r="AP2386" s="9"/>
      <c r="AS2386" s="9"/>
      <c r="AV2386" s="9"/>
      <c r="AW2386" s="9"/>
      <c r="AY2386" s="9"/>
      <c r="BB2386" s="9"/>
    </row>
    <row r="2387" spans="3:54">
      <c r="C2387" s="9"/>
      <c r="F2387" s="9"/>
      <c r="G2387" s="9"/>
      <c r="I2387" s="9"/>
      <c r="L2387" s="9"/>
      <c r="O2387" s="9"/>
      <c r="P2387" s="9"/>
      <c r="R2387" s="9"/>
      <c r="U2387" s="9"/>
      <c r="AP2387" s="9"/>
      <c r="AS2387" s="9"/>
      <c r="AV2387" s="9"/>
      <c r="AW2387" s="9"/>
      <c r="AY2387" s="9"/>
      <c r="BB2387" s="9"/>
    </row>
    <row r="2388" spans="3:54">
      <c r="C2388" s="9"/>
      <c r="F2388" s="9"/>
      <c r="G2388" s="9"/>
      <c r="I2388" s="9"/>
      <c r="L2388" s="9"/>
      <c r="O2388" s="9"/>
      <c r="P2388" s="9"/>
      <c r="R2388" s="9"/>
      <c r="U2388" s="9"/>
      <c r="AP2388" s="9"/>
      <c r="AS2388" s="9"/>
      <c r="AV2388" s="9"/>
      <c r="AW2388" s="9"/>
      <c r="AY2388" s="9"/>
      <c r="BB2388" s="9"/>
    </row>
    <row r="2389" spans="3:54">
      <c r="C2389" s="9"/>
      <c r="F2389" s="9"/>
      <c r="G2389" s="9"/>
      <c r="I2389" s="9"/>
      <c r="L2389" s="9"/>
      <c r="O2389" s="9"/>
      <c r="P2389" s="9"/>
      <c r="R2389" s="9"/>
      <c r="U2389" s="9"/>
      <c r="AP2389" s="9"/>
      <c r="AS2389" s="9"/>
      <c r="AV2389" s="9"/>
      <c r="AW2389" s="9"/>
      <c r="AY2389" s="9"/>
      <c r="BB2389" s="9"/>
    </row>
    <row r="2390" spans="3:54">
      <c r="C2390" s="9"/>
      <c r="F2390" s="9"/>
      <c r="G2390" s="9"/>
      <c r="I2390" s="9"/>
      <c r="L2390" s="9"/>
      <c r="O2390" s="9"/>
      <c r="P2390" s="9"/>
      <c r="R2390" s="9"/>
      <c r="U2390" s="9"/>
      <c r="AP2390" s="9"/>
      <c r="AS2390" s="9"/>
      <c r="AV2390" s="9"/>
      <c r="AW2390" s="9"/>
      <c r="AY2390" s="9"/>
      <c r="BB2390" s="9"/>
    </row>
    <row r="2391" spans="3:54">
      <c r="C2391" s="9"/>
      <c r="F2391" s="9"/>
      <c r="G2391" s="9"/>
      <c r="I2391" s="9"/>
      <c r="L2391" s="9"/>
      <c r="O2391" s="9"/>
      <c r="P2391" s="9"/>
      <c r="R2391" s="9"/>
      <c r="U2391" s="9"/>
      <c r="AP2391" s="9"/>
      <c r="AS2391" s="9"/>
      <c r="AV2391" s="9"/>
      <c r="AW2391" s="9"/>
      <c r="AY2391" s="9"/>
      <c r="BB2391" s="9"/>
    </row>
    <row r="2392" spans="3:54">
      <c r="C2392" s="9"/>
      <c r="F2392" s="9"/>
      <c r="G2392" s="9"/>
      <c r="I2392" s="9"/>
      <c r="L2392" s="9"/>
      <c r="O2392" s="9"/>
      <c r="P2392" s="9"/>
      <c r="R2392" s="9"/>
      <c r="U2392" s="9"/>
      <c r="AP2392" s="9"/>
      <c r="AS2392" s="9"/>
      <c r="AV2392" s="9"/>
      <c r="AW2392" s="9"/>
      <c r="AY2392" s="9"/>
      <c r="BB2392" s="9"/>
    </row>
    <row r="2393" spans="3:54">
      <c r="C2393" s="9"/>
      <c r="F2393" s="9"/>
      <c r="G2393" s="9"/>
      <c r="I2393" s="9"/>
      <c r="L2393" s="9"/>
      <c r="O2393" s="9"/>
      <c r="P2393" s="9"/>
      <c r="R2393" s="9"/>
      <c r="U2393" s="9"/>
      <c r="AP2393" s="9"/>
      <c r="AS2393" s="9"/>
      <c r="AV2393" s="9"/>
      <c r="AW2393" s="9"/>
      <c r="AY2393" s="9"/>
      <c r="BB2393" s="9"/>
    </row>
    <row r="2394" spans="3:54">
      <c r="C2394" s="9"/>
      <c r="F2394" s="9"/>
      <c r="G2394" s="9"/>
      <c r="I2394" s="9"/>
      <c r="L2394" s="9"/>
      <c r="O2394" s="9"/>
      <c r="P2394" s="9"/>
      <c r="R2394" s="9"/>
      <c r="U2394" s="9"/>
      <c r="AP2394" s="9"/>
      <c r="AS2394" s="9"/>
      <c r="AV2394" s="9"/>
      <c r="AW2394" s="9"/>
      <c r="AY2394" s="9"/>
      <c r="BB2394" s="9"/>
    </row>
    <row r="2395" spans="3:54">
      <c r="C2395" s="9"/>
      <c r="F2395" s="9"/>
      <c r="G2395" s="9"/>
      <c r="I2395" s="9"/>
      <c r="L2395" s="9"/>
      <c r="O2395" s="9"/>
      <c r="P2395" s="9"/>
      <c r="R2395" s="9"/>
      <c r="U2395" s="9"/>
      <c r="AP2395" s="9"/>
      <c r="AS2395" s="9"/>
      <c r="AV2395" s="9"/>
      <c r="AW2395" s="9"/>
      <c r="AY2395" s="9"/>
      <c r="BB2395" s="9"/>
    </row>
    <row r="2396" spans="3:54">
      <c r="C2396" s="9"/>
      <c r="F2396" s="9"/>
      <c r="G2396" s="9"/>
      <c r="I2396" s="9"/>
      <c r="L2396" s="9"/>
      <c r="O2396" s="9"/>
      <c r="P2396" s="9"/>
      <c r="R2396" s="9"/>
      <c r="U2396" s="9"/>
      <c r="AP2396" s="9"/>
      <c r="AS2396" s="9"/>
      <c r="AV2396" s="9"/>
      <c r="AW2396" s="9"/>
      <c r="AY2396" s="9"/>
      <c r="BB2396" s="9"/>
    </row>
    <row r="2397" spans="3:54">
      <c r="C2397" s="9"/>
      <c r="F2397" s="9"/>
      <c r="G2397" s="9"/>
      <c r="I2397" s="9"/>
      <c r="L2397" s="9"/>
      <c r="O2397" s="9"/>
      <c r="P2397" s="9"/>
      <c r="R2397" s="9"/>
      <c r="U2397" s="9"/>
      <c r="AP2397" s="9"/>
      <c r="AS2397" s="9"/>
      <c r="AV2397" s="9"/>
      <c r="AW2397" s="9"/>
      <c r="AY2397" s="9"/>
      <c r="BB2397" s="9"/>
    </row>
    <row r="2398" spans="3:54">
      <c r="C2398" s="9"/>
      <c r="F2398" s="9"/>
      <c r="G2398" s="9"/>
      <c r="I2398" s="9"/>
      <c r="L2398" s="9"/>
      <c r="O2398" s="9"/>
      <c r="P2398" s="9"/>
      <c r="R2398" s="9"/>
      <c r="U2398" s="9"/>
      <c r="AP2398" s="9"/>
      <c r="AS2398" s="9"/>
      <c r="AV2398" s="9"/>
      <c r="AW2398" s="9"/>
      <c r="AY2398" s="9"/>
      <c r="BB2398" s="9"/>
    </row>
    <row r="2399" spans="3:54">
      <c r="C2399" s="9"/>
      <c r="F2399" s="9"/>
      <c r="G2399" s="9"/>
      <c r="I2399" s="9"/>
      <c r="L2399" s="9"/>
      <c r="O2399" s="9"/>
      <c r="P2399" s="9"/>
      <c r="R2399" s="9"/>
      <c r="U2399" s="9"/>
      <c r="AP2399" s="9"/>
      <c r="AS2399" s="9"/>
      <c r="AV2399" s="9"/>
      <c r="AW2399" s="9"/>
      <c r="AY2399" s="9"/>
      <c r="BB2399" s="9"/>
    </row>
    <row r="2400" spans="3:54">
      <c r="C2400" s="9"/>
      <c r="F2400" s="9"/>
      <c r="G2400" s="9"/>
      <c r="I2400" s="9"/>
      <c r="L2400" s="9"/>
      <c r="O2400" s="9"/>
      <c r="P2400" s="9"/>
      <c r="R2400" s="9"/>
      <c r="U2400" s="9"/>
      <c r="AP2400" s="9"/>
      <c r="AS2400" s="9"/>
      <c r="AV2400" s="9"/>
      <c r="AW2400" s="9"/>
      <c r="AY2400" s="9"/>
      <c r="BB2400" s="9"/>
    </row>
    <row r="2401" spans="3:54">
      <c r="C2401" s="9"/>
      <c r="F2401" s="9"/>
      <c r="G2401" s="9"/>
      <c r="I2401" s="9"/>
      <c r="L2401" s="9"/>
      <c r="O2401" s="9"/>
      <c r="P2401" s="9"/>
      <c r="R2401" s="9"/>
      <c r="U2401" s="9"/>
      <c r="AP2401" s="9"/>
      <c r="AS2401" s="9"/>
      <c r="AV2401" s="9"/>
      <c r="AW2401" s="9"/>
      <c r="AY2401" s="9"/>
      <c r="BB2401" s="9"/>
    </row>
    <row r="2402" spans="3:54">
      <c r="C2402" s="9"/>
      <c r="F2402" s="9"/>
      <c r="G2402" s="9"/>
      <c r="I2402" s="9"/>
      <c r="L2402" s="9"/>
      <c r="O2402" s="9"/>
      <c r="P2402" s="9"/>
      <c r="R2402" s="9"/>
      <c r="U2402" s="9"/>
      <c r="AP2402" s="9"/>
      <c r="AS2402" s="9"/>
      <c r="AV2402" s="9"/>
      <c r="AW2402" s="9"/>
      <c r="AY2402" s="9"/>
      <c r="BB2402" s="9"/>
    </row>
    <row r="2403" spans="3:54">
      <c r="C2403" s="9"/>
      <c r="F2403" s="9"/>
      <c r="G2403" s="9"/>
      <c r="I2403" s="9"/>
      <c r="L2403" s="9"/>
      <c r="O2403" s="9"/>
      <c r="P2403" s="9"/>
      <c r="R2403" s="9"/>
      <c r="U2403" s="9"/>
      <c r="AP2403" s="9"/>
      <c r="AS2403" s="9"/>
      <c r="AV2403" s="9"/>
      <c r="AW2403" s="9"/>
      <c r="AY2403" s="9"/>
      <c r="BB2403" s="9"/>
    </row>
    <row r="2404" spans="3:54">
      <c r="C2404" s="9"/>
      <c r="F2404" s="9"/>
      <c r="G2404" s="9"/>
      <c r="I2404" s="9"/>
      <c r="L2404" s="9"/>
      <c r="O2404" s="9"/>
      <c r="P2404" s="9"/>
      <c r="R2404" s="9"/>
      <c r="U2404" s="9"/>
      <c r="AP2404" s="9"/>
      <c r="AS2404" s="9"/>
      <c r="AV2404" s="9"/>
      <c r="AW2404" s="9"/>
      <c r="AY2404" s="9"/>
      <c r="BB2404" s="9"/>
    </row>
    <row r="2405" spans="3:54">
      <c r="C2405" s="9"/>
      <c r="F2405" s="9"/>
      <c r="G2405" s="9"/>
      <c r="I2405" s="9"/>
      <c r="L2405" s="9"/>
      <c r="O2405" s="9"/>
      <c r="P2405" s="9"/>
      <c r="R2405" s="9"/>
      <c r="U2405" s="9"/>
      <c r="AP2405" s="9"/>
      <c r="AS2405" s="9"/>
      <c r="AV2405" s="9"/>
      <c r="AW2405" s="9"/>
      <c r="AY2405" s="9"/>
      <c r="BB2405" s="9"/>
    </row>
    <row r="2406" spans="3:54">
      <c r="C2406" s="9"/>
      <c r="F2406" s="9"/>
      <c r="G2406" s="9"/>
      <c r="I2406" s="9"/>
      <c r="L2406" s="9"/>
      <c r="O2406" s="9"/>
      <c r="P2406" s="9"/>
      <c r="R2406" s="9"/>
      <c r="U2406" s="9"/>
      <c r="AP2406" s="9"/>
      <c r="AS2406" s="9"/>
      <c r="AV2406" s="9"/>
      <c r="AW2406" s="9"/>
      <c r="AY2406" s="9"/>
      <c r="BB2406" s="9"/>
    </row>
    <row r="2407" spans="3:54">
      <c r="C2407" s="9"/>
      <c r="F2407" s="9"/>
      <c r="G2407" s="9"/>
      <c r="I2407" s="9"/>
      <c r="L2407" s="9"/>
      <c r="O2407" s="9"/>
      <c r="P2407" s="9"/>
      <c r="R2407" s="9"/>
      <c r="U2407" s="9"/>
      <c r="AP2407" s="9"/>
      <c r="AS2407" s="9"/>
      <c r="AV2407" s="9"/>
      <c r="AW2407" s="9"/>
      <c r="AY2407" s="9"/>
      <c r="BB2407" s="9"/>
    </row>
    <row r="2408" spans="3:54">
      <c r="C2408" s="9"/>
      <c r="F2408" s="9"/>
      <c r="G2408" s="9"/>
      <c r="I2408" s="9"/>
      <c r="L2408" s="9"/>
      <c r="O2408" s="9"/>
      <c r="P2408" s="9"/>
      <c r="R2408" s="9"/>
      <c r="U2408" s="9"/>
      <c r="AP2408" s="9"/>
      <c r="AS2408" s="9"/>
      <c r="AV2408" s="9"/>
      <c r="AW2408" s="9"/>
      <c r="AY2408" s="9"/>
      <c r="BB2408" s="9"/>
    </row>
    <row r="2409" spans="3:54">
      <c r="C2409" s="9"/>
      <c r="F2409" s="9"/>
      <c r="G2409" s="9"/>
      <c r="I2409" s="9"/>
      <c r="L2409" s="9"/>
      <c r="O2409" s="9"/>
      <c r="P2409" s="9"/>
      <c r="R2409" s="9"/>
      <c r="U2409" s="9"/>
      <c r="AP2409" s="9"/>
      <c r="AS2409" s="9"/>
      <c r="AV2409" s="9"/>
      <c r="AW2409" s="9"/>
      <c r="AY2409" s="9"/>
      <c r="BB2409" s="9"/>
    </row>
    <row r="2410" spans="3:54">
      <c r="C2410" s="9"/>
      <c r="F2410" s="9"/>
      <c r="G2410" s="9"/>
      <c r="I2410" s="9"/>
      <c r="L2410" s="9"/>
      <c r="O2410" s="9"/>
      <c r="P2410" s="9"/>
      <c r="R2410" s="9"/>
      <c r="U2410" s="9"/>
      <c r="AP2410" s="9"/>
      <c r="AS2410" s="9"/>
      <c r="AV2410" s="9"/>
      <c r="AW2410" s="9"/>
      <c r="AY2410" s="9"/>
      <c r="BB2410" s="9"/>
    </row>
    <row r="2411" spans="3:54">
      <c r="C2411" s="9"/>
      <c r="F2411" s="9"/>
      <c r="G2411" s="9"/>
      <c r="I2411" s="9"/>
      <c r="L2411" s="9"/>
      <c r="O2411" s="9"/>
      <c r="P2411" s="9"/>
      <c r="R2411" s="9"/>
      <c r="U2411" s="9"/>
      <c r="AP2411" s="9"/>
      <c r="AS2411" s="9"/>
      <c r="AV2411" s="9"/>
      <c r="AW2411" s="9"/>
      <c r="AY2411" s="9"/>
      <c r="BB2411" s="9"/>
    </row>
    <row r="2412" spans="3:54">
      <c r="C2412" s="9"/>
      <c r="F2412" s="9"/>
      <c r="G2412" s="9"/>
      <c r="I2412" s="9"/>
      <c r="L2412" s="9"/>
      <c r="O2412" s="9"/>
      <c r="P2412" s="9"/>
      <c r="R2412" s="9"/>
      <c r="U2412" s="9"/>
      <c r="AP2412" s="9"/>
      <c r="AS2412" s="9"/>
      <c r="AV2412" s="9"/>
      <c r="AW2412" s="9"/>
      <c r="AY2412" s="9"/>
      <c r="BB2412" s="9"/>
    </row>
    <row r="2413" spans="3:54">
      <c r="C2413" s="9"/>
      <c r="F2413" s="9"/>
      <c r="G2413" s="9"/>
      <c r="I2413" s="9"/>
      <c r="L2413" s="9"/>
      <c r="O2413" s="9"/>
      <c r="P2413" s="9"/>
      <c r="R2413" s="9"/>
      <c r="U2413" s="9"/>
      <c r="AP2413" s="9"/>
      <c r="AS2413" s="9"/>
      <c r="AV2413" s="9"/>
      <c r="AW2413" s="9"/>
      <c r="AY2413" s="9"/>
      <c r="BB2413" s="9"/>
    </row>
    <row r="2414" spans="3:54">
      <c r="C2414" s="9"/>
      <c r="F2414" s="9"/>
      <c r="G2414" s="9"/>
      <c r="I2414" s="9"/>
      <c r="L2414" s="9"/>
      <c r="O2414" s="9"/>
      <c r="P2414" s="9"/>
      <c r="R2414" s="9"/>
      <c r="U2414" s="9"/>
      <c r="AP2414" s="9"/>
      <c r="AS2414" s="9"/>
      <c r="AV2414" s="9"/>
      <c r="AW2414" s="9"/>
      <c r="AY2414" s="9"/>
      <c r="BB2414" s="9"/>
    </row>
    <row r="2415" spans="3:54">
      <c r="C2415" s="9"/>
      <c r="F2415" s="9"/>
      <c r="G2415" s="9"/>
      <c r="I2415" s="9"/>
      <c r="L2415" s="9"/>
      <c r="O2415" s="9"/>
      <c r="P2415" s="9"/>
      <c r="R2415" s="9"/>
      <c r="U2415" s="9"/>
      <c r="AP2415" s="9"/>
      <c r="AS2415" s="9"/>
      <c r="AV2415" s="9"/>
      <c r="AW2415" s="9"/>
      <c r="AY2415" s="9"/>
      <c r="BB2415" s="9"/>
    </row>
    <row r="2416" spans="3:54">
      <c r="C2416" s="9"/>
      <c r="F2416" s="9"/>
      <c r="G2416" s="9"/>
      <c r="I2416" s="9"/>
      <c r="L2416" s="9"/>
      <c r="O2416" s="9"/>
      <c r="P2416" s="9"/>
      <c r="R2416" s="9"/>
      <c r="U2416" s="9"/>
      <c r="AP2416" s="9"/>
      <c r="AS2416" s="9"/>
      <c r="AV2416" s="9"/>
      <c r="AW2416" s="9"/>
      <c r="AY2416" s="9"/>
      <c r="BB2416" s="9"/>
    </row>
    <row r="2417" spans="3:54">
      <c r="C2417" s="9"/>
      <c r="F2417" s="9"/>
      <c r="G2417" s="9"/>
      <c r="I2417" s="9"/>
      <c r="L2417" s="9"/>
      <c r="O2417" s="9"/>
      <c r="P2417" s="9"/>
      <c r="R2417" s="9"/>
      <c r="U2417" s="9"/>
      <c r="AP2417" s="9"/>
      <c r="AS2417" s="9"/>
      <c r="AV2417" s="9"/>
      <c r="AW2417" s="9"/>
      <c r="AY2417" s="9"/>
      <c r="BB2417" s="9"/>
    </row>
    <row r="2418" spans="3:54">
      <c r="C2418" s="9"/>
      <c r="F2418" s="9"/>
      <c r="G2418" s="9"/>
      <c r="I2418" s="9"/>
      <c r="L2418" s="9"/>
      <c r="O2418" s="9"/>
      <c r="P2418" s="9"/>
      <c r="R2418" s="9"/>
      <c r="U2418" s="9"/>
      <c r="AP2418" s="9"/>
      <c r="AS2418" s="9"/>
      <c r="AV2418" s="9"/>
      <c r="AW2418" s="9"/>
      <c r="AY2418" s="9"/>
      <c r="BB2418" s="9"/>
    </row>
    <row r="2419" spans="3:54">
      <c r="C2419" s="9"/>
      <c r="F2419" s="9"/>
      <c r="G2419" s="9"/>
      <c r="I2419" s="9"/>
      <c r="L2419" s="9"/>
      <c r="O2419" s="9"/>
      <c r="P2419" s="9"/>
      <c r="R2419" s="9"/>
      <c r="U2419" s="9"/>
      <c r="AP2419" s="9"/>
      <c r="AS2419" s="9"/>
      <c r="AV2419" s="9"/>
      <c r="AW2419" s="9"/>
      <c r="AY2419" s="9"/>
      <c r="BB2419" s="9"/>
    </row>
    <row r="2420" spans="3:54">
      <c r="C2420" s="9"/>
      <c r="F2420" s="9"/>
      <c r="G2420" s="9"/>
      <c r="I2420" s="9"/>
      <c r="L2420" s="9"/>
      <c r="O2420" s="9"/>
      <c r="P2420" s="9"/>
      <c r="R2420" s="9"/>
      <c r="U2420" s="9"/>
      <c r="AP2420" s="9"/>
      <c r="AS2420" s="9"/>
      <c r="AV2420" s="9"/>
      <c r="AW2420" s="9"/>
      <c r="AY2420" s="9"/>
      <c r="BB2420" s="9"/>
    </row>
    <row r="2421" spans="3:54">
      <c r="C2421" s="9"/>
      <c r="F2421" s="9"/>
      <c r="G2421" s="9"/>
      <c r="I2421" s="9"/>
      <c r="L2421" s="9"/>
      <c r="O2421" s="9"/>
      <c r="P2421" s="9"/>
      <c r="R2421" s="9"/>
      <c r="U2421" s="9"/>
      <c r="AP2421" s="9"/>
      <c r="AS2421" s="9"/>
      <c r="AV2421" s="9"/>
      <c r="AW2421" s="9"/>
      <c r="AY2421" s="9"/>
      <c r="BB2421" s="9"/>
    </row>
    <row r="2422" spans="3:54">
      <c r="C2422" s="9"/>
      <c r="F2422" s="9"/>
      <c r="G2422" s="9"/>
      <c r="I2422" s="9"/>
      <c r="L2422" s="9"/>
      <c r="O2422" s="9"/>
      <c r="P2422" s="9"/>
      <c r="R2422" s="9"/>
      <c r="U2422" s="9"/>
      <c r="AP2422" s="9"/>
      <c r="AS2422" s="9"/>
      <c r="AV2422" s="9"/>
      <c r="AW2422" s="9"/>
      <c r="AY2422" s="9"/>
      <c r="BB2422" s="9"/>
    </row>
    <row r="2423" spans="3:54">
      <c r="C2423" s="9"/>
      <c r="F2423" s="9"/>
      <c r="G2423" s="9"/>
      <c r="I2423" s="9"/>
      <c r="L2423" s="9"/>
      <c r="O2423" s="9"/>
      <c r="P2423" s="9"/>
      <c r="R2423" s="9"/>
      <c r="U2423" s="9"/>
      <c r="AP2423" s="9"/>
      <c r="AS2423" s="9"/>
      <c r="AV2423" s="9"/>
      <c r="AW2423" s="9"/>
      <c r="AY2423" s="9"/>
      <c r="BB2423" s="9"/>
    </row>
    <row r="2424" spans="3:54">
      <c r="C2424" s="9"/>
      <c r="F2424" s="9"/>
      <c r="G2424" s="9"/>
      <c r="I2424" s="9"/>
      <c r="L2424" s="9"/>
      <c r="O2424" s="9"/>
      <c r="P2424" s="9"/>
      <c r="R2424" s="9"/>
      <c r="U2424" s="9"/>
      <c r="AP2424" s="9"/>
      <c r="AS2424" s="9"/>
      <c r="AV2424" s="9"/>
      <c r="AW2424" s="9"/>
      <c r="AY2424" s="9"/>
      <c r="BB2424" s="9"/>
    </row>
    <row r="2425" spans="3:54">
      <c r="C2425" s="9"/>
      <c r="F2425" s="9"/>
      <c r="G2425" s="9"/>
      <c r="I2425" s="9"/>
      <c r="L2425" s="9"/>
      <c r="O2425" s="9"/>
      <c r="P2425" s="9"/>
      <c r="R2425" s="9"/>
      <c r="U2425" s="9"/>
      <c r="AP2425" s="9"/>
      <c r="AS2425" s="9"/>
      <c r="AV2425" s="9"/>
      <c r="AW2425" s="9"/>
      <c r="AY2425" s="9"/>
      <c r="BB2425" s="9"/>
    </row>
    <row r="2426" spans="3:54">
      <c r="C2426" s="9"/>
      <c r="F2426" s="9"/>
      <c r="G2426" s="9"/>
      <c r="I2426" s="9"/>
      <c r="L2426" s="9"/>
      <c r="O2426" s="9"/>
      <c r="P2426" s="9"/>
      <c r="R2426" s="9"/>
      <c r="U2426" s="9"/>
      <c r="AP2426" s="9"/>
      <c r="AS2426" s="9"/>
      <c r="AV2426" s="9"/>
      <c r="AW2426" s="9"/>
      <c r="AY2426" s="9"/>
      <c r="BB2426" s="9"/>
    </row>
    <row r="2427" spans="3:54">
      <c r="C2427" s="9"/>
      <c r="F2427" s="9"/>
      <c r="G2427" s="9"/>
      <c r="I2427" s="9"/>
      <c r="L2427" s="9"/>
      <c r="O2427" s="9"/>
      <c r="P2427" s="9"/>
      <c r="R2427" s="9"/>
      <c r="U2427" s="9"/>
      <c r="AP2427" s="9"/>
      <c r="AS2427" s="9"/>
      <c r="AV2427" s="9"/>
      <c r="AW2427" s="9"/>
      <c r="AY2427" s="9"/>
      <c r="BB2427" s="9"/>
    </row>
    <row r="2428" spans="3:54">
      <c r="C2428" s="9"/>
      <c r="F2428" s="9"/>
      <c r="G2428" s="9"/>
      <c r="I2428" s="9"/>
      <c r="L2428" s="9"/>
      <c r="O2428" s="9"/>
      <c r="P2428" s="9"/>
      <c r="R2428" s="9"/>
      <c r="U2428" s="9"/>
      <c r="AP2428" s="9"/>
      <c r="AS2428" s="9"/>
      <c r="AV2428" s="9"/>
      <c r="AW2428" s="9"/>
      <c r="AY2428" s="9"/>
      <c r="BB2428" s="9"/>
    </row>
    <row r="2429" spans="3:54">
      <c r="C2429" s="9"/>
      <c r="F2429" s="9"/>
      <c r="G2429" s="9"/>
      <c r="I2429" s="9"/>
      <c r="L2429" s="9"/>
      <c r="O2429" s="9"/>
      <c r="P2429" s="9"/>
      <c r="R2429" s="9"/>
      <c r="U2429" s="9"/>
      <c r="AP2429" s="9"/>
      <c r="AS2429" s="9"/>
      <c r="AV2429" s="9"/>
      <c r="AW2429" s="9"/>
      <c r="AY2429" s="9"/>
      <c r="BB2429" s="9"/>
    </row>
    <row r="2430" spans="3:54">
      <c r="C2430" s="9"/>
      <c r="F2430" s="9"/>
      <c r="G2430" s="9"/>
      <c r="I2430" s="9"/>
      <c r="L2430" s="9"/>
      <c r="O2430" s="9"/>
      <c r="P2430" s="9"/>
      <c r="R2430" s="9"/>
      <c r="U2430" s="9"/>
      <c r="AP2430" s="9"/>
      <c r="AS2430" s="9"/>
      <c r="AV2430" s="9"/>
      <c r="AW2430" s="9"/>
      <c r="AY2430" s="9"/>
      <c r="BB2430" s="9"/>
    </row>
    <row r="2431" spans="3:54">
      <c r="C2431" s="9"/>
      <c r="F2431" s="9"/>
      <c r="G2431" s="9"/>
      <c r="I2431" s="9"/>
      <c r="L2431" s="9"/>
      <c r="O2431" s="9"/>
      <c r="P2431" s="9"/>
      <c r="R2431" s="9"/>
      <c r="U2431" s="9"/>
      <c r="AP2431" s="9"/>
      <c r="AS2431" s="9"/>
      <c r="AV2431" s="9"/>
      <c r="AW2431" s="9"/>
      <c r="AY2431" s="9"/>
      <c r="BB2431" s="9"/>
    </row>
    <row r="2432" spans="3:54">
      <c r="C2432" s="9"/>
      <c r="F2432" s="9"/>
      <c r="G2432" s="9"/>
      <c r="I2432" s="9"/>
      <c r="L2432" s="9"/>
      <c r="O2432" s="9"/>
      <c r="P2432" s="9"/>
      <c r="R2432" s="9"/>
      <c r="U2432" s="9"/>
      <c r="AP2432" s="9"/>
      <c r="AS2432" s="9"/>
      <c r="AV2432" s="9"/>
      <c r="AW2432" s="9"/>
      <c r="AY2432" s="9"/>
      <c r="BB2432" s="9"/>
    </row>
    <row r="2433" spans="3:54">
      <c r="C2433" s="9"/>
      <c r="F2433" s="9"/>
      <c r="G2433" s="9"/>
      <c r="I2433" s="9"/>
      <c r="L2433" s="9"/>
      <c r="O2433" s="9"/>
      <c r="P2433" s="9"/>
      <c r="R2433" s="9"/>
      <c r="U2433" s="9"/>
      <c r="AP2433" s="9"/>
      <c r="AS2433" s="9"/>
      <c r="AV2433" s="9"/>
      <c r="AW2433" s="9"/>
      <c r="AY2433" s="9"/>
      <c r="BB2433" s="9"/>
    </row>
    <row r="2434" spans="3:54">
      <c r="C2434" s="9"/>
      <c r="F2434" s="9"/>
      <c r="G2434" s="9"/>
      <c r="I2434" s="9"/>
      <c r="L2434" s="9"/>
      <c r="O2434" s="9"/>
      <c r="P2434" s="9"/>
      <c r="R2434" s="9"/>
      <c r="U2434" s="9"/>
      <c r="AP2434" s="9"/>
      <c r="AS2434" s="9"/>
      <c r="AV2434" s="9"/>
      <c r="AW2434" s="9"/>
      <c r="AY2434" s="9"/>
      <c r="BB2434" s="9"/>
    </row>
    <row r="2435" spans="3:54">
      <c r="C2435" s="9"/>
      <c r="F2435" s="9"/>
      <c r="G2435" s="9"/>
      <c r="I2435" s="9"/>
      <c r="L2435" s="9"/>
      <c r="O2435" s="9"/>
      <c r="P2435" s="9"/>
      <c r="R2435" s="9"/>
      <c r="U2435" s="9"/>
      <c r="AP2435" s="9"/>
      <c r="AS2435" s="9"/>
      <c r="AV2435" s="9"/>
      <c r="AW2435" s="9"/>
      <c r="AY2435" s="9"/>
      <c r="BB2435" s="9"/>
    </row>
    <row r="2436" spans="3:54">
      <c r="C2436" s="9"/>
      <c r="F2436" s="9"/>
      <c r="G2436" s="9"/>
      <c r="I2436" s="9"/>
      <c r="L2436" s="9"/>
      <c r="O2436" s="9"/>
      <c r="P2436" s="9"/>
      <c r="R2436" s="9"/>
      <c r="U2436" s="9"/>
      <c r="AP2436" s="9"/>
      <c r="AS2436" s="9"/>
      <c r="AV2436" s="9"/>
      <c r="AW2436" s="9"/>
      <c r="AY2436" s="9"/>
      <c r="BB2436" s="9"/>
    </row>
    <row r="2437" spans="3:54">
      <c r="C2437" s="9"/>
      <c r="F2437" s="9"/>
      <c r="G2437" s="9"/>
      <c r="I2437" s="9"/>
      <c r="L2437" s="9"/>
      <c r="O2437" s="9"/>
      <c r="P2437" s="9"/>
      <c r="R2437" s="9"/>
      <c r="U2437" s="9"/>
      <c r="AP2437" s="9"/>
      <c r="AS2437" s="9"/>
      <c r="AV2437" s="9"/>
      <c r="AW2437" s="9"/>
      <c r="AY2437" s="9"/>
      <c r="BB2437" s="9"/>
    </row>
    <row r="2438" spans="3:54">
      <c r="C2438" s="9"/>
      <c r="F2438" s="9"/>
      <c r="G2438" s="9"/>
      <c r="I2438" s="9"/>
      <c r="L2438" s="9"/>
      <c r="O2438" s="9"/>
      <c r="P2438" s="9"/>
      <c r="R2438" s="9"/>
      <c r="U2438" s="9"/>
      <c r="AP2438" s="9"/>
      <c r="AS2438" s="9"/>
      <c r="AV2438" s="9"/>
      <c r="AW2438" s="9"/>
      <c r="AY2438" s="9"/>
      <c r="BB2438" s="9"/>
    </row>
    <row r="2439" spans="3:54">
      <c r="C2439" s="9"/>
      <c r="F2439" s="9"/>
      <c r="G2439" s="9"/>
      <c r="I2439" s="9"/>
      <c r="L2439" s="9"/>
      <c r="O2439" s="9"/>
      <c r="P2439" s="9"/>
      <c r="R2439" s="9"/>
      <c r="U2439" s="9"/>
      <c r="AP2439" s="9"/>
      <c r="AS2439" s="9"/>
      <c r="AV2439" s="9"/>
      <c r="AW2439" s="9"/>
      <c r="AY2439" s="9"/>
      <c r="BB2439" s="9"/>
    </row>
    <row r="2440" spans="3:54">
      <c r="C2440" s="9"/>
      <c r="F2440" s="9"/>
      <c r="G2440" s="9"/>
      <c r="I2440" s="9"/>
      <c r="L2440" s="9"/>
      <c r="O2440" s="9"/>
      <c r="P2440" s="9"/>
      <c r="R2440" s="9"/>
      <c r="U2440" s="9"/>
      <c r="AP2440" s="9"/>
      <c r="AS2440" s="9"/>
      <c r="AV2440" s="9"/>
      <c r="AW2440" s="9"/>
      <c r="AY2440" s="9"/>
      <c r="BB2440" s="9"/>
    </row>
    <row r="2441" spans="3:54">
      <c r="C2441" s="9"/>
      <c r="F2441" s="9"/>
      <c r="G2441" s="9"/>
      <c r="I2441" s="9"/>
      <c r="L2441" s="9"/>
      <c r="O2441" s="9"/>
      <c r="P2441" s="9"/>
      <c r="R2441" s="9"/>
      <c r="U2441" s="9"/>
      <c r="AP2441" s="9"/>
      <c r="AS2441" s="9"/>
      <c r="AV2441" s="9"/>
      <c r="AW2441" s="9"/>
      <c r="AY2441" s="9"/>
      <c r="BB2441" s="9"/>
    </row>
    <row r="2442" spans="3:54">
      <c r="C2442" s="9"/>
      <c r="F2442" s="9"/>
      <c r="G2442" s="9"/>
      <c r="I2442" s="9"/>
      <c r="L2442" s="9"/>
      <c r="O2442" s="9"/>
      <c r="P2442" s="9"/>
      <c r="R2442" s="9"/>
      <c r="U2442" s="9"/>
      <c r="AP2442" s="9"/>
      <c r="AS2442" s="9"/>
      <c r="AV2442" s="9"/>
      <c r="AW2442" s="9"/>
      <c r="AY2442" s="9"/>
      <c r="BB2442" s="9"/>
    </row>
    <row r="2443" spans="3:54">
      <c r="C2443" s="9"/>
      <c r="F2443" s="9"/>
      <c r="G2443" s="9"/>
      <c r="I2443" s="9"/>
      <c r="L2443" s="9"/>
      <c r="O2443" s="9"/>
      <c r="P2443" s="9"/>
      <c r="R2443" s="9"/>
      <c r="U2443" s="9"/>
      <c r="AP2443" s="9"/>
      <c r="AS2443" s="9"/>
      <c r="AV2443" s="9"/>
      <c r="AW2443" s="9"/>
      <c r="AY2443" s="9"/>
      <c r="BB2443" s="9"/>
    </row>
    <row r="2444" spans="3:54">
      <c r="C2444" s="9"/>
      <c r="F2444" s="9"/>
      <c r="G2444" s="9"/>
      <c r="I2444" s="9"/>
      <c r="L2444" s="9"/>
      <c r="O2444" s="9"/>
      <c r="P2444" s="9"/>
      <c r="R2444" s="9"/>
      <c r="U2444" s="9"/>
      <c r="AP2444" s="9"/>
      <c r="AS2444" s="9"/>
      <c r="AV2444" s="9"/>
      <c r="AW2444" s="9"/>
      <c r="AY2444" s="9"/>
      <c r="BB2444" s="9"/>
    </row>
    <row r="2445" spans="3:54">
      <c r="C2445" s="9"/>
      <c r="F2445" s="9"/>
      <c r="G2445" s="9"/>
      <c r="I2445" s="9"/>
      <c r="L2445" s="9"/>
      <c r="O2445" s="9"/>
      <c r="P2445" s="9"/>
      <c r="R2445" s="9"/>
      <c r="U2445" s="9"/>
      <c r="AP2445" s="9"/>
      <c r="AS2445" s="9"/>
      <c r="AV2445" s="9"/>
      <c r="AW2445" s="9"/>
      <c r="AY2445" s="9"/>
      <c r="BB2445" s="9"/>
    </row>
    <row r="2446" spans="3:54">
      <c r="C2446" s="9"/>
      <c r="F2446" s="9"/>
      <c r="G2446" s="9"/>
      <c r="I2446" s="9"/>
      <c r="L2446" s="9"/>
      <c r="O2446" s="9"/>
      <c r="P2446" s="9"/>
      <c r="R2446" s="9"/>
      <c r="U2446" s="9"/>
      <c r="AP2446" s="9"/>
      <c r="AS2446" s="9"/>
      <c r="AV2446" s="9"/>
      <c r="AW2446" s="9"/>
      <c r="AY2446" s="9"/>
      <c r="BB2446" s="9"/>
    </row>
    <row r="2447" spans="3:54">
      <c r="C2447" s="9"/>
      <c r="F2447" s="9"/>
      <c r="G2447" s="9"/>
      <c r="I2447" s="9"/>
      <c r="L2447" s="9"/>
      <c r="O2447" s="9"/>
      <c r="P2447" s="9"/>
      <c r="R2447" s="9"/>
      <c r="U2447" s="9"/>
      <c r="AP2447" s="9"/>
      <c r="AS2447" s="9"/>
      <c r="AV2447" s="9"/>
      <c r="AW2447" s="9"/>
      <c r="AY2447" s="9"/>
      <c r="BB2447" s="9"/>
    </row>
    <row r="2448" spans="3:54">
      <c r="C2448" s="9"/>
      <c r="F2448" s="9"/>
      <c r="G2448" s="9"/>
      <c r="I2448" s="9"/>
      <c r="L2448" s="9"/>
      <c r="O2448" s="9"/>
      <c r="P2448" s="9"/>
      <c r="R2448" s="9"/>
      <c r="U2448" s="9"/>
      <c r="AP2448" s="9"/>
      <c r="AS2448" s="9"/>
      <c r="AV2448" s="9"/>
      <c r="AW2448" s="9"/>
      <c r="AY2448" s="9"/>
      <c r="BB2448" s="9"/>
    </row>
    <row r="2449" spans="3:54">
      <c r="C2449" s="9"/>
      <c r="F2449" s="9"/>
      <c r="G2449" s="9"/>
      <c r="I2449" s="9"/>
      <c r="L2449" s="9"/>
      <c r="O2449" s="9"/>
      <c r="P2449" s="9"/>
      <c r="R2449" s="9"/>
      <c r="U2449" s="9"/>
      <c r="AP2449" s="9"/>
      <c r="AS2449" s="9"/>
      <c r="AV2449" s="9"/>
      <c r="AW2449" s="9"/>
      <c r="AY2449" s="9"/>
      <c r="BB2449" s="9"/>
    </row>
    <row r="2450" spans="3:54">
      <c r="C2450" s="9"/>
      <c r="F2450" s="9"/>
      <c r="G2450" s="9"/>
      <c r="I2450" s="9"/>
      <c r="L2450" s="9"/>
      <c r="O2450" s="9"/>
      <c r="P2450" s="9"/>
      <c r="R2450" s="9"/>
      <c r="U2450" s="9"/>
      <c r="AP2450" s="9"/>
      <c r="AS2450" s="9"/>
      <c r="AV2450" s="9"/>
      <c r="AW2450" s="9"/>
      <c r="AY2450" s="9"/>
      <c r="BB2450" s="9"/>
    </row>
    <row r="2451" spans="3:54">
      <c r="C2451" s="9"/>
      <c r="F2451" s="9"/>
      <c r="G2451" s="9"/>
      <c r="I2451" s="9"/>
      <c r="L2451" s="9"/>
      <c r="O2451" s="9"/>
      <c r="P2451" s="9"/>
      <c r="R2451" s="9"/>
      <c r="U2451" s="9"/>
      <c r="AP2451" s="9"/>
      <c r="AS2451" s="9"/>
      <c r="AV2451" s="9"/>
      <c r="AW2451" s="9"/>
      <c r="AY2451" s="9"/>
      <c r="BB2451" s="9"/>
    </row>
    <row r="2452" spans="3:54">
      <c r="C2452" s="9"/>
      <c r="F2452" s="9"/>
      <c r="G2452" s="9"/>
      <c r="I2452" s="9"/>
      <c r="L2452" s="9"/>
      <c r="O2452" s="9"/>
      <c r="P2452" s="9"/>
      <c r="R2452" s="9"/>
      <c r="U2452" s="9"/>
      <c r="AP2452" s="9"/>
      <c r="AS2452" s="9"/>
      <c r="AV2452" s="9"/>
      <c r="AW2452" s="9"/>
      <c r="AY2452" s="9"/>
      <c r="BB2452" s="9"/>
    </row>
    <row r="2453" spans="3:54">
      <c r="C2453" s="9"/>
      <c r="F2453" s="9"/>
      <c r="G2453" s="9"/>
      <c r="I2453" s="9"/>
      <c r="L2453" s="9"/>
      <c r="O2453" s="9"/>
      <c r="P2453" s="9"/>
      <c r="R2453" s="9"/>
      <c r="U2453" s="9"/>
      <c r="AP2453" s="9"/>
      <c r="AS2453" s="9"/>
      <c r="AV2453" s="9"/>
      <c r="AW2453" s="9"/>
      <c r="AY2453" s="9"/>
      <c r="BB2453" s="9"/>
    </row>
    <row r="2454" spans="3:54">
      <c r="C2454" s="9"/>
      <c r="F2454" s="9"/>
      <c r="G2454" s="9"/>
      <c r="I2454" s="9"/>
      <c r="L2454" s="9"/>
      <c r="O2454" s="9"/>
      <c r="P2454" s="9"/>
      <c r="R2454" s="9"/>
      <c r="U2454" s="9"/>
      <c r="AP2454" s="9"/>
      <c r="AS2454" s="9"/>
      <c r="AV2454" s="9"/>
      <c r="AW2454" s="9"/>
      <c r="AY2454" s="9"/>
      <c r="BB2454" s="9"/>
    </row>
    <row r="2455" spans="3:54">
      <c r="C2455" s="9"/>
      <c r="F2455" s="9"/>
      <c r="G2455" s="9"/>
      <c r="I2455" s="9"/>
      <c r="L2455" s="9"/>
      <c r="O2455" s="9"/>
      <c r="P2455" s="9"/>
      <c r="R2455" s="9"/>
      <c r="U2455" s="9"/>
      <c r="AP2455" s="9"/>
      <c r="AS2455" s="9"/>
      <c r="AV2455" s="9"/>
      <c r="AW2455" s="9"/>
      <c r="AY2455" s="9"/>
      <c r="BB2455" s="9"/>
    </row>
    <row r="2456" spans="3:54">
      <c r="C2456" s="9"/>
      <c r="F2456" s="9"/>
      <c r="G2456" s="9"/>
      <c r="I2456" s="9"/>
      <c r="L2456" s="9"/>
      <c r="O2456" s="9"/>
      <c r="P2456" s="9"/>
      <c r="R2456" s="9"/>
      <c r="U2456" s="9"/>
      <c r="AP2456" s="9"/>
      <c r="AS2456" s="9"/>
      <c r="AV2456" s="9"/>
      <c r="AW2456" s="9"/>
      <c r="AY2456" s="9"/>
      <c r="BB2456" s="9"/>
    </row>
    <row r="2457" spans="3:54">
      <c r="C2457" s="9"/>
      <c r="F2457" s="9"/>
      <c r="G2457" s="9"/>
      <c r="I2457" s="9"/>
      <c r="L2457" s="9"/>
      <c r="O2457" s="9"/>
      <c r="P2457" s="9"/>
      <c r="R2457" s="9"/>
      <c r="U2457" s="9"/>
      <c r="AP2457" s="9"/>
      <c r="AS2457" s="9"/>
      <c r="AV2457" s="9"/>
      <c r="AW2457" s="9"/>
      <c r="AY2457" s="9"/>
      <c r="BB2457" s="9"/>
    </row>
    <row r="2458" spans="3:54">
      <c r="C2458" s="9"/>
      <c r="F2458" s="9"/>
      <c r="G2458" s="9"/>
      <c r="I2458" s="9"/>
      <c r="L2458" s="9"/>
      <c r="O2458" s="9"/>
      <c r="P2458" s="9"/>
      <c r="R2458" s="9"/>
      <c r="U2458" s="9"/>
      <c r="AP2458" s="9"/>
      <c r="AS2458" s="9"/>
      <c r="AV2458" s="9"/>
      <c r="AW2458" s="9"/>
      <c r="AY2458" s="9"/>
      <c r="BB2458" s="9"/>
    </row>
    <row r="2459" spans="3:54">
      <c r="C2459" s="9"/>
      <c r="F2459" s="9"/>
      <c r="G2459" s="9"/>
      <c r="I2459" s="9"/>
      <c r="L2459" s="9"/>
      <c r="O2459" s="9"/>
      <c r="P2459" s="9"/>
      <c r="R2459" s="9"/>
      <c r="U2459" s="9"/>
      <c r="AP2459" s="9"/>
      <c r="AS2459" s="9"/>
      <c r="AV2459" s="9"/>
      <c r="AW2459" s="9"/>
      <c r="AY2459" s="9"/>
      <c r="BB2459" s="9"/>
    </row>
    <row r="2460" spans="3:54">
      <c r="C2460" s="9"/>
      <c r="F2460" s="9"/>
      <c r="G2460" s="9"/>
      <c r="I2460" s="9"/>
      <c r="L2460" s="9"/>
      <c r="O2460" s="9"/>
      <c r="P2460" s="9"/>
      <c r="R2460" s="9"/>
      <c r="U2460" s="9"/>
      <c r="AP2460" s="9"/>
      <c r="AS2460" s="9"/>
      <c r="AV2460" s="9"/>
      <c r="AW2460" s="9"/>
      <c r="AY2460" s="9"/>
      <c r="BB2460" s="9"/>
    </row>
    <row r="2461" spans="3:54">
      <c r="C2461" s="9"/>
      <c r="F2461" s="9"/>
      <c r="G2461" s="9"/>
      <c r="I2461" s="9"/>
      <c r="L2461" s="9"/>
      <c r="O2461" s="9"/>
      <c r="P2461" s="9"/>
      <c r="R2461" s="9"/>
      <c r="U2461" s="9"/>
      <c r="AP2461" s="9"/>
      <c r="AS2461" s="9"/>
      <c r="AV2461" s="9"/>
      <c r="AW2461" s="9"/>
      <c r="AY2461" s="9"/>
      <c r="BB2461" s="9"/>
    </row>
    <row r="2462" spans="3:54">
      <c r="C2462" s="9"/>
      <c r="F2462" s="9"/>
      <c r="G2462" s="9"/>
      <c r="I2462" s="9"/>
      <c r="L2462" s="9"/>
      <c r="O2462" s="9"/>
      <c r="P2462" s="9"/>
      <c r="R2462" s="9"/>
      <c r="U2462" s="9"/>
      <c r="AP2462" s="9"/>
      <c r="AS2462" s="9"/>
      <c r="AV2462" s="9"/>
      <c r="AW2462" s="9"/>
      <c r="AY2462" s="9"/>
      <c r="BB2462" s="9"/>
    </row>
    <row r="2463" spans="3:54">
      <c r="C2463" s="9"/>
      <c r="F2463" s="9"/>
      <c r="G2463" s="9"/>
      <c r="I2463" s="9"/>
      <c r="L2463" s="9"/>
      <c r="O2463" s="9"/>
      <c r="P2463" s="9"/>
      <c r="R2463" s="9"/>
      <c r="U2463" s="9"/>
      <c r="AP2463" s="9"/>
      <c r="AS2463" s="9"/>
      <c r="AV2463" s="9"/>
      <c r="AW2463" s="9"/>
      <c r="AY2463" s="9"/>
      <c r="BB2463" s="9"/>
    </row>
    <row r="2464" spans="3:54">
      <c r="C2464" s="9"/>
      <c r="F2464" s="9"/>
      <c r="G2464" s="9"/>
      <c r="I2464" s="9"/>
      <c r="L2464" s="9"/>
      <c r="O2464" s="9"/>
      <c r="P2464" s="9"/>
      <c r="R2464" s="9"/>
      <c r="U2464" s="9"/>
      <c r="AP2464" s="9"/>
      <c r="AS2464" s="9"/>
      <c r="AV2464" s="9"/>
      <c r="AW2464" s="9"/>
      <c r="AY2464" s="9"/>
      <c r="BB2464" s="9"/>
    </row>
    <row r="2465" spans="3:54">
      <c r="C2465" s="9"/>
      <c r="F2465" s="9"/>
      <c r="G2465" s="9"/>
      <c r="I2465" s="9"/>
      <c r="L2465" s="9"/>
      <c r="O2465" s="9"/>
      <c r="P2465" s="9"/>
      <c r="R2465" s="9"/>
      <c r="U2465" s="9"/>
      <c r="AP2465" s="9"/>
      <c r="AS2465" s="9"/>
      <c r="AV2465" s="9"/>
      <c r="AW2465" s="9"/>
      <c r="AY2465" s="9"/>
      <c r="BB2465" s="9"/>
    </row>
    <row r="2466" spans="3:54">
      <c r="C2466" s="9"/>
      <c r="F2466" s="9"/>
      <c r="G2466" s="9"/>
      <c r="I2466" s="9"/>
      <c r="L2466" s="9"/>
      <c r="O2466" s="9"/>
      <c r="P2466" s="9"/>
      <c r="R2466" s="9"/>
      <c r="U2466" s="9"/>
      <c r="AP2466" s="9"/>
      <c r="AS2466" s="9"/>
      <c r="AV2466" s="9"/>
      <c r="AW2466" s="9"/>
      <c r="AY2466" s="9"/>
      <c r="BB2466" s="9"/>
    </row>
    <row r="2467" spans="3:54">
      <c r="C2467" s="9"/>
      <c r="F2467" s="9"/>
      <c r="G2467" s="9"/>
      <c r="I2467" s="9"/>
      <c r="L2467" s="9"/>
      <c r="O2467" s="9"/>
      <c r="P2467" s="9"/>
      <c r="R2467" s="9"/>
      <c r="U2467" s="9"/>
      <c r="AP2467" s="9"/>
      <c r="AS2467" s="9"/>
      <c r="AV2467" s="9"/>
      <c r="AW2467" s="9"/>
      <c r="AY2467" s="9"/>
      <c r="BB2467" s="9"/>
    </row>
    <row r="2468" spans="3:54">
      <c r="C2468" s="9"/>
      <c r="F2468" s="9"/>
      <c r="G2468" s="9"/>
      <c r="I2468" s="9"/>
      <c r="L2468" s="9"/>
      <c r="O2468" s="9"/>
      <c r="P2468" s="9"/>
      <c r="R2468" s="9"/>
      <c r="U2468" s="9"/>
      <c r="AP2468" s="9"/>
      <c r="AS2468" s="9"/>
      <c r="AV2468" s="9"/>
      <c r="AW2468" s="9"/>
      <c r="AY2468" s="9"/>
      <c r="BB2468" s="9"/>
    </row>
    <row r="2469" spans="3:54">
      <c r="C2469" s="9"/>
      <c r="F2469" s="9"/>
      <c r="G2469" s="9"/>
      <c r="I2469" s="9"/>
      <c r="L2469" s="9"/>
      <c r="O2469" s="9"/>
      <c r="P2469" s="9"/>
      <c r="R2469" s="9"/>
      <c r="U2469" s="9"/>
      <c r="AP2469" s="9"/>
      <c r="AS2469" s="9"/>
      <c r="AV2469" s="9"/>
      <c r="AW2469" s="9"/>
      <c r="AY2469" s="9"/>
      <c r="BB2469" s="9"/>
    </row>
    <row r="2470" spans="3:54">
      <c r="C2470" s="9"/>
      <c r="F2470" s="9"/>
      <c r="G2470" s="9"/>
      <c r="I2470" s="9"/>
      <c r="L2470" s="9"/>
      <c r="O2470" s="9"/>
      <c r="P2470" s="9"/>
      <c r="R2470" s="9"/>
      <c r="U2470" s="9"/>
      <c r="AP2470" s="9"/>
      <c r="AS2470" s="9"/>
      <c r="AV2470" s="9"/>
      <c r="AW2470" s="9"/>
      <c r="AY2470" s="9"/>
      <c r="BB2470" s="9"/>
    </row>
    <row r="2471" spans="3:54">
      <c r="C2471" s="9"/>
      <c r="F2471" s="9"/>
      <c r="G2471" s="9"/>
      <c r="I2471" s="9"/>
      <c r="L2471" s="9"/>
      <c r="O2471" s="9"/>
      <c r="P2471" s="9"/>
      <c r="R2471" s="9"/>
      <c r="U2471" s="9"/>
      <c r="AP2471" s="9"/>
      <c r="AS2471" s="9"/>
      <c r="AV2471" s="9"/>
      <c r="AW2471" s="9"/>
      <c r="AY2471" s="9"/>
      <c r="BB2471" s="9"/>
    </row>
    <row r="2472" spans="3:54">
      <c r="C2472" s="9"/>
      <c r="F2472" s="9"/>
      <c r="G2472" s="9"/>
      <c r="I2472" s="9"/>
      <c r="L2472" s="9"/>
      <c r="O2472" s="9"/>
      <c r="P2472" s="9"/>
      <c r="R2472" s="9"/>
      <c r="U2472" s="9"/>
      <c r="AP2472" s="9"/>
      <c r="AS2472" s="9"/>
      <c r="AV2472" s="9"/>
      <c r="AW2472" s="9"/>
      <c r="AY2472" s="9"/>
      <c r="BB2472" s="9"/>
    </row>
    <row r="2473" spans="3:54">
      <c r="C2473" s="9"/>
      <c r="F2473" s="9"/>
      <c r="G2473" s="9"/>
      <c r="I2473" s="9"/>
      <c r="L2473" s="9"/>
      <c r="O2473" s="9"/>
      <c r="P2473" s="9"/>
      <c r="R2473" s="9"/>
      <c r="U2473" s="9"/>
      <c r="AP2473" s="9"/>
      <c r="AS2473" s="9"/>
      <c r="AV2473" s="9"/>
      <c r="AW2473" s="9"/>
      <c r="AY2473" s="9"/>
      <c r="BB2473" s="9"/>
    </row>
    <row r="2474" spans="3:54">
      <c r="C2474" s="9"/>
      <c r="F2474" s="9"/>
      <c r="G2474" s="9"/>
      <c r="I2474" s="9"/>
      <c r="L2474" s="9"/>
      <c r="O2474" s="9"/>
      <c r="P2474" s="9"/>
      <c r="R2474" s="9"/>
      <c r="U2474" s="9"/>
      <c r="AP2474" s="9"/>
      <c r="AS2474" s="9"/>
      <c r="AV2474" s="9"/>
      <c r="AW2474" s="9"/>
      <c r="AY2474" s="9"/>
      <c r="BB2474" s="9"/>
    </row>
    <row r="2475" spans="3:54">
      <c r="C2475" s="9"/>
      <c r="F2475" s="9"/>
      <c r="G2475" s="9"/>
      <c r="I2475" s="9"/>
      <c r="L2475" s="9"/>
      <c r="O2475" s="9"/>
      <c r="P2475" s="9"/>
      <c r="R2475" s="9"/>
      <c r="U2475" s="9"/>
      <c r="AP2475" s="9"/>
      <c r="AS2475" s="9"/>
      <c r="AV2475" s="9"/>
      <c r="AW2475" s="9"/>
      <c r="AY2475" s="9"/>
      <c r="BB2475" s="9"/>
    </row>
    <row r="2476" spans="3:54">
      <c r="C2476" s="9"/>
      <c r="F2476" s="9"/>
      <c r="G2476" s="9"/>
      <c r="I2476" s="9"/>
      <c r="L2476" s="9"/>
      <c r="O2476" s="9"/>
      <c r="P2476" s="9"/>
      <c r="R2476" s="9"/>
      <c r="U2476" s="9"/>
      <c r="AP2476" s="9"/>
      <c r="AS2476" s="9"/>
      <c r="AV2476" s="9"/>
      <c r="AW2476" s="9"/>
      <c r="AY2476" s="9"/>
      <c r="BB2476" s="9"/>
    </row>
    <row r="2477" spans="3:54">
      <c r="C2477" s="9"/>
      <c r="F2477" s="9"/>
      <c r="G2477" s="9"/>
      <c r="I2477" s="9"/>
      <c r="L2477" s="9"/>
      <c r="O2477" s="9"/>
      <c r="P2477" s="9"/>
      <c r="R2477" s="9"/>
      <c r="U2477" s="9"/>
      <c r="AP2477" s="9"/>
      <c r="AS2477" s="9"/>
      <c r="AV2477" s="9"/>
      <c r="AW2477" s="9"/>
      <c r="AY2477" s="9"/>
      <c r="BB2477" s="9"/>
    </row>
    <row r="2478" spans="3:54">
      <c r="C2478" s="9"/>
      <c r="F2478" s="9"/>
      <c r="G2478" s="9"/>
      <c r="I2478" s="9"/>
      <c r="L2478" s="9"/>
      <c r="O2478" s="9"/>
      <c r="P2478" s="9"/>
      <c r="R2478" s="9"/>
      <c r="U2478" s="9"/>
      <c r="AP2478" s="9"/>
      <c r="AS2478" s="9"/>
      <c r="AV2478" s="9"/>
      <c r="AW2478" s="9"/>
      <c r="AY2478" s="9"/>
      <c r="BB2478" s="9"/>
    </row>
    <row r="2479" spans="3:54">
      <c r="C2479" s="9"/>
      <c r="F2479" s="9"/>
      <c r="G2479" s="9"/>
      <c r="I2479" s="9"/>
      <c r="L2479" s="9"/>
      <c r="O2479" s="9"/>
      <c r="P2479" s="9"/>
      <c r="R2479" s="9"/>
      <c r="U2479" s="9"/>
      <c r="AP2479" s="9"/>
      <c r="AS2479" s="9"/>
      <c r="AV2479" s="9"/>
      <c r="AW2479" s="9"/>
      <c r="AY2479" s="9"/>
      <c r="BB2479" s="9"/>
    </row>
    <row r="2480" spans="3:54">
      <c r="C2480" s="9"/>
      <c r="F2480" s="9"/>
      <c r="G2480" s="9"/>
      <c r="I2480" s="9"/>
      <c r="L2480" s="9"/>
      <c r="O2480" s="9"/>
      <c r="P2480" s="9"/>
      <c r="R2480" s="9"/>
      <c r="U2480" s="9"/>
      <c r="AP2480" s="9"/>
      <c r="AS2480" s="9"/>
      <c r="AV2480" s="9"/>
      <c r="AW2480" s="9"/>
      <c r="AY2480" s="9"/>
      <c r="BB2480" s="9"/>
    </row>
    <row r="2481" spans="3:54">
      <c r="C2481" s="9"/>
      <c r="F2481" s="9"/>
      <c r="G2481" s="9"/>
      <c r="I2481" s="9"/>
      <c r="L2481" s="9"/>
      <c r="O2481" s="9"/>
      <c r="P2481" s="9"/>
      <c r="R2481" s="9"/>
      <c r="U2481" s="9"/>
      <c r="AP2481" s="9"/>
      <c r="AS2481" s="9"/>
      <c r="AV2481" s="9"/>
      <c r="AW2481" s="9"/>
      <c r="AY2481" s="9"/>
      <c r="BB2481" s="9"/>
    </row>
    <row r="2482" spans="3:54">
      <c r="C2482" s="9"/>
      <c r="F2482" s="9"/>
      <c r="G2482" s="9"/>
      <c r="I2482" s="9"/>
      <c r="L2482" s="9"/>
      <c r="O2482" s="9"/>
      <c r="P2482" s="9"/>
      <c r="R2482" s="9"/>
      <c r="U2482" s="9"/>
      <c r="AP2482" s="9"/>
      <c r="AS2482" s="9"/>
      <c r="AV2482" s="9"/>
      <c r="AW2482" s="9"/>
      <c r="AY2482" s="9"/>
      <c r="BB2482" s="9"/>
    </row>
    <row r="2483" spans="3:54">
      <c r="C2483" s="9"/>
      <c r="F2483" s="9"/>
      <c r="G2483" s="9"/>
      <c r="I2483" s="9"/>
      <c r="L2483" s="9"/>
      <c r="O2483" s="9"/>
      <c r="P2483" s="9"/>
      <c r="R2483" s="9"/>
      <c r="U2483" s="9"/>
      <c r="AP2483" s="9"/>
      <c r="AS2483" s="9"/>
      <c r="AV2483" s="9"/>
      <c r="AW2483" s="9"/>
      <c r="AY2483" s="9"/>
      <c r="BB2483" s="9"/>
    </row>
    <row r="2484" spans="3:54">
      <c r="C2484" s="9"/>
      <c r="F2484" s="9"/>
      <c r="G2484" s="9"/>
      <c r="I2484" s="9"/>
      <c r="L2484" s="9"/>
      <c r="O2484" s="9"/>
      <c r="P2484" s="9"/>
      <c r="R2484" s="9"/>
      <c r="U2484" s="9"/>
      <c r="AP2484" s="9"/>
      <c r="AS2484" s="9"/>
      <c r="AV2484" s="9"/>
      <c r="AW2484" s="9"/>
      <c r="AY2484" s="9"/>
      <c r="BB2484" s="9"/>
    </row>
    <row r="2485" spans="3:54">
      <c r="C2485" s="9"/>
      <c r="F2485" s="9"/>
      <c r="G2485" s="9"/>
      <c r="I2485" s="9"/>
      <c r="L2485" s="9"/>
      <c r="O2485" s="9"/>
      <c r="P2485" s="9"/>
      <c r="R2485" s="9"/>
      <c r="U2485" s="9"/>
      <c r="AP2485" s="9"/>
      <c r="AS2485" s="9"/>
      <c r="AV2485" s="9"/>
      <c r="AW2485" s="9"/>
      <c r="AY2485" s="9"/>
      <c r="BB2485" s="9"/>
    </row>
    <row r="2486" spans="3:54">
      <c r="C2486" s="9"/>
      <c r="F2486" s="9"/>
      <c r="G2486" s="9"/>
      <c r="I2486" s="9"/>
      <c r="L2486" s="9"/>
      <c r="O2486" s="9"/>
      <c r="P2486" s="9"/>
      <c r="R2486" s="9"/>
      <c r="U2486" s="9"/>
      <c r="AP2486" s="9"/>
      <c r="AS2486" s="9"/>
      <c r="AV2486" s="9"/>
      <c r="AW2486" s="9"/>
      <c r="AY2486" s="9"/>
      <c r="BB2486" s="9"/>
    </row>
    <row r="2487" spans="3:54">
      <c r="C2487" s="9"/>
      <c r="F2487" s="9"/>
      <c r="G2487" s="9"/>
      <c r="I2487" s="9"/>
      <c r="L2487" s="9"/>
      <c r="O2487" s="9"/>
      <c r="P2487" s="9"/>
      <c r="R2487" s="9"/>
      <c r="U2487" s="9"/>
      <c r="AP2487" s="9"/>
      <c r="AS2487" s="9"/>
      <c r="AV2487" s="9"/>
      <c r="AW2487" s="9"/>
      <c r="AY2487" s="9"/>
      <c r="BB2487" s="9"/>
    </row>
    <row r="2488" spans="3:54">
      <c r="C2488" s="9"/>
      <c r="F2488" s="9"/>
      <c r="G2488" s="9"/>
      <c r="I2488" s="9"/>
      <c r="L2488" s="9"/>
      <c r="O2488" s="9"/>
      <c r="P2488" s="9"/>
      <c r="R2488" s="9"/>
      <c r="U2488" s="9"/>
      <c r="AP2488" s="9"/>
      <c r="AS2488" s="9"/>
      <c r="AV2488" s="9"/>
      <c r="AW2488" s="9"/>
      <c r="AY2488" s="9"/>
      <c r="BB2488" s="9"/>
    </row>
    <row r="2489" spans="3:54">
      <c r="C2489" s="9"/>
      <c r="F2489" s="9"/>
      <c r="G2489" s="9"/>
      <c r="I2489" s="9"/>
      <c r="L2489" s="9"/>
      <c r="O2489" s="9"/>
      <c r="P2489" s="9"/>
      <c r="R2489" s="9"/>
      <c r="U2489" s="9"/>
      <c r="AP2489" s="9"/>
      <c r="AS2489" s="9"/>
      <c r="AV2489" s="9"/>
      <c r="AW2489" s="9"/>
      <c r="AY2489" s="9"/>
      <c r="BB2489" s="9"/>
    </row>
    <row r="2490" spans="3:54">
      <c r="C2490" s="9"/>
      <c r="F2490" s="9"/>
      <c r="G2490" s="9"/>
      <c r="I2490" s="9"/>
      <c r="L2490" s="9"/>
      <c r="O2490" s="9"/>
      <c r="P2490" s="9"/>
      <c r="R2490" s="9"/>
      <c r="U2490" s="9"/>
      <c r="AP2490" s="9"/>
      <c r="AS2490" s="9"/>
      <c r="AV2490" s="9"/>
      <c r="AW2490" s="9"/>
      <c r="AY2490" s="9"/>
      <c r="BB2490" s="9"/>
    </row>
    <row r="2491" spans="3:54">
      <c r="C2491" s="9"/>
      <c r="F2491" s="9"/>
      <c r="G2491" s="9"/>
      <c r="I2491" s="9"/>
      <c r="L2491" s="9"/>
      <c r="O2491" s="9"/>
      <c r="P2491" s="9"/>
      <c r="R2491" s="9"/>
      <c r="U2491" s="9"/>
      <c r="AP2491" s="9"/>
      <c r="AS2491" s="9"/>
      <c r="AV2491" s="9"/>
      <c r="AW2491" s="9"/>
      <c r="AY2491" s="9"/>
      <c r="BB2491" s="9"/>
    </row>
    <row r="2492" spans="3:54">
      <c r="C2492" s="9"/>
      <c r="F2492" s="9"/>
      <c r="G2492" s="9"/>
      <c r="I2492" s="9"/>
      <c r="L2492" s="9"/>
      <c r="O2492" s="9"/>
      <c r="P2492" s="9"/>
      <c r="R2492" s="9"/>
      <c r="U2492" s="9"/>
      <c r="AP2492" s="9"/>
      <c r="AS2492" s="9"/>
      <c r="AV2492" s="9"/>
      <c r="AW2492" s="9"/>
      <c r="AY2492" s="9"/>
      <c r="BB2492" s="9"/>
    </row>
    <row r="2493" spans="3:54">
      <c r="C2493" s="9"/>
      <c r="F2493" s="9"/>
      <c r="G2493" s="9"/>
      <c r="I2493" s="9"/>
      <c r="L2493" s="9"/>
      <c r="O2493" s="9"/>
      <c r="P2493" s="9"/>
      <c r="R2493" s="9"/>
      <c r="U2493" s="9"/>
      <c r="AP2493" s="9"/>
      <c r="AS2493" s="9"/>
      <c r="AV2493" s="9"/>
      <c r="AW2493" s="9"/>
      <c r="AY2493" s="9"/>
      <c r="BB2493" s="9"/>
    </row>
    <row r="2494" spans="3:54">
      <c r="C2494" s="9"/>
      <c r="F2494" s="9"/>
      <c r="G2494" s="9"/>
      <c r="I2494" s="9"/>
      <c r="L2494" s="9"/>
      <c r="O2494" s="9"/>
      <c r="P2494" s="9"/>
      <c r="R2494" s="9"/>
      <c r="U2494" s="9"/>
      <c r="AP2494" s="9"/>
      <c r="AS2494" s="9"/>
      <c r="AV2494" s="9"/>
      <c r="AW2494" s="9"/>
      <c r="AY2494" s="9"/>
      <c r="BB2494" s="9"/>
    </row>
    <row r="2495" spans="3:54">
      <c r="C2495" s="9"/>
      <c r="F2495" s="9"/>
      <c r="G2495" s="9"/>
      <c r="I2495" s="9"/>
      <c r="L2495" s="9"/>
      <c r="O2495" s="9"/>
      <c r="P2495" s="9"/>
      <c r="R2495" s="9"/>
      <c r="U2495" s="9"/>
      <c r="AP2495" s="9"/>
      <c r="AS2495" s="9"/>
      <c r="AV2495" s="9"/>
      <c r="AW2495" s="9"/>
      <c r="AY2495" s="9"/>
      <c r="BB2495" s="9"/>
    </row>
    <row r="2496" spans="3:54">
      <c r="C2496" s="9"/>
      <c r="F2496" s="9"/>
      <c r="G2496" s="9"/>
      <c r="I2496" s="9"/>
      <c r="L2496" s="9"/>
      <c r="O2496" s="9"/>
      <c r="P2496" s="9"/>
      <c r="R2496" s="9"/>
      <c r="U2496" s="9"/>
      <c r="AP2496" s="9"/>
      <c r="AS2496" s="9"/>
      <c r="AV2496" s="9"/>
      <c r="AW2496" s="9"/>
      <c r="AY2496" s="9"/>
      <c r="BB2496" s="9"/>
    </row>
    <row r="2497" spans="3:54">
      <c r="C2497" s="9"/>
      <c r="F2497" s="9"/>
      <c r="G2497" s="9"/>
      <c r="I2497" s="9"/>
      <c r="L2497" s="9"/>
      <c r="O2497" s="9"/>
      <c r="P2497" s="9"/>
      <c r="R2497" s="9"/>
      <c r="U2497" s="9"/>
      <c r="AP2497" s="9"/>
      <c r="AS2497" s="9"/>
      <c r="AV2497" s="9"/>
      <c r="AW2497" s="9"/>
      <c r="AY2497" s="9"/>
      <c r="BB2497" s="9"/>
    </row>
    <row r="2498" spans="3:54">
      <c r="C2498" s="9"/>
      <c r="F2498" s="9"/>
      <c r="G2498" s="9"/>
      <c r="I2498" s="9"/>
      <c r="L2498" s="9"/>
      <c r="O2498" s="9"/>
      <c r="P2498" s="9"/>
      <c r="R2498" s="9"/>
      <c r="U2498" s="9"/>
      <c r="AP2498" s="9"/>
      <c r="AS2498" s="9"/>
      <c r="AV2498" s="9"/>
      <c r="AW2498" s="9"/>
      <c r="AY2498" s="9"/>
      <c r="BB2498" s="9"/>
    </row>
    <row r="2499" spans="3:54">
      <c r="C2499" s="9"/>
      <c r="F2499" s="9"/>
      <c r="G2499" s="9"/>
      <c r="I2499" s="9"/>
      <c r="L2499" s="9"/>
      <c r="O2499" s="9"/>
      <c r="P2499" s="9"/>
      <c r="R2499" s="9"/>
      <c r="U2499" s="9"/>
      <c r="AP2499" s="9"/>
      <c r="AS2499" s="9"/>
      <c r="AV2499" s="9"/>
      <c r="AW2499" s="9"/>
      <c r="AY2499" s="9"/>
      <c r="BB2499" s="9"/>
    </row>
    <row r="2500" spans="3:54">
      <c r="C2500" s="9"/>
      <c r="F2500" s="9"/>
      <c r="G2500" s="9"/>
      <c r="I2500" s="9"/>
      <c r="L2500" s="9"/>
      <c r="O2500" s="9"/>
      <c r="P2500" s="9"/>
      <c r="R2500" s="9"/>
      <c r="U2500" s="9"/>
      <c r="AP2500" s="9"/>
      <c r="AS2500" s="9"/>
      <c r="AV2500" s="9"/>
      <c r="AW2500" s="9"/>
      <c r="AY2500" s="9"/>
      <c r="BB2500" s="9"/>
    </row>
    <row r="2501" spans="3:54">
      <c r="C2501" s="9"/>
      <c r="F2501" s="9"/>
      <c r="G2501" s="9"/>
      <c r="I2501" s="9"/>
      <c r="L2501" s="9"/>
      <c r="O2501" s="9"/>
      <c r="P2501" s="9"/>
      <c r="R2501" s="9"/>
      <c r="U2501" s="9"/>
      <c r="AP2501" s="9"/>
      <c r="AS2501" s="9"/>
      <c r="AV2501" s="9"/>
      <c r="AW2501" s="9"/>
      <c r="AY2501" s="9"/>
      <c r="BB2501" s="9"/>
    </row>
    <row r="2502" spans="3:54">
      <c r="C2502" s="9"/>
      <c r="F2502" s="9"/>
      <c r="G2502" s="9"/>
      <c r="I2502" s="9"/>
      <c r="L2502" s="9"/>
      <c r="O2502" s="9"/>
      <c r="P2502" s="9"/>
      <c r="R2502" s="9"/>
      <c r="U2502" s="9"/>
      <c r="AP2502" s="9"/>
      <c r="AS2502" s="9"/>
      <c r="AV2502" s="9"/>
      <c r="AW2502" s="9"/>
      <c r="AY2502" s="9"/>
      <c r="BB2502" s="9"/>
    </row>
    <row r="2503" spans="3:54">
      <c r="C2503" s="9"/>
      <c r="F2503" s="9"/>
      <c r="G2503" s="9"/>
      <c r="I2503" s="9"/>
      <c r="L2503" s="9"/>
      <c r="O2503" s="9"/>
      <c r="P2503" s="9"/>
      <c r="R2503" s="9"/>
      <c r="U2503" s="9"/>
      <c r="AP2503" s="9"/>
      <c r="AS2503" s="9"/>
      <c r="AV2503" s="9"/>
      <c r="AW2503" s="9"/>
      <c r="AY2503" s="9"/>
      <c r="BB2503" s="9"/>
    </row>
    <row r="2504" spans="3:54">
      <c r="C2504" s="9"/>
      <c r="F2504" s="9"/>
      <c r="G2504" s="9"/>
      <c r="I2504" s="9"/>
      <c r="L2504" s="9"/>
      <c r="O2504" s="9"/>
      <c r="P2504" s="9"/>
      <c r="R2504" s="9"/>
      <c r="U2504" s="9"/>
      <c r="AP2504" s="9"/>
      <c r="AS2504" s="9"/>
      <c r="AV2504" s="9"/>
      <c r="AW2504" s="9"/>
      <c r="AY2504" s="9"/>
      <c r="BB2504" s="9"/>
    </row>
    <row r="2505" spans="3:54">
      <c r="C2505" s="9"/>
      <c r="F2505" s="9"/>
      <c r="G2505" s="9"/>
      <c r="I2505" s="9"/>
      <c r="L2505" s="9"/>
      <c r="O2505" s="9"/>
      <c r="P2505" s="9"/>
      <c r="R2505" s="9"/>
      <c r="U2505" s="9"/>
      <c r="AP2505" s="9"/>
      <c r="AS2505" s="9"/>
      <c r="AV2505" s="9"/>
      <c r="AW2505" s="9"/>
      <c r="AY2505" s="9"/>
      <c r="BB2505" s="9"/>
    </row>
    <row r="2506" spans="3:54">
      <c r="C2506" s="9"/>
      <c r="F2506" s="9"/>
      <c r="G2506" s="9"/>
      <c r="I2506" s="9"/>
      <c r="L2506" s="9"/>
      <c r="O2506" s="9"/>
      <c r="P2506" s="9"/>
      <c r="R2506" s="9"/>
      <c r="U2506" s="9"/>
      <c r="AP2506" s="9"/>
      <c r="AS2506" s="9"/>
      <c r="AV2506" s="9"/>
      <c r="AW2506" s="9"/>
      <c r="AY2506" s="9"/>
      <c r="BB2506" s="9"/>
    </row>
    <row r="2507" spans="3:54">
      <c r="C2507" s="9"/>
      <c r="F2507" s="9"/>
      <c r="G2507" s="9"/>
      <c r="I2507" s="9"/>
      <c r="L2507" s="9"/>
      <c r="O2507" s="9"/>
      <c r="P2507" s="9"/>
      <c r="R2507" s="9"/>
      <c r="U2507" s="9"/>
      <c r="AP2507" s="9"/>
      <c r="AS2507" s="9"/>
      <c r="AV2507" s="9"/>
      <c r="AW2507" s="9"/>
      <c r="AY2507" s="9"/>
      <c r="BB2507" s="9"/>
    </row>
    <row r="2508" spans="3:54">
      <c r="C2508" s="9"/>
      <c r="F2508" s="9"/>
      <c r="G2508" s="9"/>
      <c r="I2508" s="9"/>
      <c r="L2508" s="9"/>
      <c r="O2508" s="9"/>
      <c r="P2508" s="9"/>
      <c r="R2508" s="9"/>
      <c r="U2508" s="9"/>
      <c r="AP2508" s="9"/>
      <c r="AS2508" s="9"/>
      <c r="AV2508" s="9"/>
      <c r="AW2508" s="9"/>
      <c r="AY2508" s="9"/>
      <c r="BB2508" s="9"/>
    </row>
    <row r="2509" spans="3:54">
      <c r="C2509" s="9"/>
      <c r="F2509" s="9"/>
      <c r="G2509" s="9"/>
      <c r="I2509" s="9"/>
      <c r="L2509" s="9"/>
      <c r="O2509" s="9"/>
      <c r="P2509" s="9"/>
      <c r="R2509" s="9"/>
      <c r="U2509" s="9"/>
      <c r="AP2509" s="9"/>
      <c r="AS2509" s="9"/>
      <c r="AV2509" s="9"/>
      <c r="AW2509" s="9"/>
      <c r="AY2509" s="9"/>
      <c r="BB2509" s="9"/>
    </row>
    <row r="2510" spans="3:54">
      <c r="C2510" s="9"/>
      <c r="F2510" s="9"/>
      <c r="G2510" s="9"/>
      <c r="I2510" s="9"/>
      <c r="L2510" s="9"/>
      <c r="O2510" s="9"/>
      <c r="P2510" s="9"/>
      <c r="R2510" s="9"/>
      <c r="U2510" s="9"/>
      <c r="AP2510" s="9"/>
      <c r="AS2510" s="9"/>
      <c r="AV2510" s="9"/>
      <c r="AW2510" s="9"/>
      <c r="AY2510" s="9"/>
      <c r="BB2510" s="9"/>
    </row>
    <row r="2511" spans="3:54">
      <c r="C2511" s="9"/>
      <c r="F2511" s="9"/>
      <c r="G2511" s="9"/>
      <c r="I2511" s="9"/>
      <c r="L2511" s="9"/>
      <c r="O2511" s="9"/>
      <c r="P2511" s="9"/>
      <c r="R2511" s="9"/>
      <c r="U2511" s="9"/>
      <c r="AP2511" s="9"/>
      <c r="AS2511" s="9"/>
      <c r="AV2511" s="9"/>
      <c r="AW2511" s="9"/>
      <c r="AY2511" s="9"/>
      <c r="BB2511" s="9"/>
    </row>
    <row r="2512" spans="3:54">
      <c r="C2512" s="9"/>
      <c r="F2512" s="9"/>
      <c r="G2512" s="9"/>
      <c r="I2512" s="9"/>
      <c r="L2512" s="9"/>
      <c r="O2512" s="9"/>
      <c r="P2512" s="9"/>
      <c r="R2512" s="9"/>
      <c r="U2512" s="9"/>
      <c r="AP2512" s="9"/>
      <c r="AS2512" s="9"/>
      <c r="AV2512" s="9"/>
      <c r="AW2512" s="9"/>
      <c r="AY2512" s="9"/>
      <c r="BB2512" s="9"/>
    </row>
    <row r="2513" spans="3:54">
      <c r="C2513" s="9"/>
      <c r="F2513" s="9"/>
      <c r="G2513" s="9"/>
      <c r="I2513" s="9"/>
      <c r="L2513" s="9"/>
      <c r="O2513" s="9"/>
      <c r="P2513" s="9"/>
      <c r="R2513" s="9"/>
      <c r="U2513" s="9"/>
      <c r="AP2513" s="9"/>
      <c r="AS2513" s="9"/>
      <c r="AV2513" s="9"/>
      <c r="AW2513" s="9"/>
      <c r="AY2513" s="9"/>
      <c r="BB2513" s="9"/>
    </row>
    <row r="2514" spans="3:54">
      <c r="C2514" s="9"/>
      <c r="F2514" s="9"/>
      <c r="G2514" s="9"/>
      <c r="I2514" s="9"/>
      <c r="L2514" s="9"/>
      <c r="O2514" s="9"/>
      <c r="P2514" s="9"/>
      <c r="R2514" s="9"/>
      <c r="U2514" s="9"/>
      <c r="AP2514" s="9"/>
      <c r="AS2514" s="9"/>
      <c r="AV2514" s="9"/>
      <c r="AW2514" s="9"/>
      <c r="AY2514" s="9"/>
      <c r="BB2514" s="9"/>
    </row>
    <row r="2515" spans="3:54">
      <c r="C2515" s="9"/>
      <c r="F2515" s="9"/>
      <c r="G2515" s="9"/>
      <c r="I2515" s="9"/>
      <c r="L2515" s="9"/>
      <c r="O2515" s="9"/>
      <c r="P2515" s="9"/>
      <c r="R2515" s="9"/>
      <c r="U2515" s="9"/>
      <c r="AP2515" s="9"/>
      <c r="AS2515" s="9"/>
      <c r="AV2515" s="9"/>
      <c r="AW2515" s="9"/>
      <c r="AY2515" s="9"/>
      <c r="BB2515" s="9"/>
    </row>
    <row r="2516" spans="3:54">
      <c r="C2516" s="9"/>
      <c r="F2516" s="9"/>
      <c r="G2516" s="9"/>
      <c r="I2516" s="9"/>
      <c r="L2516" s="9"/>
      <c r="O2516" s="9"/>
      <c r="P2516" s="9"/>
      <c r="R2516" s="9"/>
      <c r="U2516" s="9"/>
      <c r="AP2516" s="9"/>
      <c r="AS2516" s="9"/>
      <c r="AV2516" s="9"/>
      <c r="AW2516" s="9"/>
      <c r="AY2516" s="9"/>
      <c r="BB2516" s="9"/>
    </row>
    <row r="2517" spans="3:54">
      <c r="C2517" s="9"/>
      <c r="F2517" s="9"/>
      <c r="G2517" s="9"/>
      <c r="I2517" s="9"/>
      <c r="L2517" s="9"/>
      <c r="O2517" s="9"/>
      <c r="P2517" s="9"/>
      <c r="R2517" s="9"/>
      <c r="U2517" s="9"/>
      <c r="AP2517" s="9"/>
      <c r="AS2517" s="9"/>
      <c r="AV2517" s="9"/>
      <c r="AW2517" s="9"/>
      <c r="AY2517" s="9"/>
      <c r="BB2517" s="9"/>
    </row>
    <row r="2518" spans="3:54">
      <c r="C2518" s="9"/>
      <c r="F2518" s="9"/>
      <c r="G2518" s="9"/>
      <c r="I2518" s="9"/>
      <c r="L2518" s="9"/>
      <c r="O2518" s="9"/>
      <c r="P2518" s="9"/>
      <c r="R2518" s="9"/>
      <c r="U2518" s="9"/>
      <c r="AP2518" s="9"/>
      <c r="AS2518" s="9"/>
      <c r="AV2518" s="9"/>
      <c r="AW2518" s="9"/>
      <c r="AY2518" s="9"/>
      <c r="BB2518" s="9"/>
    </row>
    <row r="2519" spans="3:54">
      <c r="C2519" s="9"/>
      <c r="F2519" s="9"/>
      <c r="G2519" s="9"/>
      <c r="I2519" s="9"/>
      <c r="L2519" s="9"/>
      <c r="O2519" s="9"/>
      <c r="P2519" s="9"/>
      <c r="R2519" s="9"/>
      <c r="U2519" s="9"/>
      <c r="AP2519" s="9"/>
      <c r="AS2519" s="9"/>
      <c r="AV2519" s="9"/>
      <c r="AW2519" s="9"/>
      <c r="AY2519" s="9"/>
      <c r="BB2519" s="9"/>
    </row>
    <row r="2520" spans="3:54">
      <c r="C2520" s="9"/>
      <c r="F2520" s="9"/>
      <c r="G2520" s="9"/>
      <c r="I2520" s="9"/>
      <c r="L2520" s="9"/>
      <c r="O2520" s="9"/>
      <c r="P2520" s="9"/>
      <c r="R2520" s="9"/>
      <c r="U2520" s="9"/>
      <c r="AP2520" s="9"/>
      <c r="AS2520" s="9"/>
      <c r="AV2520" s="9"/>
      <c r="AW2520" s="9"/>
      <c r="AY2520" s="9"/>
      <c r="BB2520" s="9"/>
    </row>
    <row r="2521" spans="3:54">
      <c r="C2521" s="9"/>
      <c r="F2521" s="9"/>
      <c r="G2521" s="9"/>
      <c r="I2521" s="9"/>
      <c r="L2521" s="9"/>
      <c r="O2521" s="9"/>
      <c r="P2521" s="9"/>
      <c r="R2521" s="9"/>
      <c r="U2521" s="9"/>
      <c r="AP2521" s="9"/>
      <c r="AS2521" s="9"/>
      <c r="AV2521" s="9"/>
      <c r="AW2521" s="9"/>
      <c r="AY2521" s="9"/>
      <c r="BB2521" s="9"/>
    </row>
    <row r="2522" spans="3:54">
      <c r="C2522" s="9"/>
      <c r="F2522" s="9"/>
      <c r="G2522" s="9"/>
      <c r="I2522" s="9"/>
      <c r="L2522" s="9"/>
      <c r="O2522" s="9"/>
      <c r="P2522" s="9"/>
      <c r="R2522" s="9"/>
      <c r="U2522" s="9"/>
      <c r="AP2522" s="9"/>
      <c r="AS2522" s="9"/>
      <c r="AV2522" s="9"/>
      <c r="AW2522" s="9"/>
      <c r="AY2522" s="9"/>
      <c r="BB2522" s="9"/>
    </row>
    <row r="2523" spans="3:54">
      <c r="C2523" s="9"/>
      <c r="F2523" s="9"/>
      <c r="G2523" s="9"/>
      <c r="I2523" s="9"/>
      <c r="L2523" s="9"/>
      <c r="O2523" s="9"/>
      <c r="P2523" s="9"/>
      <c r="R2523" s="9"/>
      <c r="U2523" s="9"/>
      <c r="AP2523" s="9"/>
      <c r="AS2523" s="9"/>
      <c r="AV2523" s="9"/>
      <c r="AW2523" s="9"/>
      <c r="AY2523" s="9"/>
      <c r="BB2523" s="9"/>
    </row>
    <row r="2524" spans="3:54">
      <c r="C2524" s="9"/>
      <c r="F2524" s="9"/>
      <c r="G2524" s="9"/>
      <c r="I2524" s="9"/>
      <c r="L2524" s="9"/>
      <c r="O2524" s="9"/>
      <c r="P2524" s="9"/>
      <c r="R2524" s="9"/>
      <c r="U2524" s="9"/>
      <c r="AP2524" s="9"/>
      <c r="AS2524" s="9"/>
      <c r="AV2524" s="9"/>
      <c r="AW2524" s="9"/>
      <c r="AY2524" s="9"/>
      <c r="BB2524" s="9"/>
    </row>
    <row r="2525" spans="3:54">
      <c r="C2525" s="9"/>
      <c r="F2525" s="9"/>
      <c r="G2525" s="9"/>
      <c r="I2525" s="9"/>
      <c r="L2525" s="9"/>
      <c r="O2525" s="9"/>
      <c r="P2525" s="9"/>
      <c r="R2525" s="9"/>
      <c r="U2525" s="9"/>
      <c r="AP2525" s="9"/>
      <c r="AS2525" s="9"/>
      <c r="AV2525" s="9"/>
      <c r="AW2525" s="9"/>
      <c r="AY2525" s="9"/>
      <c r="BB2525" s="9"/>
    </row>
    <row r="2526" spans="3:54">
      <c r="C2526" s="9"/>
      <c r="F2526" s="9"/>
      <c r="G2526" s="9"/>
      <c r="I2526" s="9"/>
      <c r="L2526" s="9"/>
      <c r="O2526" s="9"/>
      <c r="P2526" s="9"/>
      <c r="R2526" s="9"/>
      <c r="U2526" s="9"/>
      <c r="AP2526" s="9"/>
      <c r="AS2526" s="9"/>
      <c r="AV2526" s="9"/>
      <c r="AW2526" s="9"/>
      <c r="AY2526" s="9"/>
      <c r="BB2526" s="9"/>
    </row>
    <row r="2527" spans="3:54">
      <c r="C2527" s="9"/>
      <c r="F2527" s="9"/>
      <c r="G2527" s="9"/>
      <c r="I2527" s="9"/>
      <c r="L2527" s="9"/>
      <c r="O2527" s="9"/>
      <c r="P2527" s="9"/>
      <c r="R2527" s="9"/>
      <c r="U2527" s="9"/>
      <c r="AP2527" s="9"/>
      <c r="AS2527" s="9"/>
      <c r="AV2527" s="9"/>
      <c r="AW2527" s="9"/>
      <c r="AY2527" s="9"/>
      <c r="BB2527" s="9"/>
    </row>
    <row r="2528" spans="3:54">
      <c r="C2528" s="9"/>
      <c r="F2528" s="9"/>
      <c r="G2528" s="9"/>
      <c r="I2528" s="9"/>
      <c r="L2528" s="9"/>
      <c r="O2528" s="9"/>
      <c r="P2528" s="9"/>
      <c r="R2528" s="9"/>
      <c r="U2528" s="9"/>
      <c r="AP2528" s="9"/>
      <c r="AS2528" s="9"/>
      <c r="AV2528" s="9"/>
      <c r="AW2528" s="9"/>
      <c r="AY2528" s="9"/>
      <c r="BB2528" s="9"/>
    </row>
    <row r="2529" spans="3:54">
      <c r="C2529" s="9"/>
      <c r="F2529" s="9"/>
      <c r="G2529" s="9"/>
      <c r="I2529" s="9"/>
      <c r="L2529" s="9"/>
      <c r="O2529" s="9"/>
      <c r="P2529" s="9"/>
      <c r="R2529" s="9"/>
      <c r="U2529" s="9"/>
      <c r="AP2529" s="9"/>
      <c r="AS2529" s="9"/>
      <c r="AV2529" s="9"/>
      <c r="AW2529" s="9"/>
      <c r="AY2529" s="9"/>
      <c r="BB2529" s="9"/>
    </row>
    <row r="2530" spans="3:54">
      <c r="C2530" s="9"/>
      <c r="F2530" s="9"/>
      <c r="G2530" s="9"/>
      <c r="I2530" s="9"/>
      <c r="L2530" s="9"/>
      <c r="O2530" s="9"/>
      <c r="P2530" s="9"/>
      <c r="R2530" s="9"/>
      <c r="U2530" s="9"/>
      <c r="AP2530" s="9"/>
      <c r="AS2530" s="9"/>
      <c r="AV2530" s="9"/>
      <c r="AW2530" s="9"/>
      <c r="AY2530" s="9"/>
      <c r="BB2530" s="9"/>
    </row>
    <row r="2531" spans="3:54">
      <c r="C2531" s="9"/>
      <c r="F2531" s="9"/>
      <c r="G2531" s="9"/>
      <c r="I2531" s="9"/>
      <c r="L2531" s="9"/>
      <c r="O2531" s="9"/>
      <c r="P2531" s="9"/>
      <c r="R2531" s="9"/>
      <c r="U2531" s="9"/>
      <c r="AP2531" s="9"/>
      <c r="AS2531" s="9"/>
      <c r="AV2531" s="9"/>
      <c r="AW2531" s="9"/>
      <c r="AY2531" s="9"/>
      <c r="BB2531" s="9"/>
    </row>
    <row r="2532" spans="3:54">
      <c r="C2532" s="9"/>
      <c r="F2532" s="9"/>
      <c r="G2532" s="9"/>
      <c r="I2532" s="9"/>
      <c r="L2532" s="9"/>
      <c r="O2532" s="9"/>
      <c r="P2532" s="9"/>
      <c r="R2532" s="9"/>
      <c r="U2532" s="9"/>
      <c r="AP2532" s="9"/>
      <c r="AS2532" s="9"/>
      <c r="AV2532" s="9"/>
      <c r="AW2532" s="9"/>
      <c r="AY2532" s="9"/>
      <c r="BB2532" s="9"/>
    </row>
    <row r="2533" spans="3:54">
      <c r="C2533" s="9"/>
      <c r="F2533" s="9"/>
      <c r="G2533" s="9"/>
      <c r="I2533" s="9"/>
      <c r="L2533" s="9"/>
      <c r="O2533" s="9"/>
      <c r="P2533" s="9"/>
      <c r="R2533" s="9"/>
      <c r="U2533" s="9"/>
      <c r="AP2533" s="9"/>
      <c r="AS2533" s="9"/>
      <c r="AV2533" s="9"/>
      <c r="AW2533" s="9"/>
      <c r="AY2533" s="9"/>
      <c r="BB2533" s="9"/>
    </row>
    <row r="2534" spans="3:54">
      <c r="C2534" s="9"/>
      <c r="F2534" s="9"/>
      <c r="G2534" s="9"/>
      <c r="I2534" s="9"/>
      <c r="L2534" s="9"/>
      <c r="O2534" s="9"/>
      <c r="P2534" s="9"/>
      <c r="R2534" s="9"/>
      <c r="U2534" s="9"/>
      <c r="AP2534" s="9"/>
      <c r="AS2534" s="9"/>
      <c r="AV2534" s="9"/>
      <c r="AW2534" s="9"/>
      <c r="AY2534" s="9"/>
      <c r="BB2534" s="9"/>
    </row>
    <row r="2535" spans="3:54">
      <c r="C2535" s="9"/>
      <c r="F2535" s="9"/>
      <c r="G2535" s="9"/>
      <c r="I2535" s="9"/>
      <c r="L2535" s="9"/>
      <c r="O2535" s="9"/>
      <c r="P2535" s="9"/>
      <c r="R2535" s="9"/>
      <c r="U2535" s="9"/>
      <c r="AP2535" s="9"/>
      <c r="AS2535" s="9"/>
      <c r="AV2535" s="9"/>
      <c r="AW2535" s="9"/>
      <c r="AY2535" s="9"/>
      <c r="BB2535" s="9"/>
    </row>
    <row r="2536" spans="3:54">
      <c r="C2536" s="9"/>
      <c r="F2536" s="9"/>
      <c r="G2536" s="9"/>
      <c r="I2536" s="9"/>
      <c r="L2536" s="9"/>
      <c r="O2536" s="9"/>
      <c r="P2536" s="9"/>
      <c r="R2536" s="9"/>
      <c r="U2536" s="9"/>
      <c r="AP2536" s="9"/>
      <c r="AS2536" s="9"/>
      <c r="AV2536" s="9"/>
      <c r="AW2536" s="9"/>
      <c r="AY2536" s="9"/>
      <c r="BB2536" s="9"/>
    </row>
    <row r="2537" spans="3:54">
      <c r="C2537" s="9"/>
      <c r="F2537" s="9"/>
      <c r="G2537" s="9"/>
      <c r="I2537" s="9"/>
      <c r="L2537" s="9"/>
      <c r="O2537" s="9"/>
      <c r="P2537" s="9"/>
      <c r="R2537" s="9"/>
      <c r="U2537" s="9"/>
      <c r="AP2537" s="9"/>
      <c r="AS2537" s="9"/>
      <c r="AV2537" s="9"/>
      <c r="AW2537" s="9"/>
      <c r="AY2537" s="9"/>
      <c r="BB2537" s="9"/>
    </row>
    <row r="2538" spans="3:54">
      <c r="C2538" s="9"/>
      <c r="F2538" s="9"/>
      <c r="G2538" s="9"/>
      <c r="I2538" s="9"/>
      <c r="L2538" s="9"/>
      <c r="O2538" s="9"/>
      <c r="P2538" s="9"/>
      <c r="R2538" s="9"/>
      <c r="U2538" s="9"/>
      <c r="AP2538" s="9"/>
      <c r="AS2538" s="9"/>
      <c r="AV2538" s="9"/>
      <c r="AW2538" s="9"/>
      <c r="AY2538" s="9"/>
      <c r="BB2538" s="9"/>
    </row>
    <row r="2539" spans="3:54">
      <c r="C2539" s="9"/>
      <c r="F2539" s="9"/>
      <c r="G2539" s="9"/>
      <c r="I2539" s="9"/>
      <c r="L2539" s="9"/>
      <c r="O2539" s="9"/>
      <c r="P2539" s="9"/>
      <c r="R2539" s="9"/>
      <c r="U2539" s="9"/>
      <c r="AP2539" s="9"/>
      <c r="AS2539" s="9"/>
      <c r="AV2539" s="9"/>
      <c r="AW2539" s="9"/>
      <c r="AY2539" s="9"/>
      <c r="BB2539" s="9"/>
    </row>
    <row r="2540" spans="3:54">
      <c r="C2540" s="9"/>
      <c r="F2540" s="9"/>
      <c r="G2540" s="9"/>
      <c r="I2540" s="9"/>
      <c r="L2540" s="9"/>
      <c r="O2540" s="9"/>
      <c r="P2540" s="9"/>
      <c r="R2540" s="9"/>
      <c r="U2540" s="9"/>
      <c r="AP2540" s="9"/>
      <c r="AS2540" s="9"/>
      <c r="AV2540" s="9"/>
      <c r="AW2540" s="9"/>
      <c r="AY2540" s="9"/>
      <c r="BB2540" s="9"/>
    </row>
    <row r="2541" spans="3:54">
      <c r="C2541" s="9"/>
      <c r="F2541" s="9"/>
      <c r="G2541" s="9"/>
      <c r="I2541" s="9"/>
      <c r="L2541" s="9"/>
      <c r="O2541" s="9"/>
      <c r="P2541" s="9"/>
      <c r="R2541" s="9"/>
      <c r="U2541" s="9"/>
      <c r="AP2541" s="9"/>
      <c r="AS2541" s="9"/>
      <c r="AV2541" s="9"/>
      <c r="AW2541" s="9"/>
      <c r="AY2541" s="9"/>
      <c r="BB2541" s="9"/>
    </row>
    <row r="2542" spans="3:54">
      <c r="C2542" s="9"/>
      <c r="F2542" s="9"/>
      <c r="G2542" s="9"/>
      <c r="I2542" s="9"/>
      <c r="L2542" s="9"/>
      <c r="O2542" s="9"/>
      <c r="P2542" s="9"/>
      <c r="R2542" s="9"/>
      <c r="U2542" s="9"/>
      <c r="AP2542" s="9"/>
      <c r="AS2542" s="9"/>
      <c r="AV2542" s="9"/>
      <c r="AW2542" s="9"/>
      <c r="AY2542" s="9"/>
      <c r="BB2542" s="9"/>
    </row>
    <row r="2543" spans="3:54">
      <c r="C2543" s="9"/>
      <c r="F2543" s="9"/>
      <c r="G2543" s="9"/>
      <c r="I2543" s="9"/>
      <c r="L2543" s="9"/>
      <c r="O2543" s="9"/>
      <c r="P2543" s="9"/>
      <c r="R2543" s="9"/>
      <c r="U2543" s="9"/>
      <c r="AP2543" s="9"/>
      <c r="AS2543" s="9"/>
      <c r="AV2543" s="9"/>
      <c r="AW2543" s="9"/>
      <c r="AY2543" s="9"/>
      <c r="BB2543" s="9"/>
    </row>
    <row r="2544" spans="3:54">
      <c r="C2544" s="9"/>
      <c r="F2544" s="9"/>
      <c r="G2544" s="9"/>
      <c r="I2544" s="9"/>
      <c r="L2544" s="9"/>
      <c r="O2544" s="9"/>
      <c r="P2544" s="9"/>
      <c r="R2544" s="9"/>
      <c r="U2544" s="9"/>
      <c r="AP2544" s="9"/>
      <c r="AS2544" s="9"/>
      <c r="AV2544" s="9"/>
      <c r="AW2544" s="9"/>
      <c r="AY2544" s="9"/>
      <c r="BB2544" s="9"/>
    </row>
    <row r="2545" spans="3:54">
      <c r="C2545" s="9"/>
      <c r="F2545" s="9"/>
      <c r="G2545" s="9"/>
      <c r="I2545" s="9"/>
      <c r="L2545" s="9"/>
      <c r="O2545" s="9"/>
      <c r="P2545" s="9"/>
      <c r="R2545" s="9"/>
      <c r="U2545" s="9"/>
      <c r="AP2545" s="9"/>
      <c r="AS2545" s="9"/>
      <c r="AV2545" s="9"/>
      <c r="AW2545" s="9"/>
      <c r="AY2545" s="9"/>
      <c r="BB2545" s="9"/>
    </row>
    <row r="2546" spans="3:54">
      <c r="C2546" s="9"/>
      <c r="F2546" s="9"/>
      <c r="G2546" s="9"/>
      <c r="I2546" s="9"/>
      <c r="L2546" s="9"/>
      <c r="O2546" s="9"/>
      <c r="P2546" s="9"/>
      <c r="R2546" s="9"/>
      <c r="U2546" s="9"/>
      <c r="AP2546" s="9"/>
      <c r="AS2546" s="9"/>
      <c r="AV2546" s="9"/>
      <c r="AW2546" s="9"/>
      <c r="AY2546" s="9"/>
      <c r="BB2546" s="9"/>
    </row>
    <row r="2547" spans="3:54">
      <c r="C2547" s="9"/>
      <c r="F2547" s="9"/>
      <c r="G2547" s="9"/>
      <c r="I2547" s="9"/>
      <c r="L2547" s="9"/>
      <c r="O2547" s="9"/>
      <c r="P2547" s="9"/>
      <c r="R2547" s="9"/>
      <c r="U2547" s="9"/>
      <c r="AP2547" s="9"/>
      <c r="AS2547" s="9"/>
      <c r="AV2547" s="9"/>
      <c r="AW2547" s="9"/>
      <c r="AY2547" s="9"/>
      <c r="BB2547" s="9"/>
    </row>
    <row r="2548" spans="3:54">
      <c r="C2548" s="9"/>
      <c r="F2548" s="9"/>
      <c r="G2548" s="9"/>
      <c r="I2548" s="9"/>
      <c r="L2548" s="9"/>
      <c r="O2548" s="9"/>
      <c r="P2548" s="9"/>
      <c r="R2548" s="9"/>
      <c r="U2548" s="9"/>
      <c r="AP2548" s="9"/>
      <c r="AS2548" s="9"/>
      <c r="AV2548" s="9"/>
      <c r="AW2548" s="9"/>
      <c r="AY2548" s="9"/>
      <c r="BB2548" s="9"/>
    </row>
    <row r="2549" spans="3:54">
      <c r="C2549" s="9"/>
      <c r="F2549" s="9"/>
      <c r="G2549" s="9"/>
      <c r="I2549" s="9"/>
      <c r="L2549" s="9"/>
      <c r="O2549" s="9"/>
      <c r="P2549" s="9"/>
      <c r="R2549" s="9"/>
      <c r="U2549" s="9"/>
      <c r="AP2549" s="9"/>
      <c r="AS2549" s="9"/>
      <c r="AV2549" s="9"/>
      <c r="AW2549" s="9"/>
      <c r="AY2549" s="9"/>
      <c r="BB2549" s="9"/>
    </row>
    <row r="2550" spans="3:54">
      <c r="C2550" s="9"/>
      <c r="F2550" s="9"/>
      <c r="G2550" s="9"/>
      <c r="I2550" s="9"/>
      <c r="L2550" s="9"/>
      <c r="O2550" s="9"/>
      <c r="P2550" s="9"/>
      <c r="R2550" s="9"/>
      <c r="U2550" s="9"/>
      <c r="AP2550" s="9"/>
      <c r="AS2550" s="9"/>
      <c r="AV2550" s="9"/>
      <c r="AW2550" s="9"/>
      <c r="AY2550" s="9"/>
      <c r="BB2550" s="9"/>
    </row>
    <row r="2551" spans="3:54">
      <c r="C2551" s="9"/>
      <c r="F2551" s="9"/>
      <c r="G2551" s="9"/>
      <c r="I2551" s="9"/>
      <c r="L2551" s="9"/>
      <c r="O2551" s="9"/>
      <c r="P2551" s="9"/>
      <c r="R2551" s="9"/>
      <c r="U2551" s="9"/>
      <c r="AP2551" s="9"/>
      <c r="AS2551" s="9"/>
      <c r="AV2551" s="9"/>
      <c r="AW2551" s="9"/>
      <c r="AY2551" s="9"/>
      <c r="BB2551" s="9"/>
    </row>
    <row r="2552" spans="3:54">
      <c r="C2552" s="9"/>
      <c r="F2552" s="9"/>
      <c r="G2552" s="9"/>
      <c r="I2552" s="9"/>
      <c r="L2552" s="9"/>
      <c r="O2552" s="9"/>
      <c r="P2552" s="9"/>
      <c r="R2552" s="9"/>
      <c r="U2552" s="9"/>
      <c r="AP2552" s="9"/>
      <c r="AS2552" s="9"/>
      <c r="AV2552" s="9"/>
      <c r="AW2552" s="9"/>
      <c r="AY2552" s="9"/>
      <c r="BB2552" s="9"/>
    </row>
    <row r="2553" spans="3:54">
      <c r="C2553" s="9"/>
      <c r="F2553" s="9"/>
      <c r="G2553" s="9"/>
      <c r="I2553" s="9"/>
      <c r="L2553" s="9"/>
      <c r="O2553" s="9"/>
      <c r="P2553" s="9"/>
      <c r="R2553" s="9"/>
      <c r="U2553" s="9"/>
      <c r="AP2553" s="9"/>
      <c r="AS2553" s="9"/>
      <c r="AV2553" s="9"/>
      <c r="AW2553" s="9"/>
      <c r="AY2553" s="9"/>
      <c r="BB2553" s="9"/>
    </row>
    <row r="2554" spans="3:54">
      <c r="C2554" s="9"/>
      <c r="F2554" s="9"/>
      <c r="G2554" s="9"/>
      <c r="I2554" s="9"/>
      <c r="L2554" s="9"/>
      <c r="O2554" s="9"/>
      <c r="P2554" s="9"/>
      <c r="R2554" s="9"/>
      <c r="U2554" s="9"/>
      <c r="AP2554" s="9"/>
      <c r="AS2554" s="9"/>
      <c r="AV2554" s="9"/>
      <c r="AW2554" s="9"/>
      <c r="AY2554" s="9"/>
      <c r="BB2554" s="9"/>
    </row>
    <row r="2555" spans="3:54">
      <c r="C2555" s="9"/>
      <c r="F2555" s="9"/>
      <c r="G2555" s="9"/>
      <c r="I2555" s="9"/>
      <c r="L2555" s="9"/>
      <c r="O2555" s="9"/>
      <c r="P2555" s="9"/>
      <c r="R2555" s="9"/>
      <c r="U2555" s="9"/>
      <c r="AP2555" s="9"/>
      <c r="AS2555" s="9"/>
      <c r="AV2555" s="9"/>
      <c r="AW2555" s="9"/>
      <c r="AY2555" s="9"/>
      <c r="BB2555" s="9"/>
    </row>
    <row r="2556" spans="3:54">
      <c r="C2556" s="9"/>
      <c r="F2556" s="9"/>
      <c r="G2556" s="9"/>
      <c r="I2556" s="9"/>
      <c r="L2556" s="9"/>
      <c r="O2556" s="9"/>
      <c r="P2556" s="9"/>
      <c r="R2556" s="9"/>
      <c r="U2556" s="9"/>
      <c r="AP2556" s="9"/>
      <c r="AS2556" s="9"/>
      <c r="AV2556" s="9"/>
      <c r="AW2556" s="9"/>
      <c r="AY2556" s="9"/>
      <c r="BB2556" s="9"/>
    </row>
    <row r="2557" spans="3:54">
      <c r="C2557" s="9"/>
      <c r="F2557" s="9"/>
      <c r="G2557" s="9"/>
      <c r="I2557" s="9"/>
      <c r="L2557" s="9"/>
      <c r="O2557" s="9"/>
      <c r="P2557" s="9"/>
      <c r="R2557" s="9"/>
      <c r="U2557" s="9"/>
      <c r="AP2557" s="9"/>
      <c r="AS2557" s="9"/>
      <c r="AV2557" s="9"/>
      <c r="AW2557" s="9"/>
      <c r="AY2557" s="9"/>
      <c r="BB2557" s="9"/>
    </row>
    <row r="2558" spans="3:54">
      <c r="C2558" s="9"/>
      <c r="F2558" s="9"/>
      <c r="G2558" s="9"/>
      <c r="I2558" s="9"/>
      <c r="L2558" s="9"/>
      <c r="O2558" s="9"/>
      <c r="P2558" s="9"/>
      <c r="R2558" s="9"/>
      <c r="U2558" s="9"/>
      <c r="AP2558" s="9"/>
      <c r="AS2558" s="9"/>
      <c r="AV2558" s="9"/>
      <c r="AW2558" s="9"/>
      <c r="AY2558" s="9"/>
      <c r="BB2558" s="9"/>
    </row>
    <row r="2559" spans="3:54">
      <c r="C2559" s="9"/>
      <c r="F2559" s="9"/>
      <c r="G2559" s="9"/>
      <c r="I2559" s="9"/>
      <c r="L2559" s="9"/>
      <c r="O2559" s="9"/>
      <c r="P2559" s="9"/>
      <c r="R2559" s="9"/>
      <c r="U2559" s="9"/>
      <c r="AP2559" s="9"/>
      <c r="AS2559" s="9"/>
      <c r="AV2559" s="9"/>
      <c r="AW2559" s="9"/>
      <c r="AY2559" s="9"/>
      <c r="BB2559" s="9"/>
    </row>
    <row r="2560" spans="3:54">
      <c r="C2560" s="9"/>
      <c r="F2560" s="9"/>
      <c r="G2560" s="9"/>
      <c r="I2560" s="9"/>
      <c r="L2560" s="9"/>
      <c r="O2560" s="9"/>
      <c r="P2560" s="9"/>
      <c r="R2560" s="9"/>
      <c r="U2560" s="9"/>
      <c r="AP2560" s="9"/>
      <c r="AS2560" s="9"/>
      <c r="AV2560" s="9"/>
      <c r="AW2560" s="9"/>
      <c r="AY2560" s="9"/>
      <c r="BB2560" s="9"/>
    </row>
    <row r="2561" spans="3:54">
      <c r="C2561" s="9"/>
      <c r="F2561" s="9"/>
      <c r="G2561" s="9"/>
      <c r="I2561" s="9"/>
      <c r="L2561" s="9"/>
      <c r="O2561" s="9"/>
      <c r="P2561" s="9"/>
      <c r="R2561" s="9"/>
      <c r="U2561" s="9"/>
      <c r="AP2561" s="9"/>
      <c r="AS2561" s="9"/>
      <c r="AV2561" s="9"/>
      <c r="AW2561" s="9"/>
      <c r="AY2561" s="9"/>
      <c r="BB2561" s="9"/>
    </row>
    <row r="2562" spans="3:54">
      <c r="C2562" s="9"/>
      <c r="F2562" s="9"/>
      <c r="G2562" s="9"/>
      <c r="I2562" s="9"/>
      <c r="L2562" s="9"/>
      <c r="O2562" s="9"/>
      <c r="P2562" s="9"/>
      <c r="R2562" s="9"/>
      <c r="U2562" s="9"/>
      <c r="AP2562" s="9"/>
      <c r="AS2562" s="9"/>
      <c r="AV2562" s="9"/>
      <c r="AW2562" s="9"/>
      <c r="AY2562" s="9"/>
      <c r="BB2562" s="9"/>
    </row>
    <row r="2563" spans="3:54">
      <c r="C2563" s="9"/>
      <c r="F2563" s="9"/>
      <c r="G2563" s="9"/>
      <c r="I2563" s="9"/>
      <c r="L2563" s="9"/>
      <c r="O2563" s="9"/>
      <c r="P2563" s="9"/>
      <c r="R2563" s="9"/>
      <c r="U2563" s="9"/>
      <c r="AP2563" s="9"/>
      <c r="AS2563" s="9"/>
      <c r="AV2563" s="9"/>
      <c r="AW2563" s="9"/>
      <c r="AY2563" s="9"/>
      <c r="BB2563" s="9"/>
    </row>
    <row r="2564" spans="3:54">
      <c r="C2564" s="9"/>
      <c r="F2564" s="9"/>
      <c r="G2564" s="9"/>
      <c r="I2564" s="9"/>
      <c r="L2564" s="9"/>
      <c r="O2564" s="9"/>
      <c r="P2564" s="9"/>
      <c r="R2564" s="9"/>
      <c r="U2564" s="9"/>
      <c r="AP2564" s="9"/>
      <c r="AS2564" s="9"/>
      <c r="AV2564" s="9"/>
      <c r="AW2564" s="9"/>
      <c r="AY2564" s="9"/>
      <c r="BB2564" s="9"/>
    </row>
    <row r="2565" spans="3:54">
      <c r="C2565" s="9"/>
      <c r="F2565" s="9"/>
      <c r="G2565" s="9"/>
      <c r="I2565" s="9"/>
      <c r="L2565" s="9"/>
      <c r="O2565" s="9"/>
      <c r="P2565" s="9"/>
      <c r="R2565" s="9"/>
      <c r="U2565" s="9"/>
      <c r="AP2565" s="9"/>
      <c r="AS2565" s="9"/>
      <c r="AV2565" s="9"/>
      <c r="AW2565" s="9"/>
      <c r="AY2565" s="9"/>
      <c r="BB2565" s="9"/>
    </row>
    <row r="2566" spans="3:54">
      <c r="C2566" s="9"/>
      <c r="F2566" s="9"/>
      <c r="G2566" s="9"/>
      <c r="I2566" s="9"/>
      <c r="L2566" s="9"/>
      <c r="O2566" s="9"/>
      <c r="P2566" s="9"/>
      <c r="R2566" s="9"/>
      <c r="U2566" s="9"/>
      <c r="AP2566" s="9"/>
      <c r="AS2566" s="9"/>
      <c r="AV2566" s="9"/>
      <c r="AW2566" s="9"/>
      <c r="AY2566" s="9"/>
      <c r="BB2566" s="9"/>
    </row>
    <row r="2567" spans="3:54">
      <c r="C2567" s="9"/>
      <c r="F2567" s="9"/>
      <c r="G2567" s="9"/>
      <c r="I2567" s="9"/>
      <c r="L2567" s="9"/>
      <c r="O2567" s="9"/>
      <c r="P2567" s="9"/>
      <c r="R2567" s="9"/>
      <c r="U2567" s="9"/>
      <c r="AP2567" s="9"/>
      <c r="AS2567" s="9"/>
      <c r="AV2567" s="9"/>
      <c r="AW2567" s="9"/>
      <c r="AY2567" s="9"/>
      <c r="BB2567" s="9"/>
    </row>
    <row r="2568" spans="3:54">
      <c r="C2568" s="9"/>
      <c r="F2568" s="9"/>
      <c r="G2568" s="9"/>
      <c r="I2568" s="9"/>
      <c r="L2568" s="9"/>
      <c r="O2568" s="9"/>
      <c r="P2568" s="9"/>
      <c r="R2568" s="9"/>
      <c r="U2568" s="9"/>
      <c r="AP2568" s="9"/>
      <c r="AS2568" s="9"/>
      <c r="AV2568" s="9"/>
      <c r="AW2568" s="9"/>
      <c r="AY2568" s="9"/>
      <c r="BB2568" s="9"/>
    </row>
    <row r="2569" spans="3:54">
      <c r="C2569" s="9"/>
      <c r="F2569" s="9"/>
      <c r="G2569" s="9"/>
      <c r="I2569" s="9"/>
      <c r="L2569" s="9"/>
      <c r="O2569" s="9"/>
      <c r="P2569" s="9"/>
      <c r="R2569" s="9"/>
      <c r="U2569" s="9"/>
      <c r="AP2569" s="9"/>
      <c r="AS2569" s="9"/>
      <c r="AV2569" s="9"/>
      <c r="AW2569" s="9"/>
      <c r="AY2569" s="9"/>
      <c r="BB2569" s="9"/>
    </row>
    <row r="2570" spans="3:54">
      <c r="C2570" s="9"/>
      <c r="F2570" s="9"/>
      <c r="G2570" s="9"/>
      <c r="I2570" s="9"/>
      <c r="L2570" s="9"/>
      <c r="O2570" s="9"/>
      <c r="P2570" s="9"/>
      <c r="R2570" s="9"/>
      <c r="U2570" s="9"/>
      <c r="AP2570" s="9"/>
      <c r="AS2570" s="9"/>
      <c r="AV2570" s="9"/>
      <c r="AW2570" s="9"/>
      <c r="AY2570" s="9"/>
      <c r="BB2570" s="9"/>
    </row>
    <row r="2571" spans="3:54">
      <c r="C2571" s="9"/>
      <c r="F2571" s="9"/>
      <c r="G2571" s="9"/>
      <c r="I2571" s="9"/>
      <c r="L2571" s="9"/>
      <c r="O2571" s="9"/>
      <c r="P2571" s="9"/>
      <c r="R2571" s="9"/>
      <c r="U2571" s="9"/>
      <c r="AP2571" s="9"/>
      <c r="AS2571" s="9"/>
      <c r="AV2571" s="9"/>
      <c r="AW2571" s="9"/>
      <c r="AY2571" s="9"/>
      <c r="BB2571" s="9"/>
    </row>
    <row r="2572" spans="3:54">
      <c r="C2572" s="9"/>
      <c r="F2572" s="9"/>
      <c r="G2572" s="9"/>
      <c r="I2572" s="9"/>
      <c r="L2572" s="9"/>
      <c r="O2572" s="9"/>
      <c r="P2572" s="9"/>
      <c r="R2572" s="9"/>
      <c r="U2572" s="9"/>
      <c r="AP2572" s="9"/>
      <c r="AS2572" s="9"/>
      <c r="AV2572" s="9"/>
      <c r="AW2572" s="9"/>
      <c r="AY2572" s="9"/>
      <c r="BB2572" s="9"/>
    </row>
    <row r="2573" spans="3:54">
      <c r="C2573" s="9"/>
      <c r="F2573" s="9"/>
      <c r="G2573" s="9"/>
      <c r="I2573" s="9"/>
      <c r="L2573" s="9"/>
      <c r="O2573" s="9"/>
      <c r="P2573" s="9"/>
      <c r="R2573" s="9"/>
      <c r="U2573" s="9"/>
      <c r="AP2573" s="9"/>
      <c r="AS2573" s="9"/>
      <c r="AV2573" s="9"/>
      <c r="AW2573" s="9"/>
      <c r="AY2573" s="9"/>
      <c r="BB2573" s="9"/>
    </row>
    <row r="2574" spans="3:54">
      <c r="C2574" s="9"/>
      <c r="F2574" s="9"/>
      <c r="G2574" s="9"/>
      <c r="I2574" s="9"/>
      <c r="L2574" s="9"/>
      <c r="O2574" s="9"/>
      <c r="P2574" s="9"/>
      <c r="R2574" s="9"/>
      <c r="U2574" s="9"/>
      <c r="AP2574" s="9"/>
      <c r="AS2574" s="9"/>
      <c r="AV2574" s="9"/>
      <c r="AW2574" s="9"/>
      <c r="AY2574" s="9"/>
      <c r="BB2574" s="9"/>
    </row>
    <row r="2575" spans="3:54">
      <c r="C2575" s="9"/>
      <c r="F2575" s="9"/>
      <c r="G2575" s="9"/>
      <c r="I2575" s="9"/>
      <c r="L2575" s="9"/>
      <c r="O2575" s="9"/>
      <c r="P2575" s="9"/>
      <c r="R2575" s="9"/>
      <c r="U2575" s="9"/>
      <c r="AP2575" s="9"/>
      <c r="AS2575" s="9"/>
      <c r="AV2575" s="9"/>
      <c r="AW2575" s="9"/>
      <c r="AY2575" s="9"/>
      <c r="BB2575" s="9"/>
    </row>
    <row r="2576" spans="3:54">
      <c r="C2576" s="9"/>
      <c r="F2576" s="9"/>
      <c r="G2576" s="9"/>
      <c r="I2576" s="9"/>
      <c r="L2576" s="9"/>
      <c r="O2576" s="9"/>
      <c r="P2576" s="9"/>
      <c r="R2576" s="9"/>
      <c r="U2576" s="9"/>
      <c r="AP2576" s="9"/>
      <c r="AS2576" s="9"/>
      <c r="AV2576" s="9"/>
      <c r="AW2576" s="9"/>
      <c r="AY2576" s="9"/>
      <c r="BB2576" s="9"/>
    </row>
    <row r="2577" spans="3:54">
      <c r="C2577" s="9"/>
      <c r="F2577" s="9"/>
      <c r="G2577" s="9"/>
      <c r="I2577" s="9"/>
      <c r="L2577" s="9"/>
      <c r="O2577" s="9"/>
      <c r="P2577" s="9"/>
      <c r="R2577" s="9"/>
      <c r="U2577" s="9"/>
      <c r="AP2577" s="9"/>
      <c r="AS2577" s="9"/>
      <c r="AV2577" s="9"/>
      <c r="AW2577" s="9"/>
      <c r="AY2577" s="9"/>
      <c r="BB2577" s="9"/>
    </row>
    <row r="2578" spans="3:54">
      <c r="C2578" s="9"/>
      <c r="F2578" s="9"/>
      <c r="G2578" s="9"/>
      <c r="I2578" s="9"/>
      <c r="L2578" s="9"/>
      <c r="O2578" s="9"/>
      <c r="P2578" s="9"/>
      <c r="R2578" s="9"/>
      <c r="U2578" s="9"/>
      <c r="AP2578" s="9"/>
      <c r="AS2578" s="9"/>
      <c r="AV2578" s="9"/>
      <c r="AW2578" s="9"/>
      <c r="AY2578" s="9"/>
      <c r="BB2578" s="9"/>
    </row>
    <row r="2579" spans="3:54">
      <c r="C2579" s="9"/>
      <c r="F2579" s="9"/>
      <c r="G2579" s="9"/>
      <c r="I2579" s="9"/>
      <c r="L2579" s="9"/>
      <c r="O2579" s="9"/>
      <c r="P2579" s="9"/>
      <c r="R2579" s="9"/>
      <c r="U2579" s="9"/>
      <c r="AP2579" s="9"/>
      <c r="AS2579" s="9"/>
      <c r="AV2579" s="9"/>
      <c r="AW2579" s="9"/>
      <c r="AY2579" s="9"/>
      <c r="BB2579" s="9"/>
    </row>
    <row r="2580" spans="3:54">
      <c r="C2580" s="9"/>
      <c r="F2580" s="9"/>
      <c r="G2580" s="9"/>
      <c r="I2580" s="9"/>
      <c r="L2580" s="9"/>
      <c r="O2580" s="9"/>
      <c r="P2580" s="9"/>
      <c r="R2580" s="9"/>
      <c r="U2580" s="9"/>
      <c r="AP2580" s="9"/>
      <c r="AS2580" s="9"/>
      <c r="AV2580" s="9"/>
      <c r="AW2580" s="9"/>
      <c r="AY2580" s="9"/>
      <c r="BB2580" s="9"/>
    </row>
    <row r="2581" spans="3:54">
      <c r="C2581" s="9"/>
      <c r="F2581" s="9"/>
      <c r="G2581" s="9"/>
      <c r="I2581" s="9"/>
      <c r="L2581" s="9"/>
      <c r="O2581" s="9"/>
      <c r="P2581" s="9"/>
      <c r="R2581" s="9"/>
      <c r="U2581" s="9"/>
      <c r="AP2581" s="9"/>
      <c r="AS2581" s="9"/>
      <c r="AV2581" s="9"/>
      <c r="AW2581" s="9"/>
      <c r="AY2581" s="9"/>
      <c r="BB2581" s="9"/>
    </row>
    <row r="2582" spans="3:54">
      <c r="C2582" s="9"/>
      <c r="F2582" s="9"/>
      <c r="G2582" s="9"/>
      <c r="I2582" s="9"/>
      <c r="L2582" s="9"/>
      <c r="O2582" s="9"/>
      <c r="P2582" s="9"/>
      <c r="R2582" s="9"/>
      <c r="U2582" s="9"/>
      <c r="AP2582" s="9"/>
      <c r="AS2582" s="9"/>
      <c r="AV2582" s="9"/>
      <c r="AW2582" s="9"/>
      <c r="AY2582" s="9"/>
      <c r="BB2582" s="9"/>
    </row>
    <row r="2583" spans="3:54">
      <c r="C2583" s="9"/>
      <c r="F2583" s="9"/>
      <c r="G2583" s="9"/>
      <c r="I2583" s="9"/>
      <c r="L2583" s="9"/>
      <c r="O2583" s="9"/>
      <c r="P2583" s="9"/>
      <c r="R2583" s="9"/>
      <c r="U2583" s="9"/>
      <c r="AP2583" s="9"/>
      <c r="AS2583" s="9"/>
      <c r="AV2583" s="9"/>
      <c r="AW2583" s="9"/>
      <c r="AY2583" s="9"/>
      <c r="BB2583" s="9"/>
    </row>
    <row r="2584" spans="3:54">
      <c r="C2584" s="9"/>
      <c r="F2584" s="9"/>
      <c r="G2584" s="9"/>
      <c r="I2584" s="9"/>
      <c r="L2584" s="9"/>
      <c r="O2584" s="9"/>
      <c r="P2584" s="9"/>
      <c r="R2584" s="9"/>
      <c r="U2584" s="9"/>
      <c r="AP2584" s="9"/>
      <c r="AS2584" s="9"/>
      <c r="AV2584" s="9"/>
      <c r="AW2584" s="9"/>
      <c r="AY2584" s="9"/>
      <c r="BB2584" s="9"/>
    </row>
    <row r="2585" spans="3:54">
      <c r="C2585" s="9"/>
      <c r="F2585" s="9"/>
      <c r="G2585" s="9"/>
      <c r="I2585" s="9"/>
      <c r="L2585" s="9"/>
      <c r="O2585" s="9"/>
      <c r="P2585" s="9"/>
      <c r="R2585" s="9"/>
      <c r="U2585" s="9"/>
      <c r="AP2585" s="9"/>
      <c r="AS2585" s="9"/>
      <c r="AV2585" s="9"/>
      <c r="AW2585" s="9"/>
      <c r="AY2585" s="9"/>
      <c r="BB2585" s="9"/>
    </row>
    <row r="2586" spans="3:54">
      <c r="C2586" s="9"/>
      <c r="F2586" s="9"/>
      <c r="G2586" s="9"/>
      <c r="I2586" s="9"/>
      <c r="L2586" s="9"/>
      <c r="O2586" s="9"/>
      <c r="P2586" s="9"/>
      <c r="R2586" s="9"/>
      <c r="U2586" s="9"/>
      <c r="AP2586" s="9"/>
      <c r="AS2586" s="9"/>
      <c r="AV2586" s="9"/>
      <c r="AW2586" s="9"/>
      <c r="AY2586" s="9"/>
      <c r="BB2586" s="9"/>
    </row>
    <row r="2587" spans="3:54">
      <c r="C2587" s="9"/>
      <c r="F2587" s="9"/>
      <c r="G2587" s="9"/>
      <c r="I2587" s="9"/>
      <c r="L2587" s="9"/>
      <c r="O2587" s="9"/>
      <c r="P2587" s="9"/>
      <c r="R2587" s="9"/>
      <c r="U2587" s="9"/>
      <c r="AP2587" s="9"/>
      <c r="AS2587" s="9"/>
      <c r="AV2587" s="9"/>
      <c r="AW2587" s="9"/>
      <c r="AY2587" s="9"/>
      <c r="BB2587" s="9"/>
    </row>
    <row r="2588" spans="3:54">
      <c r="C2588" s="9"/>
      <c r="F2588" s="9"/>
      <c r="G2588" s="9"/>
      <c r="I2588" s="9"/>
      <c r="L2588" s="9"/>
      <c r="O2588" s="9"/>
      <c r="P2588" s="9"/>
      <c r="R2588" s="9"/>
      <c r="U2588" s="9"/>
      <c r="AP2588" s="9"/>
      <c r="AS2588" s="9"/>
      <c r="AV2588" s="9"/>
      <c r="AW2588" s="9"/>
      <c r="AY2588" s="9"/>
      <c r="BB2588" s="9"/>
    </row>
    <row r="2589" spans="3:54">
      <c r="C2589" s="9"/>
      <c r="F2589" s="9"/>
      <c r="G2589" s="9"/>
      <c r="I2589" s="9"/>
      <c r="L2589" s="9"/>
      <c r="O2589" s="9"/>
      <c r="P2589" s="9"/>
      <c r="R2589" s="9"/>
      <c r="U2589" s="9"/>
      <c r="AP2589" s="9"/>
      <c r="AS2589" s="9"/>
      <c r="AV2589" s="9"/>
      <c r="AW2589" s="9"/>
      <c r="AY2589" s="9"/>
      <c r="BB2589" s="9"/>
    </row>
    <row r="2590" spans="3:54">
      <c r="C2590" s="9"/>
      <c r="F2590" s="9"/>
      <c r="G2590" s="9"/>
      <c r="I2590" s="9"/>
      <c r="L2590" s="9"/>
      <c r="O2590" s="9"/>
      <c r="P2590" s="9"/>
      <c r="R2590" s="9"/>
      <c r="U2590" s="9"/>
      <c r="AP2590" s="9"/>
      <c r="AS2590" s="9"/>
      <c r="AV2590" s="9"/>
      <c r="AW2590" s="9"/>
      <c r="AY2590" s="9"/>
      <c r="BB2590" s="9"/>
    </row>
    <row r="2591" spans="3:54">
      <c r="C2591" s="9"/>
      <c r="F2591" s="9"/>
      <c r="G2591" s="9"/>
      <c r="I2591" s="9"/>
      <c r="L2591" s="9"/>
      <c r="O2591" s="9"/>
      <c r="P2591" s="9"/>
      <c r="R2591" s="9"/>
      <c r="U2591" s="9"/>
      <c r="AP2591" s="9"/>
      <c r="AS2591" s="9"/>
      <c r="AV2591" s="9"/>
      <c r="AW2591" s="9"/>
      <c r="AY2591" s="9"/>
      <c r="BB2591" s="9"/>
    </row>
    <row r="2592" spans="3:54">
      <c r="C2592" s="9"/>
      <c r="F2592" s="9"/>
      <c r="G2592" s="9"/>
      <c r="I2592" s="9"/>
      <c r="L2592" s="9"/>
      <c r="O2592" s="9"/>
      <c r="P2592" s="9"/>
      <c r="R2592" s="9"/>
      <c r="U2592" s="9"/>
      <c r="AP2592" s="9"/>
      <c r="AS2592" s="9"/>
      <c r="AV2592" s="9"/>
      <c r="AW2592" s="9"/>
      <c r="AY2592" s="9"/>
      <c r="BB2592" s="9"/>
    </row>
    <row r="2593" spans="3:54">
      <c r="C2593" s="9"/>
      <c r="F2593" s="9"/>
      <c r="G2593" s="9"/>
      <c r="I2593" s="9"/>
      <c r="L2593" s="9"/>
      <c r="O2593" s="9"/>
      <c r="P2593" s="9"/>
      <c r="R2593" s="9"/>
      <c r="U2593" s="9"/>
      <c r="AP2593" s="9"/>
      <c r="AS2593" s="9"/>
      <c r="AV2593" s="9"/>
      <c r="AW2593" s="9"/>
      <c r="AY2593" s="9"/>
      <c r="BB2593" s="9"/>
    </row>
    <row r="2594" spans="3:54">
      <c r="C2594" s="9"/>
      <c r="F2594" s="9"/>
      <c r="G2594" s="9"/>
      <c r="I2594" s="9"/>
      <c r="L2594" s="9"/>
      <c r="O2594" s="9"/>
      <c r="P2594" s="9"/>
      <c r="R2594" s="9"/>
      <c r="U2594" s="9"/>
      <c r="AP2594" s="9"/>
      <c r="AS2594" s="9"/>
      <c r="AV2594" s="9"/>
      <c r="AW2594" s="9"/>
      <c r="AY2594" s="9"/>
      <c r="BB2594" s="9"/>
    </row>
    <row r="2595" spans="3:54">
      <c r="C2595" s="9"/>
      <c r="F2595" s="9"/>
      <c r="G2595" s="9"/>
      <c r="I2595" s="9"/>
      <c r="L2595" s="9"/>
      <c r="O2595" s="9"/>
      <c r="P2595" s="9"/>
      <c r="R2595" s="9"/>
      <c r="U2595" s="9"/>
      <c r="AP2595" s="9"/>
      <c r="AS2595" s="9"/>
      <c r="AV2595" s="9"/>
      <c r="AW2595" s="9"/>
      <c r="AY2595" s="9"/>
      <c r="BB2595" s="9"/>
    </row>
    <row r="2596" spans="3:54">
      <c r="C2596" s="9"/>
      <c r="F2596" s="9"/>
      <c r="G2596" s="9"/>
      <c r="I2596" s="9"/>
      <c r="L2596" s="9"/>
      <c r="O2596" s="9"/>
      <c r="P2596" s="9"/>
      <c r="R2596" s="9"/>
      <c r="U2596" s="9"/>
      <c r="AP2596" s="9"/>
      <c r="AS2596" s="9"/>
      <c r="AV2596" s="9"/>
      <c r="AW2596" s="9"/>
      <c r="AY2596" s="9"/>
      <c r="BB2596" s="9"/>
    </row>
    <row r="2597" spans="3:54">
      <c r="C2597" s="9"/>
      <c r="F2597" s="9"/>
      <c r="G2597" s="9"/>
      <c r="I2597" s="9"/>
      <c r="L2597" s="9"/>
      <c r="O2597" s="9"/>
      <c r="P2597" s="9"/>
      <c r="R2597" s="9"/>
      <c r="U2597" s="9"/>
      <c r="AP2597" s="9"/>
      <c r="AS2597" s="9"/>
      <c r="AV2597" s="9"/>
      <c r="AW2597" s="9"/>
      <c r="AY2597" s="9"/>
      <c r="BB2597" s="9"/>
    </row>
    <row r="2598" spans="3:54">
      <c r="C2598" s="9"/>
      <c r="F2598" s="9"/>
      <c r="G2598" s="9"/>
      <c r="I2598" s="9"/>
      <c r="L2598" s="9"/>
      <c r="O2598" s="9"/>
      <c r="P2598" s="9"/>
      <c r="R2598" s="9"/>
      <c r="U2598" s="9"/>
      <c r="AP2598" s="9"/>
      <c r="AS2598" s="9"/>
      <c r="AV2598" s="9"/>
      <c r="AW2598" s="9"/>
      <c r="AY2598" s="9"/>
      <c r="BB2598" s="9"/>
    </row>
    <row r="2599" spans="3:54">
      <c r="C2599" s="9"/>
      <c r="F2599" s="9"/>
      <c r="G2599" s="9"/>
      <c r="I2599" s="9"/>
      <c r="L2599" s="9"/>
      <c r="O2599" s="9"/>
      <c r="P2599" s="9"/>
      <c r="R2599" s="9"/>
      <c r="U2599" s="9"/>
      <c r="AP2599" s="9"/>
      <c r="AS2599" s="9"/>
      <c r="AV2599" s="9"/>
      <c r="AW2599" s="9"/>
      <c r="AY2599" s="9"/>
      <c r="BB2599" s="9"/>
    </row>
    <row r="2600" spans="3:54">
      <c r="C2600" s="9"/>
      <c r="F2600" s="9"/>
      <c r="G2600" s="9"/>
      <c r="I2600" s="9"/>
      <c r="L2600" s="9"/>
      <c r="O2600" s="9"/>
      <c r="P2600" s="9"/>
      <c r="R2600" s="9"/>
      <c r="U2600" s="9"/>
      <c r="AP2600" s="9"/>
      <c r="AS2600" s="9"/>
      <c r="AV2600" s="9"/>
      <c r="AW2600" s="9"/>
      <c r="AY2600" s="9"/>
      <c r="BB2600" s="9"/>
    </row>
    <row r="2601" spans="3:54">
      <c r="C2601" s="9"/>
      <c r="F2601" s="9"/>
      <c r="G2601" s="9"/>
      <c r="I2601" s="9"/>
      <c r="L2601" s="9"/>
      <c r="O2601" s="9"/>
      <c r="P2601" s="9"/>
      <c r="R2601" s="9"/>
      <c r="U2601" s="9"/>
      <c r="AP2601" s="9"/>
      <c r="AS2601" s="9"/>
      <c r="AV2601" s="9"/>
      <c r="AW2601" s="9"/>
      <c r="AY2601" s="9"/>
      <c r="BB2601" s="9"/>
    </row>
    <row r="2602" spans="3:54">
      <c r="C2602" s="9"/>
      <c r="F2602" s="9"/>
      <c r="G2602" s="9"/>
      <c r="I2602" s="9"/>
      <c r="L2602" s="9"/>
      <c r="O2602" s="9"/>
      <c r="P2602" s="9"/>
      <c r="R2602" s="9"/>
      <c r="U2602" s="9"/>
      <c r="AP2602" s="9"/>
      <c r="AS2602" s="9"/>
      <c r="AV2602" s="9"/>
      <c r="AW2602" s="9"/>
      <c r="AY2602" s="9"/>
      <c r="BB2602" s="9"/>
    </row>
    <row r="2603" spans="3:54">
      <c r="C2603" s="9"/>
      <c r="F2603" s="9"/>
      <c r="G2603" s="9"/>
      <c r="I2603" s="9"/>
      <c r="L2603" s="9"/>
      <c r="O2603" s="9"/>
      <c r="P2603" s="9"/>
      <c r="R2603" s="9"/>
      <c r="U2603" s="9"/>
      <c r="AP2603" s="9"/>
      <c r="AS2603" s="9"/>
      <c r="AV2603" s="9"/>
      <c r="AW2603" s="9"/>
      <c r="AY2603" s="9"/>
      <c r="BB2603" s="9"/>
    </row>
    <row r="2604" spans="3:54">
      <c r="C2604" s="9"/>
      <c r="F2604" s="9"/>
      <c r="G2604" s="9"/>
      <c r="I2604" s="9"/>
      <c r="L2604" s="9"/>
      <c r="O2604" s="9"/>
      <c r="P2604" s="9"/>
      <c r="R2604" s="9"/>
      <c r="U2604" s="9"/>
      <c r="AP2604" s="9"/>
      <c r="AS2604" s="9"/>
      <c r="AV2604" s="9"/>
      <c r="AW2604" s="9"/>
      <c r="AY2604" s="9"/>
      <c r="BB2604" s="9"/>
    </row>
    <row r="2605" spans="3:54">
      <c r="C2605" s="9"/>
      <c r="F2605" s="9"/>
      <c r="G2605" s="9"/>
      <c r="I2605" s="9"/>
      <c r="L2605" s="9"/>
      <c r="O2605" s="9"/>
      <c r="P2605" s="9"/>
      <c r="R2605" s="9"/>
      <c r="U2605" s="9"/>
      <c r="AP2605" s="9"/>
      <c r="AS2605" s="9"/>
      <c r="AV2605" s="9"/>
      <c r="AW2605" s="9"/>
      <c r="AY2605" s="9"/>
      <c r="BB2605" s="9"/>
    </row>
    <row r="2606" spans="3:54">
      <c r="C2606" s="9"/>
      <c r="F2606" s="9"/>
      <c r="G2606" s="9"/>
      <c r="I2606" s="9"/>
      <c r="L2606" s="9"/>
      <c r="O2606" s="9"/>
      <c r="P2606" s="9"/>
      <c r="R2606" s="9"/>
      <c r="U2606" s="9"/>
      <c r="AP2606" s="9"/>
      <c r="AS2606" s="9"/>
      <c r="AV2606" s="9"/>
      <c r="AW2606" s="9"/>
      <c r="AY2606" s="9"/>
      <c r="BB2606" s="9"/>
    </row>
    <row r="2607" spans="3:54">
      <c r="C2607" s="9"/>
      <c r="F2607" s="9"/>
      <c r="G2607" s="9"/>
      <c r="I2607" s="9"/>
      <c r="L2607" s="9"/>
      <c r="O2607" s="9"/>
      <c r="P2607" s="9"/>
      <c r="R2607" s="9"/>
      <c r="U2607" s="9"/>
      <c r="AP2607" s="9"/>
      <c r="AS2607" s="9"/>
      <c r="AV2607" s="9"/>
      <c r="AW2607" s="9"/>
      <c r="AY2607" s="9"/>
      <c r="BB2607" s="9"/>
    </row>
    <row r="2608" spans="3:54">
      <c r="C2608" s="9"/>
      <c r="F2608" s="9"/>
      <c r="G2608" s="9"/>
      <c r="I2608" s="9"/>
      <c r="L2608" s="9"/>
      <c r="O2608" s="9"/>
      <c r="P2608" s="9"/>
      <c r="R2608" s="9"/>
      <c r="U2608" s="9"/>
      <c r="AP2608" s="9"/>
      <c r="AS2608" s="9"/>
      <c r="AV2608" s="9"/>
      <c r="AW2608" s="9"/>
      <c r="AY2608" s="9"/>
      <c r="BB2608" s="9"/>
    </row>
    <row r="2609" spans="3:54">
      <c r="C2609" s="9"/>
      <c r="F2609" s="9"/>
      <c r="G2609" s="9"/>
      <c r="I2609" s="9"/>
      <c r="L2609" s="9"/>
      <c r="O2609" s="9"/>
      <c r="P2609" s="9"/>
      <c r="R2609" s="9"/>
      <c r="U2609" s="9"/>
      <c r="AP2609" s="9"/>
      <c r="AS2609" s="9"/>
      <c r="AV2609" s="9"/>
      <c r="AW2609" s="9"/>
      <c r="AY2609" s="9"/>
      <c r="BB2609" s="9"/>
    </row>
    <row r="2610" spans="3:54">
      <c r="C2610" s="9"/>
      <c r="F2610" s="9"/>
      <c r="G2610" s="9"/>
      <c r="I2610" s="9"/>
      <c r="L2610" s="9"/>
      <c r="O2610" s="9"/>
      <c r="P2610" s="9"/>
      <c r="R2610" s="9"/>
      <c r="U2610" s="9"/>
      <c r="AP2610" s="9"/>
      <c r="AS2610" s="9"/>
      <c r="AV2610" s="9"/>
      <c r="AW2610" s="9"/>
      <c r="AY2610" s="9"/>
      <c r="BB2610" s="9"/>
    </row>
    <row r="2611" spans="3:54">
      <c r="C2611" s="9"/>
      <c r="F2611" s="9"/>
      <c r="G2611" s="9"/>
      <c r="I2611" s="9"/>
      <c r="L2611" s="9"/>
      <c r="O2611" s="9"/>
      <c r="P2611" s="9"/>
      <c r="R2611" s="9"/>
      <c r="U2611" s="9"/>
      <c r="AP2611" s="9"/>
      <c r="AS2611" s="9"/>
      <c r="AV2611" s="9"/>
      <c r="AW2611" s="9"/>
      <c r="AY2611" s="9"/>
      <c r="BB2611" s="9"/>
    </row>
    <row r="2612" spans="3:54">
      <c r="C2612" s="9"/>
      <c r="F2612" s="9"/>
      <c r="G2612" s="9"/>
      <c r="I2612" s="9"/>
      <c r="L2612" s="9"/>
      <c r="O2612" s="9"/>
      <c r="P2612" s="9"/>
      <c r="R2612" s="9"/>
      <c r="U2612" s="9"/>
      <c r="AP2612" s="9"/>
      <c r="AS2612" s="9"/>
      <c r="AV2612" s="9"/>
      <c r="AW2612" s="9"/>
      <c r="AY2612" s="9"/>
      <c r="BB2612" s="9"/>
    </row>
    <row r="2613" spans="3:54">
      <c r="C2613" s="9"/>
      <c r="F2613" s="9"/>
      <c r="G2613" s="9"/>
      <c r="I2613" s="9"/>
      <c r="L2613" s="9"/>
      <c r="O2613" s="9"/>
      <c r="P2613" s="9"/>
      <c r="R2613" s="9"/>
      <c r="U2613" s="9"/>
      <c r="AP2613" s="9"/>
      <c r="AS2613" s="9"/>
      <c r="AV2613" s="9"/>
      <c r="AW2613" s="9"/>
      <c r="AY2613" s="9"/>
      <c r="BB2613" s="9"/>
    </row>
    <row r="2614" spans="3:54">
      <c r="C2614" s="9"/>
      <c r="F2614" s="9"/>
      <c r="G2614" s="9"/>
      <c r="I2614" s="9"/>
      <c r="L2614" s="9"/>
      <c r="O2614" s="9"/>
      <c r="P2614" s="9"/>
      <c r="R2614" s="9"/>
      <c r="U2614" s="9"/>
      <c r="AP2614" s="9"/>
      <c r="AS2614" s="9"/>
      <c r="AV2614" s="9"/>
      <c r="AW2614" s="9"/>
      <c r="AY2614" s="9"/>
      <c r="BB2614" s="9"/>
    </row>
    <row r="2615" spans="3:54">
      <c r="C2615" s="9"/>
      <c r="F2615" s="9"/>
      <c r="G2615" s="9"/>
      <c r="I2615" s="9"/>
      <c r="L2615" s="9"/>
      <c r="O2615" s="9"/>
      <c r="P2615" s="9"/>
      <c r="R2615" s="9"/>
      <c r="U2615" s="9"/>
      <c r="AP2615" s="9"/>
      <c r="AS2615" s="9"/>
      <c r="AV2615" s="9"/>
      <c r="AW2615" s="9"/>
      <c r="AY2615" s="9"/>
      <c r="BB2615" s="9"/>
    </row>
    <row r="2616" spans="3:54">
      <c r="C2616" s="9"/>
      <c r="F2616" s="9"/>
      <c r="G2616" s="9"/>
      <c r="I2616" s="9"/>
      <c r="L2616" s="9"/>
      <c r="O2616" s="9"/>
      <c r="P2616" s="9"/>
      <c r="R2616" s="9"/>
      <c r="U2616" s="9"/>
      <c r="AP2616" s="9"/>
      <c r="AS2616" s="9"/>
      <c r="AV2616" s="9"/>
      <c r="AW2616" s="9"/>
      <c r="AY2616" s="9"/>
      <c r="BB2616" s="9"/>
    </row>
    <row r="2617" spans="3:54">
      <c r="C2617" s="9"/>
      <c r="F2617" s="9"/>
      <c r="G2617" s="9"/>
      <c r="I2617" s="9"/>
      <c r="L2617" s="9"/>
      <c r="O2617" s="9"/>
      <c r="P2617" s="9"/>
      <c r="R2617" s="9"/>
      <c r="U2617" s="9"/>
      <c r="AP2617" s="9"/>
      <c r="AS2617" s="9"/>
      <c r="AV2617" s="9"/>
      <c r="AW2617" s="9"/>
      <c r="AY2617" s="9"/>
      <c r="BB2617" s="9"/>
    </row>
    <row r="2618" spans="3:54">
      <c r="C2618" s="9"/>
      <c r="F2618" s="9"/>
      <c r="G2618" s="9"/>
      <c r="I2618" s="9"/>
      <c r="L2618" s="9"/>
      <c r="O2618" s="9"/>
      <c r="P2618" s="9"/>
      <c r="R2618" s="9"/>
      <c r="U2618" s="9"/>
      <c r="AP2618" s="9"/>
      <c r="AS2618" s="9"/>
      <c r="AV2618" s="9"/>
      <c r="AW2618" s="9"/>
      <c r="AY2618" s="9"/>
      <c r="BB2618" s="9"/>
    </row>
    <row r="2619" spans="3:54">
      <c r="C2619" s="9"/>
      <c r="F2619" s="9"/>
      <c r="G2619" s="9"/>
      <c r="I2619" s="9"/>
      <c r="L2619" s="9"/>
      <c r="O2619" s="9"/>
      <c r="P2619" s="9"/>
      <c r="R2619" s="9"/>
      <c r="U2619" s="9"/>
      <c r="AP2619" s="9"/>
      <c r="AS2619" s="9"/>
      <c r="AV2619" s="9"/>
      <c r="AW2619" s="9"/>
      <c r="AY2619" s="9"/>
      <c r="BB2619" s="9"/>
    </row>
    <row r="2620" spans="3:54">
      <c r="C2620" s="9"/>
      <c r="F2620" s="9"/>
      <c r="G2620" s="9"/>
      <c r="I2620" s="9"/>
      <c r="L2620" s="9"/>
      <c r="O2620" s="9"/>
      <c r="P2620" s="9"/>
      <c r="R2620" s="9"/>
      <c r="U2620" s="9"/>
      <c r="AP2620" s="9"/>
      <c r="AS2620" s="9"/>
      <c r="AV2620" s="9"/>
      <c r="AW2620" s="9"/>
      <c r="AY2620" s="9"/>
      <c r="BB2620" s="9"/>
    </row>
    <row r="2621" spans="3:54">
      <c r="C2621" s="9"/>
      <c r="F2621" s="9"/>
      <c r="G2621" s="9"/>
      <c r="I2621" s="9"/>
      <c r="L2621" s="9"/>
      <c r="O2621" s="9"/>
      <c r="P2621" s="9"/>
      <c r="R2621" s="9"/>
      <c r="U2621" s="9"/>
      <c r="AP2621" s="9"/>
      <c r="AS2621" s="9"/>
      <c r="AV2621" s="9"/>
      <c r="AW2621" s="9"/>
      <c r="AY2621" s="9"/>
      <c r="BB2621" s="9"/>
    </row>
    <row r="2622" spans="3:54">
      <c r="C2622" s="9"/>
      <c r="F2622" s="9"/>
      <c r="G2622" s="9"/>
      <c r="I2622" s="9"/>
      <c r="L2622" s="9"/>
      <c r="O2622" s="9"/>
      <c r="P2622" s="9"/>
      <c r="R2622" s="9"/>
      <c r="U2622" s="9"/>
      <c r="AP2622" s="9"/>
      <c r="AS2622" s="9"/>
      <c r="AV2622" s="9"/>
      <c r="AW2622" s="9"/>
      <c r="AY2622" s="9"/>
      <c r="BB2622" s="9"/>
    </row>
    <row r="2623" spans="3:54">
      <c r="C2623" s="9"/>
      <c r="F2623" s="9"/>
      <c r="G2623" s="9"/>
      <c r="I2623" s="9"/>
      <c r="L2623" s="9"/>
      <c r="O2623" s="9"/>
      <c r="P2623" s="9"/>
      <c r="R2623" s="9"/>
      <c r="U2623" s="9"/>
      <c r="AP2623" s="9"/>
      <c r="AS2623" s="9"/>
      <c r="AV2623" s="9"/>
      <c r="AW2623" s="9"/>
      <c r="AY2623" s="9"/>
      <c r="BB2623" s="9"/>
    </row>
    <row r="2624" spans="3:54">
      <c r="C2624" s="9"/>
      <c r="F2624" s="9"/>
      <c r="G2624" s="9"/>
      <c r="I2624" s="9"/>
      <c r="L2624" s="9"/>
      <c r="O2624" s="9"/>
      <c r="P2624" s="9"/>
      <c r="R2624" s="9"/>
      <c r="U2624" s="9"/>
      <c r="AP2624" s="9"/>
      <c r="AS2624" s="9"/>
      <c r="AV2624" s="9"/>
      <c r="AW2624" s="9"/>
      <c r="AY2624" s="9"/>
      <c r="BB2624" s="9"/>
    </row>
    <row r="2625" spans="3:54">
      <c r="C2625" s="9"/>
      <c r="F2625" s="9"/>
      <c r="G2625" s="9"/>
      <c r="I2625" s="9"/>
      <c r="L2625" s="9"/>
      <c r="O2625" s="9"/>
      <c r="P2625" s="9"/>
      <c r="R2625" s="9"/>
      <c r="U2625" s="9"/>
      <c r="AP2625" s="9"/>
      <c r="AS2625" s="9"/>
      <c r="AV2625" s="9"/>
      <c r="AW2625" s="9"/>
      <c r="AY2625" s="9"/>
      <c r="BB2625" s="9"/>
    </row>
    <row r="2626" spans="3:54">
      <c r="C2626" s="9"/>
      <c r="F2626" s="9"/>
      <c r="G2626" s="9"/>
      <c r="I2626" s="9"/>
      <c r="L2626" s="9"/>
      <c r="O2626" s="9"/>
      <c r="P2626" s="9"/>
      <c r="R2626" s="9"/>
      <c r="U2626" s="9"/>
      <c r="AP2626" s="9"/>
      <c r="AS2626" s="9"/>
      <c r="AV2626" s="9"/>
      <c r="AW2626" s="9"/>
      <c r="AY2626" s="9"/>
      <c r="BB2626" s="9"/>
    </row>
    <row r="2627" spans="3:54">
      <c r="C2627" s="9"/>
      <c r="F2627" s="9"/>
      <c r="G2627" s="9"/>
      <c r="I2627" s="9"/>
      <c r="L2627" s="9"/>
      <c r="O2627" s="9"/>
      <c r="P2627" s="9"/>
      <c r="R2627" s="9"/>
      <c r="U2627" s="9"/>
      <c r="AP2627" s="9"/>
      <c r="AS2627" s="9"/>
      <c r="AV2627" s="9"/>
      <c r="AW2627" s="9"/>
      <c r="AY2627" s="9"/>
      <c r="BB2627" s="9"/>
    </row>
    <row r="2628" spans="3:54">
      <c r="C2628" s="9"/>
      <c r="F2628" s="9"/>
      <c r="G2628" s="9"/>
      <c r="I2628" s="9"/>
      <c r="L2628" s="9"/>
      <c r="O2628" s="9"/>
      <c r="P2628" s="9"/>
      <c r="R2628" s="9"/>
      <c r="U2628" s="9"/>
      <c r="AP2628" s="9"/>
      <c r="AS2628" s="9"/>
      <c r="AV2628" s="9"/>
      <c r="AW2628" s="9"/>
      <c r="AY2628" s="9"/>
      <c r="BB2628" s="9"/>
    </row>
    <row r="2629" spans="3:54">
      <c r="C2629" s="9"/>
      <c r="F2629" s="9"/>
      <c r="G2629" s="9"/>
      <c r="I2629" s="9"/>
      <c r="L2629" s="9"/>
      <c r="O2629" s="9"/>
      <c r="P2629" s="9"/>
      <c r="R2629" s="9"/>
      <c r="U2629" s="9"/>
      <c r="AP2629" s="9"/>
      <c r="AS2629" s="9"/>
      <c r="AV2629" s="9"/>
      <c r="AW2629" s="9"/>
      <c r="AY2629" s="9"/>
      <c r="BB2629" s="9"/>
    </row>
    <row r="2630" spans="3:54">
      <c r="C2630" s="9"/>
      <c r="F2630" s="9"/>
      <c r="G2630" s="9"/>
      <c r="I2630" s="9"/>
      <c r="L2630" s="9"/>
      <c r="O2630" s="9"/>
      <c r="P2630" s="9"/>
      <c r="R2630" s="9"/>
      <c r="U2630" s="9"/>
      <c r="AP2630" s="9"/>
      <c r="AS2630" s="9"/>
      <c r="AV2630" s="9"/>
      <c r="AW2630" s="9"/>
      <c r="AY2630" s="9"/>
      <c r="BB2630" s="9"/>
    </row>
    <row r="2631" spans="3:54">
      <c r="C2631" s="9"/>
      <c r="F2631" s="9"/>
      <c r="G2631" s="9"/>
      <c r="I2631" s="9"/>
      <c r="L2631" s="9"/>
      <c r="O2631" s="9"/>
      <c r="P2631" s="9"/>
      <c r="R2631" s="9"/>
      <c r="U2631" s="9"/>
      <c r="AP2631" s="9"/>
      <c r="AS2631" s="9"/>
      <c r="AV2631" s="9"/>
      <c r="AW2631" s="9"/>
      <c r="AY2631" s="9"/>
      <c r="BB2631" s="9"/>
    </row>
    <row r="2632" spans="3:54">
      <c r="C2632" s="9"/>
      <c r="F2632" s="9"/>
      <c r="G2632" s="9"/>
      <c r="I2632" s="9"/>
      <c r="L2632" s="9"/>
      <c r="O2632" s="9"/>
      <c r="P2632" s="9"/>
      <c r="R2632" s="9"/>
      <c r="U2632" s="9"/>
      <c r="AP2632" s="9"/>
      <c r="AS2632" s="9"/>
      <c r="AV2632" s="9"/>
      <c r="AW2632" s="9"/>
      <c r="AY2632" s="9"/>
      <c r="BB2632" s="9"/>
    </row>
    <row r="2633" spans="3:54">
      <c r="C2633" s="9"/>
      <c r="F2633" s="9"/>
      <c r="G2633" s="9"/>
      <c r="I2633" s="9"/>
      <c r="L2633" s="9"/>
      <c r="O2633" s="9"/>
      <c r="P2633" s="9"/>
      <c r="R2633" s="9"/>
      <c r="U2633" s="9"/>
      <c r="AP2633" s="9"/>
      <c r="AS2633" s="9"/>
      <c r="AV2633" s="9"/>
      <c r="AW2633" s="9"/>
      <c r="AY2633" s="9"/>
      <c r="BB2633" s="9"/>
    </row>
    <row r="2634" spans="3:54">
      <c r="C2634" s="9"/>
      <c r="F2634" s="9"/>
      <c r="G2634" s="9"/>
      <c r="I2634" s="9"/>
      <c r="L2634" s="9"/>
      <c r="O2634" s="9"/>
      <c r="P2634" s="9"/>
      <c r="R2634" s="9"/>
      <c r="U2634" s="9"/>
      <c r="AP2634" s="9"/>
      <c r="AS2634" s="9"/>
      <c r="AV2634" s="9"/>
      <c r="AW2634" s="9"/>
      <c r="AY2634" s="9"/>
      <c r="BB2634" s="9"/>
    </row>
    <row r="2635" spans="3:54">
      <c r="C2635" s="9"/>
      <c r="F2635" s="9"/>
      <c r="G2635" s="9"/>
      <c r="I2635" s="9"/>
      <c r="L2635" s="9"/>
      <c r="O2635" s="9"/>
      <c r="P2635" s="9"/>
      <c r="R2635" s="9"/>
      <c r="U2635" s="9"/>
      <c r="AP2635" s="9"/>
      <c r="AS2635" s="9"/>
      <c r="AV2635" s="9"/>
      <c r="AW2635" s="9"/>
      <c r="AY2635" s="9"/>
      <c r="BB2635" s="9"/>
    </row>
    <row r="2636" spans="3:54">
      <c r="C2636" s="9"/>
      <c r="F2636" s="9"/>
      <c r="G2636" s="9"/>
      <c r="I2636" s="9"/>
      <c r="L2636" s="9"/>
      <c r="O2636" s="9"/>
      <c r="P2636" s="9"/>
      <c r="R2636" s="9"/>
      <c r="U2636" s="9"/>
      <c r="AP2636" s="9"/>
      <c r="AS2636" s="9"/>
      <c r="AV2636" s="9"/>
      <c r="AW2636" s="9"/>
      <c r="AY2636" s="9"/>
      <c r="BB2636" s="9"/>
    </row>
    <row r="2637" spans="3:54">
      <c r="C2637" s="9"/>
      <c r="F2637" s="9"/>
      <c r="G2637" s="9"/>
      <c r="I2637" s="9"/>
      <c r="L2637" s="9"/>
      <c r="O2637" s="9"/>
      <c r="P2637" s="9"/>
      <c r="R2637" s="9"/>
      <c r="U2637" s="9"/>
      <c r="AP2637" s="9"/>
      <c r="AS2637" s="9"/>
      <c r="AV2637" s="9"/>
      <c r="AW2637" s="9"/>
      <c r="AY2637" s="9"/>
      <c r="BB2637" s="9"/>
    </row>
    <row r="2638" spans="3:54">
      <c r="C2638" s="9"/>
      <c r="F2638" s="9"/>
      <c r="G2638" s="9"/>
      <c r="I2638" s="9"/>
      <c r="L2638" s="9"/>
      <c r="O2638" s="9"/>
      <c r="P2638" s="9"/>
      <c r="R2638" s="9"/>
      <c r="U2638" s="9"/>
      <c r="AP2638" s="9"/>
      <c r="AS2638" s="9"/>
      <c r="AV2638" s="9"/>
      <c r="AW2638" s="9"/>
      <c r="AY2638" s="9"/>
      <c r="BB2638" s="9"/>
    </row>
    <row r="2639" spans="3:54">
      <c r="C2639" s="9"/>
      <c r="F2639" s="9"/>
      <c r="G2639" s="9"/>
      <c r="I2639" s="9"/>
      <c r="L2639" s="9"/>
      <c r="O2639" s="9"/>
      <c r="P2639" s="9"/>
      <c r="R2639" s="9"/>
      <c r="U2639" s="9"/>
      <c r="AP2639" s="9"/>
      <c r="AS2639" s="9"/>
      <c r="AV2639" s="9"/>
      <c r="AW2639" s="9"/>
      <c r="AY2639" s="9"/>
      <c r="BB2639" s="9"/>
    </row>
    <row r="2640" spans="3:54">
      <c r="C2640" s="9"/>
      <c r="F2640" s="9"/>
      <c r="G2640" s="9"/>
      <c r="I2640" s="9"/>
      <c r="L2640" s="9"/>
      <c r="O2640" s="9"/>
      <c r="P2640" s="9"/>
      <c r="R2640" s="9"/>
      <c r="U2640" s="9"/>
      <c r="AP2640" s="9"/>
      <c r="AS2640" s="9"/>
      <c r="AV2640" s="9"/>
      <c r="AW2640" s="9"/>
      <c r="AY2640" s="9"/>
      <c r="BB2640" s="9"/>
    </row>
    <row r="2641" spans="3:54">
      <c r="C2641" s="9"/>
      <c r="F2641" s="9"/>
      <c r="G2641" s="9"/>
      <c r="I2641" s="9"/>
      <c r="L2641" s="9"/>
      <c r="O2641" s="9"/>
      <c r="P2641" s="9"/>
      <c r="R2641" s="9"/>
      <c r="U2641" s="9"/>
      <c r="AP2641" s="9"/>
      <c r="AS2641" s="9"/>
      <c r="AV2641" s="9"/>
      <c r="AW2641" s="9"/>
      <c r="AY2641" s="9"/>
      <c r="BB2641" s="9"/>
    </row>
    <row r="2642" spans="3:54">
      <c r="C2642" s="9"/>
      <c r="F2642" s="9"/>
      <c r="G2642" s="9"/>
      <c r="I2642" s="9"/>
      <c r="L2642" s="9"/>
      <c r="O2642" s="9"/>
      <c r="P2642" s="9"/>
      <c r="R2642" s="9"/>
      <c r="U2642" s="9"/>
      <c r="AP2642" s="9"/>
      <c r="AS2642" s="9"/>
      <c r="AV2642" s="9"/>
      <c r="AW2642" s="9"/>
      <c r="AY2642" s="9"/>
      <c r="BB2642" s="9"/>
    </row>
    <row r="2643" spans="3:54">
      <c r="C2643" s="9"/>
      <c r="F2643" s="9"/>
      <c r="G2643" s="9"/>
      <c r="I2643" s="9"/>
      <c r="L2643" s="9"/>
      <c r="O2643" s="9"/>
      <c r="P2643" s="9"/>
      <c r="R2643" s="9"/>
      <c r="U2643" s="9"/>
      <c r="AP2643" s="9"/>
      <c r="AS2643" s="9"/>
      <c r="AV2643" s="9"/>
      <c r="AW2643" s="9"/>
      <c r="AY2643" s="9"/>
      <c r="BB2643" s="9"/>
    </row>
    <row r="2644" spans="3:54">
      <c r="C2644" s="9"/>
      <c r="F2644" s="9"/>
      <c r="G2644" s="9"/>
      <c r="I2644" s="9"/>
      <c r="L2644" s="9"/>
      <c r="O2644" s="9"/>
      <c r="P2644" s="9"/>
      <c r="R2644" s="9"/>
      <c r="U2644" s="9"/>
      <c r="AP2644" s="9"/>
      <c r="AS2644" s="9"/>
      <c r="AV2644" s="9"/>
      <c r="AW2644" s="9"/>
      <c r="AY2644" s="9"/>
      <c r="BB2644" s="9"/>
    </row>
    <row r="2645" spans="3:54">
      <c r="C2645" s="9"/>
      <c r="F2645" s="9"/>
      <c r="G2645" s="9"/>
      <c r="I2645" s="9"/>
      <c r="L2645" s="9"/>
      <c r="O2645" s="9"/>
      <c r="P2645" s="9"/>
      <c r="R2645" s="9"/>
      <c r="U2645" s="9"/>
      <c r="AP2645" s="9"/>
      <c r="AS2645" s="9"/>
      <c r="AV2645" s="9"/>
      <c r="AW2645" s="9"/>
      <c r="AY2645" s="9"/>
      <c r="BB2645" s="9"/>
    </row>
    <row r="2646" spans="3:54">
      <c r="C2646" s="9"/>
      <c r="F2646" s="9"/>
      <c r="G2646" s="9"/>
      <c r="I2646" s="9"/>
      <c r="L2646" s="9"/>
      <c r="O2646" s="9"/>
      <c r="P2646" s="9"/>
      <c r="R2646" s="9"/>
      <c r="U2646" s="9"/>
      <c r="AP2646" s="9"/>
      <c r="AS2646" s="9"/>
      <c r="AV2646" s="9"/>
      <c r="AW2646" s="9"/>
      <c r="AY2646" s="9"/>
      <c r="BB2646" s="9"/>
    </row>
    <row r="2647" spans="3:54">
      <c r="C2647" s="9"/>
      <c r="F2647" s="9"/>
      <c r="G2647" s="9"/>
      <c r="I2647" s="9"/>
      <c r="L2647" s="9"/>
      <c r="O2647" s="9"/>
      <c r="P2647" s="9"/>
      <c r="R2647" s="9"/>
      <c r="U2647" s="9"/>
      <c r="AP2647" s="9"/>
      <c r="AS2647" s="9"/>
      <c r="AV2647" s="9"/>
      <c r="AW2647" s="9"/>
      <c r="AY2647" s="9"/>
      <c r="BB2647" s="9"/>
    </row>
    <row r="2648" spans="3:54">
      <c r="C2648" s="9"/>
      <c r="F2648" s="9"/>
      <c r="G2648" s="9"/>
      <c r="I2648" s="9"/>
      <c r="L2648" s="9"/>
      <c r="O2648" s="9"/>
      <c r="P2648" s="9"/>
      <c r="R2648" s="9"/>
      <c r="U2648" s="9"/>
      <c r="AP2648" s="9"/>
      <c r="AS2648" s="9"/>
      <c r="AV2648" s="9"/>
      <c r="AW2648" s="9"/>
      <c r="AY2648" s="9"/>
      <c r="BB2648" s="9"/>
    </row>
    <row r="2649" spans="3:54">
      <c r="C2649" s="9"/>
      <c r="F2649" s="9"/>
      <c r="G2649" s="9"/>
      <c r="I2649" s="9"/>
      <c r="L2649" s="9"/>
      <c r="O2649" s="9"/>
      <c r="P2649" s="9"/>
      <c r="R2649" s="9"/>
      <c r="U2649" s="9"/>
      <c r="AP2649" s="9"/>
      <c r="AS2649" s="9"/>
      <c r="AV2649" s="9"/>
      <c r="AW2649" s="9"/>
      <c r="AY2649" s="9"/>
      <c r="BB2649" s="9"/>
    </row>
    <row r="2650" spans="3:54">
      <c r="C2650" s="9"/>
      <c r="F2650" s="9"/>
      <c r="G2650" s="9"/>
      <c r="I2650" s="9"/>
      <c r="L2650" s="9"/>
      <c r="O2650" s="9"/>
      <c r="P2650" s="9"/>
      <c r="R2650" s="9"/>
      <c r="U2650" s="9"/>
      <c r="AP2650" s="9"/>
      <c r="AS2650" s="9"/>
      <c r="AV2650" s="9"/>
      <c r="AW2650" s="9"/>
      <c r="AY2650" s="9"/>
      <c r="BB2650" s="9"/>
    </row>
    <row r="2651" spans="3:54">
      <c r="C2651" s="9"/>
      <c r="F2651" s="9"/>
      <c r="G2651" s="9"/>
      <c r="I2651" s="9"/>
      <c r="L2651" s="9"/>
      <c r="O2651" s="9"/>
      <c r="P2651" s="9"/>
      <c r="R2651" s="9"/>
      <c r="U2651" s="9"/>
      <c r="AP2651" s="9"/>
      <c r="AS2651" s="9"/>
      <c r="AV2651" s="9"/>
      <c r="AW2651" s="9"/>
      <c r="AY2651" s="9"/>
      <c r="BB2651" s="9"/>
    </row>
    <row r="2652" spans="3:54">
      <c r="C2652" s="9"/>
      <c r="F2652" s="9"/>
      <c r="G2652" s="9"/>
      <c r="I2652" s="9"/>
      <c r="L2652" s="9"/>
      <c r="O2652" s="9"/>
      <c r="P2652" s="9"/>
      <c r="R2652" s="9"/>
      <c r="U2652" s="9"/>
      <c r="AP2652" s="9"/>
      <c r="AS2652" s="9"/>
      <c r="AV2652" s="9"/>
      <c r="AW2652" s="9"/>
      <c r="AY2652" s="9"/>
      <c r="BB2652" s="9"/>
    </row>
    <row r="2653" spans="3:54">
      <c r="C2653" s="9"/>
      <c r="F2653" s="9"/>
      <c r="G2653" s="9"/>
      <c r="I2653" s="9"/>
      <c r="L2653" s="9"/>
      <c r="O2653" s="9"/>
      <c r="P2653" s="9"/>
      <c r="R2653" s="9"/>
      <c r="U2653" s="9"/>
      <c r="AP2653" s="9"/>
      <c r="AS2653" s="9"/>
      <c r="AV2653" s="9"/>
      <c r="AW2653" s="9"/>
      <c r="AY2653" s="9"/>
      <c r="BB2653" s="9"/>
    </row>
    <row r="2654" spans="3:54">
      <c r="C2654" s="9"/>
      <c r="F2654" s="9"/>
      <c r="G2654" s="9"/>
      <c r="I2654" s="9"/>
      <c r="L2654" s="9"/>
      <c r="O2654" s="9"/>
      <c r="P2654" s="9"/>
      <c r="R2654" s="9"/>
      <c r="U2654" s="9"/>
      <c r="AP2654" s="9"/>
      <c r="AS2654" s="9"/>
      <c r="AV2654" s="9"/>
      <c r="AW2654" s="9"/>
      <c r="AY2654" s="9"/>
      <c r="BB2654" s="9"/>
    </row>
    <row r="2655" spans="3:54">
      <c r="C2655" s="9"/>
      <c r="F2655" s="9"/>
      <c r="G2655" s="9"/>
      <c r="I2655" s="9"/>
      <c r="L2655" s="9"/>
      <c r="O2655" s="9"/>
      <c r="P2655" s="9"/>
      <c r="R2655" s="9"/>
      <c r="U2655" s="9"/>
      <c r="AP2655" s="9"/>
      <c r="AS2655" s="9"/>
      <c r="AV2655" s="9"/>
      <c r="AW2655" s="9"/>
      <c r="AY2655" s="9"/>
      <c r="BB2655" s="9"/>
    </row>
    <row r="2656" spans="3:54">
      <c r="C2656" s="9"/>
      <c r="F2656" s="9"/>
      <c r="G2656" s="9"/>
      <c r="I2656" s="9"/>
      <c r="L2656" s="9"/>
      <c r="O2656" s="9"/>
      <c r="P2656" s="9"/>
      <c r="R2656" s="9"/>
      <c r="U2656" s="9"/>
      <c r="AP2656" s="9"/>
      <c r="AS2656" s="9"/>
      <c r="AV2656" s="9"/>
      <c r="AW2656" s="9"/>
      <c r="AY2656" s="9"/>
      <c r="BB2656" s="9"/>
    </row>
    <row r="2657" spans="3:54">
      <c r="C2657" s="9"/>
      <c r="F2657" s="9"/>
      <c r="G2657" s="9"/>
      <c r="I2657" s="9"/>
      <c r="L2657" s="9"/>
      <c r="O2657" s="9"/>
      <c r="P2657" s="9"/>
      <c r="R2657" s="9"/>
      <c r="U2657" s="9"/>
      <c r="AP2657" s="9"/>
      <c r="AS2657" s="9"/>
      <c r="AV2657" s="9"/>
      <c r="AW2657" s="9"/>
      <c r="AY2657" s="9"/>
      <c r="BB2657" s="9"/>
    </row>
    <row r="2658" spans="3:54">
      <c r="C2658" s="9"/>
      <c r="F2658" s="9"/>
      <c r="G2658" s="9"/>
      <c r="I2658" s="9"/>
      <c r="L2658" s="9"/>
      <c r="O2658" s="9"/>
      <c r="P2658" s="9"/>
      <c r="R2658" s="9"/>
      <c r="U2658" s="9"/>
      <c r="AP2658" s="9"/>
      <c r="AS2658" s="9"/>
      <c r="AV2658" s="9"/>
      <c r="AW2658" s="9"/>
      <c r="AY2658" s="9"/>
      <c r="BB2658" s="9"/>
    </row>
    <row r="2659" spans="3:54">
      <c r="C2659" s="9"/>
      <c r="F2659" s="9"/>
      <c r="G2659" s="9"/>
      <c r="I2659" s="9"/>
      <c r="L2659" s="9"/>
      <c r="O2659" s="9"/>
      <c r="P2659" s="9"/>
      <c r="R2659" s="9"/>
      <c r="U2659" s="9"/>
      <c r="AP2659" s="9"/>
      <c r="AS2659" s="9"/>
      <c r="AV2659" s="9"/>
      <c r="AW2659" s="9"/>
      <c r="AY2659" s="9"/>
      <c r="BB2659" s="9"/>
    </row>
    <row r="2660" spans="3:54">
      <c r="C2660" s="9"/>
      <c r="F2660" s="9"/>
      <c r="G2660" s="9"/>
      <c r="I2660" s="9"/>
      <c r="L2660" s="9"/>
      <c r="O2660" s="9"/>
      <c r="P2660" s="9"/>
      <c r="R2660" s="9"/>
      <c r="U2660" s="9"/>
      <c r="AP2660" s="9"/>
      <c r="AS2660" s="9"/>
      <c r="AV2660" s="9"/>
      <c r="AW2660" s="9"/>
      <c r="AY2660" s="9"/>
      <c r="BB2660" s="9"/>
    </row>
    <row r="2661" spans="3:54">
      <c r="C2661" s="9"/>
      <c r="F2661" s="9"/>
      <c r="G2661" s="9"/>
      <c r="I2661" s="9"/>
      <c r="L2661" s="9"/>
      <c r="O2661" s="9"/>
      <c r="P2661" s="9"/>
      <c r="R2661" s="9"/>
      <c r="U2661" s="9"/>
      <c r="AP2661" s="9"/>
      <c r="AS2661" s="9"/>
      <c r="AV2661" s="9"/>
      <c r="AW2661" s="9"/>
      <c r="AY2661" s="9"/>
      <c r="BB2661" s="9"/>
    </row>
    <row r="2662" spans="3:54">
      <c r="C2662" s="9"/>
      <c r="F2662" s="9"/>
      <c r="G2662" s="9"/>
      <c r="I2662" s="9"/>
      <c r="L2662" s="9"/>
      <c r="O2662" s="9"/>
      <c r="P2662" s="9"/>
      <c r="R2662" s="9"/>
      <c r="U2662" s="9"/>
      <c r="AP2662" s="9"/>
      <c r="AS2662" s="9"/>
      <c r="AV2662" s="9"/>
      <c r="AW2662" s="9"/>
      <c r="AY2662" s="9"/>
      <c r="BB2662" s="9"/>
    </row>
    <row r="2663" spans="3:54">
      <c r="C2663" s="9"/>
      <c r="F2663" s="9"/>
      <c r="G2663" s="9"/>
      <c r="I2663" s="9"/>
      <c r="L2663" s="9"/>
      <c r="O2663" s="9"/>
      <c r="P2663" s="9"/>
      <c r="R2663" s="9"/>
      <c r="U2663" s="9"/>
      <c r="AP2663" s="9"/>
      <c r="AS2663" s="9"/>
      <c r="AV2663" s="9"/>
      <c r="AW2663" s="9"/>
      <c r="AY2663" s="9"/>
      <c r="BB2663" s="9"/>
    </row>
    <row r="2664" spans="3:54">
      <c r="C2664" s="9"/>
      <c r="F2664" s="9"/>
      <c r="G2664" s="9"/>
      <c r="I2664" s="9"/>
      <c r="L2664" s="9"/>
      <c r="O2664" s="9"/>
      <c r="P2664" s="9"/>
      <c r="R2664" s="9"/>
      <c r="U2664" s="9"/>
      <c r="AP2664" s="9"/>
      <c r="AS2664" s="9"/>
      <c r="AV2664" s="9"/>
      <c r="AW2664" s="9"/>
      <c r="AY2664" s="9"/>
      <c r="BB2664" s="9"/>
    </row>
    <row r="2665" spans="3:54">
      <c r="C2665" s="9"/>
      <c r="F2665" s="9"/>
      <c r="G2665" s="9"/>
      <c r="I2665" s="9"/>
      <c r="L2665" s="9"/>
      <c r="O2665" s="9"/>
      <c r="P2665" s="9"/>
      <c r="R2665" s="9"/>
      <c r="U2665" s="9"/>
      <c r="AP2665" s="9"/>
      <c r="AS2665" s="9"/>
      <c r="AV2665" s="9"/>
      <c r="AW2665" s="9"/>
      <c r="AY2665" s="9"/>
      <c r="BB2665" s="9"/>
    </row>
    <row r="2666" spans="3:54">
      <c r="C2666" s="9"/>
      <c r="F2666" s="9"/>
      <c r="G2666" s="9"/>
      <c r="I2666" s="9"/>
      <c r="L2666" s="9"/>
      <c r="O2666" s="9"/>
      <c r="P2666" s="9"/>
      <c r="R2666" s="9"/>
      <c r="U2666" s="9"/>
      <c r="AP2666" s="9"/>
      <c r="AS2666" s="9"/>
      <c r="AV2666" s="9"/>
      <c r="AW2666" s="9"/>
      <c r="AY2666" s="9"/>
      <c r="BB2666" s="9"/>
    </row>
    <row r="2667" spans="3:54">
      <c r="C2667" s="9"/>
      <c r="F2667" s="9"/>
      <c r="G2667" s="9"/>
      <c r="I2667" s="9"/>
      <c r="L2667" s="9"/>
      <c r="O2667" s="9"/>
      <c r="P2667" s="9"/>
      <c r="R2667" s="9"/>
      <c r="U2667" s="9"/>
      <c r="AP2667" s="9"/>
      <c r="AS2667" s="9"/>
      <c r="AV2667" s="9"/>
      <c r="AW2667" s="9"/>
      <c r="AY2667" s="9"/>
      <c r="BB2667" s="9"/>
    </row>
    <row r="2668" spans="3:54">
      <c r="C2668" s="9"/>
      <c r="F2668" s="9"/>
      <c r="G2668" s="9"/>
      <c r="I2668" s="9"/>
      <c r="L2668" s="9"/>
      <c r="O2668" s="9"/>
      <c r="P2668" s="9"/>
      <c r="R2668" s="9"/>
      <c r="U2668" s="9"/>
      <c r="AP2668" s="9"/>
      <c r="AS2668" s="9"/>
      <c r="AV2668" s="9"/>
      <c r="AW2668" s="9"/>
      <c r="AY2668" s="9"/>
      <c r="BB2668" s="9"/>
    </row>
    <row r="2669" spans="3:54">
      <c r="C2669" s="9"/>
      <c r="F2669" s="9"/>
      <c r="G2669" s="9"/>
      <c r="I2669" s="9"/>
      <c r="L2669" s="9"/>
      <c r="O2669" s="9"/>
      <c r="P2669" s="9"/>
      <c r="R2669" s="9"/>
      <c r="U2669" s="9"/>
      <c r="AP2669" s="9"/>
      <c r="AS2669" s="9"/>
      <c r="AV2669" s="9"/>
      <c r="AW2669" s="9"/>
      <c r="AY2669" s="9"/>
      <c r="BB2669" s="9"/>
    </row>
    <row r="2670" spans="3:54">
      <c r="C2670" s="9"/>
      <c r="F2670" s="9"/>
      <c r="G2670" s="9"/>
      <c r="I2670" s="9"/>
      <c r="L2670" s="9"/>
      <c r="O2670" s="9"/>
      <c r="P2670" s="9"/>
      <c r="R2670" s="9"/>
      <c r="U2670" s="9"/>
      <c r="AP2670" s="9"/>
      <c r="AS2670" s="9"/>
      <c r="AV2670" s="9"/>
      <c r="AW2670" s="9"/>
      <c r="AY2670" s="9"/>
      <c r="BB2670" s="9"/>
    </row>
    <row r="2671" spans="3:54">
      <c r="C2671" s="9"/>
      <c r="F2671" s="9"/>
      <c r="G2671" s="9"/>
      <c r="I2671" s="9"/>
      <c r="L2671" s="9"/>
      <c r="O2671" s="9"/>
      <c r="P2671" s="9"/>
      <c r="R2671" s="9"/>
      <c r="U2671" s="9"/>
      <c r="AP2671" s="9"/>
      <c r="AS2671" s="9"/>
      <c r="AV2671" s="9"/>
      <c r="AW2671" s="9"/>
      <c r="AY2671" s="9"/>
      <c r="BB2671" s="9"/>
    </row>
    <row r="2672" spans="3:54">
      <c r="C2672" s="9"/>
      <c r="F2672" s="9"/>
      <c r="G2672" s="9"/>
      <c r="I2672" s="9"/>
      <c r="L2672" s="9"/>
      <c r="O2672" s="9"/>
      <c r="P2672" s="9"/>
      <c r="R2672" s="9"/>
      <c r="U2672" s="9"/>
      <c r="AP2672" s="9"/>
      <c r="AS2672" s="9"/>
      <c r="AV2672" s="9"/>
      <c r="AW2672" s="9"/>
      <c r="AY2672" s="9"/>
      <c r="BB2672" s="9"/>
    </row>
    <row r="2673" spans="3:54">
      <c r="C2673" s="9"/>
      <c r="F2673" s="9"/>
      <c r="G2673" s="9"/>
      <c r="I2673" s="9"/>
      <c r="L2673" s="9"/>
      <c r="O2673" s="9"/>
      <c r="P2673" s="9"/>
      <c r="R2673" s="9"/>
      <c r="U2673" s="9"/>
      <c r="AP2673" s="9"/>
      <c r="AS2673" s="9"/>
      <c r="AV2673" s="9"/>
      <c r="AW2673" s="9"/>
      <c r="AY2673" s="9"/>
      <c r="BB2673" s="9"/>
    </row>
    <row r="2674" spans="3:54">
      <c r="C2674" s="9"/>
      <c r="F2674" s="9"/>
      <c r="G2674" s="9"/>
      <c r="I2674" s="9"/>
      <c r="L2674" s="9"/>
      <c r="O2674" s="9"/>
      <c r="P2674" s="9"/>
      <c r="R2674" s="9"/>
      <c r="U2674" s="9"/>
      <c r="AP2674" s="9"/>
      <c r="AS2674" s="9"/>
      <c r="AV2674" s="9"/>
      <c r="AW2674" s="9"/>
      <c r="AY2674" s="9"/>
      <c r="BB2674" s="9"/>
    </row>
    <row r="2675" spans="3:54">
      <c r="C2675" s="9"/>
      <c r="F2675" s="9"/>
      <c r="G2675" s="9"/>
      <c r="I2675" s="9"/>
      <c r="L2675" s="9"/>
      <c r="O2675" s="9"/>
      <c r="P2675" s="9"/>
      <c r="R2675" s="9"/>
      <c r="U2675" s="9"/>
      <c r="AP2675" s="9"/>
      <c r="AS2675" s="9"/>
      <c r="AV2675" s="9"/>
      <c r="AW2675" s="9"/>
      <c r="AY2675" s="9"/>
      <c r="BB2675" s="9"/>
    </row>
    <row r="2676" spans="3:54">
      <c r="C2676" s="9"/>
      <c r="F2676" s="9"/>
      <c r="G2676" s="9"/>
      <c r="I2676" s="9"/>
      <c r="L2676" s="9"/>
      <c r="O2676" s="9"/>
      <c r="P2676" s="9"/>
      <c r="R2676" s="9"/>
      <c r="U2676" s="9"/>
      <c r="AP2676" s="9"/>
      <c r="AS2676" s="9"/>
      <c r="AV2676" s="9"/>
      <c r="AW2676" s="9"/>
      <c r="AY2676" s="9"/>
      <c r="BB2676" s="9"/>
    </row>
    <row r="2677" spans="3:54">
      <c r="C2677" s="9"/>
      <c r="F2677" s="9"/>
      <c r="G2677" s="9"/>
      <c r="I2677" s="9"/>
      <c r="L2677" s="9"/>
      <c r="O2677" s="9"/>
      <c r="P2677" s="9"/>
      <c r="R2677" s="9"/>
      <c r="U2677" s="9"/>
      <c r="AP2677" s="9"/>
      <c r="AS2677" s="9"/>
      <c r="AV2677" s="9"/>
      <c r="AW2677" s="9"/>
      <c r="AY2677" s="9"/>
      <c r="BB2677" s="9"/>
    </row>
    <row r="2678" spans="3:54">
      <c r="C2678" s="9"/>
      <c r="F2678" s="9"/>
      <c r="G2678" s="9"/>
      <c r="I2678" s="9"/>
      <c r="L2678" s="9"/>
      <c r="O2678" s="9"/>
      <c r="P2678" s="9"/>
      <c r="R2678" s="9"/>
      <c r="U2678" s="9"/>
      <c r="AP2678" s="9"/>
      <c r="AS2678" s="9"/>
      <c r="AV2678" s="9"/>
      <c r="AW2678" s="9"/>
      <c r="AY2678" s="9"/>
      <c r="BB2678" s="9"/>
    </row>
    <row r="2679" spans="3:54">
      <c r="C2679" s="9"/>
      <c r="F2679" s="9"/>
      <c r="G2679" s="9"/>
      <c r="I2679" s="9"/>
      <c r="L2679" s="9"/>
      <c r="O2679" s="9"/>
      <c r="P2679" s="9"/>
      <c r="R2679" s="9"/>
      <c r="U2679" s="9"/>
      <c r="AP2679" s="9"/>
      <c r="AS2679" s="9"/>
      <c r="AV2679" s="9"/>
      <c r="AW2679" s="9"/>
      <c r="AY2679" s="9"/>
      <c r="BB2679" s="9"/>
    </row>
    <row r="2680" spans="3:54">
      <c r="C2680" s="9"/>
      <c r="F2680" s="9"/>
      <c r="G2680" s="9"/>
      <c r="I2680" s="9"/>
      <c r="L2680" s="9"/>
      <c r="O2680" s="9"/>
      <c r="P2680" s="9"/>
      <c r="R2680" s="9"/>
      <c r="U2680" s="9"/>
      <c r="AP2680" s="9"/>
      <c r="AS2680" s="9"/>
      <c r="AV2680" s="9"/>
      <c r="AW2680" s="9"/>
      <c r="AY2680" s="9"/>
      <c r="BB2680" s="9"/>
    </row>
    <row r="2681" spans="3:54">
      <c r="C2681" s="9"/>
      <c r="F2681" s="9"/>
      <c r="G2681" s="9"/>
      <c r="I2681" s="9"/>
      <c r="L2681" s="9"/>
      <c r="O2681" s="9"/>
      <c r="P2681" s="9"/>
      <c r="R2681" s="9"/>
      <c r="U2681" s="9"/>
      <c r="AP2681" s="9"/>
      <c r="AS2681" s="9"/>
      <c r="AV2681" s="9"/>
      <c r="AW2681" s="9"/>
      <c r="AY2681" s="9"/>
      <c r="BB2681" s="9"/>
    </row>
    <row r="2682" spans="3:54">
      <c r="C2682" s="9"/>
      <c r="F2682" s="9"/>
      <c r="G2682" s="9"/>
      <c r="I2682" s="9"/>
      <c r="L2682" s="9"/>
      <c r="O2682" s="9"/>
      <c r="P2682" s="9"/>
      <c r="R2682" s="9"/>
      <c r="U2682" s="9"/>
      <c r="AP2682" s="9"/>
      <c r="AS2682" s="9"/>
      <c r="AV2682" s="9"/>
      <c r="AW2682" s="9"/>
      <c r="AY2682" s="9"/>
      <c r="BB2682" s="9"/>
    </row>
    <row r="2683" spans="3:54">
      <c r="C2683" s="9"/>
      <c r="F2683" s="9"/>
      <c r="G2683" s="9"/>
      <c r="I2683" s="9"/>
      <c r="L2683" s="9"/>
      <c r="O2683" s="9"/>
      <c r="P2683" s="9"/>
      <c r="R2683" s="9"/>
      <c r="U2683" s="9"/>
      <c r="AP2683" s="9"/>
      <c r="AS2683" s="9"/>
      <c r="AV2683" s="9"/>
      <c r="AW2683" s="9"/>
      <c r="AY2683" s="9"/>
      <c r="BB2683" s="9"/>
    </row>
    <row r="2684" spans="3:54">
      <c r="C2684" s="9"/>
      <c r="F2684" s="9"/>
      <c r="G2684" s="9"/>
      <c r="I2684" s="9"/>
      <c r="L2684" s="9"/>
      <c r="O2684" s="9"/>
      <c r="P2684" s="9"/>
      <c r="R2684" s="9"/>
      <c r="U2684" s="9"/>
      <c r="AP2684" s="9"/>
      <c r="AS2684" s="9"/>
      <c r="AV2684" s="9"/>
      <c r="AW2684" s="9"/>
      <c r="AY2684" s="9"/>
      <c r="BB2684" s="9"/>
    </row>
    <row r="2685" spans="3:54">
      <c r="C2685" s="9"/>
      <c r="F2685" s="9"/>
      <c r="G2685" s="9"/>
      <c r="I2685" s="9"/>
      <c r="L2685" s="9"/>
      <c r="O2685" s="9"/>
      <c r="P2685" s="9"/>
      <c r="R2685" s="9"/>
      <c r="U2685" s="9"/>
      <c r="AP2685" s="9"/>
      <c r="AS2685" s="9"/>
      <c r="AV2685" s="9"/>
      <c r="AW2685" s="9"/>
      <c r="AY2685" s="9"/>
      <c r="BB2685" s="9"/>
    </row>
    <row r="2686" spans="3:54">
      <c r="C2686" s="9"/>
      <c r="F2686" s="9"/>
      <c r="G2686" s="9"/>
      <c r="I2686" s="9"/>
      <c r="L2686" s="9"/>
      <c r="O2686" s="9"/>
      <c r="P2686" s="9"/>
      <c r="R2686" s="9"/>
      <c r="U2686" s="9"/>
      <c r="AP2686" s="9"/>
      <c r="AS2686" s="9"/>
      <c r="AV2686" s="9"/>
      <c r="AW2686" s="9"/>
      <c r="AY2686" s="9"/>
      <c r="BB2686" s="9"/>
    </row>
    <row r="2687" spans="3:54">
      <c r="C2687" s="9"/>
      <c r="F2687" s="9"/>
      <c r="G2687" s="9"/>
      <c r="I2687" s="9"/>
      <c r="L2687" s="9"/>
      <c r="O2687" s="9"/>
      <c r="P2687" s="9"/>
      <c r="R2687" s="9"/>
      <c r="U2687" s="9"/>
      <c r="AP2687" s="9"/>
      <c r="AS2687" s="9"/>
      <c r="AV2687" s="9"/>
      <c r="AW2687" s="9"/>
      <c r="AY2687" s="9"/>
      <c r="BB2687" s="9"/>
    </row>
    <row r="2688" spans="3:54">
      <c r="C2688" s="9"/>
      <c r="F2688" s="9"/>
      <c r="G2688" s="9"/>
      <c r="I2688" s="9"/>
      <c r="L2688" s="9"/>
      <c r="O2688" s="9"/>
      <c r="P2688" s="9"/>
      <c r="R2688" s="9"/>
      <c r="U2688" s="9"/>
      <c r="AP2688" s="9"/>
      <c r="AS2688" s="9"/>
      <c r="AV2688" s="9"/>
      <c r="AW2688" s="9"/>
      <c r="AY2688" s="9"/>
      <c r="BB2688" s="9"/>
    </row>
    <row r="2689" spans="3:54">
      <c r="C2689" s="9"/>
      <c r="F2689" s="9"/>
      <c r="G2689" s="9"/>
      <c r="I2689" s="9"/>
      <c r="L2689" s="9"/>
      <c r="O2689" s="9"/>
      <c r="P2689" s="9"/>
      <c r="R2689" s="9"/>
      <c r="U2689" s="9"/>
      <c r="AP2689" s="9"/>
      <c r="AS2689" s="9"/>
      <c r="AV2689" s="9"/>
      <c r="AW2689" s="9"/>
      <c r="AY2689" s="9"/>
      <c r="BB2689" s="9"/>
    </row>
    <row r="2690" spans="3:54">
      <c r="C2690" s="9"/>
      <c r="F2690" s="9"/>
      <c r="G2690" s="9"/>
      <c r="I2690" s="9"/>
      <c r="L2690" s="9"/>
      <c r="O2690" s="9"/>
      <c r="P2690" s="9"/>
      <c r="R2690" s="9"/>
      <c r="U2690" s="9"/>
      <c r="AP2690" s="9"/>
      <c r="AS2690" s="9"/>
      <c r="AV2690" s="9"/>
      <c r="AW2690" s="9"/>
      <c r="AY2690" s="9"/>
      <c r="BB2690" s="9"/>
    </row>
    <row r="2691" spans="3:54">
      <c r="C2691" s="9"/>
      <c r="F2691" s="9"/>
      <c r="G2691" s="9"/>
      <c r="I2691" s="9"/>
      <c r="L2691" s="9"/>
      <c r="O2691" s="9"/>
      <c r="P2691" s="9"/>
      <c r="R2691" s="9"/>
      <c r="U2691" s="9"/>
      <c r="AP2691" s="9"/>
      <c r="AS2691" s="9"/>
      <c r="AV2691" s="9"/>
      <c r="AW2691" s="9"/>
      <c r="AY2691" s="9"/>
      <c r="BB2691" s="9"/>
    </row>
    <row r="2692" spans="3:54">
      <c r="C2692" s="9"/>
      <c r="F2692" s="9"/>
      <c r="G2692" s="9"/>
      <c r="I2692" s="9"/>
      <c r="L2692" s="9"/>
      <c r="O2692" s="9"/>
      <c r="P2692" s="9"/>
      <c r="R2692" s="9"/>
      <c r="U2692" s="9"/>
      <c r="AP2692" s="9"/>
      <c r="AS2692" s="9"/>
      <c r="AV2692" s="9"/>
      <c r="AW2692" s="9"/>
      <c r="AY2692" s="9"/>
      <c r="BB2692" s="9"/>
    </row>
    <row r="2693" spans="3:54">
      <c r="C2693" s="9"/>
      <c r="F2693" s="9"/>
      <c r="G2693" s="9"/>
      <c r="I2693" s="9"/>
      <c r="L2693" s="9"/>
      <c r="O2693" s="9"/>
      <c r="P2693" s="9"/>
      <c r="R2693" s="9"/>
      <c r="U2693" s="9"/>
      <c r="AP2693" s="9"/>
      <c r="AS2693" s="9"/>
      <c r="AV2693" s="9"/>
      <c r="AW2693" s="9"/>
      <c r="AY2693" s="9"/>
      <c r="BB2693" s="9"/>
    </row>
    <row r="2694" spans="3:54">
      <c r="C2694" s="9"/>
      <c r="F2694" s="9"/>
      <c r="G2694" s="9"/>
      <c r="I2694" s="9"/>
      <c r="L2694" s="9"/>
      <c r="O2694" s="9"/>
      <c r="P2694" s="9"/>
      <c r="R2694" s="9"/>
      <c r="U2694" s="9"/>
      <c r="AP2694" s="9"/>
      <c r="AS2694" s="9"/>
      <c r="AV2694" s="9"/>
      <c r="AW2694" s="9"/>
      <c r="AY2694" s="9"/>
      <c r="BB2694" s="9"/>
    </row>
    <row r="2695" spans="3:54">
      <c r="C2695" s="9"/>
      <c r="F2695" s="9"/>
      <c r="G2695" s="9"/>
      <c r="I2695" s="9"/>
      <c r="L2695" s="9"/>
      <c r="O2695" s="9"/>
      <c r="P2695" s="9"/>
      <c r="R2695" s="9"/>
      <c r="U2695" s="9"/>
      <c r="AP2695" s="9"/>
      <c r="AS2695" s="9"/>
      <c r="AV2695" s="9"/>
      <c r="AW2695" s="9"/>
      <c r="AY2695" s="9"/>
      <c r="BB2695" s="9"/>
    </row>
    <row r="2696" spans="3:54">
      <c r="C2696" s="9"/>
      <c r="F2696" s="9"/>
      <c r="G2696" s="9"/>
      <c r="I2696" s="9"/>
      <c r="L2696" s="9"/>
      <c r="O2696" s="9"/>
      <c r="P2696" s="9"/>
      <c r="R2696" s="9"/>
      <c r="U2696" s="9"/>
      <c r="AP2696" s="9"/>
      <c r="AS2696" s="9"/>
      <c r="AV2696" s="9"/>
      <c r="AW2696" s="9"/>
      <c r="AY2696" s="9"/>
      <c r="BB2696" s="9"/>
    </row>
    <row r="2697" spans="3:54">
      <c r="C2697" s="9"/>
      <c r="F2697" s="9"/>
      <c r="G2697" s="9"/>
      <c r="I2697" s="9"/>
      <c r="L2697" s="9"/>
      <c r="O2697" s="9"/>
      <c r="P2697" s="9"/>
      <c r="R2697" s="9"/>
      <c r="U2697" s="9"/>
      <c r="AP2697" s="9"/>
      <c r="AS2697" s="9"/>
      <c r="AV2697" s="9"/>
      <c r="AW2697" s="9"/>
      <c r="AY2697" s="9"/>
      <c r="BB2697" s="9"/>
    </row>
    <row r="2698" spans="3:54">
      <c r="C2698" s="9"/>
      <c r="F2698" s="9"/>
      <c r="G2698" s="9"/>
      <c r="I2698" s="9"/>
      <c r="L2698" s="9"/>
      <c r="O2698" s="9"/>
      <c r="P2698" s="9"/>
      <c r="R2698" s="9"/>
      <c r="U2698" s="9"/>
      <c r="AP2698" s="9"/>
      <c r="AS2698" s="9"/>
      <c r="AV2698" s="9"/>
      <c r="AW2698" s="9"/>
      <c r="AY2698" s="9"/>
      <c r="BB2698" s="9"/>
    </row>
    <row r="2699" spans="3:54">
      <c r="C2699" s="9"/>
      <c r="F2699" s="9"/>
      <c r="G2699" s="9"/>
      <c r="I2699" s="9"/>
      <c r="L2699" s="9"/>
      <c r="O2699" s="9"/>
      <c r="P2699" s="9"/>
      <c r="R2699" s="9"/>
      <c r="U2699" s="9"/>
      <c r="AP2699" s="9"/>
      <c r="AS2699" s="9"/>
      <c r="AV2699" s="9"/>
      <c r="AW2699" s="9"/>
      <c r="AY2699" s="9"/>
      <c r="BB2699" s="9"/>
    </row>
    <row r="2700" spans="3:54">
      <c r="C2700" s="9"/>
      <c r="F2700" s="9"/>
      <c r="G2700" s="9"/>
      <c r="I2700" s="9"/>
      <c r="L2700" s="9"/>
      <c r="O2700" s="9"/>
      <c r="P2700" s="9"/>
      <c r="R2700" s="9"/>
      <c r="U2700" s="9"/>
      <c r="AP2700" s="9"/>
      <c r="AS2700" s="9"/>
      <c r="AV2700" s="9"/>
      <c r="AW2700" s="9"/>
      <c r="AY2700" s="9"/>
      <c r="BB2700" s="9"/>
    </row>
    <row r="2701" spans="3:54">
      <c r="C2701" s="9"/>
      <c r="F2701" s="9"/>
      <c r="G2701" s="9"/>
      <c r="I2701" s="9"/>
      <c r="L2701" s="9"/>
      <c r="O2701" s="9"/>
      <c r="P2701" s="9"/>
      <c r="R2701" s="9"/>
      <c r="U2701" s="9"/>
      <c r="AP2701" s="9"/>
      <c r="AS2701" s="9"/>
      <c r="AV2701" s="9"/>
      <c r="AW2701" s="9"/>
      <c r="AY2701" s="9"/>
      <c r="BB2701" s="9"/>
    </row>
    <row r="2702" spans="3:54">
      <c r="C2702" s="9"/>
      <c r="F2702" s="9"/>
      <c r="G2702" s="9"/>
      <c r="I2702" s="9"/>
      <c r="L2702" s="9"/>
      <c r="O2702" s="9"/>
      <c r="P2702" s="9"/>
      <c r="R2702" s="9"/>
      <c r="U2702" s="9"/>
      <c r="AP2702" s="9"/>
      <c r="AS2702" s="9"/>
      <c r="AV2702" s="9"/>
      <c r="AW2702" s="9"/>
      <c r="AY2702" s="9"/>
      <c r="BB2702" s="9"/>
    </row>
    <row r="2703" spans="3:54">
      <c r="C2703" s="9"/>
      <c r="F2703" s="9"/>
      <c r="G2703" s="9"/>
      <c r="I2703" s="9"/>
      <c r="L2703" s="9"/>
      <c r="O2703" s="9"/>
      <c r="P2703" s="9"/>
      <c r="R2703" s="9"/>
      <c r="U2703" s="9"/>
      <c r="AP2703" s="9"/>
      <c r="AS2703" s="9"/>
      <c r="AV2703" s="9"/>
      <c r="AW2703" s="9"/>
      <c r="AY2703" s="9"/>
      <c r="BB2703" s="9"/>
    </row>
    <row r="2704" spans="3:54">
      <c r="C2704" s="9"/>
      <c r="F2704" s="9"/>
      <c r="G2704" s="9"/>
      <c r="I2704" s="9"/>
      <c r="L2704" s="9"/>
      <c r="O2704" s="9"/>
      <c r="P2704" s="9"/>
      <c r="R2704" s="9"/>
      <c r="U2704" s="9"/>
      <c r="AP2704" s="9"/>
      <c r="AS2704" s="9"/>
      <c r="AV2704" s="9"/>
      <c r="AW2704" s="9"/>
      <c r="AY2704" s="9"/>
      <c r="BB2704" s="9"/>
    </row>
    <row r="2705" spans="3:54">
      <c r="C2705" s="9"/>
      <c r="F2705" s="9"/>
      <c r="G2705" s="9"/>
      <c r="I2705" s="9"/>
      <c r="L2705" s="9"/>
      <c r="O2705" s="9"/>
      <c r="P2705" s="9"/>
      <c r="R2705" s="9"/>
      <c r="U2705" s="9"/>
      <c r="AP2705" s="9"/>
      <c r="AS2705" s="9"/>
      <c r="AV2705" s="9"/>
      <c r="AW2705" s="9"/>
      <c r="AY2705" s="9"/>
      <c r="BB2705" s="9"/>
    </row>
    <row r="2706" spans="3:54">
      <c r="C2706" s="9"/>
      <c r="F2706" s="9"/>
      <c r="G2706" s="9"/>
      <c r="I2706" s="9"/>
      <c r="L2706" s="9"/>
      <c r="O2706" s="9"/>
      <c r="P2706" s="9"/>
      <c r="R2706" s="9"/>
      <c r="U2706" s="9"/>
      <c r="AP2706" s="9"/>
      <c r="AS2706" s="9"/>
      <c r="AV2706" s="9"/>
      <c r="AW2706" s="9"/>
      <c r="AY2706" s="9"/>
      <c r="BB2706" s="9"/>
    </row>
    <row r="2707" spans="3:54">
      <c r="C2707" s="9"/>
      <c r="F2707" s="9"/>
      <c r="G2707" s="9"/>
      <c r="I2707" s="9"/>
      <c r="L2707" s="9"/>
      <c r="O2707" s="9"/>
      <c r="P2707" s="9"/>
      <c r="R2707" s="9"/>
      <c r="U2707" s="9"/>
      <c r="AP2707" s="9"/>
      <c r="AS2707" s="9"/>
      <c r="AV2707" s="9"/>
      <c r="AW2707" s="9"/>
      <c r="AY2707" s="9"/>
      <c r="BB2707" s="9"/>
    </row>
    <row r="2708" spans="3:54">
      <c r="C2708" s="9"/>
      <c r="F2708" s="9"/>
      <c r="G2708" s="9"/>
      <c r="I2708" s="9"/>
      <c r="L2708" s="9"/>
      <c r="O2708" s="9"/>
      <c r="P2708" s="9"/>
      <c r="R2708" s="9"/>
      <c r="U2708" s="9"/>
      <c r="AP2708" s="9"/>
      <c r="AS2708" s="9"/>
      <c r="AV2708" s="9"/>
      <c r="AW2708" s="9"/>
      <c r="AY2708" s="9"/>
      <c r="BB2708" s="9"/>
    </row>
    <row r="2709" spans="3:54">
      <c r="C2709" s="9"/>
      <c r="F2709" s="9"/>
      <c r="G2709" s="9"/>
      <c r="I2709" s="9"/>
      <c r="L2709" s="9"/>
      <c r="O2709" s="9"/>
      <c r="P2709" s="9"/>
      <c r="R2709" s="9"/>
      <c r="U2709" s="9"/>
      <c r="AP2709" s="9"/>
      <c r="AS2709" s="9"/>
      <c r="AV2709" s="9"/>
      <c r="AW2709" s="9"/>
      <c r="AY2709" s="9"/>
      <c r="BB2709" s="9"/>
    </row>
    <row r="2710" spans="3:54">
      <c r="C2710" s="9"/>
      <c r="F2710" s="9"/>
      <c r="G2710" s="9"/>
      <c r="I2710" s="9"/>
      <c r="L2710" s="9"/>
      <c r="O2710" s="9"/>
      <c r="P2710" s="9"/>
      <c r="R2710" s="9"/>
      <c r="U2710" s="9"/>
      <c r="AP2710" s="9"/>
      <c r="AS2710" s="9"/>
      <c r="AV2710" s="9"/>
      <c r="AW2710" s="9"/>
      <c r="AY2710" s="9"/>
      <c r="BB2710" s="9"/>
    </row>
    <row r="2711" spans="3:54">
      <c r="C2711" s="9"/>
      <c r="F2711" s="9"/>
      <c r="G2711" s="9"/>
      <c r="I2711" s="9"/>
      <c r="L2711" s="9"/>
      <c r="O2711" s="9"/>
      <c r="P2711" s="9"/>
      <c r="R2711" s="9"/>
      <c r="U2711" s="9"/>
      <c r="AP2711" s="9"/>
      <c r="AS2711" s="9"/>
      <c r="AV2711" s="9"/>
      <c r="AW2711" s="9"/>
      <c r="AY2711" s="9"/>
      <c r="BB2711" s="9"/>
    </row>
    <row r="2712" spans="3:54">
      <c r="C2712" s="9"/>
      <c r="F2712" s="9"/>
      <c r="G2712" s="9"/>
      <c r="I2712" s="9"/>
      <c r="L2712" s="9"/>
      <c r="O2712" s="9"/>
      <c r="P2712" s="9"/>
      <c r="R2712" s="9"/>
      <c r="U2712" s="9"/>
      <c r="AP2712" s="9"/>
      <c r="AS2712" s="9"/>
      <c r="AV2712" s="9"/>
      <c r="AW2712" s="9"/>
      <c r="AY2712" s="9"/>
      <c r="BB2712" s="9"/>
    </row>
    <row r="2713" spans="3:54">
      <c r="C2713" s="9"/>
      <c r="F2713" s="9"/>
      <c r="G2713" s="9"/>
      <c r="I2713" s="9"/>
      <c r="L2713" s="9"/>
      <c r="O2713" s="9"/>
      <c r="P2713" s="9"/>
      <c r="R2713" s="9"/>
      <c r="U2713" s="9"/>
      <c r="AP2713" s="9"/>
      <c r="AS2713" s="9"/>
      <c r="AV2713" s="9"/>
      <c r="AW2713" s="9"/>
      <c r="AY2713" s="9"/>
      <c r="BB2713" s="9"/>
    </row>
    <row r="2714" spans="3:54">
      <c r="C2714" s="9"/>
      <c r="F2714" s="9"/>
      <c r="G2714" s="9"/>
      <c r="I2714" s="9"/>
      <c r="L2714" s="9"/>
      <c r="O2714" s="9"/>
      <c r="P2714" s="9"/>
      <c r="R2714" s="9"/>
      <c r="U2714" s="9"/>
      <c r="AP2714" s="9"/>
      <c r="AS2714" s="9"/>
      <c r="AV2714" s="9"/>
      <c r="AW2714" s="9"/>
      <c r="AY2714" s="9"/>
      <c r="BB2714" s="9"/>
    </row>
    <row r="2715" spans="3:54">
      <c r="C2715" s="9"/>
      <c r="F2715" s="9"/>
      <c r="G2715" s="9"/>
      <c r="I2715" s="9"/>
      <c r="L2715" s="9"/>
      <c r="O2715" s="9"/>
      <c r="P2715" s="9"/>
      <c r="R2715" s="9"/>
      <c r="U2715" s="9"/>
      <c r="AP2715" s="9"/>
      <c r="AS2715" s="9"/>
      <c r="AV2715" s="9"/>
      <c r="AW2715" s="9"/>
      <c r="AY2715" s="9"/>
      <c r="BB2715" s="9"/>
    </row>
    <row r="2716" spans="3:54">
      <c r="C2716" s="9"/>
      <c r="F2716" s="9"/>
      <c r="G2716" s="9"/>
      <c r="I2716" s="9"/>
      <c r="L2716" s="9"/>
      <c r="O2716" s="9"/>
      <c r="P2716" s="9"/>
      <c r="R2716" s="9"/>
      <c r="U2716" s="9"/>
      <c r="AP2716" s="9"/>
      <c r="AS2716" s="9"/>
      <c r="AV2716" s="9"/>
      <c r="AW2716" s="9"/>
      <c r="AY2716" s="9"/>
      <c r="BB2716" s="9"/>
    </row>
    <row r="2717" spans="3:54">
      <c r="C2717" s="9"/>
      <c r="F2717" s="9"/>
      <c r="G2717" s="9"/>
      <c r="I2717" s="9"/>
      <c r="L2717" s="9"/>
      <c r="O2717" s="9"/>
      <c r="P2717" s="9"/>
      <c r="R2717" s="9"/>
      <c r="U2717" s="9"/>
      <c r="AP2717" s="9"/>
      <c r="AS2717" s="9"/>
      <c r="AV2717" s="9"/>
      <c r="AW2717" s="9"/>
      <c r="AY2717" s="9"/>
      <c r="BB2717" s="9"/>
    </row>
    <row r="2718" spans="3:54">
      <c r="C2718" s="9"/>
      <c r="F2718" s="9"/>
      <c r="G2718" s="9"/>
      <c r="I2718" s="9"/>
      <c r="L2718" s="9"/>
      <c r="O2718" s="9"/>
      <c r="P2718" s="9"/>
      <c r="R2718" s="9"/>
      <c r="U2718" s="9"/>
      <c r="AP2718" s="9"/>
      <c r="AS2718" s="9"/>
      <c r="AV2718" s="9"/>
      <c r="AW2718" s="9"/>
      <c r="AY2718" s="9"/>
      <c r="BB2718" s="9"/>
    </row>
    <row r="2719" spans="3:54">
      <c r="C2719" s="9"/>
      <c r="F2719" s="9"/>
      <c r="G2719" s="9"/>
      <c r="I2719" s="9"/>
      <c r="L2719" s="9"/>
      <c r="O2719" s="9"/>
      <c r="P2719" s="9"/>
      <c r="R2719" s="9"/>
      <c r="U2719" s="9"/>
      <c r="AP2719" s="9"/>
      <c r="AS2719" s="9"/>
      <c r="AV2719" s="9"/>
      <c r="AW2719" s="9"/>
      <c r="AY2719" s="9"/>
      <c r="BB2719" s="9"/>
    </row>
    <row r="2720" spans="3:54">
      <c r="C2720" s="9"/>
      <c r="F2720" s="9"/>
      <c r="G2720" s="9"/>
      <c r="I2720" s="9"/>
      <c r="L2720" s="9"/>
      <c r="O2720" s="9"/>
      <c r="P2720" s="9"/>
      <c r="R2720" s="9"/>
      <c r="U2720" s="9"/>
      <c r="AP2720" s="9"/>
      <c r="AS2720" s="9"/>
      <c r="AV2720" s="9"/>
      <c r="AW2720" s="9"/>
      <c r="AY2720" s="9"/>
      <c r="BB2720" s="9"/>
    </row>
    <row r="2721" spans="3:54">
      <c r="C2721" s="9"/>
      <c r="F2721" s="9"/>
      <c r="G2721" s="9"/>
      <c r="I2721" s="9"/>
      <c r="L2721" s="9"/>
      <c r="O2721" s="9"/>
      <c r="P2721" s="9"/>
      <c r="R2721" s="9"/>
      <c r="U2721" s="9"/>
      <c r="AP2721" s="9"/>
      <c r="AS2721" s="9"/>
      <c r="AV2721" s="9"/>
      <c r="AW2721" s="9"/>
      <c r="AY2721" s="9"/>
      <c r="BB2721" s="9"/>
    </row>
    <row r="2722" spans="3:54">
      <c r="C2722" s="9"/>
      <c r="F2722" s="9"/>
      <c r="G2722" s="9"/>
      <c r="I2722" s="9"/>
      <c r="L2722" s="9"/>
      <c r="O2722" s="9"/>
      <c r="P2722" s="9"/>
      <c r="R2722" s="9"/>
      <c r="U2722" s="9"/>
      <c r="AP2722" s="9"/>
      <c r="AS2722" s="9"/>
      <c r="AV2722" s="9"/>
      <c r="AW2722" s="9"/>
      <c r="AY2722" s="9"/>
      <c r="BB2722" s="9"/>
    </row>
    <row r="2723" spans="3:54">
      <c r="C2723" s="9"/>
      <c r="F2723" s="9"/>
      <c r="G2723" s="9"/>
      <c r="I2723" s="9"/>
      <c r="L2723" s="9"/>
      <c r="O2723" s="9"/>
      <c r="P2723" s="9"/>
      <c r="R2723" s="9"/>
      <c r="U2723" s="9"/>
      <c r="AP2723" s="9"/>
      <c r="AS2723" s="9"/>
      <c r="AV2723" s="9"/>
      <c r="AW2723" s="9"/>
      <c r="AY2723" s="9"/>
      <c r="BB2723" s="9"/>
    </row>
    <row r="2724" spans="3:54">
      <c r="C2724" s="9"/>
      <c r="F2724" s="9"/>
      <c r="G2724" s="9"/>
      <c r="I2724" s="9"/>
      <c r="L2724" s="9"/>
      <c r="O2724" s="9"/>
      <c r="P2724" s="9"/>
      <c r="R2724" s="9"/>
      <c r="U2724" s="9"/>
      <c r="AP2724" s="9"/>
      <c r="AS2724" s="9"/>
      <c r="AV2724" s="9"/>
      <c r="AW2724" s="9"/>
      <c r="AY2724" s="9"/>
      <c r="BB2724" s="9"/>
    </row>
    <row r="2725" spans="3:54">
      <c r="C2725" s="9"/>
      <c r="F2725" s="9"/>
      <c r="G2725" s="9"/>
      <c r="I2725" s="9"/>
      <c r="L2725" s="9"/>
      <c r="O2725" s="9"/>
      <c r="P2725" s="9"/>
      <c r="R2725" s="9"/>
      <c r="U2725" s="9"/>
      <c r="AP2725" s="9"/>
      <c r="AS2725" s="9"/>
      <c r="AV2725" s="9"/>
      <c r="AW2725" s="9"/>
      <c r="AY2725" s="9"/>
      <c r="BB2725" s="9"/>
    </row>
    <row r="2726" spans="3:54">
      <c r="C2726" s="9"/>
      <c r="F2726" s="9"/>
      <c r="G2726" s="9"/>
      <c r="I2726" s="9"/>
      <c r="L2726" s="9"/>
      <c r="O2726" s="9"/>
      <c r="P2726" s="9"/>
      <c r="R2726" s="9"/>
      <c r="U2726" s="9"/>
      <c r="AP2726" s="9"/>
      <c r="AS2726" s="9"/>
      <c r="AV2726" s="9"/>
      <c r="AW2726" s="9"/>
      <c r="AY2726" s="9"/>
      <c r="BB2726" s="9"/>
    </row>
    <row r="2727" spans="3:54">
      <c r="C2727" s="9"/>
      <c r="F2727" s="9"/>
      <c r="G2727" s="9"/>
      <c r="I2727" s="9"/>
      <c r="L2727" s="9"/>
      <c r="O2727" s="9"/>
      <c r="P2727" s="9"/>
      <c r="R2727" s="9"/>
      <c r="U2727" s="9"/>
      <c r="AP2727" s="9"/>
      <c r="AS2727" s="9"/>
      <c r="AV2727" s="9"/>
      <c r="AW2727" s="9"/>
      <c r="AY2727" s="9"/>
      <c r="BB2727" s="9"/>
    </row>
    <row r="2728" spans="3:54">
      <c r="C2728" s="9"/>
      <c r="F2728" s="9"/>
      <c r="G2728" s="9"/>
      <c r="I2728" s="9"/>
      <c r="L2728" s="9"/>
      <c r="O2728" s="9"/>
      <c r="P2728" s="9"/>
      <c r="R2728" s="9"/>
      <c r="U2728" s="9"/>
      <c r="AP2728" s="9"/>
      <c r="AS2728" s="9"/>
      <c r="AV2728" s="9"/>
      <c r="AW2728" s="9"/>
      <c r="AY2728" s="9"/>
      <c r="BB2728" s="9"/>
    </row>
    <row r="2729" spans="3:54">
      <c r="C2729" s="9"/>
      <c r="F2729" s="9"/>
      <c r="G2729" s="9"/>
      <c r="I2729" s="9"/>
      <c r="L2729" s="9"/>
      <c r="O2729" s="9"/>
      <c r="P2729" s="9"/>
      <c r="R2729" s="9"/>
      <c r="U2729" s="9"/>
      <c r="AP2729" s="9"/>
      <c r="AS2729" s="9"/>
      <c r="AV2729" s="9"/>
      <c r="AW2729" s="9"/>
      <c r="AY2729" s="9"/>
      <c r="BB2729" s="9"/>
    </row>
    <row r="2730" spans="3:54">
      <c r="C2730" s="9"/>
      <c r="F2730" s="9"/>
      <c r="G2730" s="9"/>
      <c r="I2730" s="9"/>
      <c r="L2730" s="9"/>
      <c r="O2730" s="9"/>
      <c r="P2730" s="9"/>
      <c r="R2730" s="9"/>
      <c r="U2730" s="9"/>
      <c r="AP2730" s="9"/>
      <c r="AS2730" s="9"/>
      <c r="AV2730" s="9"/>
      <c r="AW2730" s="9"/>
      <c r="AY2730" s="9"/>
      <c r="BB2730" s="9"/>
    </row>
    <row r="2731" spans="3:54">
      <c r="C2731" s="9"/>
      <c r="F2731" s="9"/>
      <c r="G2731" s="9"/>
      <c r="I2731" s="9"/>
      <c r="L2731" s="9"/>
      <c r="O2731" s="9"/>
      <c r="P2731" s="9"/>
      <c r="R2731" s="9"/>
      <c r="U2731" s="9"/>
      <c r="AP2731" s="9"/>
      <c r="AS2731" s="9"/>
      <c r="AV2731" s="9"/>
      <c r="AW2731" s="9"/>
      <c r="AY2731" s="9"/>
      <c r="BB2731" s="9"/>
    </row>
    <row r="2732" spans="3:54">
      <c r="C2732" s="9"/>
      <c r="F2732" s="9"/>
      <c r="G2732" s="9"/>
      <c r="I2732" s="9"/>
      <c r="L2732" s="9"/>
      <c r="O2732" s="9"/>
      <c r="P2732" s="9"/>
      <c r="R2732" s="9"/>
      <c r="U2732" s="9"/>
      <c r="AP2732" s="9"/>
      <c r="AS2732" s="9"/>
      <c r="AV2732" s="9"/>
      <c r="AW2732" s="9"/>
      <c r="AY2732" s="9"/>
      <c r="BB2732" s="9"/>
    </row>
    <row r="2733" spans="3:54">
      <c r="C2733" s="9"/>
      <c r="F2733" s="9"/>
      <c r="G2733" s="9"/>
      <c r="I2733" s="9"/>
      <c r="L2733" s="9"/>
      <c r="O2733" s="9"/>
      <c r="P2733" s="9"/>
      <c r="R2733" s="9"/>
      <c r="U2733" s="9"/>
      <c r="AP2733" s="9"/>
      <c r="AS2733" s="9"/>
      <c r="AV2733" s="9"/>
      <c r="AW2733" s="9"/>
      <c r="AY2733" s="9"/>
      <c r="BB2733" s="9"/>
    </row>
    <row r="2734" spans="3:54">
      <c r="C2734" s="9"/>
      <c r="F2734" s="9"/>
      <c r="G2734" s="9"/>
      <c r="I2734" s="9"/>
      <c r="L2734" s="9"/>
      <c r="O2734" s="9"/>
      <c r="P2734" s="9"/>
      <c r="R2734" s="9"/>
      <c r="U2734" s="9"/>
      <c r="AP2734" s="9"/>
      <c r="AS2734" s="9"/>
      <c r="AV2734" s="9"/>
      <c r="AW2734" s="9"/>
      <c r="AY2734" s="9"/>
      <c r="BB2734" s="9"/>
    </row>
    <row r="2735" spans="3:54">
      <c r="C2735" s="9"/>
      <c r="F2735" s="9"/>
      <c r="G2735" s="9"/>
      <c r="I2735" s="9"/>
      <c r="L2735" s="9"/>
      <c r="O2735" s="9"/>
      <c r="P2735" s="9"/>
      <c r="R2735" s="9"/>
      <c r="U2735" s="9"/>
      <c r="AP2735" s="9"/>
      <c r="AS2735" s="9"/>
      <c r="AV2735" s="9"/>
      <c r="AW2735" s="9"/>
      <c r="AY2735" s="9"/>
      <c r="BB2735" s="9"/>
    </row>
    <row r="2736" spans="3:54">
      <c r="C2736" s="9"/>
      <c r="F2736" s="9"/>
      <c r="G2736" s="9"/>
      <c r="I2736" s="9"/>
      <c r="L2736" s="9"/>
      <c r="O2736" s="9"/>
      <c r="P2736" s="9"/>
      <c r="R2736" s="9"/>
      <c r="U2736" s="9"/>
      <c r="AP2736" s="9"/>
      <c r="AS2736" s="9"/>
      <c r="AV2736" s="9"/>
      <c r="AW2736" s="9"/>
      <c r="AY2736" s="9"/>
      <c r="BB2736" s="9"/>
    </row>
    <row r="2737" spans="3:54">
      <c r="C2737" s="9"/>
      <c r="F2737" s="9"/>
      <c r="G2737" s="9"/>
      <c r="I2737" s="9"/>
      <c r="L2737" s="9"/>
      <c r="O2737" s="9"/>
      <c r="P2737" s="9"/>
      <c r="R2737" s="9"/>
      <c r="U2737" s="9"/>
      <c r="AP2737" s="9"/>
      <c r="AS2737" s="9"/>
      <c r="AV2737" s="9"/>
      <c r="AW2737" s="9"/>
      <c r="AY2737" s="9"/>
      <c r="BB2737" s="9"/>
    </row>
    <row r="2738" spans="3:54">
      <c r="C2738" s="9"/>
      <c r="F2738" s="9"/>
      <c r="G2738" s="9"/>
      <c r="I2738" s="9"/>
      <c r="L2738" s="9"/>
      <c r="O2738" s="9"/>
      <c r="P2738" s="9"/>
      <c r="R2738" s="9"/>
      <c r="U2738" s="9"/>
      <c r="AP2738" s="9"/>
      <c r="AS2738" s="9"/>
      <c r="AV2738" s="9"/>
      <c r="AW2738" s="9"/>
      <c r="AY2738" s="9"/>
      <c r="BB2738" s="9"/>
    </row>
    <row r="2739" spans="3:54">
      <c r="C2739" s="9"/>
      <c r="F2739" s="9"/>
      <c r="G2739" s="9"/>
      <c r="I2739" s="9"/>
      <c r="L2739" s="9"/>
      <c r="O2739" s="9"/>
      <c r="P2739" s="9"/>
      <c r="R2739" s="9"/>
      <c r="U2739" s="9"/>
      <c r="AP2739" s="9"/>
      <c r="AS2739" s="9"/>
      <c r="AV2739" s="9"/>
      <c r="AW2739" s="9"/>
      <c r="AY2739" s="9"/>
      <c r="BB2739" s="9"/>
    </row>
    <row r="2740" spans="3:54">
      <c r="C2740" s="9"/>
      <c r="F2740" s="9"/>
      <c r="G2740" s="9"/>
      <c r="I2740" s="9"/>
      <c r="L2740" s="9"/>
      <c r="O2740" s="9"/>
      <c r="P2740" s="9"/>
      <c r="R2740" s="9"/>
      <c r="U2740" s="9"/>
      <c r="AP2740" s="9"/>
      <c r="AS2740" s="9"/>
      <c r="AV2740" s="9"/>
      <c r="AW2740" s="9"/>
      <c r="AY2740" s="9"/>
      <c r="BB2740" s="9"/>
    </row>
    <row r="2741" spans="3:54">
      <c r="C2741" s="9"/>
      <c r="F2741" s="9"/>
      <c r="G2741" s="9"/>
      <c r="I2741" s="9"/>
      <c r="L2741" s="9"/>
      <c r="O2741" s="9"/>
      <c r="P2741" s="9"/>
      <c r="R2741" s="9"/>
      <c r="U2741" s="9"/>
      <c r="AP2741" s="9"/>
      <c r="AS2741" s="9"/>
      <c r="AV2741" s="9"/>
      <c r="AW2741" s="9"/>
      <c r="AY2741" s="9"/>
      <c r="BB2741" s="9"/>
    </row>
    <row r="2742" spans="3:54">
      <c r="C2742" s="9"/>
      <c r="F2742" s="9"/>
      <c r="G2742" s="9"/>
      <c r="I2742" s="9"/>
      <c r="L2742" s="9"/>
      <c r="O2742" s="9"/>
      <c r="P2742" s="9"/>
      <c r="R2742" s="9"/>
      <c r="U2742" s="9"/>
      <c r="AP2742" s="9"/>
      <c r="AS2742" s="9"/>
      <c r="AV2742" s="9"/>
      <c r="AW2742" s="9"/>
      <c r="AY2742" s="9"/>
      <c r="BB2742" s="9"/>
    </row>
    <row r="2743" spans="3:54">
      <c r="C2743" s="9"/>
      <c r="F2743" s="9"/>
      <c r="G2743" s="9"/>
      <c r="I2743" s="9"/>
      <c r="L2743" s="9"/>
      <c r="O2743" s="9"/>
      <c r="P2743" s="9"/>
      <c r="R2743" s="9"/>
      <c r="U2743" s="9"/>
      <c r="AP2743" s="9"/>
      <c r="AS2743" s="9"/>
      <c r="AV2743" s="9"/>
      <c r="AW2743" s="9"/>
      <c r="AY2743" s="9"/>
      <c r="BB2743" s="9"/>
    </row>
    <row r="2744" spans="3:54">
      <c r="C2744" s="9"/>
      <c r="F2744" s="9"/>
      <c r="G2744" s="9"/>
      <c r="I2744" s="9"/>
      <c r="L2744" s="9"/>
      <c r="O2744" s="9"/>
      <c r="P2744" s="9"/>
      <c r="R2744" s="9"/>
      <c r="U2744" s="9"/>
      <c r="AP2744" s="9"/>
      <c r="AS2744" s="9"/>
      <c r="AV2744" s="9"/>
      <c r="AW2744" s="9"/>
      <c r="AY2744" s="9"/>
      <c r="BB2744" s="9"/>
    </row>
    <row r="2745" spans="3:54">
      <c r="C2745" s="9"/>
      <c r="F2745" s="9"/>
      <c r="G2745" s="9"/>
      <c r="I2745" s="9"/>
      <c r="L2745" s="9"/>
      <c r="O2745" s="9"/>
      <c r="P2745" s="9"/>
      <c r="R2745" s="9"/>
      <c r="U2745" s="9"/>
      <c r="AP2745" s="9"/>
      <c r="AS2745" s="9"/>
      <c r="AV2745" s="9"/>
      <c r="AW2745" s="9"/>
      <c r="AY2745" s="9"/>
      <c r="BB2745" s="9"/>
    </row>
    <row r="2746" spans="3:54">
      <c r="C2746" s="9"/>
      <c r="F2746" s="9"/>
      <c r="G2746" s="9"/>
      <c r="I2746" s="9"/>
      <c r="L2746" s="9"/>
      <c r="O2746" s="9"/>
      <c r="P2746" s="9"/>
      <c r="R2746" s="9"/>
      <c r="U2746" s="9"/>
      <c r="AP2746" s="9"/>
      <c r="AS2746" s="9"/>
      <c r="AV2746" s="9"/>
      <c r="AW2746" s="9"/>
      <c r="AY2746" s="9"/>
      <c r="BB2746" s="9"/>
    </row>
    <row r="2747" spans="3:54">
      <c r="C2747" s="9"/>
      <c r="F2747" s="9"/>
      <c r="G2747" s="9"/>
      <c r="I2747" s="9"/>
      <c r="L2747" s="9"/>
      <c r="O2747" s="9"/>
      <c r="P2747" s="9"/>
      <c r="R2747" s="9"/>
      <c r="U2747" s="9"/>
      <c r="AP2747" s="9"/>
      <c r="AS2747" s="9"/>
      <c r="AV2747" s="9"/>
      <c r="AW2747" s="9"/>
      <c r="AY2747" s="9"/>
      <c r="BB2747" s="9"/>
    </row>
    <row r="2748" spans="3:54">
      <c r="C2748" s="9"/>
      <c r="F2748" s="9"/>
      <c r="G2748" s="9"/>
      <c r="I2748" s="9"/>
      <c r="L2748" s="9"/>
      <c r="O2748" s="9"/>
      <c r="P2748" s="9"/>
      <c r="R2748" s="9"/>
      <c r="U2748" s="9"/>
      <c r="AP2748" s="9"/>
      <c r="AS2748" s="9"/>
      <c r="AV2748" s="9"/>
      <c r="AW2748" s="9"/>
      <c r="AY2748" s="9"/>
      <c r="BB2748" s="9"/>
    </row>
    <row r="2749" spans="3:54">
      <c r="C2749" s="9"/>
      <c r="F2749" s="9"/>
      <c r="G2749" s="9"/>
      <c r="I2749" s="9"/>
      <c r="L2749" s="9"/>
      <c r="O2749" s="9"/>
      <c r="P2749" s="9"/>
      <c r="R2749" s="9"/>
      <c r="U2749" s="9"/>
      <c r="AP2749" s="9"/>
      <c r="AS2749" s="9"/>
      <c r="AV2749" s="9"/>
      <c r="AW2749" s="9"/>
      <c r="AY2749" s="9"/>
      <c r="BB2749" s="9"/>
    </row>
    <row r="2750" spans="3:54">
      <c r="C2750" s="9"/>
      <c r="F2750" s="9"/>
      <c r="G2750" s="9"/>
      <c r="I2750" s="9"/>
      <c r="L2750" s="9"/>
      <c r="O2750" s="9"/>
      <c r="P2750" s="9"/>
      <c r="R2750" s="9"/>
      <c r="U2750" s="9"/>
      <c r="AP2750" s="9"/>
      <c r="AS2750" s="9"/>
      <c r="AV2750" s="9"/>
      <c r="AW2750" s="9"/>
      <c r="AY2750" s="9"/>
      <c r="BB2750" s="9"/>
    </row>
    <row r="2751" spans="3:54">
      <c r="C2751" s="9"/>
      <c r="F2751" s="9"/>
      <c r="G2751" s="9"/>
      <c r="I2751" s="9"/>
      <c r="L2751" s="9"/>
      <c r="O2751" s="9"/>
      <c r="P2751" s="9"/>
      <c r="R2751" s="9"/>
      <c r="U2751" s="9"/>
      <c r="AP2751" s="9"/>
      <c r="AS2751" s="9"/>
      <c r="AV2751" s="9"/>
      <c r="AW2751" s="9"/>
      <c r="AY2751" s="9"/>
      <c r="BB2751" s="9"/>
    </row>
    <row r="2752" spans="3:54">
      <c r="C2752" s="9"/>
      <c r="F2752" s="9"/>
      <c r="G2752" s="9"/>
      <c r="I2752" s="9"/>
      <c r="L2752" s="9"/>
      <c r="O2752" s="9"/>
      <c r="P2752" s="9"/>
      <c r="R2752" s="9"/>
      <c r="U2752" s="9"/>
      <c r="AP2752" s="9"/>
      <c r="AS2752" s="9"/>
      <c r="AV2752" s="9"/>
      <c r="AW2752" s="9"/>
      <c r="AY2752" s="9"/>
      <c r="BB2752" s="9"/>
    </row>
    <row r="2753" spans="3:54">
      <c r="C2753" s="9"/>
      <c r="F2753" s="9"/>
      <c r="G2753" s="9"/>
      <c r="I2753" s="9"/>
      <c r="L2753" s="9"/>
      <c r="O2753" s="9"/>
      <c r="P2753" s="9"/>
      <c r="R2753" s="9"/>
      <c r="U2753" s="9"/>
      <c r="AP2753" s="9"/>
      <c r="AS2753" s="9"/>
      <c r="AV2753" s="9"/>
      <c r="AW2753" s="9"/>
      <c r="AY2753" s="9"/>
      <c r="BB2753" s="9"/>
    </row>
    <row r="2754" spans="3:54">
      <c r="C2754" s="9"/>
      <c r="F2754" s="9"/>
      <c r="G2754" s="9"/>
      <c r="I2754" s="9"/>
      <c r="L2754" s="9"/>
      <c r="O2754" s="9"/>
      <c r="P2754" s="9"/>
      <c r="R2754" s="9"/>
      <c r="U2754" s="9"/>
      <c r="AP2754" s="9"/>
      <c r="AS2754" s="9"/>
      <c r="AV2754" s="9"/>
      <c r="AW2754" s="9"/>
      <c r="AY2754" s="9"/>
      <c r="BB2754" s="9"/>
    </row>
    <row r="2755" spans="3:54">
      <c r="C2755" s="9"/>
      <c r="F2755" s="9"/>
      <c r="G2755" s="9"/>
      <c r="I2755" s="9"/>
      <c r="L2755" s="9"/>
      <c r="O2755" s="9"/>
      <c r="P2755" s="9"/>
      <c r="R2755" s="9"/>
      <c r="U2755" s="9"/>
      <c r="AP2755" s="9"/>
      <c r="AS2755" s="9"/>
      <c r="AV2755" s="9"/>
      <c r="AW2755" s="9"/>
      <c r="AY2755" s="9"/>
      <c r="BB2755" s="9"/>
    </row>
    <row r="2756" spans="3:54">
      <c r="C2756" s="9"/>
      <c r="F2756" s="9"/>
      <c r="G2756" s="9"/>
      <c r="I2756" s="9"/>
      <c r="L2756" s="9"/>
      <c r="O2756" s="9"/>
      <c r="P2756" s="9"/>
      <c r="R2756" s="9"/>
      <c r="U2756" s="9"/>
      <c r="AP2756" s="9"/>
      <c r="AS2756" s="9"/>
      <c r="AV2756" s="9"/>
      <c r="AW2756" s="9"/>
      <c r="AY2756" s="9"/>
      <c r="BB2756" s="9"/>
    </row>
    <row r="2757" spans="3:54">
      <c r="C2757" s="9"/>
      <c r="F2757" s="9"/>
      <c r="G2757" s="9"/>
      <c r="I2757" s="9"/>
      <c r="L2757" s="9"/>
      <c r="O2757" s="9"/>
      <c r="P2757" s="9"/>
      <c r="R2757" s="9"/>
      <c r="U2757" s="9"/>
      <c r="AP2757" s="9"/>
      <c r="AS2757" s="9"/>
      <c r="AV2757" s="9"/>
      <c r="AW2757" s="9"/>
      <c r="AY2757" s="9"/>
      <c r="BB2757" s="9"/>
    </row>
    <row r="2758" spans="3:54">
      <c r="C2758" s="9"/>
      <c r="F2758" s="9"/>
      <c r="G2758" s="9"/>
      <c r="I2758" s="9"/>
      <c r="L2758" s="9"/>
      <c r="O2758" s="9"/>
      <c r="P2758" s="9"/>
      <c r="R2758" s="9"/>
      <c r="U2758" s="9"/>
      <c r="AP2758" s="9"/>
      <c r="AS2758" s="9"/>
      <c r="AV2758" s="9"/>
      <c r="AW2758" s="9"/>
      <c r="AY2758" s="9"/>
      <c r="BB2758" s="9"/>
    </row>
    <row r="2759" spans="3:54">
      <c r="C2759" s="9"/>
      <c r="F2759" s="9"/>
      <c r="G2759" s="9"/>
      <c r="I2759" s="9"/>
      <c r="L2759" s="9"/>
      <c r="O2759" s="9"/>
      <c r="P2759" s="9"/>
      <c r="R2759" s="9"/>
      <c r="U2759" s="9"/>
      <c r="AP2759" s="9"/>
      <c r="AS2759" s="9"/>
      <c r="AV2759" s="9"/>
      <c r="AW2759" s="9"/>
      <c r="AY2759" s="9"/>
      <c r="BB2759" s="9"/>
    </row>
    <row r="2760" spans="3:54">
      <c r="C2760" s="9"/>
      <c r="F2760" s="9"/>
      <c r="G2760" s="9"/>
      <c r="I2760" s="9"/>
      <c r="L2760" s="9"/>
      <c r="O2760" s="9"/>
      <c r="P2760" s="9"/>
      <c r="R2760" s="9"/>
      <c r="U2760" s="9"/>
      <c r="AP2760" s="9"/>
      <c r="AS2760" s="9"/>
      <c r="AV2760" s="9"/>
      <c r="AW2760" s="9"/>
      <c r="AY2760" s="9"/>
      <c r="BB2760" s="9"/>
    </row>
    <row r="2761" spans="3:54">
      <c r="C2761" s="9"/>
      <c r="F2761" s="9"/>
      <c r="G2761" s="9"/>
      <c r="I2761" s="9"/>
      <c r="L2761" s="9"/>
      <c r="O2761" s="9"/>
      <c r="P2761" s="9"/>
      <c r="R2761" s="9"/>
      <c r="U2761" s="9"/>
      <c r="AP2761" s="9"/>
      <c r="AS2761" s="9"/>
      <c r="AV2761" s="9"/>
      <c r="AW2761" s="9"/>
      <c r="AY2761" s="9"/>
      <c r="BB2761" s="9"/>
    </row>
    <row r="2762" spans="3:54">
      <c r="C2762" s="9"/>
      <c r="F2762" s="9"/>
      <c r="G2762" s="9"/>
      <c r="I2762" s="9"/>
      <c r="L2762" s="9"/>
      <c r="O2762" s="9"/>
      <c r="P2762" s="9"/>
      <c r="R2762" s="9"/>
      <c r="U2762" s="9"/>
      <c r="AP2762" s="9"/>
      <c r="AS2762" s="9"/>
      <c r="AV2762" s="9"/>
      <c r="AW2762" s="9"/>
      <c r="AY2762" s="9"/>
      <c r="BB2762" s="9"/>
    </row>
    <row r="2763" spans="3:54">
      <c r="C2763" s="9"/>
      <c r="F2763" s="9"/>
      <c r="G2763" s="9"/>
      <c r="I2763" s="9"/>
      <c r="L2763" s="9"/>
      <c r="O2763" s="9"/>
      <c r="P2763" s="9"/>
      <c r="R2763" s="9"/>
      <c r="U2763" s="9"/>
      <c r="AP2763" s="9"/>
      <c r="AS2763" s="9"/>
      <c r="AV2763" s="9"/>
      <c r="AW2763" s="9"/>
      <c r="AY2763" s="9"/>
      <c r="BB2763" s="9"/>
    </row>
    <row r="2764" spans="3:54">
      <c r="C2764" s="9"/>
      <c r="F2764" s="9"/>
      <c r="G2764" s="9"/>
      <c r="I2764" s="9"/>
      <c r="L2764" s="9"/>
      <c r="O2764" s="9"/>
      <c r="P2764" s="9"/>
      <c r="R2764" s="9"/>
      <c r="U2764" s="9"/>
      <c r="AP2764" s="9"/>
      <c r="AS2764" s="9"/>
      <c r="AV2764" s="9"/>
      <c r="AW2764" s="9"/>
      <c r="AY2764" s="9"/>
      <c r="BB2764" s="9"/>
    </row>
    <row r="2765" spans="3:54">
      <c r="C2765" s="9"/>
      <c r="F2765" s="9"/>
      <c r="G2765" s="9"/>
      <c r="I2765" s="9"/>
      <c r="L2765" s="9"/>
      <c r="O2765" s="9"/>
      <c r="P2765" s="9"/>
      <c r="R2765" s="9"/>
      <c r="U2765" s="9"/>
      <c r="AP2765" s="9"/>
      <c r="AS2765" s="9"/>
      <c r="AV2765" s="9"/>
      <c r="AW2765" s="9"/>
      <c r="AY2765" s="9"/>
      <c r="BB2765" s="9"/>
    </row>
    <row r="2766" spans="3:54">
      <c r="C2766" s="9"/>
      <c r="F2766" s="9"/>
      <c r="G2766" s="9"/>
      <c r="I2766" s="9"/>
      <c r="L2766" s="9"/>
      <c r="O2766" s="9"/>
      <c r="P2766" s="9"/>
      <c r="R2766" s="9"/>
      <c r="U2766" s="9"/>
      <c r="AP2766" s="9"/>
      <c r="AS2766" s="9"/>
      <c r="AV2766" s="9"/>
      <c r="AW2766" s="9"/>
      <c r="AY2766" s="9"/>
      <c r="BB2766" s="9"/>
    </row>
    <row r="2767" spans="3:54">
      <c r="C2767" s="9"/>
      <c r="F2767" s="9"/>
      <c r="G2767" s="9"/>
      <c r="I2767" s="9"/>
      <c r="L2767" s="9"/>
      <c r="O2767" s="9"/>
      <c r="P2767" s="9"/>
      <c r="R2767" s="9"/>
      <c r="U2767" s="9"/>
      <c r="AP2767" s="9"/>
      <c r="AS2767" s="9"/>
      <c r="AV2767" s="9"/>
      <c r="AW2767" s="9"/>
      <c r="AY2767" s="9"/>
      <c r="BB2767" s="9"/>
    </row>
    <row r="2768" spans="3:54">
      <c r="C2768" s="9"/>
      <c r="F2768" s="9"/>
      <c r="G2768" s="9"/>
      <c r="I2768" s="9"/>
      <c r="L2768" s="9"/>
      <c r="O2768" s="9"/>
      <c r="P2768" s="9"/>
      <c r="R2768" s="9"/>
      <c r="U2768" s="9"/>
      <c r="AP2768" s="9"/>
      <c r="AS2768" s="9"/>
      <c r="AV2768" s="9"/>
      <c r="AW2768" s="9"/>
      <c r="AY2768" s="9"/>
      <c r="BB2768" s="9"/>
    </row>
    <row r="2769" spans="3:54">
      <c r="C2769" s="9"/>
      <c r="F2769" s="9"/>
      <c r="G2769" s="9"/>
      <c r="I2769" s="9"/>
      <c r="L2769" s="9"/>
      <c r="O2769" s="9"/>
      <c r="P2769" s="9"/>
      <c r="R2769" s="9"/>
      <c r="U2769" s="9"/>
      <c r="AP2769" s="9"/>
      <c r="AS2769" s="9"/>
      <c r="AV2769" s="9"/>
      <c r="AW2769" s="9"/>
      <c r="AY2769" s="9"/>
      <c r="BB2769" s="9"/>
    </row>
    <row r="2770" spans="3:54">
      <c r="C2770" s="9"/>
      <c r="F2770" s="9"/>
      <c r="G2770" s="9"/>
      <c r="I2770" s="9"/>
      <c r="L2770" s="9"/>
      <c r="O2770" s="9"/>
      <c r="P2770" s="9"/>
      <c r="R2770" s="9"/>
      <c r="U2770" s="9"/>
      <c r="AP2770" s="9"/>
      <c r="AS2770" s="9"/>
      <c r="AV2770" s="9"/>
      <c r="AW2770" s="9"/>
      <c r="AY2770" s="9"/>
      <c r="BB2770" s="9"/>
    </row>
    <row r="2771" spans="3:54">
      <c r="C2771" s="9"/>
      <c r="F2771" s="9"/>
      <c r="G2771" s="9"/>
      <c r="I2771" s="9"/>
      <c r="L2771" s="9"/>
      <c r="O2771" s="9"/>
      <c r="P2771" s="9"/>
      <c r="R2771" s="9"/>
      <c r="U2771" s="9"/>
      <c r="AP2771" s="9"/>
      <c r="AS2771" s="9"/>
      <c r="AV2771" s="9"/>
      <c r="AW2771" s="9"/>
      <c r="AY2771" s="9"/>
      <c r="BB2771" s="9"/>
    </row>
    <row r="2772" spans="3:54">
      <c r="C2772" s="9"/>
      <c r="F2772" s="9"/>
      <c r="G2772" s="9"/>
      <c r="I2772" s="9"/>
      <c r="L2772" s="9"/>
      <c r="O2772" s="9"/>
      <c r="P2772" s="9"/>
      <c r="R2772" s="9"/>
      <c r="U2772" s="9"/>
      <c r="AP2772" s="9"/>
      <c r="AS2772" s="9"/>
      <c r="AV2772" s="9"/>
      <c r="AW2772" s="9"/>
      <c r="AY2772" s="9"/>
      <c r="BB2772" s="9"/>
    </row>
    <row r="2773" spans="3:54">
      <c r="C2773" s="9"/>
      <c r="F2773" s="9"/>
      <c r="G2773" s="9"/>
      <c r="I2773" s="9"/>
      <c r="L2773" s="9"/>
      <c r="O2773" s="9"/>
      <c r="P2773" s="9"/>
      <c r="R2773" s="9"/>
      <c r="U2773" s="9"/>
      <c r="AP2773" s="9"/>
      <c r="AS2773" s="9"/>
      <c r="AV2773" s="9"/>
      <c r="AW2773" s="9"/>
      <c r="AY2773" s="9"/>
      <c r="BB2773" s="9"/>
    </row>
    <row r="2774" spans="3:54">
      <c r="C2774" s="9"/>
      <c r="F2774" s="9"/>
      <c r="G2774" s="9"/>
      <c r="I2774" s="9"/>
      <c r="L2774" s="9"/>
      <c r="O2774" s="9"/>
      <c r="P2774" s="9"/>
      <c r="R2774" s="9"/>
      <c r="U2774" s="9"/>
      <c r="AP2774" s="9"/>
      <c r="AS2774" s="9"/>
      <c r="AV2774" s="9"/>
      <c r="AW2774" s="9"/>
      <c r="AY2774" s="9"/>
      <c r="BB2774" s="9"/>
    </row>
    <row r="2775" spans="3:54">
      <c r="C2775" s="9"/>
      <c r="F2775" s="9"/>
      <c r="G2775" s="9"/>
      <c r="I2775" s="9"/>
      <c r="L2775" s="9"/>
      <c r="O2775" s="9"/>
      <c r="P2775" s="9"/>
      <c r="R2775" s="9"/>
      <c r="U2775" s="9"/>
      <c r="AP2775" s="9"/>
      <c r="AS2775" s="9"/>
      <c r="AV2775" s="9"/>
      <c r="AW2775" s="9"/>
      <c r="AY2775" s="9"/>
      <c r="BB2775" s="9"/>
    </row>
    <row r="2776" spans="3:54">
      <c r="C2776" s="9"/>
      <c r="F2776" s="9"/>
      <c r="G2776" s="9"/>
      <c r="I2776" s="9"/>
      <c r="L2776" s="9"/>
      <c r="O2776" s="9"/>
      <c r="P2776" s="9"/>
      <c r="R2776" s="9"/>
      <c r="U2776" s="9"/>
      <c r="AP2776" s="9"/>
      <c r="AS2776" s="9"/>
      <c r="AV2776" s="9"/>
      <c r="AW2776" s="9"/>
      <c r="AY2776" s="9"/>
      <c r="BB2776" s="9"/>
    </row>
    <row r="2777" spans="3:54">
      <c r="C2777" s="9"/>
      <c r="F2777" s="9"/>
      <c r="G2777" s="9"/>
      <c r="I2777" s="9"/>
      <c r="L2777" s="9"/>
      <c r="O2777" s="9"/>
      <c r="P2777" s="9"/>
      <c r="R2777" s="9"/>
      <c r="U2777" s="9"/>
      <c r="AP2777" s="9"/>
      <c r="AS2777" s="9"/>
      <c r="AV2777" s="9"/>
      <c r="AW2777" s="9"/>
      <c r="AY2777" s="9"/>
      <c r="BB2777" s="9"/>
    </row>
    <row r="2778" spans="3:54">
      <c r="C2778" s="9"/>
      <c r="F2778" s="9"/>
      <c r="G2778" s="9"/>
      <c r="I2778" s="9"/>
      <c r="L2778" s="9"/>
      <c r="O2778" s="9"/>
      <c r="P2778" s="9"/>
      <c r="R2778" s="9"/>
      <c r="U2778" s="9"/>
      <c r="AP2778" s="9"/>
      <c r="AS2778" s="9"/>
      <c r="AV2778" s="9"/>
      <c r="AW2778" s="9"/>
      <c r="AY2778" s="9"/>
      <c r="BB2778" s="9"/>
    </row>
    <row r="2779" spans="3:54">
      <c r="C2779" s="9"/>
      <c r="F2779" s="9"/>
      <c r="G2779" s="9"/>
      <c r="I2779" s="9"/>
      <c r="L2779" s="9"/>
      <c r="O2779" s="9"/>
      <c r="P2779" s="9"/>
      <c r="R2779" s="9"/>
      <c r="U2779" s="9"/>
      <c r="AP2779" s="9"/>
      <c r="AS2779" s="9"/>
      <c r="AV2779" s="9"/>
      <c r="AW2779" s="9"/>
      <c r="AY2779" s="9"/>
      <c r="BB2779" s="9"/>
    </row>
    <row r="2780" spans="3:54">
      <c r="C2780" s="9"/>
      <c r="F2780" s="9"/>
      <c r="G2780" s="9"/>
      <c r="I2780" s="9"/>
      <c r="L2780" s="9"/>
      <c r="O2780" s="9"/>
      <c r="P2780" s="9"/>
      <c r="R2780" s="9"/>
      <c r="U2780" s="9"/>
      <c r="AP2780" s="9"/>
      <c r="AS2780" s="9"/>
      <c r="AV2780" s="9"/>
      <c r="AW2780" s="9"/>
      <c r="AY2780" s="9"/>
      <c r="BB2780" s="9"/>
    </row>
    <row r="2781" spans="3:54">
      <c r="C2781" s="9"/>
      <c r="F2781" s="9"/>
      <c r="G2781" s="9"/>
      <c r="I2781" s="9"/>
      <c r="L2781" s="9"/>
      <c r="O2781" s="9"/>
      <c r="P2781" s="9"/>
      <c r="R2781" s="9"/>
      <c r="U2781" s="9"/>
      <c r="AP2781" s="9"/>
      <c r="AS2781" s="9"/>
      <c r="AV2781" s="9"/>
      <c r="AW2781" s="9"/>
      <c r="AY2781" s="9"/>
      <c r="BB2781" s="9"/>
    </row>
    <row r="2782" spans="3:54">
      <c r="C2782" s="9"/>
      <c r="F2782" s="9"/>
      <c r="G2782" s="9"/>
      <c r="I2782" s="9"/>
      <c r="L2782" s="9"/>
      <c r="O2782" s="9"/>
      <c r="P2782" s="9"/>
      <c r="R2782" s="9"/>
      <c r="U2782" s="9"/>
      <c r="AP2782" s="9"/>
      <c r="AS2782" s="9"/>
      <c r="AV2782" s="9"/>
      <c r="AW2782" s="9"/>
      <c r="AY2782" s="9"/>
      <c r="BB2782" s="9"/>
    </row>
    <row r="2783" spans="3:54">
      <c r="C2783" s="9"/>
      <c r="F2783" s="9"/>
      <c r="G2783" s="9"/>
      <c r="I2783" s="9"/>
      <c r="L2783" s="9"/>
      <c r="O2783" s="9"/>
      <c r="P2783" s="9"/>
      <c r="R2783" s="9"/>
      <c r="U2783" s="9"/>
      <c r="AP2783" s="9"/>
      <c r="AS2783" s="9"/>
      <c r="AV2783" s="9"/>
      <c r="AW2783" s="9"/>
      <c r="AY2783" s="9"/>
      <c r="BB2783" s="9"/>
    </row>
    <row r="2784" spans="3:54">
      <c r="C2784" s="9"/>
      <c r="F2784" s="9"/>
      <c r="G2784" s="9"/>
      <c r="I2784" s="9"/>
      <c r="L2784" s="9"/>
      <c r="O2784" s="9"/>
      <c r="P2784" s="9"/>
      <c r="R2784" s="9"/>
      <c r="U2784" s="9"/>
      <c r="AP2784" s="9"/>
      <c r="AS2784" s="9"/>
      <c r="AV2784" s="9"/>
      <c r="AW2784" s="9"/>
      <c r="AY2784" s="9"/>
      <c r="BB2784" s="9"/>
    </row>
    <row r="2785" spans="3:54">
      <c r="C2785" s="9"/>
      <c r="F2785" s="9"/>
      <c r="G2785" s="9"/>
      <c r="I2785" s="9"/>
      <c r="L2785" s="9"/>
      <c r="O2785" s="9"/>
      <c r="P2785" s="9"/>
      <c r="R2785" s="9"/>
      <c r="U2785" s="9"/>
      <c r="AP2785" s="9"/>
      <c r="AS2785" s="9"/>
      <c r="AV2785" s="9"/>
      <c r="AW2785" s="9"/>
      <c r="AY2785" s="9"/>
      <c r="BB2785" s="9"/>
    </row>
    <row r="2786" spans="3:54">
      <c r="C2786" s="9"/>
      <c r="F2786" s="9"/>
      <c r="G2786" s="9"/>
      <c r="I2786" s="9"/>
      <c r="L2786" s="9"/>
      <c r="O2786" s="9"/>
      <c r="P2786" s="9"/>
      <c r="R2786" s="9"/>
      <c r="U2786" s="9"/>
      <c r="AP2786" s="9"/>
      <c r="AS2786" s="9"/>
      <c r="AV2786" s="9"/>
      <c r="AW2786" s="9"/>
      <c r="AY2786" s="9"/>
      <c r="BB2786" s="9"/>
    </row>
    <row r="2787" spans="3:54">
      <c r="C2787" s="9"/>
      <c r="F2787" s="9"/>
      <c r="G2787" s="9"/>
      <c r="I2787" s="9"/>
      <c r="L2787" s="9"/>
      <c r="O2787" s="9"/>
      <c r="P2787" s="9"/>
      <c r="R2787" s="9"/>
      <c r="U2787" s="9"/>
      <c r="AP2787" s="9"/>
      <c r="AS2787" s="9"/>
      <c r="AV2787" s="9"/>
      <c r="AW2787" s="9"/>
      <c r="AY2787" s="9"/>
      <c r="BB2787" s="9"/>
    </row>
    <row r="2788" spans="3:54">
      <c r="C2788" s="9"/>
      <c r="F2788" s="9"/>
      <c r="G2788" s="9"/>
      <c r="I2788" s="9"/>
      <c r="L2788" s="9"/>
      <c r="O2788" s="9"/>
      <c r="P2788" s="9"/>
      <c r="R2788" s="9"/>
      <c r="U2788" s="9"/>
      <c r="AP2788" s="9"/>
      <c r="AS2788" s="9"/>
      <c r="AV2788" s="9"/>
      <c r="AW2788" s="9"/>
      <c r="AY2788" s="9"/>
      <c r="BB2788" s="9"/>
    </row>
    <row r="2789" spans="3:54">
      <c r="C2789" s="9"/>
      <c r="F2789" s="9"/>
      <c r="G2789" s="9"/>
      <c r="I2789" s="9"/>
      <c r="L2789" s="9"/>
      <c r="O2789" s="9"/>
      <c r="P2789" s="9"/>
      <c r="R2789" s="9"/>
      <c r="U2789" s="9"/>
      <c r="AP2789" s="9"/>
      <c r="AS2789" s="9"/>
      <c r="AV2789" s="9"/>
      <c r="AW2789" s="9"/>
      <c r="AY2789" s="9"/>
      <c r="BB2789" s="9"/>
    </row>
    <row r="2790" spans="3:54">
      <c r="C2790" s="9"/>
      <c r="F2790" s="9"/>
      <c r="G2790" s="9"/>
      <c r="I2790" s="9"/>
      <c r="L2790" s="9"/>
      <c r="O2790" s="9"/>
      <c r="P2790" s="9"/>
      <c r="R2790" s="9"/>
      <c r="U2790" s="9"/>
      <c r="AP2790" s="9"/>
      <c r="AS2790" s="9"/>
      <c r="AV2790" s="9"/>
      <c r="AW2790" s="9"/>
      <c r="AY2790" s="9"/>
      <c r="BB2790" s="9"/>
    </row>
    <row r="2791" spans="3:54">
      <c r="C2791" s="9"/>
      <c r="F2791" s="9"/>
      <c r="G2791" s="9"/>
      <c r="I2791" s="9"/>
      <c r="L2791" s="9"/>
      <c r="O2791" s="9"/>
      <c r="P2791" s="9"/>
      <c r="R2791" s="9"/>
      <c r="U2791" s="9"/>
      <c r="AP2791" s="9"/>
      <c r="AS2791" s="9"/>
      <c r="AV2791" s="9"/>
      <c r="AW2791" s="9"/>
      <c r="AY2791" s="9"/>
      <c r="BB2791" s="9"/>
    </row>
    <row r="2792" spans="3:54">
      <c r="C2792" s="9"/>
      <c r="F2792" s="9"/>
      <c r="G2792" s="9"/>
      <c r="I2792" s="9"/>
      <c r="L2792" s="9"/>
      <c r="O2792" s="9"/>
      <c r="P2792" s="9"/>
      <c r="R2792" s="9"/>
      <c r="U2792" s="9"/>
      <c r="AP2792" s="9"/>
      <c r="AS2792" s="9"/>
      <c r="AV2792" s="9"/>
      <c r="AW2792" s="9"/>
      <c r="AY2792" s="9"/>
      <c r="BB2792" s="9"/>
    </row>
    <row r="2793" spans="3:54">
      <c r="C2793" s="9"/>
      <c r="F2793" s="9"/>
      <c r="G2793" s="9"/>
      <c r="I2793" s="9"/>
      <c r="L2793" s="9"/>
      <c r="O2793" s="9"/>
      <c r="P2793" s="9"/>
      <c r="R2793" s="9"/>
      <c r="U2793" s="9"/>
      <c r="AP2793" s="9"/>
      <c r="AS2793" s="9"/>
      <c r="AV2793" s="9"/>
      <c r="AW2793" s="9"/>
      <c r="AY2793" s="9"/>
      <c r="BB2793" s="9"/>
    </row>
    <row r="2794" spans="3:54">
      <c r="C2794" s="9"/>
      <c r="F2794" s="9"/>
      <c r="G2794" s="9"/>
      <c r="I2794" s="9"/>
      <c r="L2794" s="9"/>
      <c r="O2794" s="9"/>
      <c r="P2794" s="9"/>
      <c r="R2794" s="9"/>
      <c r="U2794" s="9"/>
      <c r="AP2794" s="9"/>
      <c r="AS2794" s="9"/>
      <c r="AV2794" s="9"/>
      <c r="AW2794" s="9"/>
      <c r="AY2794" s="9"/>
      <c r="BB2794" s="9"/>
    </row>
    <row r="2795" spans="3:54">
      <c r="C2795" s="9"/>
      <c r="F2795" s="9"/>
      <c r="G2795" s="9"/>
      <c r="I2795" s="9"/>
      <c r="L2795" s="9"/>
      <c r="O2795" s="9"/>
      <c r="P2795" s="9"/>
      <c r="R2795" s="9"/>
      <c r="U2795" s="9"/>
      <c r="AP2795" s="9"/>
      <c r="AS2795" s="9"/>
      <c r="AV2795" s="9"/>
      <c r="AW2795" s="9"/>
      <c r="AY2795" s="9"/>
      <c r="BB2795" s="9"/>
    </row>
    <row r="2796" spans="3:54">
      <c r="C2796" s="9"/>
      <c r="F2796" s="9"/>
      <c r="G2796" s="9"/>
      <c r="I2796" s="9"/>
      <c r="L2796" s="9"/>
      <c r="O2796" s="9"/>
      <c r="P2796" s="9"/>
      <c r="R2796" s="9"/>
      <c r="U2796" s="9"/>
      <c r="AP2796" s="9"/>
      <c r="AS2796" s="9"/>
      <c r="AV2796" s="9"/>
      <c r="AW2796" s="9"/>
      <c r="AY2796" s="9"/>
      <c r="BB2796" s="9"/>
    </row>
    <row r="2797" spans="3:54">
      <c r="C2797" s="9"/>
      <c r="F2797" s="9"/>
      <c r="G2797" s="9"/>
      <c r="I2797" s="9"/>
      <c r="L2797" s="9"/>
      <c r="O2797" s="9"/>
      <c r="P2797" s="9"/>
      <c r="R2797" s="9"/>
      <c r="U2797" s="9"/>
      <c r="AP2797" s="9"/>
      <c r="AS2797" s="9"/>
      <c r="AV2797" s="9"/>
      <c r="AW2797" s="9"/>
      <c r="AY2797" s="9"/>
      <c r="BB2797" s="9"/>
    </row>
    <row r="2798" spans="3:54">
      <c r="C2798" s="9"/>
      <c r="F2798" s="9"/>
      <c r="G2798" s="9"/>
      <c r="I2798" s="9"/>
      <c r="L2798" s="9"/>
      <c r="O2798" s="9"/>
      <c r="P2798" s="9"/>
      <c r="R2798" s="9"/>
      <c r="U2798" s="9"/>
      <c r="AP2798" s="9"/>
      <c r="AS2798" s="9"/>
      <c r="AV2798" s="9"/>
      <c r="AW2798" s="9"/>
      <c r="AY2798" s="9"/>
      <c r="BB2798" s="9"/>
    </row>
    <row r="2799" spans="3:54">
      <c r="C2799" s="9"/>
      <c r="F2799" s="9"/>
      <c r="G2799" s="9"/>
      <c r="I2799" s="9"/>
      <c r="L2799" s="9"/>
      <c r="O2799" s="9"/>
      <c r="P2799" s="9"/>
      <c r="R2799" s="9"/>
      <c r="U2799" s="9"/>
      <c r="AP2799" s="9"/>
      <c r="AS2799" s="9"/>
      <c r="AV2799" s="9"/>
      <c r="AW2799" s="9"/>
      <c r="AY2799" s="9"/>
      <c r="BB2799" s="9"/>
    </row>
    <row r="2800" spans="3:54">
      <c r="C2800" s="9"/>
      <c r="F2800" s="9"/>
      <c r="G2800" s="9"/>
      <c r="I2800" s="9"/>
      <c r="L2800" s="9"/>
      <c r="O2800" s="9"/>
      <c r="P2800" s="9"/>
      <c r="R2800" s="9"/>
      <c r="U2800" s="9"/>
      <c r="AP2800" s="9"/>
      <c r="AS2800" s="9"/>
      <c r="AV2800" s="9"/>
      <c r="AW2800" s="9"/>
      <c r="AY2800" s="9"/>
      <c r="BB2800" s="9"/>
    </row>
    <row r="2801" spans="3:54">
      <c r="C2801" s="9"/>
      <c r="F2801" s="9"/>
      <c r="G2801" s="9"/>
      <c r="I2801" s="9"/>
      <c r="L2801" s="9"/>
      <c r="O2801" s="9"/>
      <c r="P2801" s="9"/>
      <c r="R2801" s="9"/>
      <c r="U2801" s="9"/>
      <c r="AP2801" s="9"/>
      <c r="AS2801" s="9"/>
      <c r="AV2801" s="9"/>
      <c r="AW2801" s="9"/>
      <c r="AY2801" s="9"/>
      <c r="BB2801" s="9"/>
    </row>
    <row r="2802" spans="3:54">
      <c r="C2802" s="9"/>
      <c r="F2802" s="9"/>
      <c r="G2802" s="9"/>
      <c r="I2802" s="9"/>
      <c r="L2802" s="9"/>
      <c r="O2802" s="9"/>
      <c r="P2802" s="9"/>
      <c r="R2802" s="9"/>
      <c r="U2802" s="9"/>
      <c r="AP2802" s="9"/>
      <c r="AS2802" s="9"/>
      <c r="AV2802" s="9"/>
      <c r="AW2802" s="9"/>
      <c r="AY2802" s="9"/>
      <c r="BB2802" s="9"/>
    </row>
    <row r="2803" spans="3:54">
      <c r="C2803" s="9"/>
      <c r="F2803" s="9"/>
      <c r="G2803" s="9"/>
      <c r="I2803" s="9"/>
      <c r="L2803" s="9"/>
      <c r="O2803" s="9"/>
      <c r="P2803" s="9"/>
      <c r="R2803" s="9"/>
      <c r="U2803" s="9"/>
      <c r="AP2803" s="9"/>
      <c r="AS2803" s="9"/>
      <c r="AV2803" s="9"/>
      <c r="AW2803" s="9"/>
      <c r="AY2803" s="9"/>
      <c r="BB2803" s="9"/>
    </row>
    <row r="2804" spans="3:54">
      <c r="C2804" s="9"/>
      <c r="F2804" s="9"/>
      <c r="G2804" s="9"/>
      <c r="I2804" s="9"/>
      <c r="L2804" s="9"/>
      <c r="O2804" s="9"/>
      <c r="P2804" s="9"/>
      <c r="R2804" s="9"/>
      <c r="U2804" s="9"/>
      <c r="AP2804" s="9"/>
      <c r="AS2804" s="9"/>
      <c r="AV2804" s="9"/>
      <c r="AW2804" s="9"/>
      <c r="AY2804" s="9"/>
      <c r="BB2804" s="9"/>
    </row>
    <row r="2805" spans="3:54">
      <c r="C2805" s="9"/>
      <c r="F2805" s="9"/>
      <c r="G2805" s="9"/>
      <c r="I2805" s="9"/>
      <c r="L2805" s="9"/>
      <c r="O2805" s="9"/>
      <c r="P2805" s="9"/>
      <c r="R2805" s="9"/>
      <c r="U2805" s="9"/>
      <c r="AP2805" s="9"/>
      <c r="AS2805" s="9"/>
      <c r="AV2805" s="9"/>
      <c r="AW2805" s="9"/>
      <c r="AY2805" s="9"/>
      <c r="BB2805" s="9"/>
    </row>
    <row r="2806" spans="3:54">
      <c r="C2806" s="9"/>
      <c r="F2806" s="9"/>
      <c r="G2806" s="9"/>
      <c r="I2806" s="9"/>
      <c r="L2806" s="9"/>
      <c r="O2806" s="9"/>
      <c r="P2806" s="9"/>
      <c r="R2806" s="9"/>
      <c r="U2806" s="9"/>
      <c r="AP2806" s="9"/>
      <c r="AS2806" s="9"/>
      <c r="AV2806" s="9"/>
      <c r="AW2806" s="9"/>
      <c r="AY2806" s="9"/>
      <c r="BB2806" s="9"/>
    </row>
    <row r="2807" spans="3:54">
      <c r="C2807" s="9"/>
      <c r="F2807" s="9"/>
      <c r="G2807" s="9"/>
      <c r="I2807" s="9"/>
      <c r="L2807" s="9"/>
      <c r="O2807" s="9"/>
      <c r="P2807" s="9"/>
      <c r="R2807" s="9"/>
      <c r="U2807" s="9"/>
      <c r="AP2807" s="9"/>
      <c r="AS2807" s="9"/>
      <c r="AV2807" s="9"/>
      <c r="AW2807" s="9"/>
      <c r="AY2807" s="9"/>
      <c r="BB2807" s="9"/>
    </row>
    <row r="2808" spans="3:54">
      <c r="C2808" s="9"/>
      <c r="F2808" s="9"/>
      <c r="G2808" s="9"/>
      <c r="I2808" s="9"/>
      <c r="L2808" s="9"/>
      <c r="O2808" s="9"/>
      <c r="P2808" s="9"/>
      <c r="R2808" s="9"/>
      <c r="U2808" s="9"/>
      <c r="AP2808" s="9"/>
      <c r="AS2808" s="9"/>
      <c r="AV2808" s="9"/>
      <c r="AW2808" s="9"/>
      <c r="AY2808" s="9"/>
      <c r="BB2808" s="9"/>
    </row>
    <row r="2809" spans="3:54">
      <c r="C2809" s="9"/>
      <c r="F2809" s="9"/>
      <c r="G2809" s="9"/>
      <c r="I2809" s="9"/>
      <c r="L2809" s="9"/>
      <c r="O2809" s="9"/>
      <c r="P2809" s="9"/>
      <c r="R2809" s="9"/>
      <c r="U2809" s="9"/>
      <c r="AP2809" s="9"/>
      <c r="AS2809" s="9"/>
      <c r="AV2809" s="9"/>
      <c r="AW2809" s="9"/>
      <c r="AY2809" s="9"/>
      <c r="BB2809" s="9"/>
    </row>
    <row r="2810" spans="3:54">
      <c r="C2810" s="9"/>
      <c r="F2810" s="9"/>
      <c r="G2810" s="9"/>
      <c r="I2810" s="9"/>
      <c r="L2810" s="9"/>
      <c r="O2810" s="9"/>
      <c r="P2810" s="9"/>
      <c r="R2810" s="9"/>
      <c r="U2810" s="9"/>
      <c r="AP2810" s="9"/>
      <c r="AS2810" s="9"/>
      <c r="AV2810" s="9"/>
      <c r="AW2810" s="9"/>
      <c r="AY2810" s="9"/>
      <c r="BB2810" s="9"/>
    </row>
    <row r="2811" spans="3:54">
      <c r="C2811" s="9"/>
      <c r="F2811" s="9"/>
      <c r="G2811" s="9"/>
      <c r="I2811" s="9"/>
      <c r="L2811" s="9"/>
      <c r="O2811" s="9"/>
      <c r="P2811" s="9"/>
      <c r="R2811" s="9"/>
      <c r="U2811" s="9"/>
      <c r="AP2811" s="9"/>
      <c r="AS2811" s="9"/>
      <c r="AV2811" s="9"/>
      <c r="AW2811" s="9"/>
      <c r="AY2811" s="9"/>
      <c r="BB2811" s="9"/>
    </row>
    <row r="2812" spans="3:54">
      <c r="C2812" s="9"/>
      <c r="F2812" s="9"/>
      <c r="G2812" s="9"/>
      <c r="I2812" s="9"/>
      <c r="L2812" s="9"/>
      <c r="O2812" s="9"/>
      <c r="P2812" s="9"/>
      <c r="R2812" s="9"/>
      <c r="U2812" s="9"/>
      <c r="AP2812" s="9"/>
      <c r="AS2812" s="9"/>
      <c r="AV2812" s="9"/>
      <c r="AW2812" s="9"/>
      <c r="AY2812" s="9"/>
      <c r="BB2812" s="9"/>
    </row>
    <row r="2813" spans="3:54">
      <c r="C2813" s="9"/>
      <c r="F2813" s="9"/>
      <c r="G2813" s="9"/>
      <c r="I2813" s="9"/>
      <c r="L2813" s="9"/>
      <c r="O2813" s="9"/>
      <c r="P2813" s="9"/>
      <c r="R2813" s="9"/>
      <c r="U2813" s="9"/>
      <c r="AP2813" s="9"/>
      <c r="AS2813" s="9"/>
      <c r="AV2813" s="9"/>
      <c r="AW2813" s="9"/>
      <c r="AY2813" s="9"/>
      <c r="BB2813" s="9"/>
    </row>
    <row r="2814" spans="3:54">
      <c r="C2814" s="9"/>
      <c r="F2814" s="9"/>
      <c r="G2814" s="9"/>
      <c r="I2814" s="9"/>
      <c r="L2814" s="9"/>
      <c r="O2814" s="9"/>
      <c r="P2814" s="9"/>
      <c r="R2814" s="9"/>
      <c r="U2814" s="9"/>
      <c r="AP2814" s="9"/>
      <c r="AS2814" s="9"/>
      <c r="AV2814" s="9"/>
      <c r="AW2814" s="9"/>
      <c r="AY2814" s="9"/>
      <c r="BB2814" s="9"/>
    </row>
    <row r="2815" spans="3:54">
      <c r="C2815" s="9"/>
      <c r="F2815" s="9"/>
      <c r="G2815" s="9"/>
      <c r="I2815" s="9"/>
      <c r="L2815" s="9"/>
      <c r="O2815" s="9"/>
      <c r="P2815" s="9"/>
      <c r="R2815" s="9"/>
      <c r="U2815" s="9"/>
      <c r="AP2815" s="9"/>
      <c r="AS2815" s="9"/>
      <c r="AV2815" s="9"/>
      <c r="AW2815" s="9"/>
      <c r="AY2815" s="9"/>
      <c r="BB2815" s="9"/>
    </row>
    <row r="2816" spans="3:54">
      <c r="C2816" s="9"/>
      <c r="F2816" s="9"/>
      <c r="G2816" s="9"/>
      <c r="I2816" s="9"/>
      <c r="L2816" s="9"/>
      <c r="O2816" s="9"/>
      <c r="P2816" s="9"/>
      <c r="R2816" s="9"/>
      <c r="U2816" s="9"/>
      <c r="AP2816" s="9"/>
      <c r="AS2816" s="9"/>
      <c r="AV2816" s="9"/>
      <c r="AW2816" s="9"/>
      <c r="AY2816" s="9"/>
      <c r="BB2816" s="9"/>
    </row>
    <row r="2817" spans="3:54">
      <c r="C2817" s="9"/>
      <c r="F2817" s="9"/>
      <c r="G2817" s="9"/>
      <c r="I2817" s="9"/>
      <c r="L2817" s="9"/>
      <c r="O2817" s="9"/>
      <c r="P2817" s="9"/>
      <c r="R2817" s="9"/>
      <c r="U2817" s="9"/>
      <c r="AP2817" s="9"/>
      <c r="AS2817" s="9"/>
      <c r="AV2817" s="9"/>
      <c r="AW2817" s="9"/>
      <c r="AY2817" s="9"/>
      <c r="BB2817" s="9"/>
    </row>
    <row r="2818" spans="3:54">
      <c r="C2818" s="9"/>
      <c r="F2818" s="9"/>
      <c r="G2818" s="9"/>
      <c r="I2818" s="9"/>
      <c r="L2818" s="9"/>
      <c r="O2818" s="9"/>
      <c r="P2818" s="9"/>
      <c r="R2818" s="9"/>
      <c r="U2818" s="9"/>
      <c r="AP2818" s="9"/>
      <c r="AS2818" s="9"/>
      <c r="AV2818" s="9"/>
      <c r="AW2818" s="9"/>
      <c r="AY2818" s="9"/>
      <c r="BB2818" s="9"/>
    </row>
    <row r="2819" spans="3:54">
      <c r="C2819" s="9"/>
      <c r="F2819" s="9"/>
      <c r="G2819" s="9"/>
      <c r="I2819" s="9"/>
      <c r="L2819" s="9"/>
      <c r="O2819" s="9"/>
      <c r="P2819" s="9"/>
      <c r="R2819" s="9"/>
      <c r="U2819" s="9"/>
      <c r="AP2819" s="9"/>
      <c r="AS2819" s="9"/>
      <c r="AV2819" s="9"/>
      <c r="AW2819" s="9"/>
      <c r="AY2819" s="9"/>
      <c r="BB2819" s="9"/>
    </row>
    <row r="2820" spans="3:54">
      <c r="C2820" s="9"/>
      <c r="F2820" s="9"/>
      <c r="G2820" s="9"/>
      <c r="I2820" s="9"/>
      <c r="L2820" s="9"/>
      <c r="O2820" s="9"/>
      <c r="P2820" s="9"/>
      <c r="R2820" s="9"/>
      <c r="U2820" s="9"/>
      <c r="AP2820" s="9"/>
      <c r="AS2820" s="9"/>
      <c r="AV2820" s="9"/>
      <c r="AW2820" s="9"/>
      <c r="AY2820" s="9"/>
      <c r="BB2820" s="9"/>
    </row>
    <row r="2821" spans="3:54">
      <c r="C2821" s="9"/>
      <c r="F2821" s="9"/>
      <c r="G2821" s="9"/>
      <c r="I2821" s="9"/>
      <c r="L2821" s="9"/>
      <c r="O2821" s="9"/>
      <c r="P2821" s="9"/>
      <c r="R2821" s="9"/>
      <c r="U2821" s="9"/>
      <c r="AP2821" s="9"/>
      <c r="AS2821" s="9"/>
      <c r="AV2821" s="9"/>
      <c r="AW2821" s="9"/>
      <c r="AY2821" s="9"/>
      <c r="BB2821" s="9"/>
    </row>
    <row r="2822" spans="3:54">
      <c r="C2822" s="9"/>
      <c r="F2822" s="9"/>
      <c r="G2822" s="9"/>
      <c r="I2822" s="9"/>
      <c r="L2822" s="9"/>
      <c r="O2822" s="9"/>
      <c r="P2822" s="9"/>
      <c r="R2822" s="9"/>
      <c r="U2822" s="9"/>
      <c r="AP2822" s="9"/>
      <c r="AS2822" s="9"/>
      <c r="AV2822" s="9"/>
      <c r="AW2822" s="9"/>
      <c r="AY2822" s="9"/>
      <c r="BB2822" s="9"/>
    </row>
    <row r="2823" spans="3:54">
      <c r="C2823" s="9"/>
      <c r="F2823" s="9"/>
      <c r="G2823" s="9"/>
      <c r="I2823" s="9"/>
      <c r="L2823" s="9"/>
      <c r="O2823" s="9"/>
      <c r="P2823" s="9"/>
      <c r="R2823" s="9"/>
      <c r="U2823" s="9"/>
      <c r="AP2823" s="9"/>
      <c r="AS2823" s="9"/>
      <c r="AV2823" s="9"/>
      <c r="AW2823" s="9"/>
      <c r="AY2823" s="9"/>
      <c r="BB2823" s="9"/>
    </row>
    <row r="2824" spans="3:54">
      <c r="C2824" s="9"/>
      <c r="F2824" s="9"/>
      <c r="G2824" s="9"/>
      <c r="I2824" s="9"/>
      <c r="L2824" s="9"/>
      <c r="O2824" s="9"/>
      <c r="P2824" s="9"/>
      <c r="R2824" s="9"/>
      <c r="U2824" s="9"/>
      <c r="AP2824" s="9"/>
      <c r="AS2824" s="9"/>
      <c r="AV2824" s="9"/>
      <c r="AW2824" s="9"/>
      <c r="AY2824" s="9"/>
      <c r="BB2824" s="9"/>
    </row>
    <row r="2825" spans="3:54">
      <c r="C2825" s="9"/>
      <c r="F2825" s="9"/>
      <c r="G2825" s="9"/>
      <c r="I2825" s="9"/>
      <c r="L2825" s="9"/>
      <c r="O2825" s="9"/>
      <c r="P2825" s="9"/>
      <c r="R2825" s="9"/>
      <c r="U2825" s="9"/>
      <c r="AP2825" s="9"/>
      <c r="AS2825" s="9"/>
      <c r="AV2825" s="9"/>
      <c r="AW2825" s="9"/>
      <c r="AY2825" s="9"/>
      <c r="BB2825" s="9"/>
    </row>
    <row r="2826" spans="3:54">
      <c r="C2826" s="9"/>
      <c r="F2826" s="9"/>
      <c r="G2826" s="9"/>
      <c r="I2826" s="9"/>
      <c r="L2826" s="9"/>
      <c r="O2826" s="9"/>
      <c r="P2826" s="9"/>
      <c r="R2826" s="9"/>
      <c r="U2826" s="9"/>
      <c r="AP2826" s="9"/>
      <c r="AS2826" s="9"/>
      <c r="AV2826" s="9"/>
      <c r="AW2826" s="9"/>
      <c r="AY2826" s="9"/>
      <c r="BB2826" s="9"/>
    </row>
    <row r="2827" spans="3:54">
      <c r="C2827" s="9"/>
      <c r="F2827" s="9"/>
      <c r="G2827" s="9"/>
      <c r="I2827" s="9"/>
      <c r="L2827" s="9"/>
      <c r="O2827" s="9"/>
      <c r="P2827" s="9"/>
      <c r="R2827" s="9"/>
      <c r="U2827" s="9"/>
      <c r="AP2827" s="9"/>
      <c r="AS2827" s="9"/>
      <c r="AV2827" s="9"/>
      <c r="AW2827" s="9"/>
      <c r="AY2827" s="9"/>
      <c r="BB2827" s="9"/>
    </row>
    <row r="2828" spans="3:54">
      <c r="C2828" s="9"/>
      <c r="F2828" s="9"/>
      <c r="G2828" s="9"/>
      <c r="I2828" s="9"/>
      <c r="L2828" s="9"/>
      <c r="O2828" s="9"/>
      <c r="P2828" s="9"/>
      <c r="R2828" s="9"/>
      <c r="U2828" s="9"/>
      <c r="AP2828" s="9"/>
      <c r="AS2828" s="9"/>
      <c r="AV2828" s="9"/>
      <c r="AW2828" s="9"/>
      <c r="AY2828" s="9"/>
      <c r="BB2828" s="9"/>
    </row>
    <row r="2829" spans="3:54">
      <c r="C2829" s="9"/>
      <c r="F2829" s="9"/>
      <c r="G2829" s="9"/>
      <c r="I2829" s="9"/>
      <c r="L2829" s="9"/>
      <c r="O2829" s="9"/>
      <c r="P2829" s="9"/>
      <c r="R2829" s="9"/>
      <c r="U2829" s="9"/>
      <c r="AP2829" s="9"/>
      <c r="AS2829" s="9"/>
      <c r="AV2829" s="9"/>
      <c r="AW2829" s="9"/>
      <c r="AY2829" s="9"/>
      <c r="BB2829" s="9"/>
    </row>
    <row r="2830" spans="3:54">
      <c r="C2830" s="9"/>
      <c r="F2830" s="9"/>
      <c r="G2830" s="9"/>
      <c r="I2830" s="9"/>
      <c r="L2830" s="9"/>
      <c r="O2830" s="9"/>
      <c r="P2830" s="9"/>
      <c r="R2830" s="9"/>
      <c r="U2830" s="9"/>
      <c r="AP2830" s="9"/>
      <c r="AS2830" s="9"/>
      <c r="AV2830" s="9"/>
      <c r="AW2830" s="9"/>
      <c r="AY2830" s="9"/>
      <c r="BB2830" s="9"/>
    </row>
    <row r="2831" spans="3:54">
      <c r="C2831" s="9"/>
      <c r="F2831" s="9"/>
      <c r="G2831" s="9"/>
      <c r="I2831" s="9"/>
      <c r="L2831" s="9"/>
      <c r="O2831" s="9"/>
      <c r="P2831" s="9"/>
      <c r="R2831" s="9"/>
      <c r="U2831" s="9"/>
      <c r="AP2831" s="9"/>
      <c r="AS2831" s="9"/>
      <c r="AV2831" s="9"/>
      <c r="AW2831" s="9"/>
      <c r="AY2831" s="9"/>
      <c r="BB2831" s="9"/>
    </row>
    <row r="2832" spans="3:54">
      <c r="C2832" s="9"/>
      <c r="F2832" s="9"/>
      <c r="G2832" s="9"/>
      <c r="I2832" s="9"/>
      <c r="L2832" s="9"/>
      <c r="O2832" s="9"/>
      <c r="P2832" s="9"/>
      <c r="R2832" s="9"/>
      <c r="U2832" s="9"/>
      <c r="AP2832" s="9"/>
      <c r="AS2832" s="9"/>
      <c r="AV2832" s="9"/>
      <c r="AW2832" s="9"/>
      <c r="AY2832" s="9"/>
      <c r="BB2832" s="9"/>
    </row>
    <row r="2833" spans="3:54">
      <c r="C2833" s="9"/>
      <c r="F2833" s="9"/>
      <c r="G2833" s="9"/>
      <c r="I2833" s="9"/>
      <c r="L2833" s="9"/>
      <c r="O2833" s="9"/>
      <c r="P2833" s="9"/>
      <c r="R2833" s="9"/>
      <c r="U2833" s="9"/>
      <c r="AP2833" s="9"/>
      <c r="AS2833" s="9"/>
      <c r="AV2833" s="9"/>
      <c r="AW2833" s="9"/>
      <c r="AY2833" s="9"/>
      <c r="BB2833" s="9"/>
    </row>
    <row r="2834" spans="3:54">
      <c r="C2834" s="9"/>
      <c r="F2834" s="9"/>
      <c r="G2834" s="9"/>
      <c r="I2834" s="9"/>
      <c r="L2834" s="9"/>
      <c r="O2834" s="9"/>
      <c r="P2834" s="9"/>
      <c r="R2834" s="9"/>
      <c r="U2834" s="9"/>
      <c r="AP2834" s="9"/>
      <c r="AS2834" s="9"/>
      <c r="AV2834" s="9"/>
      <c r="AW2834" s="9"/>
      <c r="AY2834" s="9"/>
      <c r="BB2834" s="9"/>
    </row>
    <row r="2835" spans="3:54">
      <c r="C2835" s="9"/>
      <c r="F2835" s="9"/>
      <c r="G2835" s="9"/>
      <c r="I2835" s="9"/>
      <c r="L2835" s="9"/>
      <c r="O2835" s="9"/>
      <c r="P2835" s="9"/>
      <c r="R2835" s="9"/>
      <c r="U2835" s="9"/>
      <c r="AP2835" s="9"/>
      <c r="AS2835" s="9"/>
      <c r="AV2835" s="9"/>
      <c r="AW2835" s="9"/>
      <c r="AY2835" s="9"/>
      <c r="BB2835" s="9"/>
    </row>
    <row r="2836" spans="3:54">
      <c r="C2836" s="9"/>
      <c r="F2836" s="9"/>
      <c r="G2836" s="9"/>
      <c r="I2836" s="9"/>
      <c r="L2836" s="9"/>
      <c r="O2836" s="9"/>
      <c r="P2836" s="9"/>
      <c r="R2836" s="9"/>
      <c r="U2836" s="9"/>
      <c r="AP2836" s="9"/>
      <c r="AS2836" s="9"/>
      <c r="AV2836" s="9"/>
      <c r="AW2836" s="9"/>
      <c r="AY2836" s="9"/>
      <c r="BB2836" s="9"/>
    </row>
    <row r="2837" spans="3:54">
      <c r="C2837" s="9"/>
      <c r="F2837" s="9"/>
      <c r="G2837" s="9"/>
      <c r="I2837" s="9"/>
      <c r="L2837" s="9"/>
      <c r="O2837" s="9"/>
      <c r="P2837" s="9"/>
      <c r="R2837" s="9"/>
      <c r="U2837" s="9"/>
      <c r="AP2837" s="9"/>
      <c r="AS2837" s="9"/>
      <c r="AV2837" s="9"/>
      <c r="AW2837" s="9"/>
      <c r="AY2837" s="9"/>
      <c r="BB2837" s="9"/>
    </row>
    <row r="2838" spans="3:54">
      <c r="C2838" s="9"/>
      <c r="F2838" s="9"/>
      <c r="G2838" s="9"/>
      <c r="I2838" s="9"/>
      <c r="L2838" s="9"/>
      <c r="O2838" s="9"/>
      <c r="P2838" s="9"/>
      <c r="R2838" s="9"/>
      <c r="U2838" s="9"/>
      <c r="AP2838" s="9"/>
      <c r="AS2838" s="9"/>
      <c r="AV2838" s="9"/>
      <c r="AW2838" s="9"/>
      <c r="AY2838" s="9"/>
      <c r="BB2838" s="9"/>
    </row>
    <row r="2839" spans="3:54">
      <c r="C2839" s="9"/>
      <c r="F2839" s="9"/>
      <c r="G2839" s="9"/>
      <c r="I2839" s="9"/>
      <c r="L2839" s="9"/>
      <c r="O2839" s="9"/>
      <c r="P2839" s="9"/>
      <c r="R2839" s="9"/>
      <c r="U2839" s="9"/>
      <c r="AP2839" s="9"/>
      <c r="AS2839" s="9"/>
      <c r="AV2839" s="9"/>
      <c r="AW2839" s="9"/>
      <c r="AY2839" s="9"/>
      <c r="BB2839" s="9"/>
    </row>
    <row r="2840" spans="3:54">
      <c r="C2840" s="9"/>
      <c r="F2840" s="9"/>
      <c r="G2840" s="9"/>
      <c r="I2840" s="9"/>
      <c r="L2840" s="9"/>
      <c r="O2840" s="9"/>
      <c r="P2840" s="9"/>
      <c r="R2840" s="9"/>
      <c r="U2840" s="9"/>
      <c r="AP2840" s="9"/>
      <c r="AS2840" s="9"/>
      <c r="AV2840" s="9"/>
      <c r="AW2840" s="9"/>
      <c r="AY2840" s="9"/>
      <c r="BB2840" s="9"/>
    </row>
    <row r="2841" spans="3:54">
      <c r="C2841" s="9"/>
      <c r="F2841" s="9"/>
      <c r="G2841" s="9"/>
      <c r="I2841" s="9"/>
      <c r="L2841" s="9"/>
      <c r="O2841" s="9"/>
      <c r="P2841" s="9"/>
      <c r="R2841" s="9"/>
      <c r="U2841" s="9"/>
      <c r="AP2841" s="9"/>
      <c r="AS2841" s="9"/>
      <c r="AV2841" s="9"/>
      <c r="AW2841" s="9"/>
      <c r="AY2841" s="9"/>
      <c r="BB2841" s="9"/>
    </row>
    <row r="2842" spans="3:54">
      <c r="C2842" s="9"/>
      <c r="F2842" s="9"/>
      <c r="G2842" s="9"/>
      <c r="I2842" s="9"/>
      <c r="L2842" s="9"/>
      <c r="O2842" s="9"/>
      <c r="P2842" s="9"/>
      <c r="R2842" s="9"/>
      <c r="U2842" s="9"/>
      <c r="AP2842" s="9"/>
      <c r="AS2842" s="9"/>
      <c r="AV2842" s="9"/>
      <c r="AW2842" s="9"/>
      <c r="AY2842" s="9"/>
      <c r="BB2842" s="9"/>
    </row>
    <row r="2843" spans="3:54">
      <c r="C2843" s="9"/>
      <c r="F2843" s="9"/>
      <c r="G2843" s="9"/>
      <c r="I2843" s="9"/>
      <c r="L2843" s="9"/>
      <c r="O2843" s="9"/>
      <c r="P2843" s="9"/>
      <c r="R2843" s="9"/>
      <c r="U2843" s="9"/>
      <c r="AP2843" s="9"/>
      <c r="AS2843" s="9"/>
      <c r="AV2843" s="9"/>
      <c r="AW2843" s="9"/>
      <c r="AY2843" s="9"/>
      <c r="BB2843" s="9"/>
    </row>
    <row r="2844" spans="3:54">
      <c r="C2844" s="9"/>
      <c r="F2844" s="9"/>
      <c r="G2844" s="9"/>
      <c r="I2844" s="9"/>
      <c r="L2844" s="9"/>
      <c r="O2844" s="9"/>
      <c r="P2844" s="9"/>
      <c r="R2844" s="9"/>
      <c r="U2844" s="9"/>
      <c r="AP2844" s="9"/>
      <c r="AS2844" s="9"/>
      <c r="AV2844" s="9"/>
      <c r="AW2844" s="9"/>
      <c r="AY2844" s="9"/>
      <c r="BB2844" s="9"/>
    </row>
    <row r="2845" spans="3:54">
      <c r="C2845" s="9"/>
      <c r="F2845" s="9"/>
      <c r="G2845" s="9"/>
      <c r="I2845" s="9"/>
      <c r="L2845" s="9"/>
      <c r="O2845" s="9"/>
      <c r="P2845" s="9"/>
      <c r="R2845" s="9"/>
      <c r="U2845" s="9"/>
      <c r="AP2845" s="9"/>
      <c r="AS2845" s="9"/>
      <c r="AV2845" s="9"/>
      <c r="AW2845" s="9"/>
      <c r="AY2845" s="9"/>
      <c r="BB2845" s="9"/>
    </row>
    <row r="2846" spans="3:54">
      <c r="C2846" s="9"/>
      <c r="F2846" s="9"/>
      <c r="G2846" s="9"/>
      <c r="I2846" s="9"/>
      <c r="L2846" s="9"/>
      <c r="O2846" s="9"/>
      <c r="P2846" s="9"/>
      <c r="R2846" s="9"/>
      <c r="U2846" s="9"/>
      <c r="AP2846" s="9"/>
      <c r="AS2846" s="9"/>
      <c r="AV2846" s="9"/>
      <c r="AW2846" s="9"/>
      <c r="AY2846" s="9"/>
      <c r="BB2846" s="9"/>
    </row>
    <row r="2847" spans="3:54">
      <c r="C2847" s="9"/>
      <c r="F2847" s="9"/>
      <c r="G2847" s="9"/>
      <c r="I2847" s="9"/>
      <c r="L2847" s="9"/>
      <c r="O2847" s="9"/>
      <c r="P2847" s="9"/>
      <c r="R2847" s="9"/>
      <c r="U2847" s="9"/>
      <c r="AP2847" s="9"/>
      <c r="AS2847" s="9"/>
      <c r="AV2847" s="9"/>
      <c r="AW2847" s="9"/>
      <c r="AY2847" s="9"/>
      <c r="BB2847" s="9"/>
    </row>
    <row r="2848" spans="3:54">
      <c r="C2848" s="9"/>
      <c r="F2848" s="9"/>
      <c r="G2848" s="9"/>
      <c r="I2848" s="9"/>
      <c r="L2848" s="9"/>
      <c r="O2848" s="9"/>
      <c r="P2848" s="9"/>
      <c r="R2848" s="9"/>
      <c r="U2848" s="9"/>
      <c r="AP2848" s="9"/>
      <c r="AS2848" s="9"/>
      <c r="AV2848" s="9"/>
      <c r="AW2848" s="9"/>
      <c r="AY2848" s="9"/>
      <c r="BB2848" s="9"/>
    </row>
    <row r="2849" spans="3:54">
      <c r="C2849" s="9"/>
      <c r="F2849" s="9"/>
      <c r="G2849" s="9"/>
      <c r="I2849" s="9"/>
      <c r="L2849" s="9"/>
      <c r="O2849" s="9"/>
      <c r="P2849" s="9"/>
      <c r="R2849" s="9"/>
      <c r="U2849" s="9"/>
      <c r="AP2849" s="9"/>
      <c r="AS2849" s="9"/>
      <c r="AV2849" s="9"/>
      <c r="AW2849" s="9"/>
      <c r="AY2849" s="9"/>
      <c r="BB2849" s="9"/>
    </row>
    <row r="2850" spans="3:54">
      <c r="C2850" s="9"/>
      <c r="F2850" s="9"/>
      <c r="G2850" s="9"/>
      <c r="I2850" s="9"/>
      <c r="L2850" s="9"/>
      <c r="O2850" s="9"/>
      <c r="P2850" s="9"/>
      <c r="R2850" s="9"/>
      <c r="U2850" s="9"/>
      <c r="AP2850" s="9"/>
      <c r="AS2850" s="9"/>
      <c r="AV2850" s="9"/>
      <c r="AW2850" s="9"/>
      <c r="AY2850" s="9"/>
      <c r="BB2850" s="9"/>
    </row>
    <row r="2851" spans="3:54">
      <c r="C2851" s="9"/>
      <c r="F2851" s="9"/>
      <c r="G2851" s="9"/>
      <c r="I2851" s="9"/>
      <c r="L2851" s="9"/>
      <c r="O2851" s="9"/>
      <c r="P2851" s="9"/>
      <c r="R2851" s="9"/>
      <c r="U2851" s="9"/>
      <c r="AP2851" s="9"/>
      <c r="AS2851" s="9"/>
      <c r="AV2851" s="9"/>
      <c r="AW2851" s="9"/>
      <c r="AY2851" s="9"/>
      <c r="BB2851" s="9"/>
    </row>
    <row r="2852" spans="3:54">
      <c r="C2852" s="9"/>
      <c r="F2852" s="9"/>
      <c r="G2852" s="9"/>
      <c r="I2852" s="9"/>
      <c r="L2852" s="9"/>
      <c r="O2852" s="9"/>
      <c r="P2852" s="9"/>
      <c r="R2852" s="9"/>
      <c r="U2852" s="9"/>
      <c r="AP2852" s="9"/>
      <c r="AS2852" s="9"/>
      <c r="AV2852" s="9"/>
      <c r="AW2852" s="9"/>
      <c r="AY2852" s="9"/>
      <c r="BB2852" s="9"/>
    </row>
    <row r="2853" spans="3:54">
      <c r="C2853" s="9"/>
      <c r="F2853" s="9"/>
      <c r="G2853" s="9"/>
      <c r="I2853" s="9"/>
      <c r="L2853" s="9"/>
      <c r="O2853" s="9"/>
      <c r="P2853" s="9"/>
      <c r="R2853" s="9"/>
      <c r="U2853" s="9"/>
      <c r="AP2853" s="9"/>
      <c r="AS2853" s="9"/>
      <c r="AV2853" s="9"/>
      <c r="AW2853" s="9"/>
      <c r="AY2853" s="9"/>
      <c r="BB2853" s="9"/>
    </row>
    <row r="2854" spans="3:54">
      <c r="C2854" s="9"/>
      <c r="F2854" s="9"/>
      <c r="G2854" s="9"/>
      <c r="I2854" s="9"/>
      <c r="L2854" s="9"/>
      <c r="O2854" s="9"/>
      <c r="P2854" s="9"/>
      <c r="R2854" s="9"/>
      <c r="U2854" s="9"/>
      <c r="AP2854" s="9"/>
      <c r="AS2854" s="9"/>
      <c r="AV2854" s="9"/>
      <c r="AW2854" s="9"/>
      <c r="AY2854" s="9"/>
      <c r="BB2854" s="9"/>
    </row>
    <row r="2855" spans="3:54">
      <c r="C2855" s="9"/>
      <c r="F2855" s="9"/>
      <c r="G2855" s="9"/>
      <c r="I2855" s="9"/>
      <c r="L2855" s="9"/>
      <c r="O2855" s="9"/>
      <c r="P2855" s="9"/>
      <c r="R2855" s="9"/>
      <c r="U2855" s="9"/>
      <c r="AP2855" s="9"/>
      <c r="AS2855" s="9"/>
      <c r="AV2855" s="9"/>
      <c r="AW2855" s="9"/>
      <c r="AY2855" s="9"/>
      <c r="BB2855" s="9"/>
    </row>
    <row r="2856" spans="3:54">
      <c r="C2856" s="9"/>
      <c r="F2856" s="9"/>
      <c r="G2856" s="9"/>
      <c r="I2856" s="9"/>
      <c r="L2856" s="9"/>
      <c r="O2856" s="9"/>
      <c r="P2856" s="9"/>
      <c r="R2856" s="9"/>
      <c r="U2856" s="9"/>
      <c r="AP2856" s="9"/>
      <c r="AS2856" s="9"/>
      <c r="AV2856" s="9"/>
      <c r="AW2856" s="9"/>
      <c r="AY2856" s="9"/>
      <c r="BB2856" s="9"/>
    </row>
    <row r="2857" spans="3:54">
      <c r="C2857" s="9"/>
      <c r="F2857" s="9"/>
      <c r="G2857" s="9"/>
      <c r="I2857" s="9"/>
      <c r="L2857" s="9"/>
      <c r="O2857" s="9"/>
      <c r="P2857" s="9"/>
      <c r="R2857" s="9"/>
      <c r="U2857" s="9"/>
      <c r="AP2857" s="9"/>
      <c r="AS2857" s="9"/>
      <c r="AV2857" s="9"/>
      <c r="AW2857" s="9"/>
      <c r="AY2857" s="9"/>
      <c r="BB2857" s="9"/>
    </row>
    <row r="2858" spans="3:54">
      <c r="C2858" s="9"/>
      <c r="F2858" s="9"/>
      <c r="G2858" s="9"/>
      <c r="I2858" s="9"/>
      <c r="L2858" s="9"/>
      <c r="O2858" s="9"/>
      <c r="P2858" s="9"/>
      <c r="R2858" s="9"/>
      <c r="U2858" s="9"/>
      <c r="AP2858" s="9"/>
      <c r="AS2858" s="9"/>
      <c r="AV2858" s="9"/>
      <c r="AW2858" s="9"/>
      <c r="AY2858" s="9"/>
      <c r="BB2858" s="9"/>
    </row>
    <row r="2859" spans="3:54">
      <c r="C2859" s="9"/>
      <c r="F2859" s="9"/>
      <c r="G2859" s="9"/>
      <c r="I2859" s="9"/>
      <c r="L2859" s="9"/>
      <c r="O2859" s="9"/>
      <c r="P2859" s="9"/>
      <c r="R2859" s="9"/>
      <c r="U2859" s="9"/>
      <c r="AP2859" s="9"/>
      <c r="AS2859" s="9"/>
      <c r="AV2859" s="9"/>
      <c r="AW2859" s="9"/>
      <c r="AY2859" s="9"/>
      <c r="BB2859" s="9"/>
    </row>
    <row r="2860" spans="3:54">
      <c r="C2860" s="9"/>
      <c r="F2860" s="9"/>
      <c r="G2860" s="9"/>
      <c r="I2860" s="9"/>
      <c r="L2860" s="9"/>
      <c r="O2860" s="9"/>
      <c r="P2860" s="9"/>
      <c r="R2860" s="9"/>
      <c r="U2860" s="9"/>
      <c r="AP2860" s="9"/>
      <c r="AS2860" s="9"/>
      <c r="AV2860" s="9"/>
      <c r="AW2860" s="9"/>
      <c r="AY2860" s="9"/>
      <c r="BB2860" s="9"/>
    </row>
    <row r="2861" spans="3:54">
      <c r="C2861" s="9"/>
      <c r="F2861" s="9"/>
      <c r="G2861" s="9"/>
      <c r="I2861" s="9"/>
      <c r="L2861" s="9"/>
      <c r="O2861" s="9"/>
      <c r="P2861" s="9"/>
      <c r="R2861" s="9"/>
      <c r="U2861" s="9"/>
      <c r="AP2861" s="9"/>
      <c r="AS2861" s="9"/>
      <c r="AV2861" s="9"/>
      <c r="AW2861" s="9"/>
      <c r="AY2861" s="9"/>
      <c r="BB2861" s="9"/>
    </row>
    <row r="2862" spans="3:54">
      <c r="C2862" s="9"/>
      <c r="F2862" s="9"/>
      <c r="G2862" s="9"/>
      <c r="I2862" s="9"/>
      <c r="L2862" s="9"/>
      <c r="O2862" s="9"/>
      <c r="P2862" s="9"/>
      <c r="R2862" s="9"/>
      <c r="U2862" s="9"/>
      <c r="AP2862" s="9"/>
      <c r="AS2862" s="9"/>
      <c r="AV2862" s="9"/>
      <c r="AW2862" s="9"/>
      <c r="AY2862" s="9"/>
      <c r="BB2862" s="9"/>
    </row>
    <row r="2863" spans="3:54">
      <c r="C2863" s="9"/>
      <c r="F2863" s="9"/>
      <c r="G2863" s="9"/>
      <c r="I2863" s="9"/>
      <c r="L2863" s="9"/>
      <c r="O2863" s="9"/>
      <c r="P2863" s="9"/>
      <c r="R2863" s="9"/>
      <c r="U2863" s="9"/>
      <c r="AP2863" s="9"/>
      <c r="AS2863" s="9"/>
      <c r="AV2863" s="9"/>
      <c r="AW2863" s="9"/>
      <c r="AY2863" s="9"/>
      <c r="BB2863" s="9"/>
    </row>
    <row r="2864" spans="3:54">
      <c r="C2864" s="9"/>
      <c r="F2864" s="9"/>
      <c r="G2864" s="9"/>
      <c r="I2864" s="9"/>
      <c r="L2864" s="9"/>
      <c r="O2864" s="9"/>
      <c r="P2864" s="9"/>
      <c r="R2864" s="9"/>
      <c r="U2864" s="9"/>
      <c r="AP2864" s="9"/>
      <c r="AS2864" s="9"/>
      <c r="AV2864" s="9"/>
      <c r="AW2864" s="9"/>
      <c r="AY2864" s="9"/>
      <c r="BB2864" s="9"/>
    </row>
    <row r="2865" spans="3:54">
      <c r="C2865" s="9"/>
      <c r="F2865" s="9"/>
      <c r="G2865" s="9"/>
      <c r="I2865" s="9"/>
      <c r="L2865" s="9"/>
      <c r="O2865" s="9"/>
      <c r="P2865" s="9"/>
      <c r="R2865" s="9"/>
      <c r="U2865" s="9"/>
      <c r="AP2865" s="9"/>
      <c r="AS2865" s="9"/>
      <c r="AV2865" s="9"/>
      <c r="AW2865" s="9"/>
      <c r="AY2865" s="9"/>
      <c r="BB2865" s="9"/>
    </row>
    <row r="2866" spans="3:54">
      <c r="C2866" s="9"/>
      <c r="F2866" s="9"/>
      <c r="G2866" s="9"/>
      <c r="I2866" s="9"/>
      <c r="L2866" s="9"/>
      <c r="O2866" s="9"/>
      <c r="P2866" s="9"/>
      <c r="R2866" s="9"/>
      <c r="U2866" s="9"/>
      <c r="AP2866" s="9"/>
      <c r="AS2866" s="9"/>
      <c r="AV2866" s="9"/>
      <c r="AW2866" s="9"/>
      <c r="AY2866" s="9"/>
      <c r="BB2866" s="9"/>
    </row>
    <row r="2867" spans="3:54">
      <c r="C2867" s="9"/>
      <c r="F2867" s="9"/>
      <c r="G2867" s="9"/>
      <c r="I2867" s="9"/>
      <c r="L2867" s="9"/>
      <c r="O2867" s="9"/>
      <c r="P2867" s="9"/>
      <c r="R2867" s="9"/>
      <c r="U2867" s="9"/>
      <c r="AP2867" s="9"/>
      <c r="AS2867" s="9"/>
      <c r="AV2867" s="9"/>
      <c r="AW2867" s="9"/>
      <c r="AY2867" s="9"/>
      <c r="BB2867" s="9"/>
    </row>
    <row r="2868" spans="3:54">
      <c r="C2868" s="9"/>
      <c r="F2868" s="9"/>
      <c r="G2868" s="9"/>
      <c r="I2868" s="9"/>
      <c r="L2868" s="9"/>
      <c r="O2868" s="9"/>
      <c r="P2868" s="9"/>
      <c r="R2868" s="9"/>
      <c r="U2868" s="9"/>
      <c r="AP2868" s="9"/>
      <c r="AS2868" s="9"/>
      <c r="AV2868" s="9"/>
      <c r="AW2868" s="9"/>
      <c r="AY2868" s="9"/>
      <c r="BB2868" s="9"/>
    </row>
    <row r="2869" spans="3:54">
      <c r="C2869" s="9"/>
      <c r="F2869" s="9"/>
      <c r="G2869" s="9"/>
      <c r="I2869" s="9"/>
      <c r="L2869" s="9"/>
      <c r="O2869" s="9"/>
      <c r="P2869" s="9"/>
      <c r="R2869" s="9"/>
      <c r="U2869" s="9"/>
      <c r="AP2869" s="9"/>
      <c r="AS2869" s="9"/>
      <c r="AV2869" s="9"/>
      <c r="AW2869" s="9"/>
      <c r="AY2869" s="9"/>
      <c r="BB2869" s="9"/>
    </row>
    <row r="2870" spans="3:54">
      <c r="C2870" s="9"/>
      <c r="F2870" s="9"/>
      <c r="G2870" s="9"/>
      <c r="I2870" s="9"/>
      <c r="L2870" s="9"/>
      <c r="O2870" s="9"/>
      <c r="P2870" s="9"/>
      <c r="R2870" s="9"/>
      <c r="U2870" s="9"/>
      <c r="AP2870" s="9"/>
      <c r="AS2870" s="9"/>
      <c r="AV2870" s="9"/>
      <c r="AW2870" s="9"/>
      <c r="AY2870" s="9"/>
      <c r="BB2870" s="9"/>
    </row>
    <row r="2871" spans="3:54">
      <c r="C2871" s="9"/>
      <c r="F2871" s="9"/>
      <c r="G2871" s="9"/>
      <c r="I2871" s="9"/>
      <c r="L2871" s="9"/>
      <c r="O2871" s="9"/>
      <c r="P2871" s="9"/>
      <c r="R2871" s="9"/>
      <c r="U2871" s="9"/>
      <c r="AP2871" s="9"/>
      <c r="AS2871" s="9"/>
      <c r="AV2871" s="9"/>
      <c r="AW2871" s="9"/>
      <c r="AY2871" s="9"/>
      <c r="BB2871" s="9"/>
    </row>
    <row r="2872" spans="3:54">
      <c r="C2872" s="9"/>
      <c r="F2872" s="9"/>
      <c r="G2872" s="9"/>
      <c r="I2872" s="9"/>
      <c r="L2872" s="9"/>
      <c r="O2872" s="9"/>
      <c r="P2872" s="9"/>
      <c r="R2872" s="9"/>
      <c r="U2872" s="9"/>
      <c r="AP2872" s="9"/>
      <c r="AS2872" s="9"/>
      <c r="AV2872" s="9"/>
      <c r="AW2872" s="9"/>
      <c r="AY2872" s="9"/>
      <c r="BB2872" s="9"/>
    </row>
    <row r="2873" spans="3:54">
      <c r="C2873" s="9"/>
      <c r="F2873" s="9"/>
      <c r="G2873" s="9"/>
      <c r="I2873" s="9"/>
      <c r="L2873" s="9"/>
      <c r="O2873" s="9"/>
      <c r="P2873" s="9"/>
      <c r="R2873" s="9"/>
      <c r="U2873" s="9"/>
      <c r="AP2873" s="9"/>
      <c r="AS2873" s="9"/>
      <c r="AV2873" s="9"/>
      <c r="AW2873" s="9"/>
      <c r="AY2873" s="9"/>
      <c r="BB2873" s="9"/>
    </row>
    <row r="2874" spans="3:54">
      <c r="C2874" s="9"/>
      <c r="F2874" s="9"/>
      <c r="G2874" s="9"/>
      <c r="I2874" s="9"/>
      <c r="L2874" s="9"/>
      <c r="O2874" s="9"/>
      <c r="P2874" s="9"/>
      <c r="R2874" s="9"/>
      <c r="U2874" s="9"/>
      <c r="AP2874" s="9"/>
      <c r="AS2874" s="9"/>
      <c r="AV2874" s="9"/>
      <c r="AW2874" s="9"/>
      <c r="AY2874" s="9"/>
      <c r="BB2874" s="9"/>
    </row>
    <row r="2875" spans="3:54">
      <c r="C2875" s="9"/>
      <c r="F2875" s="9"/>
      <c r="G2875" s="9"/>
      <c r="I2875" s="9"/>
      <c r="L2875" s="9"/>
      <c r="O2875" s="9"/>
      <c r="P2875" s="9"/>
      <c r="R2875" s="9"/>
      <c r="U2875" s="9"/>
      <c r="AP2875" s="9"/>
      <c r="AS2875" s="9"/>
      <c r="AV2875" s="9"/>
      <c r="AW2875" s="9"/>
      <c r="AY2875" s="9"/>
      <c r="BB2875" s="9"/>
    </row>
    <row r="2876" spans="3:54">
      <c r="C2876" s="9"/>
      <c r="F2876" s="9"/>
      <c r="G2876" s="9"/>
      <c r="I2876" s="9"/>
      <c r="L2876" s="9"/>
      <c r="O2876" s="9"/>
      <c r="P2876" s="9"/>
      <c r="R2876" s="9"/>
      <c r="U2876" s="9"/>
      <c r="AP2876" s="9"/>
      <c r="AS2876" s="9"/>
      <c r="AV2876" s="9"/>
      <c r="AW2876" s="9"/>
      <c r="AY2876" s="9"/>
      <c r="BB2876" s="9"/>
    </row>
    <row r="2877" spans="3:54">
      <c r="C2877" s="9"/>
      <c r="F2877" s="9"/>
      <c r="G2877" s="9"/>
      <c r="I2877" s="9"/>
      <c r="L2877" s="9"/>
      <c r="O2877" s="9"/>
      <c r="P2877" s="9"/>
      <c r="R2877" s="9"/>
      <c r="U2877" s="9"/>
      <c r="AP2877" s="9"/>
      <c r="AS2877" s="9"/>
      <c r="AV2877" s="9"/>
      <c r="AW2877" s="9"/>
      <c r="AY2877" s="9"/>
      <c r="BB2877" s="9"/>
    </row>
    <row r="2878" spans="3:54">
      <c r="C2878" s="9"/>
      <c r="F2878" s="9"/>
      <c r="G2878" s="9"/>
      <c r="I2878" s="9"/>
      <c r="L2878" s="9"/>
      <c r="O2878" s="9"/>
      <c r="P2878" s="9"/>
      <c r="R2878" s="9"/>
      <c r="U2878" s="9"/>
      <c r="AP2878" s="9"/>
      <c r="AS2878" s="9"/>
      <c r="AV2878" s="9"/>
      <c r="AW2878" s="9"/>
      <c r="AY2878" s="9"/>
      <c r="BB2878" s="9"/>
    </row>
    <row r="2879" spans="3:54">
      <c r="C2879" s="9"/>
      <c r="F2879" s="9"/>
      <c r="G2879" s="9"/>
      <c r="I2879" s="9"/>
      <c r="L2879" s="9"/>
      <c r="O2879" s="9"/>
      <c r="P2879" s="9"/>
      <c r="R2879" s="9"/>
      <c r="U2879" s="9"/>
      <c r="AP2879" s="9"/>
      <c r="AS2879" s="9"/>
      <c r="AV2879" s="9"/>
      <c r="AW2879" s="9"/>
      <c r="AY2879" s="9"/>
      <c r="BB2879" s="9"/>
    </row>
    <row r="2880" spans="3:54">
      <c r="C2880" s="9"/>
      <c r="F2880" s="9"/>
      <c r="G2880" s="9"/>
      <c r="I2880" s="9"/>
      <c r="L2880" s="9"/>
      <c r="O2880" s="9"/>
      <c r="P2880" s="9"/>
      <c r="R2880" s="9"/>
      <c r="U2880" s="9"/>
      <c r="AP2880" s="9"/>
      <c r="AS2880" s="9"/>
      <c r="AV2880" s="9"/>
      <c r="AW2880" s="9"/>
      <c r="AY2880" s="9"/>
      <c r="BB2880" s="9"/>
    </row>
    <row r="2881" spans="3:54">
      <c r="C2881" s="9"/>
      <c r="F2881" s="9"/>
      <c r="G2881" s="9"/>
      <c r="I2881" s="9"/>
      <c r="L2881" s="9"/>
      <c r="O2881" s="9"/>
      <c r="P2881" s="9"/>
      <c r="R2881" s="9"/>
      <c r="U2881" s="9"/>
      <c r="AP2881" s="9"/>
      <c r="AS2881" s="9"/>
      <c r="AV2881" s="9"/>
      <c r="AW2881" s="9"/>
      <c r="AY2881" s="9"/>
      <c r="BB2881" s="9"/>
    </row>
    <row r="2882" spans="3:54">
      <c r="C2882" s="9"/>
      <c r="F2882" s="9"/>
      <c r="G2882" s="9"/>
      <c r="I2882" s="9"/>
      <c r="L2882" s="9"/>
      <c r="O2882" s="9"/>
      <c r="P2882" s="9"/>
      <c r="R2882" s="9"/>
      <c r="U2882" s="9"/>
      <c r="AP2882" s="9"/>
      <c r="AS2882" s="9"/>
      <c r="AV2882" s="9"/>
      <c r="AW2882" s="9"/>
      <c r="AY2882" s="9"/>
      <c r="BB2882" s="9"/>
    </row>
    <row r="2883" spans="3:54">
      <c r="C2883" s="9"/>
      <c r="F2883" s="9"/>
      <c r="G2883" s="9"/>
      <c r="I2883" s="9"/>
      <c r="L2883" s="9"/>
      <c r="O2883" s="9"/>
      <c r="P2883" s="9"/>
      <c r="R2883" s="9"/>
      <c r="U2883" s="9"/>
      <c r="AP2883" s="9"/>
      <c r="AS2883" s="9"/>
      <c r="AV2883" s="9"/>
      <c r="AW2883" s="9"/>
      <c r="AY2883" s="9"/>
      <c r="BB2883" s="9"/>
    </row>
    <row r="2884" spans="3:54">
      <c r="C2884" s="9"/>
      <c r="F2884" s="9"/>
      <c r="G2884" s="9"/>
      <c r="I2884" s="9"/>
      <c r="L2884" s="9"/>
      <c r="O2884" s="9"/>
      <c r="P2884" s="9"/>
      <c r="R2884" s="9"/>
      <c r="U2884" s="9"/>
      <c r="AP2884" s="9"/>
      <c r="AS2884" s="9"/>
      <c r="AV2884" s="9"/>
      <c r="AW2884" s="9"/>
      <c r="AY2884" s="9"/>
      <c r="BB2884" s="9"/>
    </row>
    <row r="2885" spans="3:54">
      <c r="C2885" s="9"/>
      <c r="F2885" s="9"/>
      <c r="G2885" s="9"/>
      <c r="I2885" s="9"/>
      <c r="L2885" s="9"/>
      <c r="O2885" s="9"/>
      <c r="P2885" s="9"/>
      <c r="R2885" s="9"/>
      <c r="U2885" s="9"/>
      <c r="AP2885" s="9"/>
      <c r="AS2885" s="9"/>
      <c r="AV2885" s="9"/>
      <c r="AW2885" s="9"/>
      <c r="AY2885" s="9"/>
      <c r="BB2885" s="9"/>
    </row>
    <row r="2886" spans="3:54">
      <c r="C2886" s="9"/>
      <c r="F2886" s="9"/>
      <c r="G2886" s="9"/>
      <c r="I2886" s="9"/>
      <c r="L2886" s="9"/>
      <c r="O2886" s="9"/>
      <c r="P2886" s="9"/>
      <c r="R2886" s="9"/>
      <c r="U2886" s="9"/>
      <c r="AP2886" s="9"/>
      <c r="AS2886" s="9"/>
      <c r="AV2886" s="9"/>
      <c r="AW2886" s="9"/>
      <c r="AY2886" s="9"/>
      <c r="BB2886" s="9"/>
    </row>
    <row r="2887" spans="3:54">
      <c r="C2887" s="9"/>
      <c r="F2887" s="9"/>
      <c r="G2887" s="9"/>
      <c r="I2887" s="9"/>
      <c r="L2887" s="9"/>
      <c r="O2887" s="9"/>
      <c r="P2887" s="9"/>
      <c r="R2887" s="9"/>
      <c r="U2887" s="9"/>
      <c r="AP2887" s="9"/>
      <c r="AS2887" s="9"/>
      <c r="AV2887" s="9"/>
      <c r="AW2887" s="9"/>
      <c r="AY2887" s="9"/>
      <c r="BB2887" s="9"/>
    </row>
    <row r="2888" spans="3:54">
      <c r="C2888" s="9"/>
      <c r="F2888" s="9"/>
      <c r="G2888" s="9"/>
      <c r="I2888" s="9"/>
      <c r="L2888" s="9"/>
      <c r="O2888" s="9"/>
      <c r="P2888" s="9"/>
      <c r="R2888" s="9"/>
      <c r="U2888" s="9"/>
      <c r="AP2888" s="9"/>
      <c r="AS2888" s="9"/>
      <c r="AV2888" s="9"/>
      <c r="AW2888" s="9"/>
      <c r="AY2888" s="9"/>
      <c r="BB2888" s="9"/>
    </row>
    <row r="2889" spans="3:54">
      <c r="C2889" s="9"/>
      <c r="F2889" s="9"/>
      <c r="G2889" s="9"/>
      <c r="I2889" s="9"/>
      <c r="L2889" s="9"/>
      <c r="O2889" s="9"/>
      <c r="P2889" s="9"/>
      <c r="R2889" s="9"/>
      <c r="U2889" s="9"/>
      <c r="AP2889" s="9"/>
      <c r="AS2889" s="9"/>
      <c r="AV2889" s="9"/>
      <c r="AW2889" s="9"/>
      <c r="AY2889" s="9"/>
      <c r="BB2889" s="9"/>
    </row>
    <row r="2890" spans="3:54">
      <c r="C2890" s="9"/>
      <c r="F2890" s="9"/>
      <c r="G2890" s="9"/>
      <c r="I2890" s="9"/>
      <c r="L2890" s="9"/>
      <c r="O2890" s="9"/>
      <c r="P2890" s="9"/>
      <c r="R2890" s="9"/>
      <c r="U2890" s="9"/>
      <c r="AP2890" s="9"/>
      <c r="AS2890" s="9"/>
      <c r="AV2890" s="9"/>
      <c r="AW2890" s="9"/>
      <c r="AY2890" s="9"/>
      <c r="BB2890" s="9"/>
    </row>
    <row r="2891" spans="3:54">
      <c r="C2891" s="9"/>
      <c r="F2891" s="9"/>
      <c r="G2891" s="9"/>
      <c r="I2891" s="9"/>
      <c r="L2891" s="9"/>
      <c r="O2891" s="9"/>
      <c r="P2891" s="9"/>
      <c r="R2891" s="9"/>
      <c r="U2891" s="9"/>
      <c r="AP2891" s="9"/>
      <c r="AS2891" s="9"/>
      <c r="AV2891" s="9"/>
      <c r="AW2891" s="9"/>
      <c r="AY2891" s="9"/>
      <c r="BB2891" s="9"/>
    </row>
    <row r="2892" spans="3:54">
      <c r="C2892" s="9"/>
      <c r="F2892" s="9"/>
      <c r="G2892" s="9"/>
      <c r="I2892" s="9"/>
      <c r="L2892" s="9"/>
      <c r="O2892" s="9"/>
      <c r="P2892" s="9"/>
      <c r="R2892" s="9"/>
      <c r="U2892" s="9"/>
      <c r="AP2892" s="9"/>
      <c r="AS2892" s="9"/>
      <c r="AV2892" s="9"/>
      <c r="AW2892" s="9"/>
      <c r="AY2892" s="9"/>
      <c r="BB2892" s="9"/>
    </row>
    <row r="2893" spans="3:54">
      <c r="C2893" s="9"/>
      <c r="F2893" s="9"/>
      <c r="G2893" s="9"/>
      <c r="I2893" s="9"/>
      <c r="L2893" s="9"/>
      <c r="O2893" s="9"/>
      <c r="P2893" s="9"/>
      <c r="R2893" s="9"/>
      <c r="U2893" s="9"/>
      <c r="AP2893" s="9"/>
      <c r="AS2893" s="9"/>
      <c r="AV2893" s="9"/>
      <c r="AW2893" s="9"/>
      <c r="AY2893" s="9"/>
      <c r="BB2893" s="9"/>
    </row>
    <row r="2894" spans="3:54">
      <c r="C2894" s="9"/>
      <c r="F2894" s="9"/>
      <c r="G2894" s="9"/>
      <c r="I2894" s="9"/>
      <c r="L2894" s="9"/>
      <c r="O2894" s="9"/>
      <c r="P2894" s="9"/>
      <c r="R2894" s="9"/>
      <c r="U2894" s="9"/>
      <c r="AP2894" s="9"/>
      <c r="AS2894" s="9"/>
      <c r="AV2894" s="9"/>
      <c r="AW2894" s="9"/>
      <c r="AY2894" s="9"/>
      <c r="BB2894" s="9"/>
    </row>
    <row r="2895" spans="3:54">
      <c r="C2895" s="9"/>
      <c r="F2895" s="9"/>
      <c r="G2895" s="9"/>
      <c r="I2895" s="9"/>
      <c r="L2895" s="9"/>
      <c r="O2895" s="9"/>
      <c r="P2895" s="9"/>
      <c r="R2895" s="9"/>
      <c r="U2895" s="9"/>
      <c r="AP2895" s="9"/>
      <c r="AS2895" s="9"/>
      <c r="AV2895" s="9"/>
      <c r="AW2895" s="9"/>
      <c r="AY2895" s="9"/>
      <c r="BB2895" s="9"/>
    </row>
    <row r="2896" spans="3:54">
      <c r="C2896" s="9"/>
      <c r="F2896" s="9"/>
      <c r="G2896" s="9"/>
      <c r="I2896" s="9"/>
      <c r="L2896" s="9"/>
      <c r="O2896" s="9"/>
      <c r="P2896" s="9"/>
      <c r="R2896" s="9"/>
      <c r="U2896" s="9"/>
      <c r="AP2896" s="9"/>
      <c r="AS2896" s="9"/>
      <c r="AV2896" s="9"/>
      <c r="AW2896" s="9"/>
      <c r="AY2896" s="9"/>
      <c r="BB2896" s="9"/>
    </row>
    <row r="2897" spans="3:54">
      <c r="C2897" s="9"/>
      <c r="F2897" s="9"/>
      <c r="G2897" s="9"/>
      <c r="I2897" s="9"/>
      <c r="L2897" s="9"/>
      <c r="O2897" s="9"/>
      <c r="P2897" s="9"/>
      <c r="R2897" s="9"/>
      <c r="U2897" s="9"/>
      <c r="AP2897" s="9"/>
      <c r="AS2897" s="9"/>
      <c r="AV2897" s="9"/>
      <c r="AW2897" s="9"/>
      <c r="AY2897" s="9"/>
      <c r="BB2897" s="9"/>
    </row>
    <row r="2898" spans="3:54">
      <c r="C2898" s="9"/>
      <c r="F2898" s="9"/>
      <c r="G2898" s="9"/>
      <c r="I2898" s="9"/>
      <c r="L2898" s="9"/>
      <c r="O2898" s="9"/>
      <c r="P2898" s="9"/>
      <c r="R2898" s="9"/>
      <c r="U2898" s="9"/>
      <c r="AP2898" s="9"/>
      <c r="AS2898" s="9"/>
      <c r="AV2898" s="9"/>
      <c r="AW2898" s="9"/>
      <c r="AY2898" s="9"/>
      <c r="BB2898" s="9"/>
    </row>
    <row r="2899" spans="3:54">
      <c r="C2899" s="9"/>
      <c r="F2899" s="9"/>
      <c r="G2899" s="9"/>
      <c r="I2899" s="9"/>
      <c r="L2899" s="9"/>
      <c r="O2899" s="9"/>
      <c r="P2899" s="9"/>
      <c r="R2899" s="9"/>
      <c r="U2899" s="9"/>
      <c r="AP2899" s="9"/>
      <c r="AS2899" s="9"/>
      <c r="AV2899" s="9"/>
      <c r="AW2899" s="9"/>
      <c r="AY2899" s="9"/>
      <c r="BB2899" s="9"/>
    </row>
    <row r="2900" spans="3:54">
      <c r="C2900" s="9"/>
      <c r="F2900" s="9"/>
      <c r="G2900" s="9"/>
      <c r="I2900" s="9"/>
      <c r="L2900" s="9"/>
      <c r="O2900" s="9"/>
      <c r="P2900" s="9"/>
      <c r="R2900" s="9"/>
      <c r="U2900" s="9"/>
      <c r="AP2900" s="9"/>
      <c r="AS2900" s="9"/>
      <c r="AV2900" s="9"/>
      <c r="AW2900" s="9"/>
      <c r="AY2900" s="9"/>
      <c r="BB2900" s="9"/>
    </row>
    <row r="2901" spans="3:54">
      <c r="C2901" s="9"/>
      <c r="F2901" s="9"/>
      <c r="G2901" s="9"/>
      <c r="I2901" s="9"/>
      <c r="L2901" s="9"/>
      <c r="O2901" s="9"/>
      <c r="P2901" s="9"/>
      <c r="R2901" s="9"/>
      <c r="U2901" s="9"/>
      <c r="AP2901" s="9"/>
      <c r="AS2901" s="9"/>
      <c r="AV2901" s="9"/>
      <c r="AW2901" s="9"/>
      <c r="AY2901" s="9"/>
      <c r="BB2901" s="9"/>
    </row>
    <row r="2902" spans="3:54">
      <c r="C2902" s="9"/>
      <c r="F2902" s="9"/>
      <c r="G2902" s="9"/>
      <c r="I2902" s="9"/>
      <c r="L2902" s="9"/>
      <c r="O2902" s="9"/>
      <c r="P2902" s="9"/>
      <c r="R2902" s="9"/>
      <c r="U2902" s="9"/>
      <c r="AP2902" s="9"/>
      <c r="AS2902" s="9"/>
      <c r="AV2902" s="9"/>
      <c r="AW2902" s="9"/>
      <c r="AY2902" s="9"/>
      <c r="BB2902" s="9"/>
    </row>
    <row r="2903" spans="3:54">
      <c r="C2903" s="9"/>
      <c r="F2903" s="9"/>
      <c r="G2903" s="9"/>
      <c r="I2903" s="9"/>
      <c r="L2903" s="9"/>
      <c r="O2903" s="9"/>
      <c r="P2903" s="9"/>
      <c r="R2903" s="9"/>
      <c r="U2903" s="9"/>
      <c r="AP2903" s="9"/>
      <c r="AS2903" s="9"/>
      <c r="AV2903" s="9"/>
      <c r="AW2903" s="9"/>
      <c r="AY2903" s="9"/>
      <c r="BB2903" s="9"/>
    </row>
    <row r="2904" spans="3:54">
      <c r="C2904" s="9"/>
      <c r="F2904" s="9"/>
      <c r="G2904" s="9"/>
      <c r="I2904" s="9"/>
      <c r="L2904" s="9"/>
      <c r="O2904" s="9"/>
      <c r="P2904" s="9"/>
      <c r="R2904" s="9"/>
      <c r="U2904" s="9"/>
      <c r="AP2904" s="9"/>
      <c r="AS2904" s="9"/>
      <c r="AV2904" s="9"/>
      <c r="AW2904" s="9"/>
      <c r="AY2904" s="9"/>
      <c r="BB2904" s="9"/>
    </row>
    <row r="2905" spans="3:54">
      <c r="C2905" s="9"/>
      <c r="F2905" s="9"/>
      <c r="G2905" s="9"/>
      <c r="I2905" s="9"/>
      <c r="L2905" s="9"/>
      <c r="O2905" s="9"/>
      <c r="P2905" s="9"/>
      <c r="R2905" s="9"/>
      <c r="U2905" s="9"/>
      <c r="AP2905" s="9"/>
      <c r="AS2905" s="9"/>
      <c r="AV2905" s="9"/>
      <c r="AW2905" s="9"/>
      <c r="AY2905" s="9"/>
      <c r="BB2905" s="9"/>
    </row>
    <row r="2906" spans="3:54">
      <c r="C2906" s="9"/>
      <c r="F2906" s="9"/>
      <c r="G2906" s="9"/>
      <c r="I2906" s="9"/>
      <c r="L2906" s="9"/>
      <c r="O2906" s="9"/>
      <c r="P2906" s="9"/>
      <c r="R2906" s="9"/>
      <c r="U2906" s="9"/>
      <c r="AP2906" s="9"/>
      <c r="AS2906" s="9"/>
      <c r="AV2906" s="9"/>
      <c r="AW2906" s="9"/>
      <c r="AY2906" s="9"/>
      <c r="BB2906" s="9"/>
    </row>
    <row r="2907" spans="3:54">
      <c r="C2907" s="9"/>
      <c r="F2907" s="9"/>
      <c r="G2907" s="9"/>
      <c r="I2907" s="9"/>
      <c r="L2907" s="9"/>
      <c r="O2907" s="9"/>
      <c r="P2907" s="9"/>
      <c r="R2907" s="9"/>
      <c r="U2907" s="9"/>
      <c r="AP2907" s="9"/>
      <c r="AS2907" s="9"/>
      <c r="AV2907" s="9"/>
      <c r="AW2907" s="9"/>
      <c r="AY2907" s="9"/>
      <c r="BB2907" s="9"/>
    </row>
    <row r="2908" spans="3:54">
      <c r="C2908" s="9"/>
      <c r="F2908" s="9"/>
      <c r="G2908" s="9"/>
      <c r="I2908" s="9"/>
      <c r="L2908" s="9"/>
      <c r="O2908" s="9"/>
      <c r="P2908" s="9"/>
      <c r="R2908" s="9"/>
      <c r="U2908" s="9"/>
      <c r="AP2908" s="9"/>
      <c r="AS2908" s="9"/>
      <c r="AV2908" s="9"/>
      <c r="AW2908" s="9"/>
      <c r="AY2908" s="9"/>
      <c r="BB2908" s="9"/>
    </row>
    <row r="2909" spans="3:54">
      <c r="C2909" s="9"/>
      <c r="F2909" s="9"/>
      <c r="G2909" s="9"/>
      <c r="I2909" s="9"/>
      <c r="L2909" s="9"/>
      <c r="O2909" s="9"/>
      <c r="P2909" s="9"/>
      <c r="R2909" s="9"/>
      <c r="U2909" s="9"/>
      <c r="AP2909" s="9"/>
      <c r="AS2909" s="9"/>
      <c r="AV2909" s="9"/>
      <c r="AW2909" s="9"/>
      <c r="AY2909" s="9"/>
      <c r="BB2909" s="9"/>
    </row>
    <row r="2910" spans="3:54">
      <c r="C2910" s="9"/>
      <c r="F2910" s="9"/>
      <c r="G2910" s="9"/>
      <c r="I2910" s="9"/>
      <c r="L2910" s="9"/>
      <c r="O2910" s="9"/>
      <c r="P2910" s="9"/>
      <c r="R2910" s="9"/>
      <c r="U2910" s="9"/>
      <c r="AP2910" s="9"/>
      <c r="AS2910" s="9"/>
      <c r="AV2910" s="9"/>
      <c r="AW2910" s="9"/>
      <c r="AY2910" s="9"/>
      <c r="BB2910" s="9"/>
    </row>
    <row r="2911" spans="3:54">
      <c r="C2911" s="9"/>
      <c r="F2911" s="9"/>
      <c r="G2911" s="9"/>
      <c r="I2911" s="9"/>
      <c r="L2911" s="9"/>
      <c r="O2911" s="9"/>
      <c r="P2911" s="9"/>
      <c r="R2911" s="9"/>
      <c r="U2911" s="9"/>
      <c r="AP2911" s="9"/>
      <c r="AS2911" s="9"/>
      <c r="AV2911" s="9"/>
      <c r="AW2911" s="9"/>
      <c r="AY2911" s="9"/>
      <c r="BB2911" s="9"/>
    </row>
    <row r="2912" spans="3:54">
      <c r="C2912" s="9"/>
      <c r="F2912" s="9"/>
      <c r="G2912" s="9"/>
      <c r="I2912" s="9"/>
      <c r="L2912" s="9"/>
      <c r="O2912" s="9"/>
      <c r="P2912" s="9"/>
      <c r="R2912" s="9"/>
      <c r="U2912" s="9"/>
      <c r="AP2912" s="9"/>
      <c r="AS2912" s="9"/>
      <c r="AV2912" s="9"/>
      <c r="AW2912" s="9"/>
      <c r="AY2912" s="9"/>
      <c r="BB2912" s="9"/>
    </row>
    <row r="2913" spans="3:54">
      <c r="C2913" s="9"/>
      <c r="F2913" s="9"/>
      <c r="G2913" s="9"/>
      <c r="I2913" s="9"/>
      <c r="L2913" s="9"/>
      <c r="O2913" s="9"/>
      <c r="P2913" s="9"/>
      <c r="R2913" s="9"/>
      <c r="U2913" s="9"/>
      <c r="AP2913" s="9"/>
      <c r="AS2913" s="9"/>
      <c r="AV2913" s="9"/>
      <c r="AW2913" s="9"/>
      <c r="AY2913" s="9"/>
      <c r="BB2913" s="9"/>
    </row>
    <row r="2914" spans="3:54">
      <c r="C2914" s="9"/>
      <c r="F2914" s="9"/>
      <c r="G2914" s="9"/>
      <c r="I2914" s="9"/>
      <c r="L2914" s="9"/>
      <c r="O2914" s="9"/>
      <c r="P2914" s="9"/>
      <c r="R2914" s="9"/>
      <c r="U2914" s="9"/>
      <c r="AP2914" s="9"/>
      <c r="AS2914" s="9"/>
      <c r="AV2914" s="9"/>
      <c r="AW2914" s="9"/>
      <c r="AY2914" s="9"/>
      <c r="BB2914" s="9"/>
    </row>
    <row r="2915" spans="3:54">
      <c r="C2915" s="9"/>
      <c r="F2915" s="9"/>
      <c r="G2915" s="9"/>
      <c r="I2915" s="9"/>
      <c r="L2915" s="9"/>
      <c r="O2915" s="9"/>
      <c r="P2915" s="9"/>
      <c r="R2915" s="9"/>
      <c r="U2915" s="9"/>
      <c r="AP2915" s="9"/>
      <c r="AS2915" s="9"/>
      <c r="AV2915" s="9"/>
      <c r="AW2915" s="9"/>
      <c r="AY2915" s="9"/>
      <c r="BB2915" s="9"/>
    </row>
    <row r="2916" spans="3:54">
      <c r="C2916" s="9"/>
      <c r="F2916" s="9"/>
      <c r="G2916" s="9"/>
      <c r="I2916" s="9"/>
      <c r="L2916" s="9"/>
      <c r="O2916" s="9"/>
      <c r="P2916" s="9"/>
      <c r="R2916" s="9"/>
      <c r="U2916" s="9"/>
      <c r="AP2916" s="9"/>
      <c r="AS2916" s="9"/>
      <c r="AV2916" s="9"/>
      <c r="AW2916" s="9"/>
      <c r="AY2916" s="9"/>
      <c r="BB2916" s="9"/>
    </row>
    <row r="2917" spans="3:54">
      <c r="C2917" s="9"/>
      <c r="F2917" s="9"/>
      <c r="G2917" s="9"/>
      <c r="I2917" s="9"/>
      <c r="L2917" s="9"/>
      <c r="O2917" s="9"/>
      <c r="P2917" s="9"/>
      <c r="R2917" s="9"/>
      <c r="U2917" s="9"/>
      <c r="AP2917" s="9"/>
      <c r="AS2917" s="9"/>
      <c r="AV2917" s="9"/>
      <c r="AW2917" s="9"/>
      <c r="AY2917" s="9"/>
      <c r="BB2917" s="9"/>
    </row>
    <row r="2918" spans="3:54">
      <c r="C2918" s="9"/>
      <c r="F2918" s="9"/>
      <c r="G2918" s="9"/>
      <c r="I2918" s="9"/>
      <c r="L2918" s="9"/>
      <c r="O2918" s="9"/>
      <c r="P2918" s="9"/>
      <c r="R2918" s="9"/>
      <c r="U2918" s="9"/>
      <c r="AP2918" s="9"/>
      <c r="AS2918" s="9"/>
      <c r="AV2918" s="9"/>
      <c r="AW2918" s="9"/>
      <c r="AY2918" s="9"/>
      <c r="BB2918" s="9"/>
    </row>
    <row r="2919" spans="3:54">
      <c r="C2919" s="9"/>
      <c r="F2919" s="9"/>
      <c r="G2919" s="9"/>
      <c r="I2919" s="9"/>
      <c r="L2919" s="9"/>
      <c r="O2919" s="9"/>
      <c r="P2919" s="9"/>
      <c r="R2919" s="9"/>
      <c r="U2919" s="9"/>
      <c r="AP2919" s="9"/>
      <c r="AS2919" s="9"/>
      <c r="AV2919" s="9"/>
      <c r="AW2919" s="9"/>
      <c r="AY2919" s="9"/>
      <c r="BB2919" s="9"/>
    </row>
    <row r="2920" spans="3:54">
      <c r="C2920" s="9"/>
      <c r="F2920" s="9"/>
      <c r="G2920" s="9"/>
      <c r="I2920" s="9"/>
      <c r="L2920" s="9"/>
      <c r="O2920" s="9"/>
      <c r="P2920" s="9"/>
      <c r="R2920" s="9"/>
      <c r="U2920" s="9"/>
      <c r="AP2920" s="9"/>
      <c r="AS2920" s="9"/>
      <c r="AV2920" s="9"/>
      <c r="AW2920" s="9"/>
      <c r="AY2920" s="9"/>
      <c r="BB2920" s="9"/>
    </row>
    <row r="2921" spans="3:54">
      <c r="C2921" s="9"/>
      <c r="F2921" s="9"/>
      <c r="G2921" s="9"/>
      <c r="I2921" s="9"/>
      <c r="L2921" s="9"/>
      <c r="O2921" s="9"/>
      <c r="P2921" s="9"/>
      <c r="R2921" s="9"/>
      <c r="U2921" s="9"/>
      <c r="AP2921" s="9"/>
      <c r="AS2921" s="9"/>
      <c r="AV2921" s="9"/>
      <c r="AW2921" s="9"/>
      <c r="AY2921" s="9"/>
      <c r="BB2921" s="9"/>
    </row>
    <row r="2922" spans="3:54">
      <c r="C2922" s="9"/>
      <c r="F2922" s="9"/>
      <c r="G2922" s="9"/>
      <c r="I2922" s="9"/>
      <c r="L2922" s="9"/>
      <c r="O2922" s="9"/>
      <c r="P2922" s="9"/>
      <c r="R2922" s="9"/>
      <c r="U2922" s="9"/>
      <c r="AP2922" s="9"/>
      <c r="AS2922" s="9"/>
      <c r="AV2922" s="9"/>
      <c r="AW2922" s="9"/>
      <c r="AY2922" s="9"/>
      <c r="BB2922" s="9"/>
    </row>
    <row r="2923" spans="3:54">
      <c r="C2923" s="9"/>
      <c r="F2923" s="9"/>
      <c r="G2923" s="9"/>
      <c r="I2923" s="9"/>
      <c r="L2923" s="9"/>
      <c r="O2923" s="9"/>
      <c r="P2923" s="9"/>
      <c r="R2923" s="9"/>
      <c r="U2923" s="9"/>
      <c r="AP2923" s="9"/>
      <c r="AS2923" s="9"/>
      <c r="AV2923" s="9"/>
      <c r="AW2923" s="9"/>
      <c r="AY2923" s="9"/>
      <c r="BB2923" s="9"/>
    </row>
    <row r="2924" spans="3:54">
      <c r="C2924" s="9"/>
      <c r="F2924" s="9"/>
      <c r="G2924" s="9"/>
      <c r="I2924" s="9"/>
      <c r="L2924" s="9"/>
      <c r="O2924" s="9"/>
      <c r="P2924" s="9"/>
      <c r="R2924" s="9"/>
      <c r="U2924" s="9"/>
      <c r="AP2924" s="9"/>
      <c r="AS2924" s="9"/>
      <c r="AV2924" s="9"/>
      <c r="AW2924" s="9"/>
      <c r="AY2924" s="9"/>
      <c r="BB2924" s="9"/>
    </row>
    <row r="2925" spans="3:54">
      <c r="C2925" s="9"/>
      <c r="F2925" s="9"/>
      <c r="G2925" s="9"/>
      <c r="I2925" s="9"/>
      <c r="L2925" s="9"/>
      <c r="O2925" s="9"/>
      <c r="P2925" s="9"/>
      <c r="R2925" s="9"/>
      <c r="U2925" s="9"/>
      <c r="AP2925" s="9"/>
      <c r="AS2925" s="9"/>
      <c r="AV2925" s="9"/>
      <c r="AW2925" s="9"/>
      <c r="AY2925" s="9"/>
      <c r="BB2925" s="9"/>
    </row>
    <row r="2926" spans="3:54">
      <c r="C2926" s="9"/>
      <c r="F2926" s="9"/>
      <c r="G2926" s="9"/>
      <c r="I2926" s="9"/>
      <c r="L2926" s="9"/>
      <c r="O2926" s="9"/>
      <c r="P2926" s="9"/>
      <c r="R2926" s="9"/>
      <c r="U2926" s="9"/>
      <c r="AP2926" s="9"/>
      <c r="AS2926" s="9"/>
      <c r="AV2926" s="9"/>
      <c r="AW2926" s="9"/>
      <c r="AY2926" s="9"/>
      <c r="BB2926" s="9"/>
    </row>
    <row r="2927" spans="3:54">
      <c r="C2927" s="9"/>
      <c r="F2927" s="9"/>
      <c r="G2927" s="9"/>
      <c r="I2927" s="9"/>
      <c r="L2927" s="9"/>
      <c r="O2927" s="9"/>
      <c r="P2927" s="9"/>
      <c r="R2927" s="9"/>
      <c r="U2927" s="9"/>
      <c r="AP2927" s="9"/>
      <c r="AS2927" s="9"/>
      <c r="AV2927" s="9"/>
      <c r="AW2927" s="9"/>
      <c r="AY2927" s="9"/>
      <c r="BB2927" s="9"/>
    </row>
    <row r="2928" spans="3:54">
      <c r="C2928" s="9"/>
      <c r="F2928" s="9"/>
      <c r="G2928" s="9"/>
      <c r="I2928" s="9"/>
      <c r="L2928" s="9"/>
      <c r="O2928" s="9"/>
      <c r="P2928" s="9"/>
      <c r="R2928" s="9"/>
      <c r="U2928" s="9"/>
      <c r="AP2928" s="9"/>
      <c r="AS2928" s="9"/>
      <c r="AV2928" s="9"/>
      <c r="AW2928" s="9"/>
      <c r="AY2928" s="9"/>
      <c r="BB2928" s="9"/>
    </row>
    <row r="2929" spans="3:54">
      <c r="C2929" s="9"/>
      <c r="F2929" s="9"/>
      <c r="G2929" s="9"/>
      <c r="I2929" s="9"/>
      <c r="L2929" s="9"/>
      <c r="O2929" s="9"/>
      <c r="P2929" s="9"/>
      <c r="R2929" s="9"/>
      <c r="U2929" s="9"/>
      <c r="AP2929" s="9"/>
      <c r="AS2929" s="9"/>
      <c r="AV2929" s="9"/>
      <c r="AW2929" s="9"/>
      <c r="AY2929" s="9"/>
      <c r="BB2929" s="9"/>
    </row>
    <row r="2930" spans="3:54">
      <c r="C2930" s="9"/>
      <c r="F2930" s="9"/>
      <c r="G2930" s="9"/>
      <c r="I2930" s="9"/>
      <c r="L2930" s="9"/>
      <c r="O2930" s="9"/>
      <c r="P2930" s="9"/>
      <c r="R2930" s="9"/>
      <c r="U2930" s="9"/>
      <c r="AP2930" s="9"/>
      <c r="AS2930" s="9"/>
      <c r="AV2930" s="9"/>
      <c r="AW2930" s="9"/>
      <c r="AY2930" s="9"/>
      <c r="BB2930" s="9"/>
    </row>
    <row r="2931" spans="3:54">
      <c r="C2931" s="9"/>
      <c r="F2931" s="9"/>
      <c r="G2931" s="9"/>
      <c r="I2931" s="9"/>
      <c r="L2931" s="9"/>
      <c r="O2931" s="9"/>
      <c r="P2931" s="9"/>
      <c r="R2931" s="9"/>
      <c r="U2931" s="9"/>
      <c r="AP2931" s="9"/>
      <c r="AS2931" s="9"/>
      <c r="AV2931" s="9"/>
      <c r="AW2931" s="9"/>
      <c r="AY2931" s="9"/>
      <c r="BB2931" s="9"/>
    </row>
    <row r="2932" spans="3:54">
      <c r="C2932" s="9"/>
      <c r="F2932" s="9"/>
      <c r="G2932" s="9"/>
      <c r="I2932" s="9"/>
      <c r="L2932" s="9"/>
      <c r="O2932" s="9"/>
      <c r="P2932" s="9"/>
      <c r="R2932" s="9"/>
      <c r="U2932" s="9"/>
      <c r="AP2932" s="9"/>
      <c r="AS2932" s="9"/>
      <c r="AV2932" s="9"/>
      <c r="AW2932" s="9"/>
      <c r="AY2932" s="9"/>
      <c r="BB2932" s="9"/>
    </row>
    <row r="2933" spans="3:54">
      <c r="C2933" s="9"/>
      <c r="F2933" s="9"/>
      <c r="G2933" s="9"/>
      <c r="I2933" s="9"/>
      <c r="L2933" s="9"/>
      <c r="O2933" s="9"/>
      <c r="P2933" s="9"/>
      <c r="R2933" s="9"/>
      <c r="U2933" s="9"/>
      <c r="AP2933" s="9"/>
      <c r="AS2933" s="9"/>
      <c r="AV2933" s="9"/>
      <c r="AW2933" s="9"/>
      <c r="AY2933" s="9"/>
      <c r="BB2933" s="9"/>
    </row>
    <row r="2934" spans="3:54">
      <c r="C2934" s="9"/>
      <c r="F2934" s="9"/>
      <c r="G2934" s="9"/>
      <c r="I2934" s="9"/>
      <c r="L2934" s="9"/>
      <c r="O2934" s="9"/>
      <c r="P2934" s="9"/>
      <c r="R2934" s="9"/>
      <c r="U2934" s="9"/>
      <c r="AP2934" s="9"/>
      <c r="AS2934" s="9"/>
      <c r="AV2934" s="9"/>
      <c r="AW2934" s="9"/>
      <c r="AY2934" s="9"/>
      <c r="BB2934" s="9"/>
    </row>
    <row r="2935" spans="3:54">
      <c r="C2935" s="9"/>
      <c r="F2935" s="9"/>
      <c r="G2935" s="9"/>
      <c r="I2935" s="9"/>
      <c r="L2935" s="9"/>
      <c r="O2935" s="9"/>
      <c r="P2935" s="9"/>
      <c r="R2935" s="9"/>
      <c r="U2935" s="9"/>
      <c r="AP2935" s="9"/>
      <c r="AS2935" s="9"/>
      <c r="AV2935" s="9"/>
      <c r="AW2935" s="9"/>
      <c r="AY2935" s="9"/>
      <c r="BB2935" s="9"/>
    </row>
    <row r="2936" spans="3:54">
      <c r="C2936" s="9"/>
      <c r="F2936" s="9"/>
      <c r="G2936" s="9"/>
      <c r="I2936" s="9"/>
      <c r="L2936" s="9"/>
      <c r="O2936" s="9"/>
      <c r="P2936" s="9"/>
      <c r="R2936" s="9"/>
      <c r="U2936" s="9"/>
      <c r="AP2936" s="9"/>
      <c r="AS2936" s="9"/>
      <c r="AV2936" s="9"/>
      <c r="AW2936" s="9"/>
      <c r="AY2936" s="9"/>
      <c r="BB2936" s="9"/>
    </row>
    <row r="2937" spans="3:54">
      <c r="C2937" s="9"/>
      <c r="F2937" s="9"/>
      <c r="G2937" s="9"/>
      <c r="I2937" s="9"/>
      <c r="L2937" s="9"/>
      <c r="O2937" s="9"/>
      <c r="P2937" s="9"/>
      <c r="R2937" s="9"/>
      <c r="U2937" s="9"/>
      <c r="AP2937" s="9"/>
      <c r="AS2937" s="9"/>
      <c r="AV2937" s="9"/>
      <c r="AW2937" s="9"/>
      <c r="AY2937" s="9"/>
      <c r="BB2937" s="9"/>
    </row>
    <row r="2938" spans="3:54">
      <c r="C2938" s="9"/>
      <c r="F2938" s="9"/>
      <c r="G2938" s="9"/>
      <c r="I2938" s="9"/>
      <c r="L2938" s="9"/>
      <c r="O2938" s="9"/>
      <c r="P2938" s="9"/>
      <c r="R2938" s="9"/>
      <c r="U2938" s="9"/>
      <c r="AP2938" s="9"/>
      <c r="AS2938" s="9"/>
      <c r="AV2938" s="9"/>
      <c r="AW2938" s="9"/>
      <c r="AY2938" s="9"/>
      <c r="BB2938" s="9"/>
    </row>
    <row r="2939" spans="3:54">
      <c r="C2939" s="9"/>
      <c r="F2939" s="9"/>
      <c r="G2939" s="9"/>
      <c r="I2939" s="9"/>
      <c r="L2939" s="9"/>
      <c r="O2939" s="9"/>
      <c r="P2939" s="9"/>
      <c r="R2939" s="9"/>
      <c r="U2939" s="9"/>
      <c r="AP2939" s="9"/>
      <c r="AS2939" s="9"/>
      <c r="AV2939" s="9"/>
      <c r="AW2939" s="9"/>
      <c r="AY2939" s="9"/>
      <c r="BB2939" s="9"/>
    </row>
    <row r="2940" spans="3:54">
      <c r="C2940" s="9"/>
      <c r="F2940" s="9"/>
      <c r="G2940" s="9"/>
      <c r="I2940" s="9"/>
      <c r="L2940" s="9"/>
      <c r="O2940" s="9"/>
      <c r="P2940" s="9"/>
      <c r="R2940" s="9"/>
      <c r="U2940" s="9"/>
      <c r="AP2940" s="9"/>
      <c r="AS2940" s="9"/>
      <c r="AV2940" s="9"/>
      <c r="AW2940" s="9"/>
      <c r="AY2940" s="9"/>
      <c r="BB2940" s="9"/>
    </row>
    <row r="2941" spans="3:54">
      <c r="C2941" s="9"/>
      <c r="F2941" s="9"/>
      <c r="G2941" s="9"/>
      <c r="I2941" s="9"/>
      <c r="L2941" s="9"/>
      <c r="O2941" s="9"/>
      <c r="P2941" s="9"/>
      <c r="R2941" s="9"/>
      <c r="U2941" s="9"/>
      <c r="AP2941" s="9"/>
      <c r="AS2941" s="9"/>
      <c r="AV2941" s="9"/>
      <c r="AW2941" s="9"/>
      <c r="AY2941" s="9"/>
      <c r="BB2941" s="9"/>
    </row>
    <row r="2942" spans="3:54">
      <c r="C2942" s="9"/>
      <c r="F2942" s="9"/>
      <c r="G2942" s="9"/>
      <c r="I2942" s="9"/>
      <c r="L2942" s="9"/>
      <c r="O2942" s="9"/>
      <c r="P2942" s="9"/>
      <c r="R2942" s="9"/>
      <c r="U2942" s="9"/>
      <c r="AP2942" s="9"/>
      <c r="AS2942" s="9"/>
      <c r="AV2942" s="9"/>
      <c r="AW2942" s="9"/>
      <c r="AY2942" s="9"/>
      <c r="BB2942" s="9"/>
    </row>
    <row r="2943" spans="3:54">
      <c r="C2943" s="9"/>
      <c r="F2943" s="9"/>
      <c r="G2943" s="9"/>
      <c r="I2943" s="9"/>
      <c r="L2943" s="9"/>
      <c r="O2943" s="9"/>
      <c r="P2943" s="9"/>
      <c r="R2943" s="9"/>
      <c r="U2943" s="9"/>
      <c r="AP2943" s="9"/>
      <c r="AS2943" s="9"/>
      <c r="AV2943" s="9"/>
      <c r="AW2943" s="9"/>
      <c r="AY2943" s="9"/>
      <c r="BB2943" s="9"/>
    </row>
    <row r="2944" spans="3:54">
      <c r="C2944" s="9"/>
      <c r="F2944" s="9"/>
      <c r="G2944" s="9"/>
      <c r="I2944" s="9"/>
      <c r="L2944" s="9"/>
      <c r="O2944" s="9"/>
      <c r="P2944" s="9"/>
      <c r="R2944" s="9"/>
      <c r="U2944" s="9"/>
      <c r="AP2944" s="9"/>
      <c r="AS2944" s="9"/>
      <c r="AV2944" s="9"/>
      <c r="AW2944" s="9"/>
      <c r="AY2944" s="9"/>
      <c r="BB2944" s="9"/>
    </row>
    <row r="2945" spans="3:54">
      <c r="C2945" s="9"/>
      <c r="F2945" s="9"/>
      <c r="G2945" s="9"/>
      <c r="I2945" s="9"/>
      <c r="L2945" s="9"/>
      <c r="O2945" s="9"/>
      <c r="P2945" s="9"/>
      <c r="R2945" s="9"/>
      <c r="U2945" s="9"/>
      <c r="AP2945" s="9"/>
      <c r="AS2945" s="9"/>
      <c r="AV2945" s="9"/>
      <c r="AW2945" s="9"/>
      <c r="AY2945" s="9"/>
      <c r="BB2945" s="9"/>
    </row>
    <row r="2946" spans="3:54">
      <c r="C2946" s="9"/>
      <c r="F2946" s="9"/>
      <c r="G2946" s="9"/>
      <c r="I2946" s="9"/>
      <c r="L2946" s="9"/>
      <c r="O2946" s="9"/>
      <c r="P2946" s="9"/>
      <c r="R2946" s="9"/>
      <c r="U2946" s="9"/>
      <c r="AP2946" s="9"/>
      <c r="AS2946" s="9"/>
      <c r="AV2946" s="9"/>
      <c r="AW2946" s="9"/>
      <c r="AY2946" s="9"/>
      <c r="BB2946" s="9"/>
    </row>
    <row r="2947" spans="3:54">
      <c r="C2947" s="9"/>
      <c r="F2947" s="9"/>
      <c r="G2947" s="9"/>
      <c r="I2947" s="9"/>
      <c r="L2947" s="9"/>
      <c r="O2947" s="9"/>
      <c r="P2947" s="9"/>
      <c r="R2947" s="9"/>
      <c r="U2947" s="9"/>
      <c r="AP2947" s="9"/>
      <c r="AS2947" s="9"/>
      <c r="AV2947" s="9"/>
      <c r="AW2947" s="9"/>
      <c r="AY2947" s="9"/>
      <c r="BB2947" s="9"/>
    </row>
    <row r="2948" spans="3:54">
      <c r="C2948" s="9"/>
      <c r="F2948" s="9"/>
      <c r="G2948" s="9"/>
      <c r="I2948" s="9"/>
      <c r="L2948" s="9"/>
      <c r="O2948" s="9"/>
      <c r="P2948" s="9"/>
      <c r="R2948" s="9"/>
      <c r="U2948" s="9"/>
      <c r="AP2948" s="9"/>
      <c r="AS2948" s="9"/>
      <c r="AV2948" s="9"/>
      <c r="AW2948" s="9"/>
      <c r="AY2948" s="9"/>
      <c r="BB2948" s="9"/>
    </row>
    <row r="2949" spans="3:54">
      <c r="C2949" s="9"/>
      <c r="F2949" s="9"/>
      <c r="G2949" s="9"/>
      <c r="I2949" s="9"/>
      <c r="L2949" s="9"/>
      <c r="O2949" s="9"/>
      <c r="P2949" s="9"/>
      <c r="R2949" s="9"/>
      <c r="U2949" s="9"/>
      <c r="AP2949" s="9"/>
      <c r="AS2949" s="9"/>
      <c r="AV2949" s="9"/>
      <c r="AW2949" s="9"/>
      <c r="AY2949" s="9"/>
      <c r="BB2949" s="9"/>
    </row>
    <row r="2950" spans="3:54">
      <c r="C2950" s="9"/>
      <c r="F2950" s="9"/>
      <c r="G2950" s="9"/>
      <c r="I2950" s="9"/>
      <c r="L2950" s="9"/>
      <c r="O2950" s="9"/>
      <c r="P2950" s="9"/>
      <c r="R2950" s="9"/>
      <c r="U2950" s="9"/>
      <c r="AP2950" s="9"/>
      <c r="AS2950" s="9"/>
      <c r="AV2950" s="9"/>
      <c r="AW2950" s="9"/>
      <c r="AY2950" s="9"/>
      <c r="BB2950" s="9"/>
    </row>
    <row r="2951" spans="3:54">
      <c r="C2951" s="9"/>
      <c r="F2951" s="9"/>
      <c r="G2951" s="9"/>
      <c r="I2951" s="9"/>
      <c r="L2951" s="9"/>
      <c r="O2951" s="9"/>
      <c r="P2951" s="9"/>
      <c r="R2951" s="9"/>
      <c r="U2951" s="9"/>
      <c r="AP2951" s="9"/>
      <c r="AS2951" s="9"/>
      <c r="AV2951" s="9"/>
      <c r="AW2951" s="9"/>
      <c r="AY2951" s="9"/>
      <c r="BB2951" s="9"/>
    </row>
    <row r="2952" spans="3:54">
      <c r="C2952" s="9"/>
      <c r="F2952" s="9"/>
      <c r="G2952" s="9"/>
      <c r="I2952" s="9"/>
      <c r="L2952" s="9"/>
      <c r="O2952" s="9"/>
      <c r="P2952" s="9"/>
      <c r="R2952" s="9"/>
      <c r="U2952" s="9"/>
      <c r="AP2952" s="9"/>
      <c r="AS2952" s="9"/>
      <c r="AV2952" s="9"/>
      <c r="AW2952" s="9"/>
      <c r="AY2952" s="9"/>
      <c r="BB2952" s="9"/>
    </row>
    <row r="2953" spans="3:54">
      <c r="C2953" s="9"/>
      <c r="F2953" s="9"/>
      <c r="G2953" s="9"/>
      <c r="I2953" s="9"/>
      <c r="L2953" s="9"/>
      <c r="O2953" s="9"/>
      <c r="P2953" s="9"/>
      <c r="R2953" s="9"/>
      <c r="U2953" s="9"/>
      <c r="AP2953" s="9"/>
      <c r="AS2953" s="9"/>
      <c r="AV2953" s="9"/>
      <c r="AW2953" s="9"/>
      <c r="AY2953" s="9"/>
      <c r="BB2953" s="9"/>
    </row>
    <row r="2954" spans="3:54">
      <c r="C2954" s="9"/>
      <c r="F2954" s="9"/>
      <c r="G2954" s="9"/>
      <c r="I2954" s="9"/>
      <c r="L2954" s="9"/>
      <c r="O2954" s="9"/>
      <c r="P2954" s="9"/>
      <c r="R2954" s="9"/>
      <c r="U2954" s="9"/>
      <c r="AP2954" s="9"/>
      <c r="AS2954" s="9"/>
      <c r="AV2954" s="9"/>
      <c r="AW2954" s="9"/>
      <c r="AY2954" s="9"/>
      <c r="BB2954" s="9"/>
    </row>
    <row r="2955" spans="3:54">
      <c r="C2955" s="9"/>
      <c r="F2955" s="9"/>
      <c r="G2955" s="9"/>
      <c r="I2955" s="9"/>
      <c r="L2955" s="9"/>
      <c r="O2955" s="9"/>
      <c r="P2955" s="9"/>
      <c r="R2955" s="9"/>
      <c r="U2955" s="9"/>
      <c r="AP2955" s="9"/>
      <c r="AS2955" s="9"/>
      <c r="AV2955" s="9"/>
      <c r="AW2955" s="9"/>
      <c r="AY2955" s="9"/>
      <c r="BB2955" s="9"/>
    </row>
    <row r="2956" spans="3:54">
      <c r="C2956" s="9"/>
      <c r="F2956" s="9"/>
      <c r="G2956" s="9"/>
      <c r="I2956" s="9"/>
      <c r="L2956" s="9"/>
      <c r="O2956" s="9"/>
      <c r="P2956" s="9"/>
      <c r="R2956" s="9"/>
      <c r="U2956" s="9"/>
      <c r="AP2956" s="9"/>
      <c r="AS2956" s="9"/>
      <c r="AV2956" s="9"/>
      <c r="AW2956" s="9"/>
      <c r="AY2956" s="9"/>
      <c r="BB2956" s="9"/>
    </row>
    <row r="2957" spans="3:54">
      <c r="C2957" s="9"/>
      <c r="F2957" s="9"/>
      <c r="G2957" s="9"/>
      <c r="I2957" s="9"/>
      <c r="L2957" s="9"/>
      <c r="O2957" s="9"/>
      <c r="P2957" s="9"/>
      <c r="R2957" s="9"/>
      <c r="U2957" s="9"/>
      <c r="AP2957" s="9"/>
      <c r="AS2957" s="9"/>
      <c r="AV2957" s="9"/>
      <c r="AW2957" s="9"/>
      <c r="AY2957" s="9"/>
      <c r="BB2957" s="9"/>
    </row>
    <row r="2958" spans="3:54">
      <c r="C2958" s="9"/>
      <c r="F2958" s="9"/>
      <c r="G2958" s="9"/>
      <c r="I2958" s="9"/>
      <c r="L2958" s="9"/>
      <c r="O2958" s="9"/>
      <c r="P2958" s="9"/>
      <c r="R2958" s="9"/>
      <c r="U2958" s="9"/>
      <c r="AP2958" s="9"/>
      <c r="AS2958" s="9"/>
      <c r="AV2958" s="9"/>
      <c r="AW2958" s="9"/>
      <c r="AY2958" s="9"/>
      <c r="BB2958" s="9"/>
    </row>
    <row r="2959" spans="3:54">
      <c r="C2959" s="9"/>
      <c r="F2959" s="9"/>
      <c r="G2959" s="9"/>
      <c r="I2959" s="9"/>
      <c r="L2959" s="9"/>
      <c r="O2959" s="9"/>
      <c r="P2959" s="9"/>
      <c r="R2959" s="9"/>
      <c r="U2959" s="9"/>
      <c r="AP2959" s="9"/>
      <c r="AS2959" s="9"/>
      <c r="AV2959" s="9"/>
      <c r="AW2959" s="9"/>
      <c r="AY2959" s="9"/>
      <c r="BB2959" s="9"/>
    </row>
    <row r="2960" spans="3:54">
      <c r="C2960" s="9"/>
      <c r="F2960" s="9"/>
      <c r="G2960" s="9"/>
      <c r="I2960" s="9"/>
      <c r="L2960" s="9"/>
      <c r="O2960" s="9"/>
      <c r="P2960" s="9"/>
      <c r="R2960" s="9"/>
      <c r="U2960" s="9"/>
      <c r="AP2960" s="9"/>
      <c r="AS2960" s="9"/>
      <c r="AV2960" s="9"/>
      <c r="AW2960" s="9"/>
      <c r="AY2960" s="9"/>
      <c r="BB2960" s="9"/>
    </row>
    <row r="2961" spans="3:54">
      <c r="C2961" s="9"/>
      <c r="F2961" s="9"/>
      <c r="G2961" s="9"/>
      <c r="I2961" s="9"/>
      <c r="L2961" s="9"/>
      <c r="O2961" s="9"/>
      <c r="P2961" s="9"/>
      <c r="R2961" s="9"/>
      <c r="U2961" s="9"/>
      <c r="AP2961" s="9"/>
      <c r="AS2961" s="9"/>
      <c r="AV2961" s="9"/>
      <c r="AW2961" s="9"/>
      <c r="AY2961" s="9"/>
      <c r="BB2961" s="9"/>
    </row>
    <row r="2962" spans="3:54">
      <c r="C2962" s="9"/>
      <c r="F2962" s="9"/>
      <c r="G2962" s="9"/>
      <c r="I2962" s="9"/>
      <c r="L2962" s="9"/>
      <c r="O2962" s="9"/>
      <c r="P2962" s="9"/>
      <c r="R2962" s="9"/>
      <c r="U2962" s="9"/>
      <c r="AP2962" s="9"/>
      <c r="AS2962" s="9"/>
      <c r="AV2962" s="9"/>
      <c r="AW2962" s="9"/>
      <c r="AY2962" s="9"/>
      <c r="BB2962" s="9"/>
    </row>
    <row r="2963" spans="3:54">
      <c r="C2963" s="9"/>
      <c r="F2963" s="9"/>
      <c r="G2963" s="9"/>
      <c r="I2963" s="9"/>
      <c r="L2963" s="9"/>
      <c r="O2963" s="9"/>
      <c r="P2963" s="9"/>
      <c r="R2963" s="9"/>
      <c r="U2963" s="9"/>
      <c r="AP2963" s="9"/>
      <c r="AS2963" s="9"/>
      <c r="AV2963" s="9"/>
      <c r="AW2963" s="9"/>
      <c r="AY2963" s="9"/>
      <c r="BB2963" s="9"/>
    </row>
    <row r="2964" spans="3:54">
      <c r="C2964" s="9"/>
      <c r="F2964" s="9"/>
      <c r="G2964" s="9"/>
      <c r="I2964" s="9"/>
      <c r="L2964" s="9"/>
      <c r="O2964" s="9"/>
      <c r="P2964" s="9"/>
      <c r="R2964" s="9"/>
      <c r="U2964" s="9"/>
      <c r="AP2964" s="9"/>
      <c r="AS2964" s="9"/>
      <c r="AV2964" s="9"/>
      <c r="AW2964" s="9"/>
      <c r="AY2964" s="9"/>
      <c r="BB2964" s="9"/>
    </row>
    <row r="2965" spans="3:54">
      <c r="C2965" s="9"/>
      <c r="F2965" s="9"/>
      <c r="G2965" s="9"/>
      <c r="I2965" s="9"/>
      <c r="L2965" s="9"/>
      <c r="O2965" s="9"/>
      <c r="P2965" s="9"/>
      <c r="R2965" s="9"/>
      <c r="U2965" s="9"/>
      <c r="AP2965" s="9"/>
      <c r="AS2965" s="9"/>
      <c r="AV2965" s="9"/>
      <c r="AW2965" s="9"/>
      <c r="AY2965" s="9"/>
      <c r="BB2965" s="9"/>
    </row>
    <row r="2966" spans="3:54">
      <c r="C2966" s="9"/>
      <c r="F2966" s="9"/>
      <c r="G2966" s="9"/>
      <c r="I2966" s="9"/>
      <c r="L2966" s="9"/>
      <c r="O2966" s="9"/>
      <c r="P2966" s="9"/>
      <c r="R2966" s="9"/>
      <c r="U2966" s="9"/>
      <c r="AP2966" s="9"/>
      <c r="AS2966" s="9"/>
      <c r="AV2966" s="9"/>
      <c r="AW2966" s="9"/>
      <c r="AY2966" s="9"/>
      <c r="BB2966" s="9"/>
    </row>
    <row r="2967" spans="3:54">
      <c r="C2967" s="9"/>
      <c r="F2967" s="9"/>
      <c r="G2967" s="9"/>
      <c r="I2967" s="9"/>
      <c r="L2967" s="9"/>
      <c r="O2967" s="9"/>
      <c r="P2967" s="9"/>
      <c r="R2967" s="9"/>
      <c r="U2967" s="9"/>
      <c r="AP2967" s="9"/>
      <c r="AS2967" s="9"/>
      <c r="AV2967" s="9"/>
      <c r="AW2967" s="9"/>
      <c r="AY2967" s="9"/>
      <c r="BB2967" s="9"/>
    </row>
    <row r="2968" spans="3:54">
      <c r="C2968" s="9"/>
      <c r="F2968" s="9"/>
      <c r="G2968" s="9"/>
      <c r="I2968" s="9"/>
      <c r="L2968" s="9"/>
      <c r="O2968" s="9"/>
      <c r="P2968" s="9"/>
      <c r="R2968" s="9"/>
      <c r="U2968" s="9"/>
      <c r="AP2968" s="9"/>
      <c r="AS2968" s="9"/>
      <c r="AV2968" s="9"/>
      <c r="AW2968" s="9"/>
      <c r="AY2968" s="9"/>
      <c r="BB2968" s="9"/>
    </row>
    <row r="2969" spans="3:54">
      <c r="C2969" s="9"/>
      <c r="F2969" s="9"/>
      <c r="G2969" s="9"/>
      <c r="I2969" s="9"/>
      <c r="L2969" s="9"/>
      <c r="O2969" s="9"/>
      <c r="P2969" s="9"/>
      <c r="R2969" s="9"/>
      <c r="U2969" s="9"/>
      <c r="AP2969" s="9"/>
      <c r="AS2969" s="9"/>
      <c r="AV2969" s="9"/>
      <c r="AW2969" s="9"/>
      <c r="AY2969" s="9"/>
      <c r="BB2969" s="9"/>
    </row>
    <row r="2970" spans="3:54">
      <c r="C2970" s="9"/>
      <c r="F2970" s="9"/>
      <c r="G2970" s="9"/>
      <c r="I2970" s="9"/>
      <c r="L2970" s="9"/>
      <c r="O2970" s="9"/>
      <c r="P2970" s="9"/>
      <c r="R2970" s="9"/>
      <c r="U2970" s="9"/>
      <c r="AP2970" s="9"/>
      <c r="AS2970" s="9"/>
      <c r="AV2970" s="9"/>
      <c r="AW2970" s="9"/>
      <c r="AY2970" s="9"/>
      <c r="BB2970" s="9"/>
    </row>
    <row r="2971" spans="3:54">
      <c r="C2971" s="9"/>
      <c r="F2971" s="9"/>
      <c r="G2971" s="9"/>
      <c r="I2971" s="9"/>
      <c r="L2971" s="9"/>
      <c r="O2971" s="9"/>
      <c r="P2971" s="9"/>
      <c r="R2971" s="9"/>
      <c r="U2971" s="9"/>
      <c r="AP2971" s="9"/>
      <c r="AS2971" s="9"/>
      <c r="AV2971" s="9"/>
      <c r="AW2971" s="9"/>
      <c r="AY2971" s="9"/>
      <c r="BB2971" s="9"/>
    </row>
    <row r="2972" spans="3:54">
      <c r="C2972" s="9"/>
      <c r="F2972" s="9"/>
      <c r="G2972" s="9"/>
      <c r="I2972" s="9"/>
      <c r="L2972" s="9"/>
      <c r="O2972" s="9"/>
      <c r="P2972" s="9"/>
      <c r="R2972" s="9"/>
      <c r="U2972" s="9"/>
      <c r="AP2972" s="9"/>
      <c r="AS2972" s="9"/>
      <c r="AV2972" s="9"/>
      <c r="AW2972" s="9"/>
      <c r="AY2972" s="9"/>
      <c r="BB2972" s="9"/>
    </row>
    <row r="2973" spans="3:54">
      <c r="C2973" s="9"/>
      <c r="F2973" s="9"/>
      <c r="G2973" s="9"/>
      <c r="I2973" s="9"/>
      <c r="L2973" s="9"/>
      <c r="O2973" s="9"/>
      <c r="P2973" s="9"/>
      <c r="R2973" s="9"/>
      <c r="U2973" s="9"/>
      <c r="AP2973" s="9"/>
      <c r="AS2973" s="9"/>
      <c r="AV2973" s="9"/>
      <c r="AW2973" s="9"/>
      <c r="AY2973" s="9"/>
      <c r="BB2973" s="9"/>
    </row>
    <row r="2974" spans="3:54">
      <c r="C2974" s="9"/>
      <c r="F2974" s="9"/>
      <c r="G2974" s="9"/>
      <c r="I2974" s="9"/>
      <c r="L2974" s="9"/>
      <c r="O2974" s="9"/>
      <c r="P2974" s="9"/>
      <c r="R2974" s="9"/>
      <c r="U2974" s="9"/>
      <c r="AP2974" s="9"/>
      <c r="AS2974" s="9"/>
      <c r="AV2974" s="9"/>
      <c r="AW2974" s="9"/>
      <c r="AY2974" s="9"/>
      <c r="BB2974" s="9"/>
    </row>
    <row r="2975" spans="3:54">
      <c r="C2975" s="9"/>
      <c r="F2975" s="9"/>
      <c r="G2975" s="9"/>
      <c r="I2975" s="9"/>
      <c r="L2975" s="9"/>
      <c r="O2975" s="9"/>
      <c r="P2975" s="9"/>
      <c r="R2975" s="9"/>
      <c r="U2975" s="9"/>
      <c r="AP2975" s="9"/>
      <c r="AS2975" s="9"/>
      <c r="AV2975" s="9"/>
      <c r="AW2975" s="9"/>
      <c r="AY2975" s="9"/>
      <c r="BB2975" s="9"/>
    </row>
    <row r="2976" spans="3:54">
      <c r="C2976" s="9"/>
      <c r="F2976" s="9"/>
      <c r="G2976" s="9"/>
      <c r="I2976" s="9"/>
      <c r="L2976" s="9"/>
      <c r="O2976" s="9"/>
      <c r="P2976" s="9"/>
      <c r="R2976" s="9"/>
      <c r="U2976" s="9"/>
      <c r="AP2976" s="9"/>
      <c r="AS2976" s="9"/>
      <c r="AV2976" s="9"/>
      <c r="AW2976" s="9"/>
      <c r="AY2976" s="9"/>
      <c r="BB2976" s="9"/>
    </row>
    <row r="2977" spans="3:54">
      <c r="C2977" s="9"/>
      <c r="F2977" s="9"/>
      <c r="G2977" s="9"/>
      <c r="I2977" s="9"/>
      <c r="L2977" s="9"/>
      <c r="O2977" s="9"/>
      <c r="P2977" s="9"/>
      <c r="R2977" s="9"/>
      <c r="U2977" s="9"/>
      <c r="AP2977" s="9"/>
      <c r="AS2977" s="9"/>
      <c r="AV2977" s="9"/>
      <c r="AW2977" s="9"/>
      <c r="AY2977" s="9"/>
      <c r="BB2977" s="9"/>
    </row>
    <row r="2978" spans="3:54">
      <c r="C2978" s="9"/>
      <c r="F2978" s="9"/>
      <c r="G2978" s="9"/>
      <c r="I2978" s="9"/>
      <c r="L2978" s="9"/>
      <c r="O2978" s="9"/>
      <c r="P2978" s="9"/>
      <c r="R2978" s="9"/>
      <c r="U2978" s="9"/>
      <c r="AP2978" s="9"/>
      <c r="AS2978" s="9"/>
      <c r="AV2978" s="9"/>
      <c r="AW2978" s="9"/>
      <c r="AY2978" s="9"/>
      <c r="BB2978" s="9"/>
    </row>
    <row r="2979" spans="3:54">
      <c r="C2979" s="9"/>
      <c r="F2979" s="9"/>
      <c r="G2979" s="9"/>
      <c r="I2979" s="9"/>
      <c r="L2979" s="9"/>
      <c r="O2979" s="9"/>
      <c r="P2979" s="9"/>
      <c r="R2979" s="9"/>
      <c r="U2979" s="9"/>
      <c r="AP2979" s="9"/>
      <c r="AS2979" s="9"/>
      <c r="AV2979" s="9"/>
      <c r="AW2979" s="9"/>
      <c r="AY2979" s="9"/>
      <c r="BB2979" s="9"/>
    </row>
    <row r="2980" spans="3:54">
      <c r="C2980" s="9"/>
      <c r="F2980" s="9"/>
      <c r="G2980" s="9"/>
      <c r="I2980" s="9"/>
      <c r="L2980" s="9"/>
      <c r="O2980" s="9"/>
      <c r="P2980" s="9"/>
      <c r="R2980" s="9"/>
      <c r="U2980" s="9"/>
      <c r="AP2980" s="9"/>
      <c r="AS2980" s="9"/>
      <c r="AV2980" s="9"/>
      <c r="AW2980" s="9"/>
      <c r="AY2980" s="9"/>
      <c r="BB2980" s="9"/>
    </row>
    <row r="2981" spans="3:54">
      <c r="C2981" s="9"/>
      <c r="F2981" s="9"/>
      <c r="G2981" s="9"/>
      <c r="I2981" s="9"/>
      <c r="L2981" s="9"/>
      <c r="O2981" s="9"/>
      <c r="P2981" s="9"/>
      <c r="R2981" s="9"/>
      <c r="U2981" s="9"/>
      <c r="AP2981" s="9"/>
      <c r="AS2981" s="9"/>
      <c r="AV2981" s="9"/>
      <c r="AW2981" s="9"/>
      <c r="AY2981" s="9"/>
      <c r="BB2981" s="9"/>
    </row>
    <row r="2982" spans="3:54">
      <c r="C2982" s="9"/>
      <c r="F2982" s="9"/>
      <c r="G2982" s="9"/>
      <c r="I2982" s="9"/>
      <c r="L2982" s="9"/>
      <c r="O2982" s="9"/>
      <c r="P2982" s="9"/>
      <c r="R2982" s="9"/>
      <c r="U2982" s="9"/>
      <c r="AP2982" s="9"/>
      <c r="AS2982" s="9"/>
      <c r="AV2982" s="9"/>
      <c r="AW2982" s="9"/>
      <c r="AY2982" s="9"/>
      <c r="BB2982" s="9"/>
    </row>
    <row r="2983" spans="3:54">
      <c r="C2983" s="9"/>
      <c r="F2983" s="9"/>
      <c r="G2983" s="9"/>
      <c r="I2983" s="9"/>
      <c r="L2983" s="9"/>
      <c r="O2983" s="9"/>
      <c r="P2983" s="9"/>
      <c r="R2983" s="9"/>
      <c r="U2983" s="9"/>
      <c r="AP2983" s="9"/>
      <c r="AS2983" s="9"/>
      <c r="AV2983" s="9"/>
      <c r="AW2983" s="9"/>
      <c r="AY2983" s="9"/>
      <c r="BB2983" s="9"/>
    </row>
    <row r="2984" spans="3:54">
      <c r="C2984" s="9"/>
      <c r="F2984" s="9"/>
      <c r="G2984" s="9"/>
      <c r="I2984" s="9"/>
      <c r="L2984" s="9"/>
      <c r="O2984" s="9"/>
      <c r="P2984" s="9"/>
      <c r="R2984" s="9"/>
      <c r="U2984" s="9"/>
      <c r="AP2984" s="9"/>
      <c r="AS2984" s="9"/>
      <c r="AV2984" s="9"/>
      <c r="AW2984" s="9"/>
      <c r="AY2984" s="9"/>
      <c r="BB2984" s="9"/>
    </row>
    <row r="2985" spans="3:54">
      <c r="C2985" s="9"/>
      <c r="F2985" s="9"/>
      <c r="G2985" s="9"/>
      <c r="I2985" s="9"/>
      <c r="L2985" s="9"/>
      <c r="O2985" s="9"/>
      <c r="P2985" s="9"/>
      <c r="R2985" s="9"/>
      <c r="U2985" s="9"/>
      <c r="AP2985" s="9"/>
      <c r="AS2985" s="9"/>
      <c r="AV2985" s="9"/>
      <c r="AW2985" s="9"/>
      <c r="AY2985" s="9"/>
      <c r="BB2985" s="9"/>
    </row>
    <row r="2986" spans="3:54">
      <c r="C2986" s="9"/>
      <c r="F2986" s="9"/>
      <c r="G2986" s="9"/>
      <c r="I2986" s="9"/>
      <c r="L2986" s="9"/>
      <c r="O2986" s="9"/>
      <c r="P2986" s="9"/>
      <c r="R2986" s="9"/>
      <c r="U2986" s="9"/>
      <c r="AP2986" s="9"/>
      <c r="AS2986" s="9"/>
      <c r="AV2986" s="9"/>
      <c r="AW2986" s="9"/>
      <c r="AY2986" s="9"/>
      <c r="BB2986" s="9"/>
    </row>
    <row r="2987" spans="3:54">
      <c r="C2987" s="9"/>
      <c r="F2987" s="9"/>
      <c r="G2987" s="9"/>
      <c r="I2987" s="9"/>
      <c r="L2987" s="9"/>
      <c r="O2987" s="9"/>
      <c r="P2987" s="9"/>
      <c r="R2987" s="9"/>
      <c r="U2987" s="9"/>
      <c r="AP2987" s="9"/>
      <c r="AS2987" s="9"/>
      <c r="AV2987" s="9"/>
      <c r="AW2987" s="9"/>
      <c r="AY2987" s="9"/>
      <c r="BB2987" s="9"/>
    </row>
    <row r="2988" spans="3:54">
      <c r="C2988" s="9"/>
      <c r="F2988" s="9"/>
      <c r="G2988" s="9"/>
      <c r="I2988" s="9"/>
      <c r="L2988" s="9"/>
      <c r="O2988" s="9"/>
      <c r="P2988" s="9"/>
      <c r="R2988" s="9"/>
      <c r="U2988" s="9"/>
      <c r="AP2988" s="9"/>
      <c r="AS2988" s="9"/>
      <c r="AV2988" s="9"/>
      <c r="AW2988" s="9"/>
      <c r="AY2988" s="9"/>
      <c r="BB2988" s="9"/>
    </row>
    <row r="2989" spans="3:54">
      <c r="C2989" s="9"/>
      <c r="F2989" s="9"/>
      <c r="G2989" s="9"/>
      <c r="I2989" s="9"/>
      <c r="L2989" s="9"/>
      <c r="O2989" s="9"/>
      <c r="P2989" s="9"/>
      <c r="R2989" s="9"/>
      <c r="U2989" s="9"/>
      <c r="AP2989" s="9"/>
      <c r="AS2989" s="9"/>
      <c r="AV2989" s="9"/>
      <c r="AW2989" s="9"/>
      <c r="AY2989" s="9"/>
      <c r="BB2989" s="9"/>
    </row>
    <row r="2990" spans="3:54">
      <c r="C2990" s="9"/>
      <c r="F2990" s="9"/>
      <c r="G2990" s="9"/>
      <c r="I2990" s="9"/>
      <c r="L2990" s="9"/>
      <c r="O2990" s="9"/>
      <c r="P2990" s="9"/>
      <c r="R2990" s="9"/>
      <c r="U2990" s="9"/>
      <c r="AP2990" s="9"/>
      <c r="AS2990" s="9"/>
      <c r="AV2990" s="9"/>
      <c r="AW2990" s="9"/>
      <c r="AY2990" s="9"/>
      <c r="BB2990" s="9"/>
    </row>
    <row r="2991" spans="3:54">
      <c r="C2991" s="9"/>
      <c r="F2991" s="9"/>
      <c r="G2991" s="9"/>
      <c r="I2991" s="9"/>
      <c r="L2991" s="9"/>
      <c r="O2991" s="9"/>
      <c r="P2991" s="9"/>
      <c r="R2991" s="9"/>
      <c r="U2991" s="9"/>
      <c r="AP2991" s="9"/>
      <c r="AS2991" s="9"/>
      <c r="AV2991" s="9"/>
      <c r="AW2991" s="9"/>
      <c r="AY2991" s="9"/>
      <c r="BB2991" s="9"/>
    </row>
    <row r="2992" spans="3:54">
      <c r="C2992" s="9"/>
      <c r="F2992" s="9"/>
      <c r="G2992" s="9"/>
      <c r="I2992" s="9"/>
      <c r="L2992" s="9"/>
      <c r="O2992" s="9"/>
      <c r="P2992" s="9"/>
      <c r="R2992" s="9"/>
      <c r="U2992" s="9"/>
      <c r="AP2992" s="9"/>
      <c r="AS2992" s="9"/>
      <c r="AV2992" s="9"/>
      <c r="AW2992" s="9"/>
      <c r="AY2992" s="9"/>
      <c r="BB2992" s="9"/>
    </row>
    <row r="2993" spans="3:54">
      <c r="C2993" s="9"/>
      <c r="F2993" s="9"/>
      <c r="G2993" s="9"/>
      <c r="I2993" s="9"/>
      <c r="L2993" s="9"/>
      <c r="O2993" s="9"/>
      <c r="P2993" s="9"/>
      <c r="R2993" s="9"/>
      <c r="U2993" s="9"/>
      <c r="AP2993" s="9"/>
      <c r="AS2993" s="9"/>
      <c r="AV2993" s="9"/>
      <c r="AW2993" s="9"/>
      <c r="AY2993" s="9"/>
      <c r="BB2993" s="9"/>
    </row>
    <row r="2994" spans="3:54">
      <c r="C2994" s="9"/>
      <c r="F2994" s="9"/>
      <c r="G2994" s="9"/>
      <c r="I2994" s="9"/>
      <c r="L2994" s="9"/>
      <c r="O2994" s="9"/>
      <c r="P2994" s="9"/>
      <c r="R2994" s="9"/>
      <c r="U2994" s="9"/>
      <c r="AP2994" s="9"/>
      <c r="AS2994" s="9"/>
      <c r="AV2994" s="9"/>
      <c r="AW2994" s="9"/>
      <c r="AY2994" s="9"/>
      <c r="BB2994" s="9"/>
    </row>
    <row r="2995" spans="3:54">
      <c r="C2995" s="9"/>
      <c r="F2995" s="9"/>
      <c r="G2995" s="9"/>
      <c r="I2995" s="9"/>
      <c r="L2995" s="9"/>
      <c r="O2995" s="9"/>
      <c r="P2995" s="9"/>
      <c r="R2995" s="9"/>
      <c r="U2995" s="9"/>
      <c r="AP2995" s="9"/>
      <c r="AS2995" s="9"/>
      <c r="AV2995" s="9"/>
      <c r="AW2995" s="9"/>
      <c r="AY2995" s="9"/>
      <c r="BB2995" s="9"/>
    </row>
    <row r="2996" spans="3:54">
      <c r="C2996" s="9"/>
      <c r="F2996" s="9"/>
      <c r="G2996" s="9"/>
      <c r="I2996" s="9"/>
      <c r="L2996" s="9"/>
      <c r="O2996" s="9"/>
      <c r="P2996" s="9"/>
      <c r="R2996" s="9"/>
      <c r="U2996" s="9"/>
      <c r="AP2996" s="9"/>
      <c r="AS2996" s="9"/>
      <c r="AV2996" s="9"/>
      <c r="AW2996" s="9"/>
      <c r="AY2996" s="9"/>
      <c r="BB2996" s="9"/>
    </row>
    <row r="2997" spans="3:54">
      <c r="C2997" s="9"/>
      <c r="F2997" s="9"/>
      <c r="G2997" s="9"/>
      <c r="I2997" s="9"/>
      <c r="L2997" s="9"/>
      <c r="O2997" s="9"/>
      <c r="P2997" s="9"/>
      <c r="R2997" s="9"/>
      <c r="U2997" s="9"/>
      <c r="AP2997" s="9"/>
      <c r="AS2997" s="9"/>
      <c r="AV2997" s="9"/>
      <c r="AW2997" s="9"/>
      <c r="AY2997" s="9"/>
      <c r="BB2997" s="9"/>
    </row>
    <row r="2998" spans="3:54">
      <c r="C2998" s="9"/>
      <c r="F2998" s="9"/>
      <c r="G2998" s="9"/>
      <c r="I2998" s="9"/>
      <c r="L2998" s="9"/>
      <c r="O2998" s="9"/>
      <c r="P2998" s="9"/>
      <c r="R2998" s="9"/>
      <c r="U2998" s="9"/>
      <c r="AP2998" s="9"/>
      <c r="AS2998" s="9"/>
      <c r="AV2998" s="9"/>
      <c r="AW2998" s="9"/>
      <c r="AY2998" s="9"/>
      <c r="BB2998" s="9"/>
    </row>
    <row r="2999" spans="3:54">
      <c r="C2999" s="9"/>
      <c r="F2999" s="9"/>
      <c r="G2999" s="9"/>
      <c r="I2999" s="9"/>
      <c r="L2999" s="9"/>
      <c r="O2999" s="9"/>
      <c r="P2999" s="9"/>
      <c r="R2999" s="9"/>
      <c r="U2999" s="9"/>
      <c r="AP2999" s="9"/>
      <c r="AS2999" s="9"/>
      <c r="AV2999" s="9"/>
      <c r="AW2999" s="9"/>
      <c r="AY2999" s="9"/>
      <c r="BB2999" s="9"/>
    </row>
    <row r="3000" spans="3:54">
      <c r="C3000" s="9"/>
      <c r="F3000" s="9"/>
      <c r="G3000" s="9"/>
      <c r="I3000" s="9"/>
      <c r="L3000" s="9"/>
      <c r="O3000" s="9"/>
      <c r="P3000" s="9"/>
      <c r="R3000" s="9"/>
      <c r="U3000" s="9"/>
      <c r="AP3000" s="9"/>
      <c r="AS3000" s="9"/>
      <c r="AV3000" s="9"/>
      <c r="AW3000" s="9"/>
      <c r="AY3000" s="9"/>
      <c r="BB3000" s="9"/>
    </row>
    <row r="3001" spans="3:54">
      <c r="C3001" s="9"/>
      <c r="F3001" s="9"/>
      <c r="G3001" s="9"/>
      <c r="I3001" s="9"/>
      <c r="L3001" s="9"/>
      <c r="O3001" s="9"/>
      <c r="P3001" s="9"/>
      <c r="R3001" s="9"/>
      <c r="U3001" s="9"/>
      <c r="AP3001" s="9"/>
      <c r="AS3001" s="9"/>
      <c r="AV3001" s="9"/>
      <c r="AW3001" s="9"/>
      <c r="AY3001" s="9"/>
      <c r="BB3001" s="9"/>
    </row>
    <row r="3002" spans="3:54">
      <c r="C3002" s="9"/>
      <c r="F3002" s="9"/>
      <c r="G3002" s="9"/>
      <c r="I3002" s="9"/>
      <c r="L3002" s="9"/>
      <c r="O3002" s="9"/>
      <c r="P3002" s="9"/>
      <c r="R3002" s="9"/>
      <c r="U3002" s="9"/>
      <c r="AP3002" s="9"/>
      <c r="AS3002" s="9"/>
      <c r="AV3002" s="9"/>
      <c r="AW3002" s="9"/>
      <c r="AY3002" s="9"/>
      <c r="BB3002" s="9"/>
    </row>
    <row r="3003" spans="3:54">
      <c r="C3003" s="9"/>
      <c r="F3003" s="9"/>
      <c r="G3003" s="9"/>
      <c r="I3003" s="9"/>
      <c r="L3003" s="9"/>
      <c r="O3003" s="9"/>
      <c r="P3003" s="9"/>
      <c r="R3003" s="9"/>
      <c r="U3003" s="9"/>
      <c r="AP3003" s="9"/>
      <c r="AS3003" s="9"/>
      <c r="AV3003" s="9"/>
      <c r="AW3003" s="9"/>
      <c r="AY3003" s="9"/>
      <c r="BB3003" s="9"/>
    </row>
    <row r="3004" spans="3:54">
      <c r="C3004" s="9"/>
      <c r="F3004" s="9"/>
      <c r="G3004" s="9"/>
      <c r="I3004" s="9"/>
      <c r="L3004" s="9"/>
      <c r="O3004" s="9"/>
      <c r="P3004" s="9"/>
      <c r="R3004" s="9"/>
      <c r="U3004" s="9"/>
      <c r="AP3004" s="9"/>
      <c r="AS3004" s="9"/>
      <c r="AV3004" s="9"/>
      <c r="AW3004" s="9"/>
      <c r="AY3004" s="9"/>
      <c r="BB3004" s="9"/>
    </row>
    <row r="3005" spans="3:54">
      <c r="C3005" s="9"/>
      <c r="F3005" s="9"/>
      <c r="G3005" s="9"/>
      <c r="I3005" s="9"/>
      <c r="L3005" s="9"/>
      <c r="O3005" s="9"/>
      <c r="P3005" s="9"/>
      <c r="R3005" s="9"/>
      <c r="U3005" s="9"/>
      <c r="AP3005" s="9"/>
      <c r="AS3005" s="9"/>
      <c r="AV3005" s="9"/>
      <c r="AW3005" s="9"/>
      <c r="AY3005" s="9"/>
      <c r="BB3005" s="9"/>
    </row>
    <row r="3006" spans="3:54">
      <c r="C3006" s="9"/>
      <c r="F3006" s="9"/>
      <c r="G3006" s="9"/>
      <c r="I3006" s="9"/>
      <c r="L3006" s="9"/>
      <c r="O3006" s="9"/>
      <c r="P3006" s="9"/>
      <c r="R3006" s="9"/>
      <c r="U3006" s="9"/>
      <c r="AP3006" s="9"/>
      <c r="AS3006" s="9"/>
      <c r="AV3006" s="9"/>
      <c r="AW3006" s="9"/>
      <c r="AY3006" s="9"/>
      <c r="BB3006" s="9"/>
    </row>
    <row r="3007" spans="3:54">
      <c r="C3007" s="9"/>
      <c r="F3007" s="9"/>
      <c r="G3007" s="9"/>
      <c r="I3007" s="9"/>
      <c r="L3007" s="9"/>
      <c r="O3007" s="9"/>
      <c r="P3007" s="9"/>
      <c r="R3007" s="9"/>
      <c r="U3007" s="9"/>
      <c r="AP3007" s="9"/>
      <c r="AS3007" s="9"/>
      <c r="AV3007" s="9"/>
      <c r="AW3007" s="9"/>
      <c r="AY3007" s="9"/>
      <c r="BB3007" s="9"/>
    </row>
    <row r="3008" spans="3:54">
      <c r="C3008" s="9"/>
      <c r="F3008" s="9"/>
      <c r="G3008" s="9"/>
      <c r="I3008" s="9"/>
      <c r="L3008" s="9"/>
      <c r="O3008" s="9"/>
      <c r="P3008" s="9"/>
      <c r="R3008" s="9"/>
      <c r="U3008" s="9"/>
      <c r="AP3008" s="9"/>
      <c r="AS3008" s="9"/>
      <c r="AV3008" s="9"/>
      <c r="AW3008" s="9"/>
      <c r="AY3008" s="9"/>
      <c r="BB3008" s="9"/>
    </row>
    <row r="3009" spans="3:54">
      <c r="C3009" s="9"/>
      <c r="F3009" s="9"/>
      <c r="G3009" s="9"/>
      <c r="I3009" s="9"/>
      <c r="L3009" s="9"/>
      <c r="O3009" s="9"/>
      <c r="P3009" s="9"/>
      <c r="R3009" s="9"/>
      <c r="U3009" s="9"/>
      <c r="AP3009" s="9"/>
      <c r="AS3009" s="9"/>
      <c r="AV3009" s="9"/>
      <c r="AW3009" s="9"/>
      <c r="AY3009" s="9"/>
      <c r="BB3009" s="9"/>
    </row>
    <row r="3010" spans="3:54">
      <c r="C3010" s="9"/>
      <c r="F3010" s="9"/>
      <c r="G3010" s="9"/>
      <c r="I3010" s="9"/>
      <c r="L3010" s="9"/>
      <c r="O3010" s="9"/>
      <c r="P3010" s="9"/>
      <c r="R3010" s="9"/>
      <c r="U3010" s="9"/>
      <c r="AP3010" s="9"/>
      <c r="AS3010" s="9"/>
      <c r="AV3010" s="9"/>
      <c r="AW3010" s="9"/>
      <c r="AY3010" s="9"/>
      <c r="BB3010" s="9"/>
    </row>
    <row r="3011" spans="3:54">
      <c r="C3011" s="9"/>
      <c r="F3011" s="9"/>
      <c r="G3011" s="9"/>
      <c r="I3011" s="9"/>
      <c r="L3011" s="9"/>
      <c r="O3011" s="9"/>
      <c r="P3011" s="9"/>
      <c r="R3011" s="9"/>
      <c r="U3011" s="9"/>
      <c r="AP3011" s="9"/>
      <c r="AS3011" s="9"/>
      <c r="AV3011" s="9"/>
      <c r="AW3011" s="9"/>
      <c r="AY3011" s="9"/>
      <c r="BB3011" s="9"/>
    </row>
    <row r="3012" spans="3:54">
      <c r="C3012" s="9"/>
      <c r="F3012" s="9"/>
      <c r="G3012" s="9"/>
      <c r="I3012" s="9"/>
      <c r="L3012" s="9"/>
      <c r="O3012" s="9"/>
      <c r="P3012" s="9"/>
      <c r="R3012" s="9"/>
      <c r="U3012" s="9"/>
      <c r="AP3012" s="9"/>
      <c r="AS3012" s="9"/>
      <c r="AV3012" s="9"/>
      <c r="AW3012" s="9"/>
      <c r="AY3012" s="9"/>
      <c r="BB3012" s="9"/>
    </row>
    <row r="3013" spans="3:54">
      <c r="C3013" s="9"/>
      <c r="F3013" s="9"/>
      <c r="G3013" s="9"/>
      <c r="I3013" s="9"/>
      <c r="L3013" s="9"/>
      <c r="O3013" s="9"/>
      <c r="P3013" s="9"/>
      <c r="R3013" s="9"/>
      <c r="U3013" s="9"/>
      <c r="AP3013" s="9"/>
      <c r="AS3013" s="9"/>
      <c r="AV3013" s="9"/>
      <c r="AW3013" s="9"/>
      <c r="AY3013" s="9"/>
      <c r="BB3013" s="9"/>
    </row>
    <row r="3014" spans="3:54">
      <c r="C3014" s="9"/>
      <c r="F3014" s="9"/>
      <c r="G3014" s="9"/>
      <c r="I3014" s="9"/>
      <c r="L3014" s="9"/>
      <c r="O3014" s="9"/>
      <c r="P3014" s="9"/>
      <c r="R3014" s="9"/>
      <c r="U3014" s="9"/>
      <c r="AP3014" s="9"/>
      <c r="AS3014" s="9"/>
      <c r="AV3014" s="9"/>
      <c r="AW3014" s="9"/>
      <c r="AY3014" s="9"/>
      <c r="BB3014" s="9"/>
    </row>
    <row r="3015" spans="3:54">
      <c r="C3015" s="9"/>
      <c r="F3015" s="9"/>
      <c r="G3015" s="9"/>
      <c r="I3015" s="9"/>
      <c r="L3015" s="9"/>
      <c r="O3015" s="9"/>
      <c r="P3015" s="9"/>
      <c r="R3015" s="9"/>
      <c r="U3015" s="9"/>
      <c r="AP3015" s="9"/>
      <c r="AS3015" s="9"/>
      <c r="AV3015" s="9"/>
      <c r="AW3015" s="9"/>
      <c r="AY3015" s="9"/>
      <c r="BB3015" s="9"/>
    </row>
    <row r="3016" spans="3:54">
      <c r="C3016" s="9"/>
      <c r="F3016" s="9"/>
      <c r="G3016" s="9"/>
      <c r="I3016" s="9"/>
      <c r="L3016" s="9"/>
      <c r="O3016" s="9"/>
      <c r="P3016" s="9"/>
      <c r="R3016" s="9"/>
      <c r="U3016" s="9"/>
      <c r="AP3016" s="9"/>
      <c r="AS3016" s="9"/>
      <c r="AV3016" s="9"/>
      <c r="AW3016" s="9"/>
      <c r="AY3016" s="9"/>
      <c r="BB3016" s="9"/>
    </row>
    <row r="3017" spans="3:54">
      <c r="C3017" s="9"/>
      <c r="F3017" s="9"/>
      <c r="G3017" s="9"/>
      <c r="I3017" s="9"/>
      <c r="L3017" s="9"/>
      <c r="O3017" s="9"/>
      <c r="P3017" s="9"/>
      <c r="R3017" s="9"/>
      <c r="U3017" s="9"/>
      <c r="AP3017" s="9"/>
      <c r="AS3017" s="9"/>
      <c r="AV3017" s="9"/>
      <c r="AW3017" s="9"/>
      <c r="AY3017" s="9"/>
      <c r="BB3017" s="9"/>
    </row>
    <row r="3018" spans="3:54">
      <c r="C3018" s="9"/>
      <c r="F3018" s="9"/>
      <c r="G3018" s="9"/>
      <c r="I3018" s="9"/>
      <c r="L3018" s="9"/>
      <c r="O3018" s="9"/>
      <c r="P3018" s="9"/>
      <c r="R3018" s="9"/>
      <c r="U3018" s="9"/>
      <c r="AP3018" s="9"/>
      <c r="AS3018" s="9"/>
      <c r="AV3018" s="9"/>
      <c r="AW3018" s="9"/>
      <c r="AY3018" s="9"/>
      <c r="BB3018" s="9"/>
    </row>
    <row r="3019" spans="3:54">
      <c r="C3019" s="9"/>
      <c r="F3019" s="9"/>
      <c r="G3019" s="9"/>
      <c r="I3019" s="9"/>
      <c r="L3019" s="9"/>
      <c r="O3019" s="9"/>
      <c r="P3019" s="9"/>
      <c r="R3019" s="9"/>
      <c r="U3019" s="9"/>
      <c r="AP3019" s="9"/>
      <c r="AS3019" s="9"/>
      <c r="AV3019" s="9"/>
      <c r="AW3019" s="9"/>
      <c r="AY3019" s="9"/>
      <c r="BB3019" s="9"/>
    </row>
    <row r="3020" spans="3:54">
      <c r="C3020" s="9"/>
      <c r="F3020" s="9"/>
      <c r="G3020" s="9"/>
      <c r="I3020" s="9"/>
      <c r="L3020" s="9"/>
      <c r="O3020" s="9"/>
      <c r="P3020" s="9"/>
      <c r="R3020" s="9"/>
      <c r="U3020" s="9"/>
      <c r="AP3020" s="9"/>
      <c r="AS3020" s="9"/>
      <c r="AV3020" s="9"/>
      <c r="AW3020" s="9"/>
      <c r="AY3020" s="9"/>
      <c r="BB3020" s="9"/>
    </row>
    <row r="3021" spans="3:54">
      <c r="C3021" s="9"/>
      <c r="F3021" s="9"/>
      <c r="G3021" s="9"/>
      <c r="I3021" s="9"/>
      <c r="L3021" s="9"/>
      <c r="O3021" s="9"/>
      <c r="P3021" s="9"/>
      <c r="R3021" s="9"/>
      <c r="U3021" s="9"/>
      <c r="AP3021" s="9"/>
      <c r="AS3021" s="9"/>
      <c r="AV3021" s="9"/>
      <c r="AW3021" s="9"/>
      <c r="AY3021" s="9"/>
      <c r="BB3021" s="9"/>
    </row>
    <row r="3022" spans="3:54">
      <c r="C3022" s="9"/>
      <c r="F3022" s="9"/>
      <c r="G3022" s="9"/>
      <c r="I3022" s="9"/>
      <c r="L3022" s="9"/>
      <c r="O3022" s="9"/>
      <c r="P3022" s="9"/>
      <c r="R3022" s="9"/>
      <c r="U3022" s="9"/>
      <c r="AP3022" s="9"/>
      <c r="AS3022" s="9"/>
      <c r="AV3022" s="9"/>
      <c r="AW3022" s="9"/>
      <c r="AY3022" s="9"/>
      <c r="BB3022" s="9"/>
    </row>
    <row r="3023" spans="3:54">
      <c r="C3023" s="9"/>
      <c r="F3023" s="9"/>
      <c r="G3023" s="9"/>
      <c r="I3023" s="9"/>
      <c r="L3023" s="9"/>
      <c r="O3023" s="9"/>
      <c r="P3023" s="9"/>
      <c r="R3023" s="9"/>
      <c r="U3023" s="9"/>
      <c r="AP3023" s="9"/>
      <c r="AS3023" s="9"/>
      <c r="AV3023" s="9"/>
      <c r="AW3023" s="9"/>
      <c r="AY3023" s="9"/>
      <c r="BB3023" s="9"/>
    </row>
    <row r="3024" spans="3:54">
      <c r="C3024" s="9"/>
      <c r="F3024" s="9"/>
      <c r="G3024" s="9"/>
      <c r="I3024" s="9"/>
      <c r="L3024" s="9"/>
      <c r="O3024" s="9"/>
      <c r="P3024" s="9"/>
      <c r="R3024" s="9"/>
      <c r="U3024" s="9"/>
      <c r="AP3024" s="9"/>
      <c r="AS3024" s="9"/>
      <c r="AV3024" s="9"/>
      <c r="AW3024" s="9"/>
      <c r="AY3024" s="9"/>
      <c r="BB3024" s="9"/>
    </row>
    <row r="3025" spans="3:54">
      <c r="C3025" s="9"/>
      <c r="F3025" s="9"/>
      <c r="G3025" s="9"/>
      <c r="I3025" s="9"/>
      <c r="L3025" s="9"/>
      <c r="O3025" s="9"/>
      <c r="P3025" s="9"/>
      <c r="R3025" s="9"/>
      <c r="U3025" s="9"/>
      <c r="AP3025" s="9"/>
      <c r="AS3025" s="9"/>
      <c r="AV3025" s="9"/>
      <c r="AW3025" s="9"/>
      <c r="AY3025" s="9"/>
      <c r="BB3025" s="9"/>
    </row>
    <row r="3026" spans="3:54">
      <c r="C3026" s="9"/>
      <c r="F3026" s="9"/>
      <c r="G3026" s="9"/>
      <c r="I3026" s="9"/>
      <c r="L3026" s="9"/>
      <c r="O3026" s="9"/>
      <c r="P3026" s="9"/>
      <c r="R3026" s="9"/>
      <c r="U3026" s="9"/>
      <c r="AP3026" s="9"/>
      <c r="AS3026" s="9"/>
      <c r="AV3026" s="9"/>
      <c r="AW3026" s="9"/>
      <c r="AY3026" s="9"/>
      <c r="BB3026" s="9"/>
    </row>
    <row r="3027" spans="3:54">
      <c r="C3027" s="9"/>
      <c r="F3027" s="9"/>
      <c r="G3027" s="9"/>
      <c r="I3027" s="9"/>
      <c r="L3027" s="9"/>
      <c r="O3027" s="9"/>
      <c r="P3027" s="9"/>
      <c r="R3027" s="9"/>
      <c r="U3027" s="9"/>
      <c r="AP3027" s="9"/>
      <c r="AS3027" s="9"/>
      <c r="AV3027" s="9"/>
      <c r="AW3027" s="9"/>
      <c r="AY3027" s="9"/>
      <c r="BB3027" s="9"/>
    </row>
    <row r="3028" spans="3:54">
      <c r="C3028" s="9"/>
      <c r="F3028" s="9"/>
      <c r="G3028" s="9"/>
      <c r="I3028" s="9"/>
      <c r="L3028" s="9"/>
      <c r="O3028" s="9"/>
      <c r="P3028" s="9"/>
      <c r="R3028" s="9"/>
      <c r="U3028" s="9"/>
      <c r="AP3028" s="9"/>
      <c r="AS3028" s="9"/>
      <c r="AV3028" s="9"/>
      <c r="AW3028" s="9"/>
      <c r="AY3028" s="9"/>
      <c r="BB3028" s="9"/>
    </row>
    <row r="3029" spans="3:54">
      <c r="C3029" s="9"/>
      <c r="F3029" s="9"/>
      <c r="G3029" s="9"/>
      <c r="I3029" s="9"/>
      <c r="L3029" s="9"/>
      <c r="O3029" s="9"/>
      <c r="P3029" s="9"/>
      <c r="R3029" s="9"/>
      <c r="U3029" s="9"/>
      <c r="AP3029" s="9"/>
      <c r="AS3029" s="9"/>
      <c r="AV3029" s="9"/>
      <c r="AW3029" s="9"/>
      <c r="AY3029" s="9"/>
      <c r="BB3029" s="9"/>
    </row>
    <row r="3030" spans="3:54">
      <c r="C3030" s="9"/>
      <c r="F3030" s="9"/>
      <c r="G3030" s="9"/>
      <c r="I3030" s="9"/>
      <c r="L3030" s="9"/>
      <c r="O3030" s="9"/>
      <c r="P3030" s="9"/>
      <c r="R3030" s="9"/>
      <c r="U3030" s="9"/>
      <c r="AP3030" s="9"/>
      <c r="AS3030" s="9"/>
      <c r="AV3030" s="9"/>
      <c r="AW3030" s="9"/>
      <c r="AY3030" s="9"/>
      <c r="BB3030" s="9"/>
    </row>
    <row r="3031" spans="3:54">
      <c r="C3031" s="9"/>
      <c r="F3031" s="9"/>
      <c r="G3031" s="9"/>
      <c r="I3031" s="9"/>
      <c r="L3031" s="9"/>
      <c r="O3031" s="9"/>
      <c r="P3031" s="9"/>
      <c r="R3031" s="9"/>
      <c r="U3031" s="9"/>
      <c r="AP3031" s="9"/>
      <c r="AS3031" s="9"/>
      <c r="AV3031" s="9"/>
      <c r="AW3031" s="9"/>
      <c r="AY3031" s="9"/>
      <c r="BB3031" s="9"/>
    </row>
    <row r="3032" spans="3:54">
      <c r="C3032" s="9"/>
      <c r="F3032" s="9"/>
      <c r="G3032" s="9"/>
      <c r="I3032" s="9"/>
      <c r="L3032" s="9"/>
      <c r="O3032" s="9"/>
      <c r="P3032" s="9"/>
      <c r="R3032" s="9"/>
      <c r="U3032" s="9"/>
      <c r="AP3032" s="9"/>
      <c r="AS3032" s="9"/>
      <c r="AV3032" s="9"/>
      <c r="AW3032" s="9"/>
      <c r="AY3032" s="9"/>
      <c r="BB3032" s="9"/>
    </row>
    <row r="3033" spans="3:54">
      <c r="C3033" s="9"/>
      <c r="F3033" s="9"/>
      <c r="G3033" s="9"/>
      <c r="I3033" s="9"/>
      <c r="L3033" s="9"/>
      <c r="O3033" s="9"/>
      <c r="P3033" s="9"/>
      <c r="R3033" s="9"/>
      <c r="U3033" s="9"/>
      <c r="AP3033" s="9"/>
      <c r="AS3033" s="9"/>
      <c r="AV3033" s="9"/>
      <c r="AW3033" s="9"/>
      <c r="AY3033" s="9"/>
      <c r="BB3033" s="9"/>
    </row>
    <row r="3034" spans="3:54">
      <c r="C3034" s="9"/>
      <c r="F3034" s="9"/>
      <c r="G3034" s="9"/>
      <c r="I3034" s="9"/>
      <c r="L3034" s="9"/>
      <c r="O3034" s="9"/>
      <c r="P3034" s="9"/>
      <c r="R3034" s="9"/>
      <c r="U3034" s="9"/>
      <c r="AP3034" s="9"/>
      <c r="AS3034" s="9"/>
      <c r="AV3034" s="9"/>
      <c r="AW3034" s="9"/>
      <c r="AY3034" s="9"/>
      <c r="BB3034" s="9"/>
    </row>
    <row r="3035" spans="3:54">
      <c r="C3035" s="9"/>
      <c r="F3035" s="9"/>
      <c r="G3035" s="9"/>
      <c r="I3035" s="9"/>
      <c r="L3035" s="9"/>
      <c r="O3035" s="9"/>
      <c r="P3035" s="9"/>
      <c r="R3035" s="9"/>
      <c r="U3035" s="9"/>
      <c r="AP3035" s="9"/>
      <c r="AS3035" s="9"/>
      <c r="AV3035" s="9"/>
      <c r="AW3035" s="9"/>
      <c r="AY3035" s="9"/>
      <c r="BB3035" s="9"/>
    </row>
    <row r="3036" spans="3:54">
      <c r="C3036" s="9"/>
      <c r="F3036" s="9"/>
      <c r="G3036" s="9"/>
      <c r="I3036" s="9"/>
      <c r="L3036" s="9"/>
      <c r="O3036" s="9"/>
      <c r="P3036" s="9"/>
      <c r="R3036" s="9"/>
      <c r="U3036" s="9"/>
      <c r="AP3036" s="9"/>
      <c r="AS3036" s="9"/>
      <c r="AV3036" s="9"/>
      <c r="AW3036" s="9"/>
      <c r="AY3036" s="9"/>
      <c r="BB3036" s="9"/>
    </row>
    <row r="3037" spans="3:54">
      <c r="C3037" s="9"/>
      <c r="F3037" s="9"/>
      <c r="G3037" s="9"/>
      <c r="I3037" s="9"/>
      <c r="L3037" s="9"/>
      <c r="O3037" s="9"/>
      <c r="P3037" s="9"/>
      <c r="R3037" s="9"/>
      <c r="U3037" s="9"/>
      <c r="AP3037" s="9"/>
      <c r="AS3037" s="9"/>
      <c r="AV3037" s="9"/>
      <c r="AW3037" s="9"/>
      <c r="AY3037" s="9"/>
      <c r="BB3037" s="9"/>
    </row>
    <row r="3038" spans="3:54">
      <c r="C3038" s="9"/>
      <c r="F3038" s="9"/>
      <c r="G3038" s="9"/>
      <c r="I3038" s="9"/>
      <c r="L3038" s="9"/>
      <c r="O3038" s="9"/>
      <c r="P3038" s="9"/>
      <c r="R3038" s="9"/>
      <c r="U3038" s="9"/>
      <c r="AP3038" s="9"/>
      <c r="AS3038" s="9"/>
      <c r="AV3038" s="9"/>
      <c r="AW3038" s="9"/>
      <c r="AY3038" s="9"/>
      <c r="BB3038" s="9"/>
    </row>
    <row r="3039" spans="3:54">
      <c r="C3039" s="9"/>
      <c r="F3039" s="9"/>
      <c r="G3039" s="9"/>
      <c r="I3039" s="9"/>
      <c r="L3039" s="9"/>
      <c r="O3039" s="9"/>
      <c r="P3039" s="9"/>
      <c r="R3039" s="9"/>
      <c r="U3039" s="9"/>
      <c r="AP3039" s="9"/>
      <c r="AS3039" s="9"/>
      <c r="AV3039" s="9"/>
      <c r="AW3039" s="9"/>
      <c r="AY3039" s="9"/>
      <c r="BB3039" s="9"/>
    </row>
    <row r="3040" spans="3:54">
      <c r="C3040" s="9"/>
      <c r="F3040" s="9"/>
      <c r="G3040" s="9"/>
      <c r="I3040" s="9"/>
      <c r="L3040" s="9"/>
      <c r="O3040" s="9"/>
      <c r="P3040" s="9"/>
      <c r="R3040" s="9"/>
      <c r="U3040" s="9"/>
      <c r="AP3040" s="9"/>
      <c r="AS3040" s="9"/>
      <c r="AV3040" s="9"/>
      <c r="AW3040" s="9"/>
      <c r="AY3040" s="9"/>
      <c r="BB3040" s="9"/>
    </row>
    <row r="3041" spans="3:54">
      <c r="C3041" s="9"/>
      <c r="F3041" s="9"/>
      <c r="G3041" s="9"/>
      <c r="I3041" s="9"/>
      <c r="L3041" s="9"/>
      <c r="O3041" s="9"/>
      <c r="P3041" s="9"/>
      <c r="R3041" s="9"/>
      <c r="U3041" s="9"/>
      <c r="AP3041" s="9"/>
      <c r="AS3041" s="9"/>
      <c r="AV3041" s="9"/>
      <c r="AW3041" s="9"/>
      <c r="AY3041" s="9"/>
      <c r="BB3041" s="9"/>
    </row>
    <row r="3042" spans="3:54">
      <c r="C3042" s="9"/>
      <c r="F3042" s="9"/>
      <c r="G3042" s="9"/>
      <c r="I3042" s="9"/>
      <c r="L3042" s="9"/>
      <c r="O3042" s="9"/>
      <c r="P3042" s="9"/>
      <c r="R3042" s="9"/>
      <c r="U3042" s="9"/>
      <c r="AP3042" s="9"/>
      <c r="AS3042" s="9"/>
      <c r="AV3042" s="9"/>
      <c r="AW3042" s="9"/>
      <c r="AY3042" s="9"/>
      <c r="BB3042" s="9"/>
    </row>
    <row r="3043" spans="3:54">
      <c r="C3043" s="9"/>
      <c r="F3043" s="9"/>
      <c r="G3043" s="9"/>
      <c r="I3043" s="9"/>
      <c r="L3043" s="9"/>
      <c r="O3043" s="9"/>
      <c r="P3043" s="9"/>
      <c r="R3043" s="9"/>
      <c r="U3043" s="9"/>
      <c r="AP3043" s="9"/>
      <c r="AS3043" s="9"/>
      <c r="AV3043" s="9"/>
      <c r="AW3043" s="9"/>
      <c r="AY3043" s="9"/>
      <c r="BB3043" s="9"/>
    </row>
    <row r="3044" spans="3:54">
      <c r="C3044" s="9"/>
      <c r="F3044" s="9"/>
      <c r="G3044" s="9"/>
      <c r="I3044" s="9"/>
      <c r="L3044" s="9"/>
      <c r="O3044" s="9"/>
      <c r="P3044" s="9"/>
      <c r="R3044" s="9"/>
      <c r="U3044" s="9"/>
      <c r="AP3044" s="9"/>
      <c r="AS3044" s="9"/>
      <c r="AV3044" s="9"/>
      <c r="AW3044" s="9"/>
      <c r="AY3044" s="9"/>
      <c r="BB3044" s="9"/>
    </row>
    <row r="3045" spans="3:54">
      <c r="C3045" s="9"/>
      <c r="F3045" s="9"/>
      <c r="G3045" s="9"/>
      <c r="I3045" s="9"/>
      <c r="L3045" s="9"/>
      <c r="O3045" s="9"/>
      <c r="P3045" s="9"/>
      <c r="R3045" s="9"/>
      <c r="U3045" s="9"/>
      <c r="AP3045" s="9"/>
      <c r="AS3045" s="9"/>
      <c r="AV3045" s="9"/>
      <c r="AW3045" s="9"/>
      <c r="AY3045" s="9"/>
      <c r="BB3045" s="9"/>
    </row>
    <row r="3046" spans="3:54">
      <c r="C3046" s="9"/>
      <c r="F3046" s="9"/>
      <c r="G3046" s="9"/>
      <c r="I3046" s="9"/>
      <c r="L3046" s="9"/>
      <c r="O3046" s="9"/>
      <c r="P3046" s="9"/>
      <c r="R3046" s="9"/>
      <c r="U3046" s="9"/>
      <c r="AP3046" s="9"/>
      <c r="AS3046" s="9"/>
      <c r="AV3046" s="9"/>
      <c r="AW3046" s="9"/>
      <c r="AY3046" s="9"/>
      <c r="BB3046" s="9"/>
    </row>
    <row r="3047" spans="3:54">
      <c r="C3047" s="9"/>
      <c r="F3047" s="9"/>
      <c r="G3047" s="9"/>
      <c r="I3047" s="9"/>
      <c r="L3047" s="9"/>
      <c r="O3047" s="9"/>
      <c r="P3047" s="9"/>
      <c r="R3047" s="9"/>
      <c r="U3047" s="9"/>
      <c r="AP3047" s="9"/>
      <c r="AS3047" s="9"/>
      <c r="AV3047" s="9"/>
      <c r="AW3047" s="9"/>
      <c r="AY3047" s="9"/>
      <c r="BB3047" s="9"/>
    </row>
    <row r="3048" spans="3:54">
      <c r="C3048" s="9"/>
      <c r="F3048" s="9"/>
      <c r="G3048" s="9"/>
      <c r="I3048" s="9"/>
      <c r="L3048" s="9"/>
      <c r="O3048" s="9"/>
      <c r="P3048" s="9"/>
      <c r="R3048" s="9"/>
      <c r="U3048" s="9"/>
      <c r="AP3048" s="9"/>
      <c r="AS3048" s="9"/>
      <c r="AV3048" s="9"/>
      <c r="AW3048" s="9"/>
      <c r="AY3048" s="9"/>
      <c r="BB3048" s="9"/>
    </row>
    <row r="3049" spans="3:54">
      <c r="C3049" s="9"/>
      <c r="F3049" s="9"/>
      <c r="G3049" s="9"/>
      <c r="I3049" s="9"/>
      <c r="L3049" s="9"/>
      <c r="O3049" s="9"/>
      <c r="P3049" s="9"/>
      <c r="R3049" s="9"/>
      <c r="U3049" s="9"/>
      <c r="AP3049" s="9"/>
      <c r="AS3049" s="9"/>
      <c r="AV3049" s="9"/>
      <c r="AW3049" s="9"/>
      <c r="AY3049" s="9"/>
      <c r="BB3049" s="9"/>
    </row>
    <row r="3050" spans="3:54">
      <c r="C3050" s="9"/>
      <c r="F3050" s="9"/>
      <c r="G3050" s="9"/>
      <c r="I3050" s="9"/>
      <c r="L3050" s="9"/>
      <c r="O3050" s="9"/>
      <c r="P3050" s="9"/>
      <c r="R3050" s="9"/>
      <c r="U3050" s="9"/>
      <c r="AP3050" s="9"/>
      <c r="AS3050" s="9"/>
      <c r="AV3050" s="9"/>
      <c r="AW3050" s="9"/>
      <c r="AY3050" s="9"/>
      <c r="BB3050" s="9"/>
    </row>
    <row r="3051" spans="3:54">
      <c r="C3051" s="9"/>
      <c r="F3051" s="9"/>
      <c r="G3051" s="9"/>
      <c r="I3051" s="9"/>
      <c r="L3051" s="9"/>
      <c r="O3051" s="9"/>
      <c r="P3051" s="9"/>
      <c r="R3051" s="9"/>
      <c r="U3051" s="9"/>
      <c r="AP3051" s="9"/>
      <c r="AS3051" s="9"/>
      <c r="AV3051" s="9"/>
      <c r="AW3051" s="9"/>
      <c r="AY3051" s="9"/>
      <c r="BB3051" s="9"/>
    </row>
    <row r="3052" spans="3:54">
      <c r="C3052" s="9"/>
      <c r="F3052" s="9"/>
      <c r="G3052" s="9"/>
      <c r="I3052" s="9"/>
      <c r="L3052" s="9"/>
      <c r="O3052" s="9"/>
      <c r="P3052" s="9"/>
      <c r="R3052" s="9"/>
      <c r="U3052" s="9"/>
      <c r="AP3052" s="9"/>
      <c r="AS3052" s="9"/>
      <c r="AV3052" s="9"/>
      <c r="AW3052" s="9"/>
      <c r="AY3052" s="9"/>
      <c r="BB3052" s="9"/>
    </row>
    <row r="3053" spans="3:54">
      <c r="C3053" s="9"/>
      <c r="F3053" s="9"/>
      <c r="G3053" s="9"/>
      <c r="I3053" s="9"/>
      <c r="L3053" s="9"/>
      <c r="O3053" s="9"/>
      <c r="P3053" s="9"/>
      <c r="R3053" s="9"/>
      <c r="U3053" s="9"/>
      <c r="AP3053" s="9"/>
      <c r="AS3053" s="9"/>
      <c r="AV3053" s="9"/>
      <c r="AW3053" s="9"/>
      <c r="AY3053" s="9"/>
      <c r="BB3053" s="9"/>
    </row>
    <row r="3054" spans="3:54">
      <c r="C3054" s="9"/>
      <c r="F3054" s="9"/>
      <c r="G3054" s="9"/>
      <c r="I3054" s="9"/>
      <c r="L3054" s="9"/>
      <c r="O3054" s="9"/>
      <c r="P3054" s="9"/>
      <c r="R3054" s="9"/>
      <c r="U3054" s="9"/>
      <c r="AP3054" s="9"/>
      <c r="AS3054" s="9"/>
      <c r="AV3054" s="9"/>
      <c r="AW3054" s="9"/>
      <c r="AY3054" s="9"/>
      <c r="BB3054" s="9"/>
    </row>
    <row r="3055" spans="3:54">
      <c r="C3055" s="9"/>
      <c r="F3055" s="9"/>
      <c r="G3055" s="9"/>
      <c r="I3055" s="9"/>
      <c r="L3055" s="9"/>
      <c r="O3055" s="9"/>
      <c r="P3055" s="9"/>
      <c r="R3055" s="9"/>
      <c r="U3055" s="9"/>
      <c r="AP3055" s="9"/>
      <c r="AS3055" s="9"/>
      <c r="AV3055" s="9"/>
      <c r="AW3055" s="9"/>
      <c r="AY3055" s="9"/>
      <c r="BB3055" s="9"/>
    </row>
    <row r="3056" spans="3:54">
      <c r="C3056" s="9"/>
      <c r="F3056" s="9"/>
      <c r="G3056" s="9"/>
      <c r="I3056" s="9"/>
      <c r="L3056" s="9"/>
      <c r="O3056" s="9"/>
      <c r="P3056" s="9"/>
      <c r="R3056" s="9"/>
      <c r="U3056" s="9"/>
      <c r="AP3056" s="9"/>
      <c r="AS3056" s="9"/>
      <c r="AV3056" s="9"/>
      <c r="AW3056" s="9"/>
      <c r="AY3056" s="9"/>
      <c r="BB3056" s="9"/>
    </row>
    <row r="3057" spans="3:54">
      <c r="C3057" s="9"/>
      <c r="F3057" s="9"/>
      <c r="G3057" s="9"/>
      <c r="I3057" s="9"/>
      <c r="L3057" s="9"/>
      <c r="O3057" s="9"/>
      <c r="P3057" s="9"/>
      <c r="R3057" s="9"/>
      <c r="U3057" s="9"/>
      <c r="AP3057" s="9"/>
      <c r="AS3057" s="9"/>
      <c r="AV3057" s="9"/>
      <c r="AW3057" s="9"/>
      <c r="AY3057" s="9"/>
      <c r="BB3057" s="9"/>
    </row>
    <row r="3058" spans="3:54">
      <c r="C3058" s="9"/>
      <c r="F3058" s="9"/>
      <c r="G3058" s="9"/>
      <c r="I3058" s="9"/>
      <c r="L3058" s="9"/>
      <c r="O3058" s="9"/>
      <c r="P3058" s="9"/>
      <c r="R3058" s="9"/>
      <c r="U3058" s="9"/>
      <c r="AP3058" s="9"/>
      <c r="AS3058" s="9"/>
      <c r="AV3058" s="9"/>
      <c r="AW3058" s="9"/>
      <c r="AY3058" s="9"/>
      <c r="BB3058" s="9"/>
    </row>
    <row r="3059" spans="3:54">
      <c r="C3059" s="9"/>
      <c r="F3059" s="9"/>
      <c r="G3059" s="9"/>
      <c r="I3059" s="9"/>
      <c r="L3059" s="9"/>
      <c r="O3059" s="9"/>
      <c r="P3059" s="9"/>
      <c r="R3059" s="9"/>
      <c r="U3059" s="9"/>
      <c r="AP3059" s="9"/>
      <c r="AS3059" s="9"/>
      <c r="AV3059" s="9"/>
      <c r="AW3059" s="9"/>
      <c r="AY3059" s="9"/>
      <c r="BB3059" s="9"/>
    </row>
    <row r="3060" spans="3:54">
      <c r="C3060" s="9"/>
      <c r="F3060" s="9"/>
      <c r="G3060" s="9"/>
      <c r="I3060" s="9"/>
      <c r="L3060" s="9"/>
      <c r="O3060" s="9"/>
      <c r="P3060" s="9"/>
      <c r="R3060" s="9"/>
      <c r="U3060" s="9"/>
      <c r="AP3060" s="9"/>
      <c r="AS3060" s="9"/>
      <c r="AV3060" s="9"/>
      <c r="AW3060" s="9"/>
      <c r="AY3060" s="9"/>
      <c r="BB3060" s="9"/>
    </row>
    <row r="3061" spans="3:54">
      <c r="C3061" s="9"/>
      <c r="F3061" s="9"/>
      <c r="G3061" s="9"/>
      <c r="I3061" s="9"/>
      <c r="L3061" s="9"/>
      <c r="O3061" s="9"/>
      <c r="P3061" s="9"/>
      <c r="R3061" s="9"/>
      <c r="U3061" s="9"/>
      <c r="AP3061" s="9"/>
      <c r="AS3061" s="9"/>
      <c r="AV3061" s="9"/>
      <c r="AW3061" s="9"/>
      <c r="AY3061" s="9"/>
      <c r="BB3061" s="9"/>
    </row>
    <row r="3062" spans="3:54">
      <c r="C3062" s="9"/>
      <c r="F3062" s="9"/>
      <c r="G3062" s="9"/>
      <c r="I3062" s="9"/>
      <c r="L3062" s="9"/>
      <c r="O3062" s="9"/>
      <c r="P3062" s="9"/>
      <c r="R3062" s="9"/>
      <c r="U3062" s="9"/>
      <c r="AP3062" s="9"/>
      <c r="AS3062" s="9"/>
      <c r="AV3062" s="9"/>
      <c r="AW3062" s="9"/>
      <c r="AY3062" s="9"/>
      <c r="BB3062" s="9"/>
    </row>
    <row r="3063" spans="3:54">
      <c r="C3063" s="9"/>
      <c r="F3063" s="9"/>
      <c r="G3063" s="9"/>
      <c r="I3063" s="9"/>
      <c r="L3063" s="9"/>
      <c r="O3063" s="9"/>
      <c r="P3063" s="9"/>
      <c r="R3063" s="9"/>
      <c r="U3063" s="9"/>
      <c r="AP3063" s="9"/>
      <c r="AS3063" s="9"/>
      <c r="AV3063" s="9"/>
      <c r="AW3063" s="9"/>
      <c r="AY3063" s="9"/>
      <c r="BB3063" s="9"/>
    </row>
    <row r="3064" spans="3:54">
      <c r="C3064" s="9"/>
      <c r="F3064" s="9"/>
      <c r="G3064" s="9"/>
      <c r="I3064" s="9"/>
      <c r="L3064" s="9"/>
      <c r="O3064" s="9"/>
      <c r="P3064" s="9"/>
      <c r="R3064" s="9"/>
      <c r="U3064" s="9"/>
      <c r="AP3064" s="9"/>
      <c r="AS3064" s="9"/>
      <c r="AV3064" s="9"/>
      <c r="AW3064" s="9"/>
      <c r="AY3064" s="9"/>
      <c r="BB3064" s="9"/>
    </row>
    <row r="3065" spans="3:54">
      <c r="C3065" s="9"/>
      <c r="F3065" s="9"/>
      <c r="G3065" s="9"/>
      <c r="I3065" s="9"/>
      <c r="L3065" s="9"/>
      <c r="O3065" s="9"/>
      <c r="P3065" s="9"/>
      <c r="R3065" s="9"/>
      <c r="U3065" s="9"/>
      <c r="AP3065" s="9"/>
      <c r="AS3065" s="9"/>
      <c r="AV3065" s="9"/>
      <c r="AW3065" s="9"/>
      <c r="AY3065" s="9"/>
      <c r="BB3065" s="9"/>
    </row>
    <row r="3066" spans="3:54">
      <c r="C3066" s="9"/>
      <c r="F3066" s="9"/>
      <c r="G3066" s="9"/>
      <c r="I3066" s="9"/>
      <c r="L3066" s="9"/>
      <c r="O3066" s="9"/>
      <c r="P3066" s="9"/>
      <c r="R3066" s="9"/>
      <c r="U3066" s="9"/>
      <c r="AP3066" s="9"/>
      <c r="AS3066" s="9"/>
      <c r="AV3066" s="9"/>
      <c r="AW3066" s="9"/>
      <c r="AY3066" s="9"/>
      <c r="BB3066" s="9"/>
    </row>
    <row r="3067" spans="3:54">
      <c r="C3067" s="9"/>
      <c r="F3067" s="9"/>
      <c r="G3067" s="9"/>
      <c r="I3067" s="9"/>
      <c r="L3067" s="9"/>
      <c r="O3067" s="9"/>
      <c r="P3067" s="9"/>
      <c r="R3067" s="9"/>
      <c r="U3067" s="9"/>
      <c r="AP3067" s="9"/>
      <c r="AS3067" s="9"/>
      <c r="AV3067" s="9"/>
      <c r="AW3067" s="9"/>
      <c r="AY3067" s="9"/>
      <c r="BB3067" s="9"/>
    </row>
    <row r="3068" spans="3:54">
      <c r="C3068" s="9"/>
      <c r="F3068" s="9"/>
      <c r="G3068" s="9"/>
      <c r="I3068" s="9"/>
      <c r="L3068" s="9"/>
      <c r="O3068" s="9"/>
      <c r="P3068" s="9"/>
      <c r="R3068" s="9"/>
      <c r="U3068" s="9"/>
      <c r="AP3068" s="9"/>
      <c r="AS3068" s="9"/>
      <c r="AV3068" s="9"/>
      <c r="AW3068" s="9"/>
      <c r="AY3068" s="9"/>
      <c r="BB3068" s="9"/>
    </row>
    <row r="3069" spans="3:54">
      <c r="C3069" s="9"/>
      <c r="F3069" s="9"/>
      <c r="G3069" s="9"/>
      <c r="I3069" s="9"/>
      <c r="L3069" s="9"/>
      <c r="O3069" s="9"/>
      <c r="P3069" s="9"/>
      <c r="R3069" s="9"/>
      <c r="U3069" s="9"/>
      <c r="AP3069" s="9"/>
      <c r="AS3069" s="9"/>
      <c r="AV3069" s="9"/>
      <c r="AW3069" s="9"/>
      <c r="AY3069" s="9"/>
      <c r="BB3069" s="9"/>
    </row>
    <row r="3070" spans="3:54">
      <c r="C3070" s="9"/>
      <c r="F3070" s="9"/>
      <c r="G3070" s="9"/>
      <c r="I3070" s="9"/>
      <c r="L3070" s="9"/>
      <c r="O3070" s="9"/>
      <c r="P3070" s="9"/>
      <c r="R3070" s="9"/>
      <c r="U3070" s="9"/>
      <c r="AP3070" s="9"/>
      <c r="AS3070" s="9"/>
      <c r="AV3070" s="9"/>
      <c r="AW3070" s="9"/>
      <c r="AY3070" s="9"/>
      <c r="BB3070" s="9"/>
    </row>
    <row r="3071" spans="3:54">
      <c r="C3071" s="9"/>
      <c r="F3071" s="9"/>
      <c r="G3071" s="9"/>
      <c r="I3071" s="9"/>
      <c r="L3071" s="9"/>
      <c r="O3071" s="9"/>
      <c r="P3071" s="9"/>
      <c r="R3071" s="9"/>
      <c r="U3071" s="9"/>
      <c r="AP3071" s="9"/>
      <c r="AS3071" s="9"/>
      <c r="AV3071" s="9"/>
      <c r="AW3071" s="9"/>
      <c r="AY3071" s="9"/>
      <c r="BB3071" s="9"/>
    </row>
    <row r="3072" spans="3:54">
      <c r="C3072" s="9"/>
      <c r="F3072" s="9"/>
      <c r="G3072" s="9"/>
      <c r="I3072" s="9"/>
      <c r="L3072" s="9"/>
      <c r="O3072" s="9"/>
      <c r="P3072" s="9"/>
      <c r="R3072" s="9"/>
      <c r="U3072" s="9"/>
      <c r="AP3072" s="9"/>
      <c r="AS3072" s="9"/>
      <c r="AV3072" s="9"/>
      <c r="AW3072" s="9"/>
      <c r="AY3072" s="9"/>
      <c r="BB3072" s="9"/>
    </row>
    <row r="3073" spans="3:54">
      <c r="C3073" s="9"/>
      <c r="F3073" s="9"/>
      <c r="G3073" s="9"/>
      <c r="I3073" s="9"/>
      <c r="L3073" s="9"/>
      <c r="O3073" s="9"/>
      <c r="P3073" s="9"/>
      <c r="R3073" s="9"/>
      <c r="U3073" s="9"/>
      <c r="AP3073" s="9"/>
      <c r="AS3073" s="9"/>
      <c r="AV3073" s="9"/>
      <c r="AW3073" s="9"/>
      <c r="AY3073" s="9"/>
      <c r="BB3073" s="9"/>
    </row>
    <row r="3074" spans="3:54">
      <c r="C3074" s="9"/>
      <c r="F3074" s="9"/>
      <c r="G3074" s="9"/>
      <c r="I3074" s="9"/>
      <c r="L3074" s="9"/>
      <c r="O3074" s="9"/>
      <c r="P3074" s="9"/>
      <c r="R3074" s="9"/>
      <c r="U3074" s="9"/>
      <c r="AP3074" s="9"/>
      <c r="AS3074" s="9"/>
      <c r="AV3074" s="9"/>
      <c r="AW3074" s="9"/>
      <c r="AY3074" s="9"/>
      <c r="BB3074" s="9"/>
    </row>
    <row r="3075" spans="3:54">
      <c r="C3075" s="9"/>
      <c r="F3075" s="9"/>
      <c r="G3075" s="9"/>
      <c r="I3075" s="9"/>
      <c r="L3075" s="9"/>
      <c r="O3075" s="9"/>
      <c r="P3075" s="9"/>
      <c r="R3075" s="9"/>
      <c r="U3075" s="9"/>
      <c r="AP3075" s="9"/>
      <c r="AS3075" s="9"/>
      <c r="AV3075" s="9"/>
      <c r="AW3075" s="9"/>
      <c r="AY3075" s="9"/>
      <c r="BB3075" s="9"/>
    </row>
    <row r="3076" spans="3:54">
      <c r="C3076" s="9"/>
      <c r="F3076" s="9"/>
      <c r="G3076" s="9"/>
      <c r="I3076" s="9"/>
      <c r="L3076" s="9"/>
      <c r="O3076" s="9"/>
      <c r="P3076" s="9"/>
      <c r="R3076" s="9"/>
      <c r="U3076" s="9"/>
      <c r="AP3076" s="9"/>
      <c r="AS3076" s="9"/>
      <c r="AV3076" s="9"/>
      <c r="AW3076" s="9"/>
      <c r="AY3076" s="9"/>
      <c r="BB3076" s="9"/>
    </row>
    <row r="3077" spans="3:54">
      <c r="C3077" s="9"/>
      <c r="F3077" s="9"/>
      <c r="G3077" s="9"/>
      <c r="I3077" s="9"/>
      <c r="L3077" s="9"/>
      <c r="O3077" s="9"/>
      <c r="P3077" s="9"/>
      <c r="R3077" s="9"/>
      <c r="U3077" s="9"/>
      <c r="AP3077" s="9"/>
      <c r="AS3077" s="9"/>
      <c r="AV3077" s="9"/>
      <c r="AW3077" s="9"/>
      <c r="AY3077" s="9"/>
      <c r="BB3077" s="9"/>
    </row>
    <row r="3078" spans="3:54">
      <c r="C3078" s="9"/>
      <c r="F3078" s="9"/>
      <c r="G3078" s="9"/>
      <c r="I3078" s="9"/>
      <c r="L3078" s="9"/>
      <c r="O3078" s="9"/>
      <c r="P3078" s="9"/>
      <c r="R3078" s="9"/>
      <c r="U3078" s="9"/>
      <c r="AP3078" s="9"/>
      <c r="AS3078" s="9"/>
      <c r="AV3078" s="9"/>
      <c r="AW3078" s="9"/>
      <c r="AY3078" s="9"/>
      <c r="BB3078" s="9"/>
    </row>
    <row r="3079" spans="3:54">
      <c r="C3079" s="9"/>
      <c r="F3079" s="9"/>
      <c r="G3079" s="9"/>
      <c r="I3079" s="9"/>
      <c r="L3079" s="9"/>
      <c r="O3079" s="9"/>
      <c r="P3079" s="9"/>
      <c r="R3079" s="9"/>
      <c r="U3079" s="9"/>
      <c r="AP3079" s="9"/>
      <c r="AS3079" s="9"/>
      <c r="AV3079" s="9"/>
      <c r="AW3079" s="9"/>
      <c r="AY3079" s="9"/>
      <c r="BB3079" s="9"/>
    </row>
    <row r="3080" spans="3:54">
      <c r="C3080" s="9"/>
      <c r="F3080" s="9"/>
      <c r="G3080" s="9"/>
      <c r="I3080" s="9"/>
      <c r="L3080" s="9"/>
      <c r="O3080" s="9"/>
      <c r="P3080" s="9"/>
      <c r="R3080" s="9"/>
      <c r="U3080" s="9"/>
      <c r="AP3080" s="9"/>
      <c r="AS3080" s="9"/>
      <c r="AV3080" s="9"/>
      <c r="AW3080" s="9"/>
      <c r="AY3080" s="9"/>
      <c r="BB3080" s="9"/>
    </row>
    <row r="3081" spans="3:54">
      <c r="C3081" s="9"/>
      <c r="F3081" s="9"/>
      <c r="G3081" s="9"/>
      <c r="I3081" s="9"/>
      <c r="L3081" s="9"/>
      <c r="O3081" s="9"/>
      <c r="P3081" s="9"/>
      <c r="R3081" s="9"/>
      <c r="U3081" s="9"/>
      <c r="AP3081" s="9"/>
      <c r="AS3081" s="9"/>
      <c r="AV3081" s="9"/>
      <c r="AW3081" s="9"/>
      <c r="AY3081" s="9"/>
      <c r="BB3081" s="9"/>
    </row>
    <row r="3082" spans="3:54">
      <c r="C3082" s="9"/>
      <c r="F3082" s="9"/>
      <c r="G3082" s="9"/>
      <c r="I3082" s="9"/>
      <c r="L3082" s="9"/>
      <c r="O3082" s="9"/>
      <c r="P3082" s="9"/>
      <c r="R3082" s="9"/>
      <c r="U3082" s="9"/>
      <c r="AP3082" s="9"/>
      <c r="AS3082" s="9"/>
      <c r="AV3082" s="9"/>
      <c r="AW3082" s="9"/>
      <c r="AY3082" s="9"/>
      <c r="BB3082" s="9"/>
    </row>
    <row r="3083" spans="3:54">
      <c r="C3083" s="9"/>
      <c r="F3083" s="9"/>
      <c r="G3083" s="9"/>
      <c r="I3083" s="9"/>
      <c r="L3083" s="9"/>
      <c r="O3083" s="9"/>
      <c r="P3083" s="9"/>
      <c r="R3083" s="9"/>
      <c r="U3083" s="9"/>
      <c r="AP3083" s="9"/>
      <c r="AS3083" s="9"/>
      <c r="AV3083" s="9"/>
      <c r="AW3083" s="9"/>
      <c r="AY3083" s="9"/>
      <c r="BB3083" s="9"/>
    </row>
    <row r="3084" spans="3:54">
      <c r="C3084" s="9"/>
      <c r="F3084" s="9"/>
      <c r="G3084" s="9"/>
      <c r="I3084" s="9"/>
      <c r="L3084" s="9"/>
      <c r="O3084" s="9"/>
      <c r="P3084" s="9"/>
      <c r="R3084" s="9"/>
      <c r="U3084" s="9"/>
      <c r="AP3084" s="9"/>
      <c r="AS3084" s="9"/>
      <c r="AV3084" s="9"/>
      <c r="AW3084" s="9"/>
      <c r="AY3084" s="9"/>
      <c r="BB3084" s="9"/>
    </row>
    <row r="3085" spans="3:54">
      <c r="C3085" s="9"/>
      <c r="F3085" s="9"/>
      <c r="G3085" s="9"/>
      <c r="I3085" s="9"/>
      <c r="L3085" s="9"/>
      <c r="O3085" s="9"/>
      <c r="P3085" s="9"/>
      <c r="R3085" s="9"/>
      <c r="U3085" s="9"/>
      <c r="AP3085" s="9"/>
      <c r="AS3085" s="9"/>
      <c r="AV3085" s="9"/>
      <c r="AW3085" s="9"/>
      <c r="AY3085" s="9"/>
      <c r="BB3085" s="9"/>
    </row>
    <row r="3086" spans="3:54">
      <c r="C3086" s="9"/>
      <c r="F3086" s="9"/>
      <c r="G3086" s="9"/>
      <c r="I3086" s="9"/>
      <c r="L3086" s="9"/>
      <c r="O3086" s="9"/>
      <c r="P3086" s="9"/>
      <c r="R3086" s="9"/>
      <c r="U3086" s="9"/>
      <c r="AP3086" s="9"/>
      <c r="AS3086" s="9"/>
      <c r="AV3086" s="9"/>
      <c r="AW3086" s="9"/>
      <c r="AY3086" s="9"/>
      <c r="BB3086" s="9"/>
    </row>
    <row r="3087" spans="3:54">
      <c r="C3087" s="9"/>
      <c r="F3087" s="9"/>
      <c r="G3087" s="9"/>
      <c r="I3087" s="9"/>
      <c r="L3087" s="9"/>
      <c r="O3087" s="9"/>
      <c r="P3087" s="9"/>
      <c r="R3087" s="9"/>
      <c r="U3087" s="9"/>
      <c r="AP3087" s="9"/>
      <c r="AS3087" s="9"/>
      <c r="AV3087" s="9"/>
      <c r="AW3087" s="9"/>
      <c r="AY3087" s="9"/>
      <c r="BB3087" s="9"/>
    </row>
    <row r="3088" spans="3:54">
      <c r="C3088" s="9"/>
      <c r="F3088" s="9"/>
      <c r="G3088" s="9"/>
      <c r="I3088" s="9"/>
      <c r="L3088" s="9"/>
      <c r="O3088" s="9"/>
      <c r="P3088" s="9"/>
      <c r="R3088" s="9"/>
      <c r="U3088" s="9"/>
      <c r="AP3088" s="9"/>
      <c r="AS3088" s="9"/>
      <c r="AV3088" s="9"/>
      <c r="AW3088" s="9"/>
      <c r="AY3088" s="9"/>
      <c r="BB3088" s="9"/>
    </row>
    <row r="3089" spans="3:54">
      <c r="C3089" s="9"/>
      <c r="F3089" s="9"/>
      <c r="G3089" s="9"/>
      <c r="I3089" s="9"/>
      <c r="L3089" s="9"/>
      <c r="O3089" s="9"/>
      <c r="P3089" s="9"/>
      <c r="R3089" s="9"/>
      <c r="U3089" s="9"/>
      <c r="AP3089" s="9"/>
      <c r="AS3089" s="9"/>
      <c r="AV3089" s="9"/>
      <c r="AW3089" s="9"/>
      <c r="AY3089" s="9"/>
      <c r="BB3089" s="9"/>
    </row>
    <row r="3090" spans="3:54">
      <c r="C3090" s="9"/>
      <c r="F3090" s="9"/>
      <c r="G3090" s="9"/>
      <c r="I3090" s="9"/>
      <c r="L3090" s="9"/>
      <c r="O3090" s="9"/>
      <c r="P3090" s="9"/>
      <c r="R3090" s="9"/>
      <c r="U3090" s="9"/>
      <c r="AP3090" s="9"/>
      <c r="AS3090" s="9"/>
      <c r="AV3090" s="9"/>
      <c r="AW3090" s="9"/>
      <c r="AY3090" s="9"/>
      <c r="BB3090" s="9"/>
    </row>
    <row r="3091" spans="3:54">
      <c r="C3091" s="9"/>
      <c r="F3091" s="9"/>
      <c r="G3091" s="9"/>
      <c r="I3091" s="9"/>
      <c r="L3091" s="9"/>
      <c r="O3091" s="9"/>
      <c r="P3091" s="9"/>
      <c r="R3091" s="9"/>
      <c r="U3091" s="9"/>
      <c r="AP3091" s="9"/>
      <c r="AS3091" s="9"/>
      <c r="AV3091" s="9"/>
      <c r="AW3091" s="9"/>
      <c r="AY3091" s="9"/>
      <c r="BB3091" s="9"/>
    </row>
    <row r="3092" spans="3:54">
      <c r="C3092" s="9"/>
      <c r="F3092" s="9"/>
      <c r="G3092" s="9"/>
      <c r="I3092" s="9"/>
      <c r="L3092" s="9"/>
      <c r="O3092" s="9"/>
      <c r="P3092" s="9"/>
      <c r="R3092" s="9"/>
      <c r="U3092" s="9"/>
      <c r="AP3092" s="9"/>
      <c r="AS3092" s="9"/>
      <c r="AV3092" s="9"/>
      <c r="AW3092" s="9"/>
      <c r="AY3092" s="9"/>
      <c r="BB3092" s="9"/>
    </row>
    <row r="3093" spans="3:54">
      <c r="C3093" s="9"/>
      <c r="F3093" s="9"/>
      <c r="G3093" s="9"/>
      <c r="I3093" s="9"/>
      <c r="L3093" s="9"/>
      <c r="O3093" s="9"/>
      <c r="P3093" s="9"/>
      <c r="R3093" s="9"/>
      <c r="U3093" s="9"/>
      <c r="AP3093" s="9"/>
      <c r="AS3093" s="9"/>
      <c r="AV3093" s="9"/>
      <c r="AW3093" s="9"/>
      <c r="AY3093" s="9"/>
      <c r="BB3093" s="9"/>
    </row>
    <row r="3094" spans="3:54">
      <c r="C3094" s="9"/>
      <c r="F3094" s="9"/>
      <c r="G3094" s="9"/>
      <c r="I3094" s="9"/>
      <c r="L3094" s="9"/>
      <c r="O3094" s="9"/>
      <c r="P3094" s="9"/>
      <c r="R3094" s="9"/>
      <c r="U3094" s="9"/>
      <c r="AP3094" s="9"/>
      <c r="AS3094" s="9"/>
      <c r="AV3094" s="9"/>
      <c r="AW3094" s="9"/>
      <c r="AY3094" s="9"/>
      <c r="BB3094" s="9"/>
    </row>
    <row r="3095" spans="3:54">
      <c r="C3095" s="9"/>
      <c r="F3095" s="9"/>
      <c r="G3095" s="9"/>
      <c r="I3095" s="9"/>
      <c r="L3095" s="9"/>
      <c r="O3095" s="9"/>
      <c r="P3095" s="9"/>
      <c r="R3095" s="9"/>
      <c r="U3095" s="9"/>
      <c r="AP3095" s="9"/>
      <c r="AS3095" s="9"/>
      <c r="AV3095" s="9"/>
      <c r="AW3095" s="9"/>
      <c r="AY3095" s="9"/>
      <c r="BB3095" s="9"/>
    </row>
    <row r="3096" spans="3:54">
      <c r="C3096" s="9"/>
      <c r="F3096" s="9"/>
      <c r="G3096" s="9"/>
      <c r="I3096" s="9"/>
      <c r="L3096" s="9"/>
      <c r="O3096" s="9"/>
      <c r="P3096" s="9"/>
      <c r="R3096" s="9"/>
      <c r="U3096" s="9"/>
      <c r="AP3096" s="9"/>
      <c r="AS3096" s="9"/>
      <c r="AV3096" s="9"/>
      <c r="AW3096" s="9"/>
      <c r="AY3096" s="9"/>
      <c r="BB3096" s="9"/>
    </row>
    <row r="3097" spans="3:54">
      <c r="C3097" s="9"/>
      <c r="F3097" s="9"/>
      <c r="G3097" s="9"/>
      <c r="I3097" s="9"/>
      <c r="L3097" s="9"/>
      <c r="O3097" s="9"/>
      <c r="P3097" s="9"/>
      <c r="R3097" s="9"/>
      <c r="U3097" s="9"/>
      <c r="AP3097" s="9"/>
      <c r="AS3097" s="9"/>
      <c r="AV3097" s="9"/>
      <c r="AW3097" s="9"/>
      <c r="AY3097" s="9"/>
      <c r="BB3097" s="9"/>
    </row>
    <row r="3098" spans="3:54">
      <c r="C3098" s="9"/>
      <c r="F3098" s="9"/>
      <c r="G3098" s="9"/>
      <c r="I3098" s="9"/>
      <c r="L3098" s="9"/>
      <c r="O3098" s="9"/>
      <c r="P3098" s="9"/>
      <c r="R3098" s="9"/>
      <c r="U3098" s="9"/>
      <c r="AP3098" s="9"/>
      <c r="AS3098" s="9"/>
      <c r="AV3098" s="9"/>
      <c r="AW3098" s="9"/>
      <c r="AY3098" s="9"/>
      <c r="BB3098" s="9"/>
    </row>
    <row r="3099" spans="3:54">
      <c r="C3099" s="9"/>
      <c r="F3099" s="9"/>
      <c r="G3099" s="9"/>
      <c r="I3099" s="9"/>
      <c r="L3099" s="9"/>
      <c r="O3099" s="9"/>
      <c r="P3099" s="9"/>
      <c r="R3099" s="9"/>
      <c r="U3099" s="9"/>
      <c r="AP3099" s="9"/>
      <c r="AS3099" s="9"/>
      <c r="AV3099" s="9"/>
      <c r="AW3099" s="9"/>
      <c r="AY3099" s="9"/>
      <c r="BB3099" s="9"/>
    </row>
    <row r="3100" spans="3:54">
      <c r="C3100" s="9"/>
      <c r="F3100" s="9"/>
      <c r="G3100" s="9"/>
      <c r="I3100" s="9"/>
      <c r="L3100" s="9"/>
      <c r="O3100" s="9"/>
      <c r="P3100" s="9"/>
      <c r="R3100" s="9"/>
      <c r="U3100" s="9"/>
      <c r="AP3100" s="9"/>
      <c r="AS3100" s="9"/>
      <c r="AV3100" s="9"/>
      <c r="AW3100" s="9"/>
      <c r="AY3100" s="9"/>
      <c r="BB3100" s="9"/>
    </row>
    <row r="3101" spans="3:54">
      <c r="C3101" s="9"/>
      <c r="F3101" s="9"/>
      <c r="G3101" s="9"/>
      <c r="I3101" s="9"/>
      <c r="L3101" s="9"/>
      <c r="O3101" s="9"/>
      <c r="P3101" s="9"/>
      <c r="R3101" s="9"/>
      <c r="U3101" s="9"/>
      <c r="AP3101" s="9"/>
      <c r="AS3101" s="9"/>
      <c r="AV3101" s="9"/>
      <c r="AW3101" s="9"/>
      <c r="AY3101" s="9"/>
      <c r="BB3101" s="9"/>
    </row>
    <row r="3102" spans="3:54">
      <c r="C3102" s="9"/>
      <c r="F3102" s="9"/>
      <c r="G3102" s="9"/>
      <c r="I3102" s="9"/>
      <c r="L3102" s="9"/>
      <c r="O3102" s="9"/>
      <c r="P3102" s="9"/>
      <c r="R3102" s="9"/>
      <c r="U3102" s="9"/>
      <c r="AP3102" s="9"/>
      <c r="AS3102" s="9"/>
      <c r="AV3102" s="9"/>
      <c r="AW3102" s="9"/>
      <c r="AY3102" s="9"/>
      <c r="BB3102" s="9"/>
    </row>
    <row r="3103" spans="3:54">
      <c r="C3103" s="9"/>
      <c r="F3103" s="9"/>
      <c r="G3103" s="9"/>
      <c r="I3103" s="9"/>
      <c r="L3103" s="9"/>
      <c r="O3103" s="9"/>
      <c r="P3103" s="9"/>
      <c r="R3103" s="9"/>
      <c r="U3103" s="9"/>
      <c r="AP3103" s="9"/>
      <c r="AS3103" s="9"/>
      <c r="AV3103" s="9"/>
      <c r="AW3103" s="9"/>
      <c r="AY3103" s="9"/>
      <c r="BB3103" s="9"/>
    </row>
    <row r="3104" spans="3:54">
      <c r="C3104" s="9"/>
      <c r="F3104" s="9"/>
      <c r="G3104" s="9"/>
      <c r="I3104" s="9"/>
      <c r="L3104" s="9"/>
      <c r="O3104" s="9"/>
      <c r="P3104" s="9"/>
      <c r="R3104" s="9"/>
      <c r="U3104" s="9"/>
      <c r="AP3104" s="9"/>
      <c r="AS3104" s="9"/>
      <c r="AV3104" s="9"/>
      <c r="AW3104" s="9"/>
      <c r="AY3104" s="9"/>
      <c r="BB3104" s="9"/>
    </row>
    <row r="3105" spans="3:54">
      <c r="C3105" s="9"/>
      <c r="F3105" s="9"/>
      <c r="G3105" s="9"/>
      <c r="I3105" s="9"/>
      <c r="L3105" s="9"/>
      <c r="O3105" s="9"/>
      <c r="P3105" s="9"/>
      <c r="R3105" s="9"/>
      <c r="U3105" s="9"/>
      <c r="AP3105" s="9"/>
      <c r="AS3105" s="9"/>
      <c r="AV3105" s="9"/>
      <c r="AW3105" s="9"/>
      <c r="AY3105" s="9"/>
      <c r="BB3105" s="9"/>
    </row>
    <row r="3106" spans="3:54">
      <c r="C3106" s="9"/>
      <c r="F3106" s="9"/>
      <c r="G3106" s="9"/>
      <c r="I3106" s="9"/>
      <c r="L3106" s="9"/>
      <c r="O3106" s="9"/>
      <c r="P3106" s="9"/>
      <c r="R3106" s="9"/>
      <c r="U3106" s="9"/>
      <c r="AP3106" s="9"/>
      <c r="AS3106" s="9"/>
      <c r="AV3106" s="9"/>
      <c r="AW3106" s="9"/>
      <c r="AY3106" s="9"/>
      <c r="BB3106" s="9"/>
    </row>
    <row r="3107" spans="3:54">
      <c r="C3107" s="9"/>
      <c r="F3107" s="9"/>
      <c r="G3107" s="9"/>
      <c r="I3107" s="9"/>
      <c r="L3107" s="9"/>
      <c r="O3107" s="9"/>
      <c r="P3107" s="9"/>
      <c r="R3107" s="9"/>
      <c r="U3107" s="9"/>
      <c r="AP3107" s="9"/>
      <c r="AS3107" s="9"/>
      <c r="AV3107" s="9"/>
      <c r="AW3107" s="9"/>
      <c r="AY3107" s="9"/>
      <c r="BB3107" s="9"/>
    </row>
    <row r="3108" spans="3:54">
      <c r="C3108" s="9"/>
      <c r="F3108" s="9"/>
      <c r="G3108" s="9"/>
      <c r="I3108" s="9"/>
      <c r="L3108" s="9"/>
      <c r="O3108" s="9"/>
      <c r="P3108" s="9"/>
      <c r="R3108" s="9"/>
      <c r="U3108" s="9"/>
      <c r="AP3108" s="9"/>
      <c r="AS3108" s="9"/>
      <c r="AV3108" s="9"/>
      <c r="AW3108" s="9"/>
      <c r="AY3108" s="9"/>
      <c r="BB3108" s="9"/>
    </row>
    <row r="3109" spans="3:54">
      <c r="C3109" s="9"/>
      <c r="F3109" s="9"/>
      <c r="G3109" s="9"/>
      <c r="I3109" s="9"/>
      <c r="L3109" s="9"/>
      <c r="O3109" s="9"/>
      <c r="P3109" s="9"/>
      <c r="R3109" s="9"/>
      <c r="U3109" s="9"/>
      <c r="AP3109" s="9"/>
      <c r="AS3109" s="9"/>
      <c r="AV3109" s="9"/>
      <c r="AW3109" s="9"/>
      <c r="AY3109" s="9"/>
      <c r="BB3109" s="9"/>
    </row>
    <row r="3110" spans="3:54">
      <c r="C3110" s="9"/>
      <c r="F3110" s="9"/>
      <c r="G3110" s="9"/>
      <c r="I3110" s="9"/>
      <c r="L3110" s="9"/>
      <c r="O3110" s="9"/>
      <c r="P3110" s="9"/>
      <c r="R3110" s="9"/>
      <c r="U3110" s="9"/>
      <c r="AP3110" s="9"/>
      <c r="AS3110" s="9"/>
      <c r="AV3110" s="9"/>
      <c r="AW3110" s="9"/>
      <c r="AY3110" s="9"/>
      <c r="BB3110" s="9"/>
    </row>
    <row r="3111" spans="3:54">
      <c r="C3111" s="9"/>
      <c r="F3111" s="9"/>
      <c r="G3111" s="9"/>
      <c r="I3111" s="9"/>
      <c r="L3111" s="9"/>
      <c r="O3111" s="9"/>
      <c r="P3111" s="9"/>
      <c r="R3111" s="9"/>
      <c r="U3111" s="9"/>
      <c r="AP3111" s="9"/>
      <c r="AS3111" s="9"/>
      <c r="AV3111" s="9"/>
      <c r="AW3111" s="9"/>
      <c r="AY3111" s="9"/>
      <c r="BB3111" s="9"/>
    </row>
    <row r="3112" spans="3:54">
      <c r="C3112" s="9"/>
      <c r="F3112" s="9"/>
      <c r="G3112" s="9"/>
      <c r="I3112" s="9"/>
      <c r="L3112" s="9"/>
      <c r="O3112" s="9"/>
      <c r="P3112" s="9"/>
      <c r="R3112" s="9"/>
      <c r="U3112" s="9"/>
      <c r="AP3112" s="9"/>
      <c r="AS3112" s="9"/>
      <c r="AV3112" s="9"/>
      <c r="AW3112" s="9"/>
      <c r="AY3112" s="9"/>
      <c r="BB3112" s="9"/>
    </row>
    <row r="3113" spans="3:54">
      <c r="C3113" s="9"/>
      <c r="F3113" s="9"/>
      <c r="G3113" s="9"/>
      <c r="I3113" s="9"/>
      <c r="L3113" s="9"/>
      <c r="O3113" s="9"/>
      <c r="P3113" s="9"/>
      <c r="R3113" s="9"/>
      <c r="U3113" s="9"/>
      <c r="AP3113" s="9"/>
      <c r="AS3113" s="9"/>
      <c r="AV3113" s="9"/>
      <c r="AW3113" s="9"/>
      <c r="AY3113" s="9"/>
      <c r="BB3113" s="9"/>
    </row>
    <row r="3114" spans="3:54">
      <c r="C3114" s="9"/>
      <c r="F3114" s="9"/>
      <c r="G3114" s="9"/>
      <c r="I3114" s="9"/>
      <c r="L3114" s="9"/>
      <c r="O3114" s="9"/>
      <c r="P3114" s="9"/>
      <c r="R3114" s="9"/>
      <c r="U3114" s="9"/>
      <c r="AP3114" s="9"/>
      <c r="AS3114" s="9"/>
      <c r="AV3114" s="9"/>
      <c r="AW3114" s="9"/>
      <c r="AY3114" s="9"/>
      <c r="BB3114" s="9"/>
    </row>
    <row r="3115" spans="3:54">
      <c r="C3115" s="9"/>
      <c r="F3115" s="9"/>
      <c r="G3115" s="9"/>
      <c r="I3115" s="9"/>
      <c r="L3115" s="9"/>
      <c r="O3115" s="9"/>
      <c r="P3115" s="9"/>
      <c r="R3115" s="9"/>
      <c r="U3115" s="9"/>
      <c r="AP3115" s="9"/>
      <c r="AS3115" s="9"/>
      <c r="AV3115" s="9"/>
      <c r="AW3115" s="9"/>
      <c r="AY3115" s="9"/>
      <c r="BB3115" s="9"/>
    </row>
    <row r="3116" spans="3:54">
      <c r="C3116" s="9"/>
      <c r="F3116" s="9"/>
      <c r="G3116" s="9"/>
      <c r="I3116" s="9"/>
      <c r="L3116" s="9"/>
      <c r="O3116" s="9"/>
      <c r="P3116" s="9"/>
      <c r="R3116" s="9"/>
      <c r="U3116" s="9"/>
      <c r="AP3116" s="9"/>
      <c r="AS3116" s="9"/>
      <c r="AV3116" s="9"/>
      <c r="AW3116" s="9"/>
      <c r="AY3116" s="9"/>
      <c r="BB3116" s="9"/>
    </row>
    <row r="3117" spans="3:54">
      <c r="C3117" s="9"/>
      <c r="F3117" s="9"/>
      <c r="G3117" s="9"/>
      <c r="I3117" s="9"/>
      <c r="L3117" s="9"/>
      <c r="O3117" s="9"/>
      <c r="P3117" s="9"/>
      <c r="R3117" s="9"/>
      <c r="U3117" s="9"/>
      <c r="AP3117" s="9"/>
      <c r="AS3117" s="9"/>
      <c r="AV3117" s="9"/>
      <c r="AW3117" s="9"/>
      <c r="AY3117" s="9"/>
      <c r="BB3117" s="9"/>
    </row>
    <row r="3118" spans="3:54">
      <c r="C3118" s="9"/>
      <c r="F3118" s="9"/>
      <c r="G3118" s="9"/>
      <c r="I3118" s="9"/>
      <c r="L3118" s="9"/>
      <c r="O3118" s="9"/>
      <c r="P3118" s="9"/>
      <c r="R3118" s="9"/>
      <c r="U3118" s="9"/>
      <c r="AP3118" s="9"/>
      <c r="AS3118" s="9"/>
      <c r="AV3118" s="9"/>
      <c r="AW3118" s="9"/>
      <c r="AY3118" s="9"/>
      <c r="BB3118" s="9"/>
    </row>
    <row r="3119" spans="3:54">
      <c r="C3119" s="9"/>
      <c r="F3119" s="9"/>
      <c r="G3119" s="9"/>
      <c r="I3119" s="9"/>
      <c r="L3119" s="9"/>
      <c r="O3119" s="9"/>
      <c r="P3119" s="9"/>
      <c r="R3119" s="9"/>
      <c r="U3119" s="9"/>
      <c r="AP3119" s="9"/>
      <c r="AS3119" s="9"/>
      <c r="AV3119" s="9"/>
      <c r="AW3119" s="9"/>
      <c r="AY3119" s="9"/>
      <c r="BB3119" s="9"/>
    </row>
    <row r="3120" spans="3:54">
      <c r="C3120" s="9"/>
      <c r="F3120" s="9"/>
      <c r="G3120" s="9"/>
      <c r="I3120" s="9"/>
      <c r="L3120" s="9"/>
      <c r="O3120" s="9"/>
      <c r="P3120" s="9"/>
      <c r="R3120" s="9"/>
      <c r="U3120" s="9"/>
      <c r="AP3120" s="9"/>
      <c r="AS3120" s="9"/>
      <c r="AV3120" s="9"/>
      <c r="AW3120" s="9"/>
      <c r="AY3120" s="9"/>
      <c r="BB3120" s="9"/>
    </row>
    <row r="3121" spans="3:54">
      <c r="C3121" s="9"/>
      <c r="F3121" s="9"/>
      <c r="G3121" s="9"/>
      <c r="I3121" s="9"/>
      <c r="L3121" s="9"/>
      <c r="O3121" s="9"/>
      <c r="P3121" s="9"/>
      <c r="R3121" s="9"/>
      <c r="U3121" s="9"/>
      <c r="AP3121" s="9"/>
      <c r="AS3121" s="9"/>
      <c r="AV3121" s="9"/>
      <c r="AW3121" s="9"/>
      <c r="AY3121" s="9"/>
      <c r="BB3121" s="9"/>
    </row>
    <row r="3122" spans="3:54">
      <c r="C3122" s="9"/>
      <c r="F3122" s="9"/>
      <c r="G3122" s="9"/>
      <c r="I3122" s="9"/>
      <c r="L3122" s="9"/>
      <c r="O3122" s="9"/>
      <c r="P3122" s="9"/>
      <c r="R3122" s="9"/>
      <c r="U3122" s="9"/>
      <c r="AP3122" s="9"/>
      <c r="AS3122" s="9"/>
      <c r="AV3122" s="9"/>
      <c r="AW3122" s="9"/>
      <c r="AY3122" s="9"/>
      <c r="BB3122" s="9"/>
    </row>
    <row r="3123" spans="3:54">
      <c r="C3123" s="9"/>
      <c r="F3123" s="9"/>
      <c r="G3123" s="9"/>
      <c r="I3123" s="9"/>
      <c r="L3123" s="9"/>
      <c r="O3123" s="9"/>
      <c r="P3123" s="9"/>
      <c r="R3123" s="9"/>
      <c r="U3123" s="9"/>
      <c r="AP3123" s="9"/>
      <c r="AS3123" s="9"/>
      <c r="AV3123" s="9"/>
      <c r="AW3123" s="9"/>
      <c r="AY3123" s="9"/>
      <c r="BB3123" s="9"/>
    </row>
    <row r="3124" spans="3:54">
      <c r="C3124" s="9"/>
      <c r="F3124" s="9"/>
      <c r="G3124" s="9"/>
      <c r="I3124" s="9"/>
      <c r="L3124" s="9"/>
      <c r="O3124" s="9"/>
      <c r="P3124" s="9"/>
      <c r="R3124" s="9"/>
      <c r="U3124" s="9"/>
      <c r="AP3124" s="9"/>
      <c r="AS3124" s="9"/>
      <c r="AV3124" s="9"/>
      <c r="AW3124" s="9"/>
      <c r="AY3124" s="9"/>
      <c r="BB3124" s="9"/>
    </row>
    <row r="3125" spans="3:54">
      <c r="C3125" s="9"/>
      <c r="F3125" s="9"/>
      <c r="G3125" s="9"/>
      <c r="I3125" s="9"/>
      <c r="L3125" s="9"/>
      <c r="O3125" s="9"/>
      <c r="P3125" s="9"/>
      <c r="R3125" s="9"/>
      <c r="U3125" s="9"/>
      <c r="AP3125" s="9"/>
      <c r="AS3125" s="9"/>
      <c r="AV3125" s="9"/>
      <c r="AW3125" s="9"/>
      <c r="AY3125" s="9"/>
      <c r="BB3125" s="9"/>
    </row>
    <row r="3126" spans="3:54">
      <c r="C3126" s="9"/>
      <c r="F3126" s="9"/>
      <c r="G3126" s="9"/>
      <c r="I3126" s="9"/>
      <c r="L3126" s="9"/>
      <c r="O3126" s="9"/>
      <c r="P3126" s="9"/>
      <c r="R3126" s="9"/>
      <c r="U3126" s="9"/>
      <c r="AP3126" s="9"/>
      <c r="AS3126" s="9"/>
      <c r="AV3126" s="9"/>
      <c r="AW3126" s="9"/>
      <c r="AY3126" s="9"/>
      <c r="BB3126" s="9"/>
    </row>
    <row r="3127" spans="3:54">
      <c r="C3127" s="9"/>
      <c r="F3127" s="9"/>
      <c r="G3127" s="9"/>
      <c r="I3127" s="9"/>
      <c r="L3127" s="9"/>
      <c r="O3127" s="9"/>
      <c r="P3127" s="9"/>
      <c r="R3127" s="9"/>
      <c r="U3127" s="9"/>
      <c r="AP3127" s="9"/>
      <c r="AS3127" s="9"/>
      <c r="AV3127" s="9"/>
      <c r="AW3127" s="9"/>
      <c r="AY3127" s="9"/>
      <c r="BB3127" s="9"/>
    </row>
    <row r="3128" spans="3:54">
      <c r="C3128" s="9"/>
      <c r="F3128" s="9"/>
      <c r="G3128" s="9"/>
      <c r="I3128" s="9"/>
      <c r="L3128" s="9"/>
      <c r="O3128" s="9"/>
      <c r="P3128" s="9"/>
      <c r="R3128" s="9"/>
      <c r="U3128" s="9"/>
      <c r="AP3128" s="9"/>
      <c r="AS3128" s="9"/>
      <c r="AV3128" s="9"/>
      <c r="AW3128" s="9"/>
      <c r="AY3128" s="9"/>
      <c r="BB3128" s="9"/>
    </row>
    <row r="3129" spans="3:54">
      <c r="C3129" s="9"/>
      <c r="F3129" s="9"/>
      <c r="G3129" s="9"/>
      <c r="I3129" s="9"/>
      <c r="L3129" s="9"/>
      <c r="O3129" s="9"/>
      <c r="P3129" s="9"/>
      <c r="R3129" s="9"/>
      <c r="U3129" s="9"/>
      <c r="AP3129" s="9"/>
      <c r="AS3129" s="9"/>
      <c r="AV3129" s="9"/>
      <c r="AW3129" s="9"/>
      <c r="AY3129" s="9"/>
      <c r="BB3129" s="9"/>
    </row>
    <row r="3130" spans="3:54">
      <c r="C3130" s="9"/>
      <c r="F3130" s="9"/>
      <c r="G3130" s="9"/>
      <c r="I3130" s="9"/>
      <c r="L3130" s="9"/>
      <c r="O3130" s="9"/>
      <c r="P3130" s="9"/>
      <c r="R3130" s="9"/>
      <c r="U3130" s="9"/>
      <c r="AP3130" s="9"/>
      <c r="AS3130" s="9"/>
      <c r="AV3130" s="9"/>
      <c r="AW3130" s="9"/>
      <c r="AY3130" s="9"/>
      <c r="BB3130" s="9"/>
    </row>
    <row r="3131" spans="3:54">
      <c r="C3131" s="9"/>
      <c r="F3131" s="9"/>
      <c r="G3131" s="9"/>
      <c r="I3131" s="9"/>
      <c r="L3131" s="9"/>
      <c r="O3131" s="9"/>
      <c r="P3131" s="9"/>
      <c r="R3131" s="9"/>
      <c r="U3131" s="9"/>
      <c r="AP3131" s="9"/>
      <c r="AS3131" s="9"/>
      <c r="AV3131" s="9"/>
      <c r="AW3131" s="9"/>
      <c r="AY3131" s="9"/>
      <c r="BB3131" s="9"/>
    </row>
    <row r="3132" spans="3:54">
      <c r="C3132" s="9"/>
      <c r="F3132" s="9"/>
      <c r="G3132" s="9"/>
      <c r="I3132" s="9"/>
      <c r="L3132" s="9"/>
      <c r="O3132" s="9"/>
      <c r="P3132" s="9"/>
      <c r="R3132" s="9"/>
      <c r="U3132" s="9"/>
      <c r="AP3132" s="9"/>
      <c r="AS3132" s="9"/>
      <c r="AV3132" s="9"/>
      <c r="AW3132" s="9"/>
      <c r="AY3132" s="9"/>
      <c r="BB3132" s="9"/>
    </row>
    <row r="3133" spans="3:54">
      <c r="C3133" s="9"/>
      <c r="F3133" s="9"/>
      <c r="G3133" s="9"/>
      <c r="I3133" s="9"/>
      <c r="L3133" s="9"/>
      <c r="O3133" s="9"/>
      <c r="P3133" s="9"/>
      <c r="R3133" s="9"/>
      <c r="U3133" s="9"/>
      <c r="AP3133" s="9"/>
      <c r="AS3133" s="9"/>
      <c r="AV3133" s="9"/>
      <c r="AW3133" s="9"/>
      <c r="AY3133" s="9"/>
      <c r="BB3133" s="9"/>
    </row>
    <row r="3134" spans="3:54">
      <c r="C3134" s="9"/>
      <c r="F3134" s="9"/>
      <c r="G3134" s="9"/>
      <c r="I3134" s="9"/>
      <c r="L3134" s="9"/>
      <c r="O3134" s="9"/>
      <c r="P3134" s="9"/>
      <c r="R3134" s="9"/>
      <c r="U3134" s="9"/>
      <c r="AP3134" s="9"/>
      <c r="AS3134" s="9"/>
      <c r="AV3134" s="9"/>
      <c r="AW3134" s="9"/>
      <c r="AY3134" s="9"/>
      <c r="BB3134" s="9"/>
    </row>
    <row r="3135" spans="3:54">
      <c r="C3135" s="9"/>
      <c r="F3135" s="9"/>
      <c r="G3135" s="9"/>
      <c r="I3135" s="9"/>
      <c r="L3135" s="9"/>
      <c r="O3135" s="9"/>
      <c r="P3135" s="9"/>
      <c r="R3135" s="9"/>
      <c r="U3135" s="9"/>
      <c r="AP3135" s="9"/>
      <c r="AS3135" s="9"/>
      <c r="AV3135" s="9"/>
      <c r="AW3135" s="9"/>
      <c r="AY3135" s="9"/>
      <c r="BB3135" s="9"/>
    </row>
    <row r="3136" spans="3:54">
      <c r="C3136" s="9"/>
      <c r="F3136" s="9"/>
      <c r="G3136" s="9"/>
      <c r="I3136" s="9"/>
      <c r="L3136" s="9"/>
      <c r="O3136" s="9"/>
      <c r="P3136" s="9"/>
      <c r="R3136" s="9"/>
      <c r="U3136" s="9"/>
      <c r="AP3136" s="9"/>
      <c r="AS3136" s="9"/>
      <c r="AV3136" s="9"/>
      <c r="AW3136" s="9"/>
      <c r="AY3136" s="9"/>
      <c r="BB3136" s="9"/>
    </row>
    <row r="3137" spans="3:54">
      <c r="C3137" s="9"/>
      <c r="F3137" s="9"/>
      <c r="G3137" s="9"/>
      <c r="I3137" s="9"/>
      <c r="L3137" s="9"/>
      <c r="O3137" s="9"/>
      <c r="P3137" s="9"/>
      <c r="R3137" s="9"/>
      <c r="U3137" s="9"/>
      <c r="AP3137" s="9"/>
      <c r="AS3137" s="9"/>
      <c r="AV3137" s="9"/>
      <c r="AW3137" s="9"/>
      <c r="AY3137" s="9"/>
      <c r="BB3137" s="9"/>
    </row>
    <row r="3138" spans="3:54">
      <c r="C3138" s="9"/>
      <c r="F3138" s="9"/>
      <c r="G3138" s="9"/>
      <c r="I3138" s="9"/>
      <c r="L3138" s="9"/>
      <c r="O3138" s="9"/>
      <c r="P3138" s="9"/>
      <c r="R3138" s="9"/>
      <c r="U3138" s="9"/>
      <c r="AP3138" s="9"/>
      <c r="AS3138" s="9"/>
      <c r="AV3138" s="9"/>
      <c r="AW3138" s="9"/>
      <c r="AY3138" s="9"/>
      <c r="BB3138" s="9"/>
    </row>
    <row r="3139" spans="3:54">
      <c r="C3139" s="9"/>
      <c r="F3139" s="9"/>
      <c r="G3139" s="9"/>
      <c r="I3139" s="9"/>
      <c r="L3139" s="9"/>
      <c r="O3139" s="9"/>
      <c r="P3139" s="9"/>
      <c r="R3139" s="9"/>
      <c r="U3139" s="9"/>
      <c r="AP3139" s="9"/>
      <c r="AS3139" s="9"/>
      <c r="AV3139" s="9"/>
      <c r="AW3139" s="9"/>
      <c r="AY3139" s="9"/>
      <c r="BB3139" s="9"/>
    </row>
    <row r="3140" spans="3:54">
      <c r="C3140" s="9"/>
      <c r="F3140" s="9"/>
      <c r="G3140" s="9"/>
      <c r="I3140" s="9"/>
      <c r="L3140" s="9"/>
      <c r="O3140" s="9"/>
      <c r="P3140" s="9"/>
      <c r="R3140" s="9"/>
      <c r="U3140" s="9"/>
      <c r="AP3140" s="9"/>
      <c r="AS3140" s="9"/>
      <c r="AV3140" s="9"/>
      <c r="AW3140" s="9"/>
      <c r="AY3140" s="9"/>
      <c r="BB3140" s="9"/>
    </row>
    <row r="3141" spans="3:54">
      <c r="C3141" s="9"/>
      <c r="F3141" s="9"/>
      <c r="G3141" s="9"/>
      <c r="I3141" s="9"/>
      <c r="L3141" s="9"/>
      <c r="O3141" s="9"/>
      <c r="P3141" s="9"/>
      <c r="R3141" s="9"/>
      <c r="U3141" s="9"/>
      <c r="AP3141" s="9"/>
      <c r="AS3141" s="9"/>
      <c r="AV3141" s="9"/>
      <c r="AW3141" s="9"/>
      <c r="AY3141" s="9"/>
      <c r="BB3141" s="9"/>
    </row>
    <row r="3142" spans="3:54">
      <c r="C3142" s="9"/>
      <c r="F3142" s="9"/>
      <c r="G3142" s="9"/>
      <c r="I3142" s="9"/>
      <c r="L3142" s="9"/>
      <c r="O3142" s="9"/>
      <c r="P3142" s="9"/>
      <c r="R3142" s="9"/>
      <c r="U3142" s="9"/>
      <c r="AP3142" s="9"/>
      <c r="AS3142" s="9"/>
      <c r="AV3142" s="9"/>
      <c r="AW3142" s="9"/>
      <c r="AY3142" s="9"/>
      <c r="BB3142" s="9"/>
    </row>
    <row r="3143" spans="3:54">
      <c r="C3143" s="9"/>
      <c r="F3143" s="9"/>
      <c r="G3143" s="9"/>
      <c r="I3143" s="9"/>
      <c r="L3143" s="9"/>
      <c r="O3143" s="9"/>
      <c r="P3143" s="9"/>
      <c r="R3143" s="9"/>
      <c r="U3143" s="9"/>
      <c r="AP3143" s="9"/>
      <c r="AS3143" s="9"/>
      <c r="AV3143" s="9"/>
      <c r="AW3143" s="9"/>
      <c r="AY3143" s="9"/>
      <c r="BB3143" s="9"/>
    </row>
    <row r="3144" spans="3:54">
      <c r="C3144" s="9"/>
      <c r="F3144" s="9"/>
      <c r="G3144" s="9"/>
      <c r="I3144" s="9"/>
      <c r="L3144" s="9"/>
      <c r="O3144" s="9"/>
      <c r="P3144" s="9"/>
      <c r="R3144" s="9"/>
      <c r="U3144" s="9"/>
      <c r="AP3144" s="9"/>
      <c r="AS3144" s="9"/>
      <c r="AV3144" s="9"/>
      <c r="AW3144" s="9"/>
      <c r="AY3144" s="9"/>
      <c r="BB3144" s="9"/>
    </row>
    <row r="3145" spans="3:54">
      <c r="C3145" s="9"/>
      <c r="F3145" s="9"/>
      <c r="G3145" s="9"/>
      <c r="I3145" s="9"/>
      <c r="L3145" s="9"/>
      <c r="O3145" s="9"/>
      <c r="P3145" s="9"/>
      <c r="R3145" s="9"/>
      <c r="U3145" s="9"/>
      <c r="AP3145" s="9"/>
      <c r="AS3145" s="9"/>
      <c r="AV3145" s="9"/>
      <c r="AW3145" s="9"/>
      <c r="AY3145" s="9"/>
      <c r="BB3145" s="9"/>
    </row>
    <row r="3146" spans="3:54">
      <c r="C3146" s="9"/>
      <c r="F3146" s="9"/>
      <c r="G3146" s="9"/>
      <c r="I3146" s="9"/>
      <c r="L3146" s="9"/>
      <c r="O3146" s="9"/>
      <c r="P3146" s="9"/>
      <c r="R3146" s="9"/>
      <c r="U3146" s="9"/>
      <c r="AP3146" s="9"/>
      <c r="AS3146" s="9"/>
      <c r="AV3146" s="9"/>
      <c r="AW3146" s="9"/>
      <c r="AY3146" s="9"/>
      <c r="BB3146" s="9"/>
    </row>
    <row r="3147" spans="3:54">
      <c r="C3147" s="9"/>
      <c r="F3147" s="9"/>
      <c r="G3147" s="9"/>
      <c r="I3147" s="9"/>
      <c r="L3147" s="9"/>
      <c r="O3147" s="9"/>
      <c r="P3147" s="9"/>
      <c r="R3147" s="9"/>
      <c r="U3147" s="9"/>
      <c r="AP3147" s="9"/>
      <c r="AS3147" s="9"/>
      <c r="AV3147" s="9"/>
      <c r="AW3147" s="9"/>
      <c r="AY3147" s="9"/>
      <c r="BB3147" s="9"/>
    </row>
    <row r="3148" spans="3:54">
      <c r="C3148" s="9"/>
      <c r="F3148" s="9"/>
      <c r="G3148" s="9"/>
      <c r="I3148" s="9"/>
      <c r="L3148" s="9"/>
      <c r="O3148" s="9"/>
      <c r="P3148" s="9"/>
      <c r="R3148" s="9"/>
      <c r="U3148" s="9"/>
      <c r="AP3148" s="9"/>
      <c r="AS3148" s="9"/>
      <c r="AV3148" s="9"/>
      <c r="AW3148" s="9"/>
      <c r="AY3148" s="9"/>
      <c r="BB3148" s="9"/>
    </row>
    <row r="3149" spans="3:54">
      <c r="C3149" s="9"/>
      <c r="F3149" s="9"/>
      <c r="G3149" s="9"/>
      <c r="I3149" s="9"/>
      <c r="L3149" s="9"/>
      <c r="O3149" s="9"/>
      <c r="P3149" s="9"/>
      <c r="R3149" s="9"/>
      <c r="U3149" s="9"/>
      <c r="AP3149" s="9"/>
      <c r="AS3149" s="9"/>
      <c r="AV3149" s="9"/>
      <c r="AW3149" s="9"/>
      <c r="AY3149" s="9"/>
      <c r="BB3149" s="9"/>
    </row>
    <row r="3150" spans="3:54">
      <c r="C3150" s="9"/>
      <c r="F3150" s="9"/>
      <c r="G3150" s="9"/>
      <c r="I3150" s="9"/>
      <c r="L3150" s="9"/>
      <c r="O3150" s="9"/>
      <c r="P3150" s="9"/>
      <c r="R3150" s="9"/>
      <c r="U3150" s="9"/>
      <c r="AP3150" s="9"/>
      <c r="AS3150" s="9"/>
      <c r="AV3150" s="9"/>
      <c r="AW3150" s="9"/>
      <c r="AY3150" s="9"/>
      <c r="BB3150" s="9"/>
    </row>
    <row r="3151" spans="3:54">
      <c r="C3151" s="9"/>
      <c r="F3151" s="9"/>
      <c r="G3151" s="9"/>
      <c r="I3151" s="9"/>
      <c r="L3151" s="9"/>
      <c r="O3151" s="9"/>
      <c r="P3151" s="9"/>
      <c r="R3151" s="9"/>
      <c r="U3151" s="9"/>
      <c r="AP3151" s="9"/>
      <c r="AS3151" s="9"/>
      <c r="AV3151" s="9"/>
      <c r="AW3151" s="9"/>
      <c r="AY3151" s="9"/>
      <c r="BB3151" s="9"/>
    </row>
    <row r="3152" spans="3:54">
      <c r="C3152" s="9"/>
      <c r="F3152" s="9"/>
      <c r="G3152" s="9"/>
      <c r="I3152" s="9"/>
      <c r="L3152" s="9"/>
      <c r="O3152" s="9"/>
      <c r="P3152" s="9"/>
      <c r="R3152" s="9"/>
      <c r="U3152" s="9"/>
      <c r="AP3152" s="9"/>
      <c r="AS3152" s="9"/>
      <c r="AV3152" s="9"/>
      <c r="AW3152" s="9"/>
      <c r="AY3152" s="9"/>
      <c r="BB3152" s="9"/>
    </row>
    <row r="3153" spans="3:54">
      <c r="C3153" s="9"/>
      <c r="F3153" s="9"/>
      <c r="G3153" s="9"/>
      <c r="I3153" s="9"/>
      <c r="L3153" s="9"/>
      <c r="O3153" s="9"/>
      <c r="P3153" s="9"/>
      <c r="R3153" s="9"/>
      <c r="U3153" s="9"/>
      <c r="AP3153" s="9"/>
      <c r="AS3153" s="9"/>
      <c r="AV3153" s="9"/>
      <c r="AW3153" s="9"/>
      <c r="AY3153" s="9"/>
      <c r="BB3153" s="9"/>
    </row>
    <row r="3154" spans="3:54">
      <c r="C3154" s="9"/>
      <c r="F3154" s="9"/>
      <c r="G3154" s="9"/>
      <c r="I3154" s="9"/>
      <c r="L3154" s="9"/>
      <c r="O3154" s="9"/>
      <c r="P3154" s="9"/>
      <c r="R3154" s="9"/>
      <c r="U3154" s="9"/>
      <c r="AP3154" s="9"/>
      <c r="AS3154" s="9"/>
      <c r="AV3154" s="9"/>
      <c r="AW3154" s="9"/>
      <c r="AY3154" s="9"/>
      <c r="BB3154" s="9"/>
    </row>
    <row r="3155" spans="3:54">
      <c r="C3155" s="9"/>
      <c r="F3155" s="9"/>
      <c r="G3155" s="9"/>
      <c r="I3155" s="9"/>
      <c r="L3155" s="9"/>
      <c r="O3155" s="9"/>
      <c r="P3155" s="9"/>
      <c r="R3155" s="9"/>
      <c r="U3155" s="9"/>
      <c r="AP3155" s="9"/>
      <c r="AS3155" s="9"/>
      <c r="AV3155" s="9"/>
      <c r="AW3155" s="9"/>
      <c r="AY3155" s="9"/>
      <c r="BB3155" s="9"/>
    </row>
    <row r="3156" spans="3:54">
      <c r="C3156" s="9"/>
      <c r="F3156" s="9"/>
      <c r="G3156" s="9"/>
      <c r="I3156" s="9"/>
      <c r="L3156" s="9"/>
      <c r="O3156" s="9"/>
      <c r="P3156" s="9"/>
      <c r="R3156" s="9"/>
      <c r="U3156" s="9"/>
      <c r="AP3156" s="9"/>
      <c r="AS3156" s="9"/>
      <c r="AV3156" s="9"/>
      <c r="AW3156" s="9"/>
      <c r="AY3156" s="9"/>
      <c r="BB3156" s="9"/>
    </row>
    <row r="3157" spans="3:54">
      <c r="C3157" s="9"/>
      <c r="F3157" s="9"/>
      <c r="G3157" s="9"/>
      <c r="I3157" s="9"/>
      <c r="L3157" s="9"/>
      <c r="O3157" s="9"/>
      <c r="P3157" s="9"/>
      <c r="R3157" s="9"/>
      <c r="U3157" s="9"/>
      <c r="AP3157" s="9"/>
      <c r="AS3157" s="9"/>
      <c r="AV3157" s="9"/>
      <c r="AW3157" s="9"/>
      <c r="AY3157" s="9"/>
      <c r="BB3157" s="9"/>
    </row>
    <row r="3158" spans="3:54">
      <c r="C3158" s="9"/>
      <c r="F3158" s="9"/>
      <c r="G3158" s="9"/>
      <c r="I3158" s="9"/>
      <c r="L3158" s="9"/>
      <c r="O3158" s="9"/>
      <c r="P3158" s="9"/>
      <c r="R3158" s="9"/>
      <c r="U3158" s="9"/>
      <c r="AP3158" s="9"/>
      <c r="AS3158" s="9"/>
      <c r="AV3158" s="9"/>
      <c r="AW3158" s="9"/>
      <c r="AY3158" s="9"/>
      <c r="BB3158" s="9"/>
    </row>
    <row r="3159" spans="3:54">
      <c r="C3159" s="9"/>
      <c r="F3159" s="9"/>
      <c r="G3159" s="9"/>
      <c r="I3159" s="9"/>
      <c r="L3159" s="9"/>
      <c r="O3159" s="9"/>
      <c r="P3159" s="9"/>
      <c r="R3159" s="9"/>
      <c r="U3159" s="9"/>
      <c r="AP3159" s="9"/>
      <c r="AS3159" s="9"/>
      <c r="AV3159" s="9"/>
      <c r="AW3159" s="9"/>
      <c r="AY3159" s="9"/>
      <c r="BB3159" s="9"/>
    </row>
    <row r="3160" spans="3:54">
      <c r="C3160" s="9"/>
      <c r="F3160" s="9"/>
      <c r="G3160" s="9"/>
      <c r="I3160" s="9"/>
      <c r="L3160" s="9"/>
      <c r="O3160" s="9"/>
      <c r="P3160" s="9"/>
      <c r="R3160" s="9"/>
      <c r="U3160" s="9"/>
      <c r="AP3160" s="9"/>
      <c r="AS3160" s="9"/>
      <c r="AV3160" s="9"/>
      <c r="AW3160" s="9"/>
      <c r="AY3160" s="9"/>
      <c r="BB3160" s="9"/>
    </row>
    <row r="3161" spans="3:54">
      <c r="C3161" s="9"/>
      <c r="F3161" s="9"/>
      <c r="G3161" s="9"/>
      <c r="I3161" s="9"/>
      <c r="L3161" s="9"/>
      <c r="O3161" s="9"/>
      <c r="P3161" s="9"/>
      <c r="R3161" s="9"/>
      <c r="U3161" s="9"/>
      <c r="AP3161" s="9"/>
      <c r="AS3161" s="9"/>
      <c r="AV3161" s="9"/>
      <c r="AW3161" s="9"/>
      <c r="AY3161" s="9"/>
      <c r="BB3161" s="9"/>
    </row>
    <row r="3162" spans="3:54">
      <c r="C3162" s="9"/>
      <c r="F3162" s="9"/>
      <c r="G3162" s="9"/>
      <c r="I3162" s="9"/>
      <c r="L3162" s="9"/>
      <c r="O3162" s="9"/>
      <c r="P3162" s="9"/>
      <c r="R3162" s="9"/>
      <c r="U3162" s="9"/>
      <c r="AP3162" s="9"/>
      <c r="AS3162" s="9"/>
      <c r="AV3162" s="9"/>
      <c r="AW3162" s="9"/>
      <c r="AY3162" s="9"/>
      <c r="BB3162" s="9"/>
    </row>
    <row r="3163" spans="3:54">
      <c r="C3163" s="9"/>
      <c r="F3163" s="9"/>
      <c r="G3163" s="9"/>
      <c r="I3163" s="9"/>
      <c r="L3163" s="9"/>
      <c r="O3163" s="9"/>
      <c r="P3163" s="9"/>
      <c r="R3163" s="9"/>
      <c r="U3163" s="9"/>
      <c r="AP3163" s="9"/>
      <c r="AS3163" s="9"/>
      <c r="AV3163" s="9"/>
      <c r="AW3163" s="9"/>
      <c r="AY3163" s="9"/>
      <c r="BB3163" s="9"/>
    </row>
    <row r="3164" spans="3:54">
      <c r="C3164" s="9"/>
      <c r="F3164" s="9"/>
      <c r="G3164" s="9"/>
      <c r="I3164" s="9"/>
      <c r="L3164" s="9"/>
      <c r="O3164" s="9"/>
      <c r="P3164" s="9"/>
      <c r="R3164" s="9"/>
      <c r="U3164" s="9"/>
      <c r="AP3164" s="9"/>
      <c r="AS3164" s="9"/>
      <c r="AV3164" s="9"/>
      <c r="AW3164" s="9"/>
      <c r="AY3164" s="9"/>
      <c r="BB3164" s="9"/>
    </row>
    <row r="3165" spans="3:54">
      <c r="C3165" s="9"/>
      <c r="F3165" s="9"/>
      <c r="G3165" s="9"/>
      <c r="I3165" s="9"/>
      <c r="L3165" s="9"/>
      <c r="O3165" s="9"/>
      <c r="P3165" s="9"/>
      <c r="R3165" s="9"/>
      <c r="U3165" s="9"/>
      <c r="AP3165" s="9"/>
      <c r="AS3165" s="9"/>
      <c r="AV3165" s="9"/>
      <c r="AW3165" s="9"/>
      <c r="AY3165" s="9"/>
      <c r="BB3165" s="9"/>
    </row>
    <row r="3166" spans="3:54">
      <c r="C3166" s="9"/>
      <c r="F3166" s="9"/>
      <c r="G3166" s="9"/>
      <c r="I3166" s="9"/>
      <c r="L3166" s="9"/>
      <c r="O3166" s="9"/>
      <c r="P3166" s="9"/>
      <c r="R3166" s="9"/>
      <c r="U3166" s="9"/>
      <c r="AP3166" s="9"/>
      <c r="AS3166" s="9"/>
      <c r="AV3166" s="9"/>
      <c r="AW3166" s="9"/>
      <c r="AY3166" s="9"/>
      <c r="BB3166" s="9"/>
    </row>
    <row r="3167" spans="3:54">
      <c r="C3167" s="9"/>
      <c r="F3167" s="9"/>
      <c r="G3167" s="9"/>
      <c r="I3167" s="9"/>
      <c r="L3167" s="9"/>
      <c r="O3167" s="9"/>
      <c r="P3167" s="9"/>
      <c r="R3167" s="9"/>
      <c r="U3167" s="9"/>
      <c r="AP3167" s="9"/>
      <c r="AS3167" s="9"/>
      <c r="AV3167" s="9"/>
      <c r="AW3167" s="9"/>
      <c r="AY3167" s="9"/>
      <c r="BB3167" s="9"/>
    </row>
    <row r="3168" spans="3:54">
      <c r="C3168" s="9"/>
      <c r="F3168" s="9"/>
      <c r="G3168" s="9"/>
      <c r="I3168" s="9"/>
      <c r="L3168" s="9"/>
      <c r="O3168" s="9"/>
      <c r="P3168" s="9"/>
      <c r="R3168" s="9"/>
      <c r="U3168" s="9"/>
      <c r="AP3168" s="9"/>
      <c r="AS3168" s="9"/>
      <c r="AV3168" s="9"/>
      <c r="AW3168" s="9"/>
      <c r="AY3168" s="9"/>
      <c r="BB3168" s="9"/>
    </row>
    <row r="3169" spans="3:54">
      <c r="C3169" s="9"/>
      <c r="F3169" s="9"/>
      <c r="G3169" s="9"/>
      <c r="I3169" s="9"/>
      <c r="L3169" s="9"/>
      <c r="O3169" s="9"/>
      <c r="P3169" s="9"/>
      <c r="R3169" s="9"/>
      <c r="U3169" s="9"/>
      <c r="AP3169" s="9"/>
      <c r="AS3169" s="9"/>
      <c r="AV3169" s="9"/>
      <c r="AW3169" s="9"/>
      <c r="AY3169" s="9"/>
      <c r="BB3169" s="9"/>
    </row>
    <row r="3170" spans="3:54">
      <c r="C3170" s="9"/>
      <c r="F3170" s="9"/>
      <c r="G3170" s="9"/>
      <c r="I3170" s="9"/>
      <c r="L3170" s="9"/>
      <c r="O3170" s="9"/>
      <c r="P3170" s="9"/>
      <c r="R3170" s="9"/>
      <c r="U3170" s="9"/>
      <c r="AP3170" s="9"/>
      <c r="AS3170" s="9"/>
      <c r="AV3170" s="9"/>
      <c r="AW3170" s="9"/>
      <c r="AY3170" s="9"/>
      <c r="BB3170" s="9"/>
    </row>
    <row r="3171" spans="3:54">
      <c r="C3171" s="9"/>
      <c r="F3171" s="9"/>
      <c r="G3171" s="9"/>
      <c r="I3171" s="9"/>
      <c r="L3171" s="9"/>
      <c r="O3171" s="9"/>
      <c r="P3171" s="9"/>
      <c r="R3171" s="9"/>
      <c r="U3171" s="9"/>
      <c r="AP3171" s="9"/>
      <c r="AS3171" s="9"/>
      <c r="AV3171" s="9"/>
      <c r="AW3171" s="9"/>
      <c r="AY3171" s="9"/>
      <c r="BB3171" s="9"/>
    </row>
    <row r="3172" spans="3:54">
      <c r="C3172" s="9"/>
      <c r="F3172" s="9"/>
      <c r="G3172" s="9"/>
      <c r="I3172" s="9"/>
      <c r="L3172" s="9"/>
      <c r="O3172" s="9"/>
      <c r="P3172" s="9"/>
      <c r="R3172" s="9"/>
      <c r="U3172" s="9"/>
      <c r="AP3172" s="9"/>
      <c r="AS3172" s="9"/>
      <c r="AV3172" s="9"/>
      <c r="AW3172" s="9"/>
      <c r="AY3172" s="9"/>
      <c r="BB3172" s="9"/>
    </row>
    <row r="3173" spans="3:54">
      <c r="C3173" s="9"/>
      <c r="F3173" s="9"/>
      <c r="G3173" s="9"/>
      <c r="I3173" s="9"/>
      <c r="L3173" s="9"/>
      <c r="O3173" s="9"/>
      <c r="P3173" s="9"/>
      <c r="R3173" s="9"/>
      <c r="U3173" s="9"/>
      <c r="AP3173" s="9"/>
      <c r="AS3173" s="9"/>
      <c r="AV3173" s="9"/>
      <c r="AW3173" s="9"/>
      <c r="AY3173" s="9"/>
      <c r="BB3173" s="9"/>
    </row>
    <row r="3174" spans="3:54">
      <c r="C3174" s="9"/>
      <c r="F3174" s="9"/>
      <c r="G3174" s="9"/>
      <c r="I3174" s="9"/>
      <c r="L3174" s="9"/>
      <c r="O3174" s="9"/>
      <c r="P3174" s="9"/>
      <c r="R3174" s="9"/>
      <c r="U3174" s="9"/>
      <c r="AP3174" s="9"/>
      <c r="AS3174" s="9"/>
      <c r="AV3174" s="9"/>
      <c r="AW3174" s="9"/>
      <c r="AY3174" s="9"/>
      <c r="BB3174" s="9"/>
    </row>
    <row r="3175" spans="3:54">
      <c r="C3175" s="9"/>
      <c r="F3175" s="9"/>
      <c r="G3175" s="9"/>
      <c r="I3175" s="9"/>
      <c r="L3175" s="9"/>
      <c r="O3175" s="9"/>
      <c r="P3175" s="9"/>
      <c r="R3175" s="9"/>
      <c r="U3175" s="9"/>
      <c r="AP3175" s="9"/>
      <c r="AS3175" s="9"/>
      <c r="AV3175" s="9"/>
      <c r="AW3175" s="9"/>
      <c r="AY3175" s="9"/>
      <c r="BB3175" s="9"/>
    </row>
    <row r="3176" spans="3:54">
      <c r="C3176" s="9"/>
      <c r="F3176" s="9"/>
      <c r="G3176" s="9"/>
      <c r="I3176" s="9"/>
      <c r="L3176" s="9"/>
      <c r="O3176" s="9"/>
      <c r="P3176" s="9"/>
      <c r="R3176" s="9"/>
      <c r="U3176" s="9"/>
      <c r="AP3176" s="9"/>
      <c r="AS3176" s="9"/>
      <c r="AV3176" s="9"/>
      <c r="AW3176" s="9"/>
      <c r="AY3176" s="9"/>
      <c r="BB3176" s="9"/>
    </row>
    <row r="3177" spans="3:54">
      <c r="C3177" s="9"/>
      <c r="F3177" s="9"/>
      <c r="G3177" s="9"/>
      <c r="I3177" s="9"/>
      <c r="L3177" s="9"/>
      <c r="O3177" s="9"/>
      <c r="P3177" s="9"/>
      <c r="R3177" s="9"/>
      <c r="U3177" s="9"/>
      <c r="AP3177" s="9"/>
      <c r="AS3177" s="9"/>
      <c r="AV3177" s="9"/>
      <c r="AW3177" s="9"/>
      <c r="AY3177" s="9"/>
      <c r="BB3177" s="9"/>
    </row>
    <row r="3178" spans="3:54">
      <c r="C3178" s="9"/>
      <c r="F3178" s="9"/>
      <c r="G3178" s="9"/>
      <c r="I3178" s="9"/>
      <c r="L3178" s="9"/>
      <c r="O3178" s="9"/>
      <c r="P3178" s="9"/>
      <c r="R3178" s="9"/>
      <c r="U3178" s="9"/>
      <c r="AP3178" s="9"/>
      <c r="AS3178" s="9"/>
      <c r="AV3178" s="9"/>
      <c r="AW3178" s="9"/>
      <c r="AY3178" s="9"/>
      <c r="BB3178" s="9"/>
    </row>
    <row r="3179" spans="3:54">
      <c r="C3179" s="9"/>
      <c r="F3179" s="9"/>
      <c r="G3179" s="9"/>
      <c r="I3179" s="9"/>
      <c r="L3179" s="9"/>
      <c r="O3179" s="9"/>
      <c r="P3179" s="9"/>
      <c r="R3179" s="9"/>
      <c r="U3179" s="9"/>
      <c r="AP3179" s="9"/>
      <c r="AS3179" s="9"/>
      <c r="AV3179" s="9"/>
      <c r="AW3179" s="9"/>
      <c r="AY3179" s="9"/>
      <c r="BB3179" s="9"/>
    </row>
    <row r="3180" spans="3:54">
      <c r="C3180" s="9"/>
      <c r="F3180" s="9"/>
      <c r="G3180" s="9"/>
      <c r="I3180" s="9"/>
      <c r="L3180" s="9"/>
      <c r="O3180" s="9"/>
      <c r="P3180" s="9"/>
      <c r="R3180" s="9"/>
      <c r="U3180" s="9"/>
      <c r="AP3180" s="9"/>
      <c r="AS3180" s="9"/>
      <c r="AV3180" s="9"/>
      <c r="AW3180" s="9"/>
      <c r="AY3180" s="9"/>
      <c r="BB3180" s="9"/>
    </row>
    <row r="3181" spans="3:54">
      <c r="C3181" s="9"/>
      <c r="F3181" s="9"/>
      <c r="G3181" s="9"/>
      <c r="I3181" s="9"/>
      <c r="L3181" s="9"/>
      <c r="O3181" s="9"/>
      <c r="P3181" s="9"/>
      <c r="R3181" s="9"/>
      <c r="U3181" s="9"/>
      <c r="AP3181" s="9"/>
      <c r="AS3181" s="9"/>
      <c r="AV3181" s="9"/>
      <c r="AW3181" s="9"/>
      <c r="AY3181" s="9"/>
      <c r="BB3181" s="9"/>
    </row>
    <row r="3182" spans="3:54">
      <c r="C3182" s="9"/>
      <c r="F3182" s="9"/>
      <c r="G3182" s="9"/>
      <c r="I3182" s="9"/>
      <c r="L3182" s="9"/>
      <c r="O3182" s="9"/>
      <c r="P3182" s="9"/>
      <c r="R3182" s="9"/>
      <c r="U3182" s="9"/>
      <c r="AP3182" s="9"/>
      <c r="AS3182" s="9"/>
      <c r="AV3182" s="9"/>
      <c r="AW3182" s="9"/>
      <c r="AY3182" s="9"/>
      <c r="BB3182" s="9"/>
    </row>
    <row r="3183" spans="3:54">
      <c r="C3183" s="9"/>
      <c r="F3183" s="9"/>
      <c r="G3183" s="9"/>
      <c r="I3183" s="9"/>
      <c r="L3183" s="9"/>
      <c r="O3183" s="9"/>
      <c r="P3183" s="9"/>
      <c r="R3183" s="9"/>
      <c r="U3183" s="9"/>
      <c r="AP3183" s="9"/>
      <c r="AS3183" s="9"/>
      <c r="AV3183" s="9"/>
      <c r="AW3183" s="9"/>
      <c r="AY3183" s="9"/>
      <c r="BB3183" s="9"/>
    </row>
    <row r="3184" spans="3:54">
      <c r="C3184" s="9"/>
      <c r="F3184" s="9"/>
      <c r="G3184" s="9"/>
      <c r="I3184" s="9"/>
      <c r="L3184" s="9"/>
      <c r="O3184" s="9"/>
      <c r="P3184" s="9"/>
      <c r="R3184" s="9"/>
      <c r="U3184" s="9"/>
      <c r="AP3184" s="9"/>
      <c r="AS3184" s="9"/>
      <c r="AV3184" s="9"/>
      <c r="AW3184" s="9"/>
      <c r="AY3184" s="9"/>
      <c r="BB3184" s="9"/>
    </row>
    <row r="3185" spans="3:54">
      <c r="C3185" s="9"/>
      <c r="F3185" s="9"/>
      <c r="G3185" s="9"/>
      <c r="I3185" s="9"/>
      <c r="L3185" s="9"/>
      <c r="O3185" s="9"/>
      <c r="P3185" s="9"/>
      <c r="R3185" s="9"/>
      <c r="U3185" s="9"/>
      <c r="AP3185" s="9"/>
      <c r="AS3185" s="9"/>
      <c r="AV3185" s="9"/>
      <c r="AW3185" s="9"/>
      <c r="AY3185" s="9"/>
      <c r="BB3185" s="9"/>
    </row>
    <row r="3186" spans="3:54">
      <c r="C3186" s="9"/>
      <c r="F3186" s="9"/>
      <c r="G3186" s="9"/>
      <c r="I3186" s="9"/>
      <c r="L3186" s="9"/>
      <c r="O3186" s="9"/>
      <c r="P3186" s="9"/>
      <c r="R3186" s="9"/>
      <c r="U3186" s="9"/>
      <c r="AP3186" s="9"/>
      <c r="AS3186" s="9"/>
      <c r="AV3186" s="9"/>
      <c r="AW3186" s="9"/>
      <c r="AY3186" s="9"/>
      <c r="BB3186" s="9"/>
    </row>
    <row r="3187" spans="3:54">
      <c r="C3187" s="9"/>
      <c r="F3187" s="9"/>
      <c r="G3187" s="9"/>
      <c r="I3187" s="9"/>
      <c r="L3187" s="9"/>
      <c r="O3187" s="9"/>
      <c r="P3187" s="9"/>
      <c r="R3187" s="9"/>
      <c r="U3187" s="9"/>
      <c r="AP3187" s="9"/>
      <c r="AS3187" s="9"/>
      <c r="AV3187" s="9"/>
      <c r="AW3187" s="9"/>
      <c r="AY3187" s="9"/>
      <c r="BB3187" s="9"/>
    </row>
    <row r="3188" spans="3:54">
      <c r="C3188" s="9"/>
      <c r="F3188" s="9"/>
      <c r="G3188" s="9"/>
      <c r="I3188" s="9"/>
      <c r="L3188" s="9"/>
      <c r="O3188" s="9"/>
      <c r="P3188" s="9"/>
      <c r="R3188" s="9"/>
      <c r="U3188" s="9"/>
      <c r="AP3188" s="9"/>
      <c r="AS3188" s="9"/>
      <c r="AV3188" s="9"/>
      <c r="AW3188" s="9"/>
      <c r="AY3188" s="9"/>
      <c r="BB3188" s="9"/>
    </row>
    <row r="3189" spans="3:54">
      <c r="C3189" s="9"/>
      <c r="F3189" s="9"/>
      <c r="G3189" s="9"/>
      <c r="I3189" s="9"/>
      <c r="L3189" s="9"/>
      <c r="O3189" s="9"/>
      <c r="P3189" s="9"/>
      <c r="R3189" s="9"/>
      <c r="U3189" s="9"/>
      <c r="AP3189" s="9"/>
      <c r="AS3189" s="9"/>
      <c r="AV3189" s="9"/>
      <c r="AW3189" s="9"/>
      <c r="AY3189" s="9"/>
      <c r="BB3189" s="9"/>
    </row>
    <row r="3190" spans="3:54">
      <c r="C3190" s="9"/>
      <c r="F3190" s="9"/>
      <c r="G3190" s="9"/>
      <c r="I3190" s="9"/>
      <c r="L3190" s="9"/>
      <c r="O3190" s="9"/>
      <c r="P3190" s="9"/>
      <c r="R3190" s="9"/>
      <c r="U3190" s="9"/>
      <c r="AP3190" s="9"/>
      <c r="AS3190" s="9"/>
      <c r="AV3190" s="9"/>
      <c r="AW3190" s="9"/>
      <c r="AY3190" s="9"/>
      <c r="BB3190" s="9"/>
    </row>
    <row r="3191" spans="3:54">
      <c r="C3191" s="9"/>
      <c r="F3191" s="9"/>
      <c r="G3191" s="9"/>
      <c r="I3191" s="9"/>
      <c r="L3191" s="9"/>
      <c r="O3191" s="9"/>
      <c r="P3191" s="9"/>
      <c r="R3191" s="9"/>
      <c r="U3191" s="9"/>
      <c r="AP3191" s="9"/>
      <c r="AS3191" s="9"/>
      <c r="AV3191" s="9"/>
      <c r="AW3191" s="9"/>
      <c r="AY3191" s="9"/>
      <c r="BB3191" s="9"/>
    </row>
    <row r="3192" spans="3:54">
      <c r="C3192" s="9"/>
      <c r="F3192" s="9"/>
      <c r="G3192" s="9"/>
      <c r="I3192" s="9"/>
      <c r="L3192" s="9"/>
      <c r="O3192" s="9"/>
      <c r="P3192" s="9"/>
      <c r="R3192" s="9"/>
      <c r="U3192" s="9"/>
      <c r="AP3192" s="9"/>
      <c r="AS3192" s="9"/>
      <c r="AV3192" s="9"/>
      <c r="AW3192" s="9"/>
      <c r="AY3192" s="9"/>
      <c r="BB3192" s="9"/>
    </row>
    <row r="3193" spans="3:54">
      <c r="C3193" s="9"/>
      <c r="F3193" s="9"/>
      <c r="G3193" s="9"/>
      <c r="I3193" s="9"/>
      <c r="L3193" s="9"/>
      <c r="O3193" s="9"/>
      <c r="P3193" s="9"/>
      <c r="R3193" s="9"/>
      <c r="U3193" s="9"/>
      <c r="AP3193" s="9"/>
      <c r="AS3193" s="9"/>
      <c r="AV3193" s="9"/>
      <c r="AW3193" s="9"/>
      <c r="AY3193" s="9"/>
      <c r="BB3193" s="9"/>
    </row>
    <row r="3194" spans="3:54">
      <c r="C3194" s="9"/>
      <c r="F3194" s="9"/>
      <c r="G3194" s="9"/>
      <c r="I3194" s="9"/>
      <c r="L3194" s="9"/>
      <c r="O3194" s="9"/>
      <c r="P3194" s="9"/>
      <c r="R3194" s="9"/>
      <c r="U3194" s="9"/>
      <c r="AP3194" s="9"/>
      <c r="AS3194" s="9"/>
      <c r="AV3194" s="9"/>
      <c r="AW3194" s="9"/>
      <c r="AY3194" s="9"/>
      <c r="BB3194" s="9"/>
    </row>
    <row r="3195" spans="3:54">
      <c r="C3195" s="9"/>
      <c r="F3195" s="9"/>
      <c r="G3195" s="9"/>
      <c r="I3195" s="9"/>
      <c r="L3195" s="9"/>
      <c r="O3195" s="9"/>
      <c r="P3195" s="9"/>
      <c r="R3195" s="9"/>
      <c r="U3195" s="9"/>
      <c r="AP3195" s="9"/>
      <c r="AS3195" s="9"/>
      <c r="AV3195" s="9"/>
      <c r="AW3195" s="9"/>
      <c r="AY3195" s="9"/>
      <c r="BB3195" s="9"/>
    </row>
    <row r="3196" spans="3:54">
      <c r="C3196" s="9"/>
      <c r="F3196" s="9"/>
      <c r="G3196" s="9"/>
      <c r="I3196" s="9"/>
      <c r="L3196" s="9"/>
      <c r="O3196" s="9"/>
      <c r="P3196" s="9"/>
      <c r="R3196" s="9"/>
      <c r="U3196" s="9"/>
      <c r="AP3196" s="9"/>
      <c r="AS3196" s="9"/>
      <c r="AV3196" s="9"/>
      <c r="AW3196" s="9"/>
      <c r="AY3196" s="9"/>
      <c r="BB3196" s="9"/>
    </row>
    <row r="3197" spans="3:54">
      <c r="C3197" s="9"/>
      <c r="F3197" s="9"/>
      <c r="G3197" s="9"/>
      <c r="I3197" s="9"/>
      <c r="L3197" s="9"/>
      <c r="O3197" s="9"/>
      <c r="P3197" s="9"/>
      <c r="R3197" s="9"/>
      <c r="U3197" s="9"/>
      <c r="AP3197" s="9"/>
      <c r="AS3197" s="9"/>
      <c r="AV3197" s="9"/>
      <c r="AW3197" s="9"/>
      <c r="AY3197" s="9"/>
      <c r="BB3197" s="9"/>
    </row>
    <row r="3198" spans="3:54">
      <c r="C3198" s="9"/>
      <c r="F3198" s="9"/>
      <c r="G3198" s="9"/>
      <c r="I3198" s="9"/>
      <c r="L3198" s="9"/>
      <c r="O3198" s="9"/>
      <c r="P3198" s="9"/>
      <c r="R3198" s="9"/>
      <c r="U3198" s="9"/>
      <c r="AP3198" s="9"/>
      <c r="AS3198" s="9"/>
      <c r="AV3198" s="9"/>
      <c r="AW3198" s="9"/>
      <c r="AY3198" s="9"/>
      <c r="BB3198" s="9"/>
    </row>
    <row r="3199" spans="3:54">
      <c r="C3199" s="9"/>
      <c r="F3199" s="9"/>
      <c r="G3199" s="9"/>
      <c r="I3199" s="9"/>
      <c r="L3199" s="9"/>
      <c r="O3199" s="9"/>
      <c r="P3199" s="9"/>
      <c r="R3199" s="9"/>
      <c r="U3199" s="9"/>
      <c r="AP3199" s="9"/>
      <c r="AS3199" s="9"/>
      <c r="AV3199" s="9"/>
      <c r="AW3199" s="9"/>
      <c r="AY3199" s="9"/>
      <c r="BB3199" s="9"/>
    </row>
    <row r="3200" spans="3:54">
      <c r="C3200" s="9"/>
      <c r="F3200" s="9"/>
      <c r="G3200" s="9"/>
      <c r="I3200" s="9"/>
      <c r="L3200" s="9"/>
      <c r="O3200" s="9"/>
      <c r="P3200" s="9"/>
      <c r="R3200" s="9"/>
      <c r="U3200" s="9"/>
      <c r="AP3200" s="9"/>
      <c r="AS3200" s="9"/>
      <c r="AV3200" s="9"/>
      <c r="AW3200" s="9"/>
      <c r="AY3200" s="9"/>
      <c r="BB3200" s="9"/>
    </row>
    <row r="3201" spans="3:54">
      <c r="C3201" s="9"/>
      <c r="F3201" s="9"/>
      <c r="G3201" s="9"/>
      <c r="I3201" s="9"/>
      <c r="L3201" s="9"/>
      <c r="O3201" s="9"/>
      <c r="P3201" s="9"/>
      <c r="R3201" s="9"/>
      <c r="U3201" s="9"/>
      <c r="AP3201" s="9"/>
      <c r="AS3201" s="9"/>
      <c r="AV3201" s="9"/>
      <c r="AW3201" s="9"/>
      <c r="AY3201" s="9"/>
      <c r="BB3201" s="9"/>
    </row>
    <row r="3202" spans="3:54">
      <c r="C3202" s="9"/>
      <c r="F3202" s="9"/>
      <c r="G3202" s="9"/>
      <c r="I3202" s="9"/>
      <c r="L3202" s="9"/>
      <c r="O3202" s="9"/>
      <c r="P3202" s="9"/>
      <c r="R3202" s="9"/>
      <c r="U3202" s="9"/>
      <c r="AP3202" s="9"/>
      <c r="AS3202" s="9"/>
      <c r="AV3202" s="9"/>
      <c r="AW3202" s="9"/>
      <c r="AY3202" s="9"/>
      <c r="BB3202" s="9"/>
    </row>
    <row r="3203" spans="3:54">
      <c r="C3203" s="9"/>
      <c r="F3203" s="9"/>
      <c r="G3203" s="9"/>
      <c r="I3203" s="9"/>
      <c r="L3203" s="9"/>
      <c r="O3203" s="9"/>
      <c r="P3203" s="9"/>
      <c r="R3203" s="9"/>
      <c r="U3203" s="9"/>
      <c r="AP3203" s="9"/>
      <c r="AS3203" s="9"/>
      <c r="AV3203" s="9"/>
      <c r="AW3203" s="9"/>
      <c r="AY3203" s="9"/>
      <c r="BB3203" s="9"/>
    </row>
    <row r="3204" spans="3:54">
      <c r="C3204" s="9"/>
      <c r="F3204" s="9"/>
      <c r="G3204" s="9"/>
      <c r="I3204" s="9"/>
      <c r="L3204" s="9"/>
      <c r="O3204" s="9"/>
      <c r="P3204" s="9"/>
      <c r="R3204" s="9"/>
      <c r="U3204" s="9"/>
      <c r="AP3204" s="9"/>
      <c r="AS3204" s="9"/>
      <c r="AV3204" s="9"/>
      <c r="AW3204" s="9"/>
      <c r="AY3204" s="9"/>
      <c r="BB3204" s="9"/>
    </row>
    <row r="3205" spans="3:54">
      <c r="C3205" s="9"/>
      <c r="F3205" s="9"/>
      <c r="G3205" s="9"/>
      <c r="I3205" s="9"/>
      <c r="L3205" s="9"/>
      <c r="O3205" s="9"/>
      <c r="P3205" s="9"/>
      <c r="R3205" s="9"/>
      <c r="U3205" s="9"/>
      <c r="AP3205" s="9"/>
      <c r="AS3205" s="9"/>
      <c r="AV3205" s="9"/>
      <c r="AW3205" s="9"/>
      <c r="AY3205" s="9"/>
      <c r="BB3205" s="9"/>
    </row>
    <row r="3206" spans="3:54">
      <c r="C3206" s="9"/>
      <c r="F3206" s="9"/>
      <c r="G3206" s="9"/>
      <c r="I3206" s="9"/>
      <c r="L3206" s="9"/>
      <c r="O3206" s="9"/>
      <c r="P3206" s="9"/>
      <c r="R3206" s="9"/>
      <c r="U3206" s="9"/>
      <c r="AP3206" s="9"/>
      <c r="AS3206" s="9"/>
      <c r="AV3206" s="9"/>
      <c r="AW3206" s="9"/>
      <c r="AY3206" s="9"/>
      <c r="BB3206" s="9"/>
    </row>
    <row r="3207" spans="3:54">
      <c r="C3207" s="9"/>
      <c r="F3207" s="9"/>
      <c r="G3207" s="9"/>
      <c r="I3207" s="9"/>
      <c r="L3207" s="9"/>
      <c r="O3207" s="9"/>
      <c r="P3207" s="9"/>
      <c r="R3207" s="9"/>
      <c r="U3207" s="9"/>
      <c r="AP3207" s="9"/>
      <c r="AS3207" s="9"/>
      <c r="AV3207" s="9"/>
      <c r="AW3207" s="9"/>
      <c r="AY3207" s="9"/>
      <c r="BB3207" s="9"/>
    </row>
    <row r="3208" spans="3:54">
      <c r="C3208" s="9"/>
      <c r="F3208" s="9"/>
      <c r="G3208" s="9"/>
      <c r="I3208" s="9"/>
      <c r="L3208" s="9"/>
      <c r="O3208" s="9"/>
      <c r="P3208" s="9"/>
      <c r="R3208" s="9"/>
      <c r="U3208" s="9"/>
      <c r="AP3208" s="9"/>
      <c r="AS3208" s="9"/>
      <c r="AV3208" s="9"/>
      <c r="AW3208" s="9"/>
      <c r="AY3208" s="9"/>
      <c r="BB3208" s="9"/>
    </row>
    <row r="3209" spans="3:54">
      <c r="C3209" s="9"/>
      <c r="F3209" s="9"/>
      <c r="G3209" s="9"/>
      <c r="I3209" s="9"/>
      <c r="L3209" s="9"/>
      <c r="O3209" s="9"/>
      <c r="P3209" s="9"/>
      <c r="R3209" s="9"/>
      <c r="U3209" s="9"/>
      <c r="AP3209" s="9"/>
      <c r="AS3209" s="9"/>
      <c r="AV3209" s="9"/>
      <c r="AW3209" s="9"/>
      <c r="AY3209" s="9"/>
      <c r="BB3209" s="9"/>
    </row>
    <row r="3210" spans="3:54">
      <c r="C3210" s="9"/>
      <c r="F3210" s="9"/>
      <c r="G3210" s="9"/>
      <c r="I3210" s="9"/>
      <c r="L3210" s="9"/>
      <c r="O3210" s="9"/>
      <c r="P3210" s="9"/>
      <c r="R3210" s="9"/>
      <c r="U3210" s="9"/>
      <c r="AP3210" s="9"/>
      <c r="AS3210" s="9"/>
      <c r="AV3210" s="9"/>
      <c r="AW3210" s="9"/>
      <c r="AY3210" s="9"/>
      <c r="BB3210" s="9"/>
    </row>
    <row r="3211" spans="3:54">
      <c r="C3211" s="9"/>
      <c r="F3211" s="9"/>
      <c r="G3211" s="9"/>
      <c r="I3211" s="9"/>
      <c r="L3211" s="9"/>
      <c r="O3211" s="9"/>
      <c r="P3211" s="9"/>
      <c r="R3211" s="9"/>
      <c r="U3211" s="9"/>
      <c r="AP3211" s="9"/>
      <c r="AS3211" s="9"/>
      <c r="AV3211" s="9"/>
      <c r="AW3211" s="9"/>
      <c r="AY3211" s="9"/>
      <c r="BB3211" s="9"/>
    </row>
    <row r="3212" spans="3:54">
      <c r="C3212" s="9"/>
      <c r="F3212" s="9"/>
      <c r="G3212" s="9"/>
      <c r="I3212" s="9"/>
      <c r="L3212" s="9"/>
      <c r="O3212" s="9"/>
      <c r="P3212" s="9"/>
      <c r="R3212" s="9"/>
      <c r="U3212" s="9"/>
      <c r="AP3212" s="9"/>
      <c r="AS3212" s="9"/>
      <c r="AV3212" s="9"/>
      <c r="AW3212" s="9"/>
      <c r="AY3212" s="9"/>
      <c r="BB3212" s="9"/>
    </row>
    <row r="3213" spans="3:54">
      <c r="C3213" s="9"/>
      <c r="F3213" s="9"/>
      <c r="G3213" s="9"/>
      <c r="I3213" s="9"/>
      <c r="L3213" s="9"/>
      <c r="O3213" s="9"/>
      <c r="P3213" s="9"/>
      <c r="R3213" s="9"/>
      <c r="U3213" s="9"/>
      <c r="AP3213" s="9"/>
      <c r="AS3213" s="9"/>
      <c r="AV3213" s="9"/>
      <c r="AW3213" s="9"/>
      <c r="AY3213" s="9"/>
      <c r="BB3213" s="9"/>
    </row>
    <row r="3214" spans="3:54">
      <c r="C3214" s="9"/>
      <c r="F3214" s="9"/>
      <c r="G3214" s="9"/>
      <c r="I3214" s="9"/>
      <c r="L3214" s="9"/>
      <c r="O3214" s="9"/>
      <c r="P3214" s="9"/>
      <c r="R3214" s="9"/>
      <c r="U3214" s="9"/>
      <c r="AP3214" s="9"/>
      <c r="AS3214" s="9"/>
      <c r="AV3214" s="9"/>
      <c r="AW3214" s="9"/>
      <c r="AY3214" s="9"/>
      <c r="BB3214" s="9"/>
    </row>
    <row r="3215" spans="3:54">
      <c r="C3215" s="9"/>
      <c r="F3215" s="9"/>
      <c r="G3215" s="9"/>
      <c r="I3215" s="9"/>
      <c r="L3215" s="9"/>
      <c r="O3215" s="9"/>
      <c r="P3215" s="9"/>
      <c r="R3215" s="9"/>
      <c r="U3215" s="9"/>
      <c r="AP3215" s="9"/>
      <c r="AS3215" s="9"/>
      <c r="AV3215" s="9"/>
      <c r="AW3215" s="9"/>
      <c r="AY3215" s="9"/>
      <c r="BB3215" s="9"/>
    </row>
    <row r="3216" spans="3:54">
      <c r="C3216" s="9"/>
      <c r="F3216" s="9"/>
      <c r="G3216" s="9"/>
      <c r="I3216" s="9"/>
      <c r="L3216" s="9"/>
      <c r="O3216" s="9"/>
      <c r="P3216" s="9"/>
      <c r="R3216" s="9"/>
      <c r="U3216" s="9"/>
      <c r="AP3216" s="9"/>
      <c r="AS3216" s="9"/>
      <c r="AV3216" s="9"/>
      <c r="AW3216" s="9"/>
      <c r="AY3216" s="9"/>
      <c r="BB3216" s="9"/>
    </row>
    <row r="3217" spans="3:54">
      <c r="C3217" s="9"/>
      <c r="F3217" s="9"/>
      <c r="G3217" s="9"/>
      <c r="I3217" s="9"/>
      <c r="L3217" s="9"/>
      <c r="O3217" s="9"/>
      <c r="P3217" s="9"/>
      <c r="R3217" s="9"/>
      <c r="U3217" s="9"/>
      <c r="AP3217" s="9"/>
      <c r="AS3217" s="9"/>
      <c r="AV3217" s="9"/>
      <c r="AW3217" s="9"/>
      <c r="AY3217" s="9"/>
      <c r="BB3217" s="9"/>
    </row>
    <row r="3218" spans="3:54">
      <c r="C3218" s="9"/>
      <c r="F3218" s="9"/>
      <c r="G3218" s="9"/>
      <c r="I3218" s="9"/>
      <c r="L3218" s="9"/>
      <c r="O3218" s="9"/>
      <c r="P3218" s="9"/>
      <c r="R3218" s="9"/>
      <c r="U3218" s="9"/>
      <c r="AP3218" s="9"/>
      <c r="AS3218" s="9"/>
      <c r="AV3218" s="9"/>
      <c r="AW3218" s="9"/>
      <c r="AY3218" s="9"/>
      <c r="BB3218" s="9"/>
    </row>
    <row r="3219" spans="3:54">
      <c r="C3219" s="9"/>
      <c r="F3219" s="9"/>
      <c r="G3219" s="9"/>
      <c r="I3219" s="9"/>
      <c r="L3219" s="9"/>
      <c r="O3219" s="9"/>
      <c r="P3219" s="9"/>
      <c r="R3219" s="9"/>
      <c r="U3219" s="9"/>
      <c r="AP3219" s="9"/>
      <c r="AS3219" s="9"/>
      <c r="AV3219" s="9"/>
      <c r="AW3219" s="9"/>
      <c r="AY3219" s="9"/>
      <c r="BB3219" s="9"/>
    </row>
    <row r="3220" spans="3:54">
      <c r="C3220" s="9"/>
      <c r="F3220" s="9"/>
      <c r="G3220" s="9"/>
      <c r="I3220" s="9"/>
      <c r="L3220" s="9"/>
      <c r="O3220" s="9"/>
      <c r="P3220" s="9"/>
      <c r="R3220" s="9"/>
      <c r="U3220" s="9"/>
      <c r="AP3220" s="9"/>
      <c r="AS3220" s="9"/>
      <c r="AV3220" s="9"/>
      <c r="AW3220" s="9"/>
      <c r="AY3220" s="9"/>
      <c r="BB3220" s="9"/>
    </row>
    <row r="3221" spans="3:54">
      <c r="C3221" s="9"/>
      <c r="F3221" s="9"/>
      <c r="G3221" s="9"/>
      <c r="I3221" s="9"/>
      <c r="L3221" s="9"/>
      <c r="O3221" s="9"/>
      <c r="P3221" s="9"/>
      <c r="R3221" s="9"/>
      <c r="U3221" s="9"/>
      <c r="AP3221" s="9"/>
      <c r="AS3221" s="9"/>
      <c r="AV3221" s="9"/>
      <c r="AW3221" s="9"/>
      <c r="AY3221" s="9"/>
      <c r="BB3221" s="9"/>
    </row>
    <row r="3222" spans="3:54">
      <c r="C3222" s="9"/>
      <c r="F3222" s="9"/>
      <c r="G3222" s="9"/>
      <c r="I3222" s="9"/>
      <c r="L3222" s="9"/>
      <c r="O3222" s="9"/>
      <c r="P3222" s="9"/>
      <c r="R3222" s="9"/>
      <c r="U3222" s="9"/>
      <c r="AP3222" s="9"/>
      <c r="AS3222" s="9"/>
      <c r="AV3222" s="9"/>
      <c r="AW3222" s="9"/>
      <c r="AY3222" s="9"/>
      <c r="BB3222" s="9"/>
    </row>
    <row r="3223" spans="3:54">
      <c r="C3223" s="9"/>
      <c r="F3223" s="9"/>
      <c r="G3223" s="9"/>
      <c r="I3223" s="9"/>
      <c r="L3223" s="9"/>
      <c r="O3223" s="9"/>
      <c r="P3223" s="9"/>
      <c r="R3223" s="9"/>
      <c r="U3223" s="9"/>
      <c r="AP3223" s="9"/>
      <c r="AS3223" s="9"/>
      <c r="AV3223" s="9"/>
      <c r="AW3223" s="9"/>
      <c r="AY3223" s="9"/>
      <c r="BB3223" s="9"/>
    </row>
    <row r="3224" spans="3:54">
      <c r="C3224" s="9"/>
      <c r="F3224" s="9"/>
      <c r="G3224" s="9"/>
      <c r="I3224" s="9"/>
      <c r="L3224" s="9"/>
      <c r="O3224" s="9"/>
      <c r="P3224" s="9"/>
      <c r="R3224" s="9"/>
      <c r="U3224" s="9"/>
      <c r="AP3224" s="9"/>
      <c r="AS3224" s="9"/>
      <c r="AV3224" s="9"/>
      <c r="AW3224" s="9"/>
      <c r="AY3224" s="9"/>
      <c r="BB3224" s="9"/>
    </row>
    <row r="3225" spans="3:54">
      <c r="C3225" s="9"/>
      <c r="F3225" s="9"/>
      <c r="G3225" s="9"/>
      <c r="I3225" s="9"/>
      <c r="L3225" s="9"/>
      <c r="O3225" s="9"/>
      <c r="P3225" s="9"/>
      <c r="R3225" s="9"/>
      <c r="U3225" s="9"/>
      <c r="AP3225" s="9"/>
      <c r="AS3225" s="9"/>
      <c r="AV3225" s="9"/>
      <c r="AW3225" s="9"/>
      <c r="AY3225" s="9"/>
      <c r="BB3225" s="9"/>
    </row>
    <row r="3226" spans="3:54">
      <c r="C3226" s="9"/>
      <c r="F3226" s="9"/>
      <c r="G3226" s="9"/>
      <c r="I3226" s="9"/>
      <c r="L3226" s="9"/>
      <c r="O3226" s="9"/>
      <c r="P3226" s="9"/>
      <c r="R3226" s="9"/>
      <c r="U3226" s="9"/>
      <c r="AP3226" s="9"/>
      <c r="AS3226" s="9"/>
      <c r="AV3226" s="9"/>
      <c r="AW3226" s="9"/>
      <c r="AY3226" s="9"/>
      <c r="BB3226" s="9"/>
    </row>
    <row r="3227" spans="3:54">
      <c r="C3227" s="9"/>
      <c r="F3227" s="9"/>
      <c r="G3227" s="9"/>
      <c r="I3227" s="9"/>
      <c r="L3227" s="9"/>
      <c r="O3227" s="9"/>
      <c r="P3227" s="9"/>
      <c r="R3227" s="9"/>
      <c r="U3227" s="9"/>
      <c r="AP3227" s="9"/>
      <c r="AS3227" s="9"/>
      <c r="AV3227" s="9"/>
      <c r="AW3227" s="9"/>
      <c r="AY3227" s="9"/>
      <c r="BB3227" s="9"/>
    </row>
    <row r="3228" spans="3:54">
      <c r="C3228" s="9"/>
      <c r="F3228" s="9"/>
      <c r="G3228" s="9"/>
      <c r="I3228" s="9"/>
      <c r="L3228" s="9"/>
      <c r="O3228" s="9"/>
      <c r="P3228" s="9"/>
      <c r="R3228" s="9"/>
      <c r="U3228" s="9"/>
      <c r="AP3228" s="9"/>
      <c r="AS3228" s="9"/>
      <c r="AV3228" s="9"/>
      <c r="AW3228" s="9"/>
      <c r="AY3228" s="9"/>
      <c r="BB3228" s="9"/>
    </row>
    <row r="3229" spans="3:54">
      <c r="C3229" s="9"/>
      <c r="F3229" s="9"/>
      <c r="G3229" s="9"/>
      <c r="I3229" s="9"/>
      <c r="L3229" s="9"/>
      <c r="O3229" s="9"/>
      <c r="P3229" s="9"/>
      <c r="R3229" s="9"/>
      <c r="U3229" s="9"/>
      <c r="AP3229" s="9"/>
      <c r="AS3229" s="9"/>
      <c r="AV3229" s="9"/>
      <c r="AW3229" s="9"/>
      <c r="AY3229" s="9"/>
      <c r="BB3229" s="9"/>
    </row>
    <row r="3230" spans="3:54">
      <c r="C3230" s="9"/>
      <c r="F3230" s="9"/>
      <c r="G3230" s="9"/>
      <c r="I3230" s="9"/>
      <c r="L3230" s="9"/>
      <c r="O3230" s="9"/>
      <c r="P3230" s="9"/>
      <c r="R3230" s="9"/>
      <c r="U3230" s="9"/>
      <c r="AP3230" s="9"/>
      <c r="AS3230" s="9"/>
      <c r="AV3230" s="9"/>
      <c r="AW3230" s="9"/>
      <c r="AY3230" s="9"/>
      <c r="BB3230" s="9"/>
    </row>
    <row r="3231" spans="3:54">
      <c r="C3231" s="9"/>
      <c r="F3231" s="9"/>
      <c r="G3231" s="9"/>
      <c r="I3231" s="9"/>
      <c r="L3231" s="9"/>
      <c r="O3231" s="9"/>
      <c r="P3231" s="9"/>
      <c r="R3231" s="9"/>
      <c r="U3231" s="9"/>
      <c r="AP3231" s="9"/>
      <c r="AS3231" s="9"/>
      <c r="AV3231" s="9"/>
      <c r="AW3231" s="9"/>
      <c r="AY3231" s="9"/>
      <c r="BB3231" s="9"/>
    </row>
    <row r="3232" spans="3:54">
      <c r="C3232" s="9"/>
      <c r="F3232" s="9"/>
      <c r="G3232" s="9"/>
      <c r="I3232" s="9"/>
      <c r="L3232" s="9"/>
      <c r="O3232" s="9"/>
      <c r="P3232" s="9"/>
      <c r="R3232" s="9"/>
      <c r="U3232" s="9"/>
      <c r="AP3232" s="9"/>
      <c r="AS3232" s="9"/>
      <c r="AV3232" s="9"/>
      <c r="AW3232" s="9"/>
      <c r="AY3232" s="9"/>
      <c r="BB3232" s="9"/>
    </row>
    <row r="3233" spans="3:54">
      <c r="C3233" s="9"/>
      <c r="F3233" s="9"/>
      <c r="G3233" s="9"/>
      <c r="I3233" s="9"/>
      <c r="L3233" s="9"/>
      <c r="O3233" s="9"/>
      <c r="P3233" s="9"/>
      <c r="R3233" s="9"/>
      <c r="U3233" s="9"/>
      <c r="AP3233" s="9"/>
      <c r="AS3233" s="9"/>
      <c r="AV3233" s="9"/>
      <c r="AW3233" s="9"/>
      <c r="AY3233" s="9"/>
      <c r="BB3233" s="9"/>
    </row>
    <row r="3234" spans="3:54">
      <c r="C3234" s="9"/>
      <c r="F3234" s="9"/>
      <c r="G3234" s="9"/>
      <c r="I3234" s="9"/>
      <c r="L3234" s="9"/>
      <c r="O3234" s="9"/>
      <c r="P3234" s="9"/>
      <c r="R3234" s="9"/>
      <c r="U3234" s="9"/>
      <c r="AP3234" s="9"/>
      <c r="AS3234" s="9"/>
      <c r="AV3234" s="9"/>
      <c r="AW3234" s="9"/>
      <c r="AY3234" s="9"/>
      <c r="BB3234" s="9"/>
    </row>
    <row r="3235" spans="3:54">
      <c r="C3235" s="9"/>
      <c r="F3235" s="9"/>
      <c r="G3235" s="9"/>
      <c r="I3235" s="9"/>
      <c r="L3235" s="9"/>
      <c r="O3235" s="9"/>
      <c r="P3235" s="9"/>
      <c r="R3235" s="9"/>
      <c r="U3235" s="9"/>
      <c r="AP3235" s="9"/>
      <c r="AS3235" s="9"/>
      <c r="AV3235" s="9"/>
      <c r="AW3235" s="9"/>
      <c r="AY3235" s="9"/>
      <c r="BB3235" s="9"/>
    </row>
    <row r="3236" spans="3:54">
      <c r="C3236" s="9"/>
      <c r="F3236" s="9"/>
      <c r="G3236" s="9"/>
      <c r="I3236" s="9"/>
      <c r="L3236" s="9"/>
      <c r="O3236" s="9"/>
      <c r="P3236" s="9"/>
      <c r="R3236" s="9"/>
      <c r="U3236" s="9"/>
      <c r="AP3236" s="9"/>
      <c r="AS3236" s="9"/>
      <c r="AV3236" s="9"/>
      <c r="AW3236" s="9"/>
      <c r="AY3236" s="9"/>
      <c r="BB3236" s="9"/>
    </row>
    <row r="3237" spans="3:54">
      <c r="C3237" s="9"/>
      <c r="F3237" s="9"/>
      <c r="G3237" s="9"/>
      <c r="I3237" s="9"/>
      <c r="L3237" s="9"/>
      <c r="O3237" s="9"/>
      <c r="P3237" s="9"/>
      <c r="R3237" s="9"/>
      <c r="U3237" s="9"/>
      <c r="AP3237" s="9"/>
      <c r="AS3237" s="9"/>
      <c r="AV3237" s="9"/>
      <c r="AW3237" s="9"/>
      <c r="AY3237" s="9"/>
      <c r="BB3237" s="9"/>
    </row>
    <row r="3238" spans="3:54">
      <c r="C3238" s="9"/>
      <c r="F3238" s="9"/>
      <c r="G3238" s="9"/>
      <c r="I3238" s="9"/>
      <c r="L3238" s="9"/>
      <c r="O3238" s="9"/>
      <c r="P3238" s="9"/>
      <c r="R3238" s="9"/>
      <c r="U3238" s="9"/>
      <c r="AP3238" s="9"/>
      <c r="AS3238" s="9"/>
      <c r="AV3238" s="9"/>
      <c r="AW3238" s="9"/>
      <c r="AY3238" s="9"/>
      <c r="BB3238" s="9"/>
    </row>
    <row r="3239" spans="3:54">
      <c r="C3239" s="9"/>
      <c r="F3239" s="9"/>
      <c r="G3239" s="9"/>
      <c r="I3239" s="9"/>
      <c r="L3239" s="9"/>
      <c r="O3239" s="9"/>
      <c r="P3239" s="9"/>
      <c r="R3239" s="9"/>
      <c r="U3239" s="9"/>
      <c r="AP3239" s="9"/>
      <c r="AS3239" s="9"/>
      <c r="AV3239" s="9"/>
      <c r="AW3239" s="9"/>
      <c r="AY3239" s="9"/>
      <c r="BB3239" s="9"/>
    </row>
    <row r="3240" spans="3:54">
      <c r="C3240" s="9"/>
      <c r="F3240" s="9"/>
      <c r="G3240" s="9"/>
      <c r="I3240" s="9"/>
      <c r="L3240" s="9"/>
      <c r="O3240" s="9"/>
      <c r="P3240" s="9"/>
      <c r="R3240" s="9"/>
      <c r="U3240" s="9"/>
      <c r="AP3240" s="9"/>
      <c r="AS3240" s="9"/>
      <c r="AV3240" s="9"/>
      <c r="AW3240" s="9"/>
      <c r="AY3240" s="9"/>
      <c r="BB3240" s="9"/>
    </row>
    <row r="3241" spans="3:54">
      <c r="C3241" s="9"/>
      <c r="F3241" s="9"/>
      <c r="G3241" s="9"/>
      <c r="I3241" s="9"/>
      <c r="L3241" s="9"/>
      <c r="O3241" s="9"/>
      <c r="P3241" s="9"/>
      <c r="R3241" s="9"/>
      <c r="U3241" s="9"/>
      <c r="AP3241" s="9"/>
      <c r="AS3241" s="9"/>
      <c r="AV3241" s="9"/>
      <c r="AW3241" s="9"/>
      <c r="AY3241" s="9"/>
      <c r="BB3241" s="9"/>
    </row>
    <row r="3242" spans="3:54">
      <c r="C3242" s="9"/>
      <c r="F3242" s="9"/>
      <c r="G3242" s="9"/>
      <c r="I3242" s="9"/>
      <c r="L3242" s="9"/>
      <c r="O3242" s="9"/>
      <c r="P3242" s="9"/>
      <c r="R3242" s="9"/>
      <c r="U3242" s="9"/>
      <c r="AP3242" s="9"/>
      <c r="AS3242" s="9"/>
      <c r="AV3242" s="9"/>
      <c r="AW3242" s="9"/>
      <c r="AY3242" s="9"/>
      <c r="BB3242" s="9"/>
    </row>
    <row r="3243" spans="3:54">
      <c r="C3243" s="9"/>
      <c r="F3243" s="9"/>
      <c r="G3243" s="9"/>
      <c r="I3243" s="9"/>
      <c r="L3243" s="9"/>
      <c r="O3243" s="9"/>
      <c r="P3243" s="9"/>
      <c r="R3243" s="9"/>
      <c r="U3243" s="9"/>
      <c r="AP3243" s="9"/>
      <c r="AS3243" s="9"/>
      <c r="AV3243" s="9"/>
      <c r="AW3243" s="9"/>
      <c r="AY3243" s="9"/>
      <c r="BB3243" s="9"/>
    </row>
    <row r="3244" spans="3:54">
      <c r="C3244" s="9"/>
      <c r="F3244" s="9"/>
      <c r="G3244" s="9"/>
      <c r="I3244" s="9"/>
      <c r="L3244" s="9"/>
      <c r="O3244" s="9"/>
      <c r="P3244" s="9"/>
      <c r="R3244" s="9"/>
      <c r="U3244" s="9"/>
      <c r="AP3244" s="9"/>
      <c r="AS3244" s="9"/>
      <c r="AV3244" s="9"/>
      <c r="AW3244" s="9"/>
      <c r="AY3244" s="9"/>
      <c r="BB3244" s="9"/>
    </row>
    <row r="3245" spans="3:54">
      <c r="C3245" s="9"/>
      <c r="F3245" s="9"/>
      <c r="G3245" s="9"/>
      <c r="I3245" s="9"/>
      <c r="L3245" s="9"/>
      <c r="O3245" s="9"/>
      <c r="P3245" s="9"/>
      <c r="R3245" s="9"/>
      <c r="U3245" s="9"/>
      <c r="AP3245" s="9"/>
      <c r="AS3245" s="9"/>
      <c r="AV3245" s="9"/>
      <c r="AW3245" s="9"/>
      <c r="AY3245" s="9"/>
      <c r="BB3245" s="9"/>
    </row>
    <row r="3246" spans="3:54">
      <c r="C3246" s="9"/>
      <c r="F3246" s="9"/>
      <c r="G3246" s="9"/>
      <c r="I3246" s="9"/>
      <c r="L3246" s="9"/>
      <c r="O3246" s="9"/>
      <c r="P3246" s="9"/>
      <c r="R3246" s="9"/>
      <c r="U3246" s="9"/>
      <c r="AP3246" s="9"/>
      <c r="AS3246" s="9"/>
      <c r="AV3246" s="9"/>
      <c r="AW3246" s="9"/>
      <c r="AY3246" s="9"/>
      <c r="BB3246" s="9"/>
    </row>
    <row r="3247" spans="3:54">
      <c r="C3247" s="9"/>
      <c r="F3247" s="9"/>
      <c r="G3247" s="9"/>
      <c r="I3247" s="9"/>
      <c r="L3247" s="9"/>
      <c r="O3247" s="9"/>
      <c r="P3247" s="9"/>
      <c r="R3247" s="9"/>
      <c r="U3247" s="9"/>
      <c r="AP3247" s="9"/>
      <c r="AS3247" s="9"/>
      <c r="AV3247" s="9"/>
      <c r="AW3247" s="9"/>
      <c r="AY3247" s="9"/>
      <c r="BB3247" s="9"/>
    </row>
    <row r="3248" spans="3:54">
      <c r="C3248" s="9"/>
      <c r="F3248" s="9"/>
      <c r="G3248" s="9"/>
      <c r="I3248" s="9"/>
      <c r="L3248" s="9"/>
      <c r="O3248" s="9"/>
      <c r="P3248" s="9"/>
      <c r="R3248" s="9"/>
      <c r="U3248" s="9"/>
      <c r="AP3248" s="9"/>
      <c r="AS3248" s="9"/>
      <c r="AV3248" s="9"/>
      <c r="AW3248" s="9"/>
      <c r="AY3248" s="9"/>
      <c r="BB3248" s="9"/>
    </row>
    <row r="3249" spans="3:54">
      <c r="C3249" s="9"/>
      <c r="F3249" s="9"/>
      <c r="G3249" s="9"/>
      <c r="I3249" s="9"/>
      <c r="L3249" s="9"/>
      <c r="O3249" s="9"/>
      <c r="P3249" s="9"/>
      <c r="R3249" s="9"/>
      <c r="U3249" s="9"/>
      <c r="AP3249" s="9"/>
      <c r="AS3249" s="9"/>
      <c r="AV3249" s="9"/>
      <c r="AW3249" s="9"/>
      <c r="AY3249" s="9"/>
      <c r="BB3249" s="9"/>
    </row>
    <row r="3250" spans="3:54">
      <c r="C3250" s="9"/>
      <c r="F3250" s="9"/>
      <c r="G3250" s="9"/>
      <c r="I3250" s="9"/>
      <c r="L3250" s="9"/>
      <c r="O3250" s="9"/>
      <c r="P3250" s="9"/>
      <c r="R3250" s="9"/>
      <c r="U3250" s="9"/>
      <c r="AP3250" s="9"/>
      <c r="AS3250" s="9"/>
      <c r="AV3250" s="9"/>
      <c r="AW3250" s="9"/>
      <c r="AY3250" s="9"/>
      <c r="BB3250" s="9"/>
    </row>
    <row r="3251" spans="3:54">
      <c r="C3251" s="9"/>
      <c r="F3251" s="9"/>
      <c r="G3251" s="9"/>
      <c r="I3251" s="9"/>
      <c r="L3251" s="9"/>
      <c r="O3251" s="9"/>
      <c r="P3251" s="9"/>
      <c r="R3251" s="9"/>
      <c r="U3251" s="9"/>
      <c r="AP3251" s="9"/>
      <c r="AS3251" s="9"/>
      <c r="AV3251" s="9"/>
      <c r="AW3251" s="9"/>
      <c r="AY3251" s="9"/>
      <c r="BB3251" s="9"/>
    </row>
    <row r="3252" spans="3:54">
      <c r="C3252" s="9"/>
      <c r="F3252" s="9"/>
      <c r="G3252" s="9"/>
      <c r="I3252" s="9"/>
      <c r="L3252" s="9"/>
      <c r="O3252" s="9"/>
      <c r="P3252" s="9"/>
      <c r="R3252" s="9"/>
      <c r="U3252" s="9"/>
      <c r="AP3252" s="9"/>
      <c r="AS3252" s="9"/>
      <c r="AV3252" s="9"/>
      <c r="AW3252" s="9"/>
      <c r="AY3252" s="9"/>
      <c r="BB3252" s="9"/>
    </row>
    <row r="3253" spans="3:54">
      <c r="C3253" s="9"/>
      <c r="F3253" s="9"/>
      <c r="G3253" s="9"/>
      <c r="I3253" s="9"/>
      <c r="L3253" s="9"/>
      <c r="O3253" s="9"/>
      <c r="P3253" s="9"/>
      <c r="R3253" s="9"/>
      <c r="U3253" s="9"/>
      <c r="AP3253" s="9"/>
      <c r="AS3253" s="9"/>
      <c r="AV3253" s="9"/>
      <c r="AW3253" s="9"/>
      <c r="AY3253" s="9"/>
      <c r="BB3253" s="9"/>
    </row>
    <row r="3254" spans="3:54">
      <c r="C3254" s="9"/>
      <c r="F3254" s="9"/>
      <c r="G3254" s="9"/>
      <c r="I3254" s="9"/>
      <c r="L3254" s="9"/>
      <c r="O3254" s="9"/>
      <c r="P3254" s="9"/>
      <c r="R3254" s="9"/>
      <c r="U3254" s="9"/>
      <c r="AP3254" s="9"/>
      <c r="AS3254" s="9"/>
      <c r="AV3254" s="9"/>
      <c r="AW3254" s="9"/>
      <c r="AY3254" s="9"/>
      <c r="BB3254" s="9"/>
    </row>
    <row r="3255" spans="3:54">
      <c r="C3255" s="9"/>
      <c r="F3255" s="9"/>
      <c r="G3255" s="9"/>
      <c r="I3255" s="9"/>
      <c r="L3255" s="9"/>
      <c r="O3255" s="9"/>
      <c r="P3255" s="9"/>
      <c r="R3255" s="9"/>
      <c r="U3255" s="9"/>
      <c r="AP3255" s="9"/>
      <c r="AS3255" s="9"/>
      <c r="AV3255" s="9"/>
      <c r="AW3255" s="9"/>
      <c r="AY3255" s="9"/>
      <c r="BB3255" s="9"/>
    </row>
    <row r="3256" spans="3:54">
      <c r="C3256" s="9"/>
      <c r="F3256" s="9"/>
      <c r="G3256" s="9"/>
      <c r="I3256" s="9"/>
      <c r="L3256" s="9"/>
      <c r="O3256" s="9"/>
      <c r="P3256" s="9"/>
      <c r="R3256" s="9"/>
      <c r="U3256" s="9"/>
      <c r="AP3256" s="9"/>
      <c r="AS3256" s="9"/>
      <c r="AV3256" s="9"/>
      <c r="AW3256" s="9"/>
      <c r="AY3256" s="9"/>
      <c r="BB3256" s="9"/>
    </row>
    <row r="3257" spans="3:54">
      <c r="C3257" s="9"/>
      <c r="F3257" s="9"/>
      <c r="G3257" s="9"/>
      <c r="I3257" s="9"/>
      <c r="L3257" s="9"/>
      <c r="O3257" s="9"/>
      <c r="P3257" s="9"/>
      <c r="R3257" s="9"/>
      <c r="U3257" s="9"/>
      <c r="AP3257" s="9"/>
      <c r="AS3257" s="9"/>
      <c r="AV3257" s="9"/>
      <c r="AW3257" s="9"/>
      <c r="AY3257" s="9"/>
      <c r="BB3257" s="9"/>
    </row>
    <row r="3258" spans="3:54">
      <c r="C3258" s="9"/>
      <c r="F3258" s="9"/>
      <c r="G3258" s="9"/>
      <c r="I3258" s="9"/>
      <c r="L3258" s="9"/>
      <c r="O3258" s="9"/>
      <c r="P3258" s="9"/>
      <c r="R3258" s="9"/>
      <c r="U3258" s="9"/>
      <c r="AP3258" s="9"/>
      <c r="AS3258" s="9"/>
      <c r="AV3258" s="9"/>
      <c r="AW3258" s="9"/>
      <c r="AY3258" s="9"/>
      <c r="BB3258" s="9"/>
    </row>
    <row r="3259" spans="3:54">
      <c r="C3259" s="9"/>
      <c r="F3259" s="9"/>
      <c r="G3259" s="9"/>
      <c r="I3259" s="9"/>
      <c r="L3259" s="9"/>
      <c r="O3259" s="9"/>
      <c r="P3259" s="9"/>
      <c r="R3259" s="9"/>
      <c r="U3259" s="9"/>
      <c r="AP3259" s="9"/>
      <c r="AS3259" s="9"/>
      <c r="AV3259" s="9"/>
      <c r="AW3259" s="9"/>
      <c r="AY3259" s="9"/>
      <c r="BB3259" s="9"/>
    </row>
    <row r="3260" spans="3:54">
      <c r="C3260" s="9"/>
      <c r="F3260" s="9"/>
      <c r="G3260" s="9"/>
      <c r="I3260" s="9"/>
      <c r="L3260" s="9"/>
      <c r="O3260" s="9"/>
      <c r="P3260" s="9"/>
      <c r="R3260" s="9"/>
      <c r="U3260" s="9"/>
      <c r="AP3260" s="9"/>
      <c r="AS3260" s="9"/>
      <c r="AV3260" s="9"/>
      <c r="AW3260" s="9"/>
      <c r="AY3260" s="9"/>
      <c r="BB3260" s="9"/>
    </row>
    <row r="3261" spans="3:54">
      <c r="C3261" s="9"/>
      <c r="F3261" s="9"/>
      <c r="G3261" s="9"/>
      <c r="I3261" s="9"/>
      <c r="L3261" s="9"/>
      <c r="O3261" s="9"/>
      <c r="P3261" s="9"/>
      <c r="R3261" s="9"/>
      <c r="U3261" s="9"/>
      <c r="AP3261" s="9"/>
      <c r="AS3261" s="9"/>
      <c r="AV3261" s="9"/>
      <c r="AW3261" s="9"/>
      <c r="AY3261" s="9"/>
      <c r="BB3261" s="9"/>
    </row>
    <row r="3262" spans="3:54">
      <c r="C3262" s="9"/>
      <c r="F3262" s="9"/>
      <c r="G3262" s="9"/>
      <c r="I3262" s="9"/>
      <c r="L3262" s="9"/>
      <c r="O3262" s="9"/>
      <c r="P3262" s="9"/>
      <c r="R3262" s="9"/>
      <c r="U3262" s="9"/>
      <c r="AP3262" s="9"/>
      <c r="AS3262" s="9"/>
      <c r="AV3262" s="9"/>
      <c r="AW3262" s="9"/>
      <c r="AY3262" s="9"/>
      <c r="BB3262" s="9"/>
    </row>
    <row r="3263" spans="3:54">
      <c r="C3263" s="9"/>
      <c r="F3263" s="9"/>
      <c r="G3263" s="9"/>
      <c r="I3263" s="9"/>
      <c r="L3263" s="9"/>
      <c r="O3263" s="9"/>
      <c r="P3263" s="9"/>
      <c r="R3263" s="9"/>
      <c r="U3263" s="9"/>
      <c r="AP3263" s="9"/>
      <c r="AS3263" s="9"/>
      <c r="AV3263" s="9"/>
      <c r="AW3263" s="9"/>
      <c r="AY3263" s="9"/>
      <c r="BB3263" s="9"/>
    </row>
    <row r="3264" spans="3:54">
      <c r="C3264" s="9"/>
      <c r="F3264" s="9"/>
      <c r="G3264" s="9"/>
      <c r="I3264" s="9"/>
      <c r="L3264" s="9"/>
      <c r="O3264" s="9"/>
      <c r="P3264" s="9"/>
      <c r="R3264" s="9"/>
      <c r="U3264" s="9"/>
      <c r="AP3264" s="9"/>
      <c r="AS3264" s="9"/>
      <c r="AV3264" s="9"/>
      <c r="AW3264" s="9"/>
      <c r="AY3264" s="9"/>
      <c r="BB3264" s="9"/>
    </row>
    <row r="3265" spans="3:54">
      <c r="C3265" s="9"/>
      <c r="F3265" s="9"/>
      <c r="G3265" s="9"/>
      <c r="I3265" s="9"/>
      <c r="L3265" s="9"/>
      <c r="O3265" s="9"/>
      <c r="P3265" s="9"/>
      <c r="R3265" s="9"/>
      <c r="U3265" s="9"/>
      <c r="AP3265" s="9"/>
      <c r="AS3265" s="9"/>
      <c r="AV3265" s="9"/>
      <c r="AW3265" s="9"/>
      <c r="AY3265" s="9"/>
      <c r="BB3265" s="9"/>
    </row>
    <row r="3266" spans="3:54">
      <c r="C3266" s="9"/>
      <c r="F3266" s="9"/>
      <c r="G3266" s="9"/>
      <c r="I3266" s="9"/>
      <c r="L3266" s="9"/>
      <c r="O3266" s="9"/>
      <c r="P3266" s="9"/>
      <c r="R3266" s="9"/>
      <c r="U3266" s="9"/>
      <c r="AP3266" s="9"/>
      <c r="AS3266" s="9"/>
      <c r="AV3266" s="9"/>
      <c r="AW3266" s="9"/>
      <c r="AY3266" s="9"/>
      <c r="BB3266" s="9"/>
    </row>
    <row r="3267" spans="3:54">
      <c r="C3267" s="9"/>
      <c r="F3267" s="9"/>
      <c r="G3267" s="9"/>
      <c r="I3267" s="9"/>
      <c r="L3267" s="9"/>
      <c r="O3267" s="9"/>
      <c r="P3267" s="9"/>
      <c r="R3267" s="9"/>
      <c r="U3267" s="9"/>
      <c r="AP3267" s="9"/>
      <c r="AS3267" s="9"/>
      <c r="AV3267" s="9"/>
      <c r="AW3267" s="9"/>
      <c r="AY3267" s="9"/>
      <c r="BB3267" s="9"/>
    </row>
    <row r="3268" spans="3:54">
      <c r="C3268" s="9"/>
      <c r="F3268" s="9"/>
      <c r="G3268" s="9"/>
      <c r="I3268" s="9"/>
      <c r="L3268" s="9"/>
      <c r="O3268" s="9"/>
      <c r="P3268" s="9"/>
      <c r="R3268" s="9"/>
      <c r="U3268" s="9"/>
      <c r="AP3268" s="9"/>
      <c r="AS3268" s="9"/>
      <c r="AV3268" s="9"/>
      <c r="AW3268" s="9"/>
      <c r="AY3268" s="9"/>
      <c r="BB3268" s="9"/>
    </row>
    <row r="3269" spans="3:54">
      <c r="C3269" s="9"/>
      <c r="F3269" s="9"/>
      <c r="G3269" s="9"/>
      <c r="I3269" s="9"/>
      <c r="L3269" s="9"/>
      <c r="O3269" s="9"/>
      <c r="P3269" s="9"/>
      <c r="R3269" s="9"/>
      <c r="U3269" s="9"/>
      <c r="AP3269" s="9"/>
      <c r="AS3269" s="9"/>
      <c r="AV3269" s="9"/>
      <c r="AW3269" s="9"/>
      <c r="AY3269" s="9"/>
      <c r="BB3269" s="9"/>
    </row>
    <row r="3270" spans="3:54">
      <c r="C3270" s="9"/>
      <c r="F3270" s="9"/>
      <c r="G3270" s="9"/>
      <c r="I3270" s="9"/>
      <c r="L3270" s="9"/>
      <c r="O3270" s="9"/>
      <c r="P3270" s="9"/>
      <c r="R3270" s="9"/>
      <c r="U3270" s="9"/>
      <c r="AP3270" s="9"/>
      <c r="AS3270" s="9"/>
      <c r="AV3270" s="9"/>
      <c r="AW3270" s="9"/>
      <c r="AY3270" s="9"/>
      <c r="BB3270" s="9"/>
    </row>
    <row r="3271" spans="3:54">
      <c r="C3271" s="9"/>
      <c r="F3271" s="9"/>
      <c r="G3271" s="9"/>
      <c r="I3271" s="9"/>
      <c r="L3271" s="9"/>
      <c r="O3271" s="9"/>
      <c r="P3271" s="9"/>
      <c r="R3271" s="9"/>
      <c r="U3271" s="9"/>
      <c r="AP3271" s="9"/>
      <c r="AS3271" s="9"/>
      <c r="AV3271" s="9"/>
      <c r="AW3271" s="9"/>
      <c r="AY3271" s="9"/>
      <c r="BB3271" s="9"/>
    </row>
    <row r="3272" spans="3:54">
      <c r="C3272" s="9"/>
      <c r="F3272" s="9"/>
      <c r="G3272" s="9"/>
      <c r="I3272" s="9"/>
      <c r="L3272" s="9"/>
      <c r="O3272" s="9"/>
      <c r="P3272" s="9"/>
      <c r="R3272" s="9"/>
      <c r="U3272" s="9"/>
      <c r="AP3272" s="9"/>
      <c r="AS3272" s="9"/>
      <c r="AV3272" s="9"/>
      <c r="AW3272" s="9"/>
      <c r="AY3272" s="9"/>
      <c r="BB3272" s="9"/>
    </row>
    <row r="3273" spans="3:54">
      <c r="C3273" s="9"/>
      <c r="F3273" s="9"/>
      <c r="G3273" s="9"/>
      <c r="I3273" s="9"/>
      <c r="L3273" s="9"/>
      <c r="O3273" s="9"/>
      <c r="P3273" s="9"/>
      <c r="R3273" s="9"/>
      <c r="U3273" s="9"/>
      <c r="AP3273" s="9"/>
      <c r="AS3273" s="9"/>
      <c r="AV3273" s="9"/>
      <c r="AW3273" s="9"/>
      <c r="AY3273" s="9"/>
      <c r="BB3273" s="9"/>
    </row>
    <row r="3274" spans="3:54">
      <c r="C3274" s="9"/>
      <c r="F3274" s="9"/>
      <c r="G3274" s="9"/>
      <c r="I3274" s="9"/>
      <c r="L3274" s="9"/>
      <c r="O3274" s="9"/>
      <c r="P3274" s="9"/>
      <c r="R3274" s="9"/>
      <c r="U3274" s="9"/>
      <c r="AP3274" s="9"/>
      <c r="AS3274" s="9"/>
      <c r="AV3274" s="9"/>
      <c r="AW3274" s="9"/>
      <c r="AY3274" s="9"/>
      <c r="BB3274" s="9"/>
    </row>
    <row r="3275" spans="3:54">
      <c r="C3275" s="9"/>
      <c r="F3275" s="9"/>
      <c r="G3275" s="9"/>
      <c r="I3275" s="9"/>
      <c r="L3275" s="9"/>
      <c r="O3275" s="9"/>
      <c r="P3275" s="9"/>
      <c r="R3275" s="9"/>
      <c r="U3275" s="9"/>
      <c r="AP3275" s="9"/>
      <c r="AS3275" s="9"/>
      <c r="AV3275" s="9"/>
      <c r="AW3275" s="9"/>
      <c r="AY3275" s="9"/>
      <c r="BB3275" s="9"/>
    </row>
    <row r="3276" spans="3:54">
      <c r="C3276" s="9"/>
      <c r="F3276" s="9"/>
      <c r="G3276" s="9"/>
      <c r="I3276" s="9"/>
      <c r="L3276" s="9"/>
      <c r="O3276" s="9"/>
      <c r="P3276" s="9"/>
      <c r="R3276" s="9"/>
      <c r="U3276" s="9"/>
      <c r="AP3276" s="9"/>
      <c r="AS3276" s="9"/>
      <c r="AV3276" s="9"/>
      <c r="AW3276" s="9"/>
      <c r="AY3276" s="9"/>
      <c r="BB3276" s="9"/>
    </row>
    <row r="3277" spans="3:54">
      <c r="C3277" s="9"/>
      <c r="F3277" s="9"/>
      <c r="G3277" s="9"/>
      <c r="I3277" s="9"/>
      <c r="L3277" s="9"/>
      <c r="O3277" s="9"/>
      <c r="P3277" s="9"/>
      <c r="R3277" s="9"/>
      <c r="U3277" s="9"/>
      <c r="AP3277" s="9"/>
      <c r="AS3277" s="9"/>
      <c r="AV3277" s="9"/>
      <c r="AW3277" s="9"/>
      <c r="AY3277" s="9"/>
      <c r="BB3277" s="9"/>
    </row>
    <row r="3278" spans="3:54">
      <c r="C3278" s="9"/>
      <c r="F3278" s="9"/>
      <c r="G3278" s="9"/>
      <c r="I3278" s="9"/>
      <c r="L3278" s="9"/>
      <c r="O3278" s="9"/>
      <c r="P3278" s="9"/>
      <c r="R3278" s="9"/>
      <c r="U3278" s="9"/>
      <c r="AP3278" s="9"/>
      <c r="AS3278" s="9"/>
      <c r="AV3278" s="9"/>
      <c r="AW3278" s="9"/>
      <c r="AY3278" s="9"/>
      <c r="BB3278" s="9"/>
    </row>
    <row r="3279" spans="3:54">
      <c r="C3279" s="9"/>
      <c r="F3279" s="9"/>
      <c r="G3279" s="9"/>
      <c r="I3279" s="9"/>
      <c r="L3279" s="9"/>
      <c r="O3279" s="9"/>
      <c r="P3279" s="9"/>
      <c r="R3279" s="9"/>
      <c r="U3279" s="9"/>
      <c r="AP3279" s="9"/>
      <c r="AS3279" s="9"/>
      <c r="AV3279" s="9"/>
      <c r="AW3279" s="9"/>
      <c r="AY3279" s="9"/>
      <c r="BB3279" s="9"/>
    </row>
    <row r="3280" spans="3:54">
      <c r="C3280" s="9"/>
      <c r="F3280" s="9"/>
      <c r="G3280" s="9"/>
      <c r="I3280" s="9"/>
      <c r="L3280" s="9"/>
      <c r="O3280" s="9"/>
      <c r="P3280" s="9"/>
      <c r="R3280" s="9"/>
      <c r="U3280" s="9"/>
      <c r="AP3280" s="9"/>
      <c r="AS3280" s="9"/>
      <c r="AV3280" s="9"/>
      <c r="AW3280" s="9"/>
      <c r="AY3280" s="9"/>
      <c r="BB3280" s="9"/>
    </row>
    <row r="3281" spans="3:54">
      <c r="C3281" s="9"/>
      <c r="F3281" s="9"/>
      <c r="G3281" s="9"/>
      <c r="I3281" s="9"/>
      <c r="L3281" s="9"/>
      <c r="O3281" s="9"/>
      <c r="P3281" s="9"/>
      <c r="R3281" s="9"/>
      <c r="U3281" s="9"/>
      <c r="AP3281" s="9"/>
      <c r="AS3281" s="9"/>
      <c r="AV3281" s="9"/>
      <c r="AW3281" s="9"/>
      <c r="AY3281" s="9"/>
      <c r="BB3281" s="9"/>
    </row>
    <row r="3282" spans="3:54">
      <c r="C3282" s="9"/>
      <c r="F3282" s="9"/>
      <c r="G3282" s="9"/>
      <c r="I3282" s="9"/>
      <c r="L3282" s="9"/>
      <c r="O3282" s="9"/>
      <c r="P3282" s="9"/>
      <c r="R3282" s="9"/>
      <c r="U3282" s="9"/>
      <c r="AP3282" s="9"/>
      <c r="AS3282" s="9"/>
      <c r="AV3282" s="9"/>
      <c r="AW3282" s="9"/>
      <c r="AY3282" s="9"/>
      <c r="BB3282" s="9"/>
    </row>
    <row r="3283" spans="3:54">
      <c r="C3283" s="9"/>
      <c r="F3283" s="9"/>
      <c r="G3283" s="9"/>
      <c r="I3283" s="9"/>
      <c r="L3283" s="9"/>
      <c r="O3283" s="9"/>
      <c r="P3283" s="9"/>
      <c r="R3283" s="9"/>
      <c r="U3283" s="9"/>
      <c r="AP3283" s="9"/>
      <c r="AS3283" s="9"/>
      <c r="AV3283" s="9"/>
      <c r="AW3283" s="9"/>
      <c r="AY3283" s="9"/>
      <c r="BB3283" s="9"/>
    </row>
    <row r="3284" spans="3:54">
      <c r="C3284" s="9"/>
      <c r="F3284" s="9"/>
      <c r="G3284" s="9"/>
      <c r="I3284" s="9"/>
      <c r="L3284" s="9"/>
      <c r="O3284" s="9"/>
      <c r="P3284" s="9"/>
      <c r="R3284" s="9"/>
      <c r="U3284" s="9"/>
      <c r="AP3284" s="9"/>
      <c r="AS3284" s="9"/>
      <c r="AV3284" s="9"/>
      <c r="AW3284" s="9"/>
      <c r="AY3284" s="9"/>
      <c r="BB3284" s="9"/>
    </row>
    <row r="3285" spans="3:54">
      <c r="C3285" s="9"/>
      <c r="F3285" s="9"/>
      <c r="G3285" s="9"/>
      <c r="I3285" s="9"/>
      <c r="L3285" s="9"/>
      <c r="O3285" s="9"/>
      <c r="P3285" s="9"/>
      <c r="R3285" s="9"/>
      <c r="U3285" s="9"/>
      <c r="AP3285" s="9"/>
      <c r="AS3285" s="9"/>
      <c r="AV3285" s="9"/>
      <c r="AW3285" s="9"/>
      <c r="AY3285" s="9"/>
      <c r="BB3285" s="9"/>
    </row>
    <row r="3286" spans="3:54">
      <c r="C3286" s="9"/>
      <c r="F3286" s="9"/>
      <c r="G3286" s="9"/>
      <c r="I3286" s="9"/>
      <c r="L3286" s="9"/>
      <c r="O3286" s="9"/>
      <c r="P3286" s="9"/>
      <c r="R3286" s="9"/>
      <c r="U3286" s="9"/>
      <c r="AP3286" s="9"/>
      <c r="AS3286" s="9"/>
      <c r="AV3286" s="9"/>
      <c r="AW3286" s="9"/>
      <c r="AY3286" s="9"/>
      <c r="BB3286" s="9"/>
    </row>
    <row r="3287" spans="3:54">
      <c r="C3287" s="9"/>
      <c r="F3287" s="9"/>
      <c r="G3287" s="9"/>
      <c r="I3287" s="9"/>
      <c r="L3287" s="9"/>
      <c r="O3287" s="9"/>
      <c r="P3287" s="9"/>
      <c r="R3287" s="9"/>
      <c r="U3287" s="9"/>
      <c r="AP3287" s="9"/>
      <c r="AS3287" s="9"/>
      <c r="AV3287" s="9"/>
      <c r="AW3287" s="9"/>
      <c r="AY3287" s="9"/>
      <c r="BB3287" s="9"/>
    </row>
    <row r="3288" spans="3:54">
      <c r="C3288" s="9"/>
      <c r="F3288" s="9"/>
      <c r="G3288" s="9"/>
      <c r="I3288" s="9"/>
      <c r="L3288" s="9"/>
      <c r="O3288" s="9"/>
      <c r="P3288" s="9"/>
      <c r="R3288" s="9"/>
      <c r="U3288" s="9"/>
      <c r="AP3288" s="9"/>
      <c r="AS3288" s="9"/>
      <c r="AV3288" s="9"/>
      <c r="AW3288" s="9"/>
      <c r="AY3288" s="9"/>
      <c r="BB3288" s="9"/>
    </row>
    <row r="3289" spans="3:54">
      <c r="C3289" s="9"/>
      <c r="F3289" s="9"/>
      <c r="G3289" s="9"/>
      <c r="I3289" s="9"/>
      <c r="L3289" s="9"/>
      <c r="O3289" s="9"/>
      <c r="P3289" s="9"/>
      <c r="R3289" s="9"/>
      <c r="U3289" s="9"/>
      <c r="AP3289" s="9"/>
      <c r="AS3289" s="9"/>
      <c r="AV3289" s="9"/>
      <c r="AW3289" s="9"/>
      <c r="AY3289" s="9"/>
      <c r="BB3289" s="9"/>
    </row>
    <row r="3290" spans="3:54">
      <c r="C3290" s="9"/>
      <c r="F3290" s="9"/>
      <c r="G3290" s="9"/>
      <c r="I3290" s="9"/>
      <c r="L3290" s="9"/>
      <c r="O3290" s="9"/>
      <c r="P3290" s="9"/>
      <c r="R3290" s="9"/>
      <c r="U3290" s="9"/>
      <c r="AP3290" s="9"/>
      <c r="AS3290" s="9"/>
      <c r="AV3290" s="9"/>
      <c r="AW3290" s="9"/>
      <c r="AY3290" s="9"/>
      <c r="BB3290" s="9"/>
    </row>
    <row r="3291" spans="3:54">
      <c r="C3291" s="9"/>
      <c r="F3291" s="9"/>
      <c r="G3291" s="9"/>
      <c r="I3291" s="9"/>
      <c r="L3291" s="9"/>
      <c r="O3291" s="9"/>
      <c r="P3291" s="9"/>
      <c r="R3291" s="9"/>
      <c r="U3291" s="9"/>
      <c r="AP3291" s="9"/>
      <c r="AS3291" s="9"/>
      <c r="AV3291" s="9"/>
      <c r="AW3291" s="9"/>
      <c r="AY3291" s="9"/>
      <c r="BB3291" s="9"/>
    </row>
    <row r="3292" spans="3:54">
      <c r="C3292" s="9"/>
      <c r="F3292" s="9"/>
      <c r="G3292" s="9"/>
      <c r="I3292" s="9"/>
      <c r="L3292" s="9"/>
      <c r="O3292" s="9"/>
      <c r="P3292" s="9"/>
      <c r="R3292" s="9"/>
      <c r="U3292" s="9"/>
      <c r="AP3292" s="9"/>
      <c r="AS3292" s="9"/>
      <c r="AV3292" s="9"/>
      <c r="AW3292" s="9"/>
      <c r="AY3292" s="9"/>
      <c r="BB3292" s="9"/>
    </row>
    <row r="3293" spans="3:54">
      <c r="C3293" s="9"/>
      <c r="F3293" s="9"/>
      <c r="G3293" s="9"/>
      <c r="I3293" s="9"/>
      <c r="L3293" s="9"/>
      <c r="O3293" s="9"/>
      <c r="P3293" s="9"/>
      <c r="R3293" s="9"/>
      <c r="U3293" s="9"/>
      <c r="AP3293" s="9"/>
      <c r="AS3293" s="9"/>
      <c r="AV3293" s="9"/>
      <c r="AW3293" s="9"/>
      <c r="AY3293" s="9"/>
      <c r="BB3293" s="9"/>
    </row>
    <row r="3294" spans="3:54">
      <c r="C3294" s="9"/>
      <c r="F3294" s="9"/>
      <c r="G3294" s="9"/>
      <c r="I3294" s="9"/>
      <c r="L3294" s="9"/>
      <c r="O3294" s="9"/>
      <c r="P3294" s="9"/>
      <c r="R3294" s="9"/>
      <c r="U3294" s="9"/>
      <c r="AP3294" s="9"/>
      <c r="AS3294" s="9"/>
      <c r="AV3294" s="9"/>
      <c r="AW3294" s="9"/>
      <c r="AY3294" s="9"/>
      <c r="BB3294" s="9"/>
    </row>
    <row r="3295" spans="3:54">
      <c r="C3295" s="9"/>
      <c r="F3295" s="9"/>
      <c r="G3295" s="9"/>
      <c r="I3295" s="9"/>
      <c r="L3295" s="9"/>
      <c r="O3295" s="9"/>
      <c r="P3295" s="9"/>
      <c r="R3295" s="9"/>
      <c r="U3295" s="9"/>
      <c r="AP3295" s="9"/>
      <c r="AS3295" s="9"/>
      <c r="AV3295" s="9"/>
      <c r="AW3295" s="9"/>
      <c r="AY3295" s="9"/>
      <c r="BB3295" s="9"/>
    </row>
    <row r="3296" spans="3:54">
      <c r="C3296" s="9"/>
      <c r="F3296" s="9"/>
      <c r="G3296" s="9"/>
      <c r="I3296" s="9"/>
      <c r="L3296" s="9"/>
      <c r="O3296" s="9"/>
      <c r="P3296" s="9"/>
      <c r="R3296" s="9"/>
      <c r="U3296" s="9"/>
      <c r="AP3296" s="9"/>
      <c r="AS3296" s="9"/>
      <c r="AV3296" s="9"/>
      <c r="AW3296" s="9"/>
      <c r="AY3296" s="9"/>
      <c r="BB3296" s="9"/>
    </row>
    <row r="3297" spans="3:54">
      <c r="C3297" s="9"/>
      <c r="F3297" s="9"/>
      <c r="G3297" s="9"/>
      <c r="I3297" s="9"/>
      <c r="L3297" s="9"/>
      <c r="O3297" s="9"/>
      <c r="P3297" s="9"/>
      <c r="R3297" s="9"/>
      <c r="U3297" s="9"/>
      <c r="AP3297" s="9"/>
      <c r="AS3297" s="9"/>
      <c r="AV3297" s="9"/>
      <c r="AW3297" s="9"/>
      <c r="AY3297" s="9"/>
      <c r="BB3297" s="9"/>
    </row>
    <row r="3298" spans="3:54">
      <c r="C3298" s="9"/>
      <c r="F3298" s="9"/>
      <c r="G3298" s="9"/>
      <c r="I3298" s="9"/>
      <c r="L3298" s="9"/>
      <c r="O3298" s="9"/>
      <c r="P3298" s="9"/>
      <c r="R3298" s="9"/>
      <c r="U3298" s="9"/>
      <c r="AP3298" s="9"/>
      <c r="AS3298" s="9"/>
      <c r="AV3298" s="9"/>
      <c r="AW3298" s="9"/>
      <c r="AY3298" s="9"/>
      <c r="BB3298" s="9"/>
    </row>
    <row r="3299" spans="3:54">
      <c r="C3299" s="9"/>
      <c r="F3299" s="9"/>
      <c r="G3299" s="9"/>
      <c r="I3299" s="9"/>
      <c r="L3299" s="9"/>
      <c r="O3299" s="9"/>
      <c r="P3299" s="9"/>
      <c r="R3299" s="9"/>
      <c r="U3299" s="9"/>
      <c r="AP3299" s="9"/>
      <c r="AS3299" s="9"/>
      <c r="AV3299" s="9"/>
      <c r="AW3299" s="9"/>
      <c r="AY3299" s="9"/>
      <c r="BB3299" s="9"/>
    </row>
    <row r="3300" spans="3:54">
      <c r="C3300" s="9"/>
      <c r="F3300" s="9"/>
      <c r="G3300" s="9"/>
      <c r="I3300" s="9"/>
      <c r="L3300" s="9"/>
      <c r="O3300" s="9"/>
      <c r="P3300" s="9"/>
      <c r="R3300" s="9"/>
      <c r="U3300" s="9"/>
      <c r="AP3300" s="9"/>
      <c r="AS3300" s="9"/>
      <c r="AV3300" s="9"/>
      <c r="AW3300" s="9"/>
      <c r="AY3300" s="9"/>
      <c r="BB3300" s="9"/>
    </row>
    <row r="3301" spans="3:54">
      <c r="C3301" s="9"/>
      <c r="F3301" s="9"/>
      <c r="G3301" s="9"/>
      <c r="I3301" s="9"/>
      <c r="L3301" s="9"/>
      <c r="O3301" s="9"/>
      <c r="P3301" s="9"/>
      <c r="R3301" s="9"/>
      <c r="U3301" s="9"/>
      <c r="AP3301" s="9"/>
      <c r="AS3301" s="9"/>
      <c r="AV3301" s="9"/>
      <c r="AW3301" s="9"/>
      <c r="AY3301" s="9"/>
      <c r="BB3301" s="9"/>
    </row>
    <row r="3302" spans="3:54">
      <c r="C3302" s="9"/>
      <c r="F3302" s="9"/>
      <c r="G3302" s="9"/>
      <c r="I3302" s="9"/>
      <c r="L3302" s="9"/>
      <c r="O3302" s="9"/>
      <c r="P3302" s="9"/>
      <c r="R3302" s="9"/>
      <c r="U3302" s="9"/>
      <c r="AP3302" s="9"/>
      <c r="AS3302" s="9"/>
      <c r="AV3302" s="9"/>
      <c r="AW3302" s="9"/>
      <c r="AY3302" s="9"/>
      <c r="BB3302" s="9"/>
    </row>
    <row r="3303" spans="3:54">
      <c r="C3303" s="9"/>
      <c r="F3303" s="9"/>
      <c r="G3303" s="9"/>
      <c r="I3303" s="9"/>
      <c r="L3303" s="9"/>
      <c r="O3303" s="9"/>
      <c r="P3303" s="9"/>
      <c r="R3303" s="9"/>
      <c r="U3303" s="9"/>
      <c r="AP3303" s="9"/>
      <c r="AS3303" s="9"/>
      <c r="AV3303" s="9"/>
      <c r="AW3303" s="9"/>
      <c r="AY3303" s="9"/>
      <c r="BB3303" s="9"/>
    </row>
    <row r="3304" spans="3:54">
      <c r="C3304" s="9"/>
      <c r="F3304" s="9"/>
      <c r="G3304" s="9"/>
      <c r="I3304" s="9"/>
      <c r="L3304" s="9"/>
      <c r="O3304" s="9"/>
      <c r="P3304" s="9"/>
      <c r="R3304" s="9"/>
      <c r="U3304" s="9"/>
      <c r="AP3304" s="9"/>
      <c r="AS3304" s="9"/>
      <c r="AV3304" s="9"/>
      <c r="AW3304" s="9"/>
      <c r="AY3304" s="9"/>
      <c r="BB3304" s="9"/>
    </row>
    <row r="3305" spans="3:54">
      <c r="C3305" s="9"/>
      <c r="F3305" s="9"/>
      <c r="G3305" s="9"/>
      <c r="I3305" s="9"/>
      <c r="L3305" s="9"/>
      <c r="O3305" s="9"/>
      <c r="P3305" s="9"/>
      <c r="R3305" s="9"/>
      <c r="U3305" s="9"/>
      <c r="AP3305" s="9"/>
      <c r="AS3305" s="9"/>
      <c r="AV3305" s="9"/>
      <c r="AW3305" s="9"/>
      <c r="AY3305" s="9"/>
      <c r="BB3305" s="9"/>
    </row>
    <row r="3306" spans="3:54">
      <c r="C3306" s="9"/>
      <c r="F3306" s="9"/>
      <c r="G3306" s="9"/>
      <c r="I3306" s="9"/>
      <c r="L3306" s="9"/>
      <c r="O3306" s="9"/>
      <c r="P3306" s="9"/>
      <c r="R3306" s="9"/>
      <c r="U3306" s="9"/>
      <c r="AP3306" s="9"/>
      <c r="AS3306" s="9"/>
      <c r="AV3306" s="9"/>
      <c r="AW3306" s="9"/>
      <c r="AY3306" s="9"/>
      <c r="BB3306" s="9"/>
    </row>
    <row r="3307" spans="3:54">
      <c r="C3307" s="9"/>
      <c r="F3307" s="9"/>
      <c r="G3307" s="9"/>
      <c r="I3307" s="9"/>
      <c r="L3307" s="9"/>
      <c r="O3307" s="9"/>
      <c r="P3307" s="9"/>
      <c r="R3307" s="9"/>
      <c r="U3307" s="9"/>
      <c r="AP3307" s="9"/>
      <c r="AS3307" s="9"/>
      <c r="AV3307" s="9"/>
      <c r="AW3307" s="9"/>
      <c r="AY3307" s="9"/>
      <c r="BB3307" s="9"/>
    </row>
    <row r="3308" spans="3:54">
      <c r="C3308" s="9"/>
      <c r="F3308" s="9"/>
      <c r="G3308" s="9"/>
      <c r="I3308" s="9"/>
      <c r="L3308" s="9"/>
      <c r="O3308" s="9"/>
      <c r="P3308" s="9"/>
      <c r="R3308" s="9"/>
      <c r="U3308" s="9"/>
      <c r="AP3308" s="9"/>
      <c r="AS3308" s="9"/>
      <c r="AV3308" s="9"/>
      <c r="AW3308" s="9"/>
      <c r="AY3308" s="9"/>
      <c r="BB3308" s="9"/>
    </row>
    <row r="3309" spans="3:54">
      <c r="C3309" s="9"/>
      <c r="F3309" s="9"/>
      <c r="G3309" s="9"/>
      <c r="I3309" s="9"/>
      <c r="L3309" s="9"/>
      <c r="O3309" s="9"/>
      <c r="P3309" s="9"/>
      <c r="R3309" s="9"/>
      <c r="U3309" s="9"/>
      <c r="AP3309" s="9"/>
      <c r="AS3309" s="9"/>
      <c r="AV3309" s="9"/>
      <c r="AW3309" s="9"/>
      <c r="AY3309" s="9"/>
      <c r="BB3309" s="9"/>
    </row>
    <row r="3310" spans="3:54">
      <c r="C3310" s="9"/>
      <c r="F3310" s="9"/>
      <c r="G3310" s="9"/>
      <c r="I3310" s="9"/>
      <c r="L3310" s="9"/>
      <c r="O3310" s="9"/>
      <c r="P3310" s="9"/>
      <c r="R3310" s="9"/>
      <c r="U3310" s="9"/>
      <c r="AP3310" s="9"/>
      <c r="AS3310" s="9"/>
      <c r="AV3310" s="9"/>
      <c r="AW3310" s="9"/>
      <c r="AY3310" s="9"/>
      <c r="BB3310" s="9"/>
    </row>
    <row r="3311" spans="3:54">
      <c r="C3311" s="9"/>
      <c r="F3311" s="9"/>
      <c r="G3311" s="9"/>
      <c r="I3311" s="9"/>
      <c r="L3311" s="9"/>
      <c r="O3311" s="9"/>
      <c r="P3311" s="9"/>
      <c r="R3311" s="9"/>
      <c r="U3311" s="9"/>
      <c r="AP3311" s="9"/>
      <c r="AS3311" s="9"/>
      <c r="AV3311" s="9"/>
      <c r="AW3311" s="9"/>
      <c r="AY3311" s="9"/>
      <c r="BB3311" s="9"/>
    </row>
    <row r="3312" spans="3:54">
      <c r="C3312" s="9"/>
      <c r="F3312" s="9"/>
      <c r="G3312" s="9"/>
      <c r="I3312" s="9"/>
      <c r="L3312" s="9"/>
      <c r="O3312" s="9"/>
      <c r="P3312" s="9"/>
      <c r="R3312" s="9"/>
      <c r="U3312" s="9"/>
      <c r="AP3312" s="9"/>
      <c r="AS3312" s="9"/>
      <c r="AV3312" s="9"/>
      <c r="AW3312" s="9"/>
      <c r="AY3312" s="9"/>
      <c r="BB3312" s="9"/>
    </row>
    <row r="3313" spans="3:54">
      <c r="C3313" s="9"/>
      <c r="F3313" s="9"/>
      <c r="G3313" s="9"/>
      <c r="I3313" s="9"/>
      <c r="L3313" s="9"/>
      <c r="O3313" s="9"/>
      <c r="P3313" s="9"/>
      <c r="R3313" s="9"/>
      <c r="U3313" s="9"/>
      <c r="AP3313" s="9"/>
      <c r="AS3313" s="9"/>
      <c r="AV3313" s="9"/>
      <c r="AW3313" s="9"/>
      <c r="AY3313" s="9"/>
      <c r="BB3313" s="9"/>
    </row>
    <row r="3314" spans="3:54">
      <c r="C3314" s="9"/>
      <c r="F3314" s="9"/>
      <c r="G3314" s="9"/>
      <c r="I3314" s="9"/>
      <c r="L3314" s="9"/>
      <c r="O3314" s="9"/>
      <c r="P3314" s="9"/>
      <c r="R3314" s="9"/>
      <c r="U3314" s="9"/>
      <c r="AP3314" s="9"/>
      <c r="AS3314" s="9"/>
      <c r="AV3314" s="9"/>
      <c r="AW3314" s="9"/>
      <c r="AY3314" s="9"/>
      <c r="BB3314" s="9"/>
    </row>
    <row r="3315" spans="3:54">
      <c r="C3315" s="9"/>
      <c r="F3315" s="9"/>
      <c r="G3315" s="9"/>
      <c r="I3315" s="9"/>
      <c r="L3315" s="9"/>
      <c r="O3315" s="9"/>
      <c r="P3315" s="9"/>
      <c r="R3315" s="9"/>
      <c r="U3315" s="9"/>
      <c r="AP3315" s="9"/>
      <c r="AS3315" s="9"/>
      <c r="AV3315" s="9"/>
      <c r="AW3315" s="9"/>
      <c r="AY3315" s="9"/>
      <c r="BB3315" s="9"/>
    </row>
    <row r="3316" spans="3:54">
      <c r="C3316" s="9"/>
      <c r="F3316" s="9"/>
      <c r="G3316" s="9"/>
      <c r="I3316" s="9"/>
      <c r="L3316" s="9"/>
      <c r="O3316" s="9"/>
      <c r="P3316" s="9"/>
      <c r="R3316" s="9"/>
      <c r="U3316" s="9"/>
      <c r="AP3316" s="9"/>
      <c r="AS3316" s="9"/>
      <c r="AV3316" s="9"/>
      <c r="AW3316" s="9"/>
      <c r="AY3316" s="9"/>
      <c r="BB3316" s="9"/>
    </row>
    <row r="3317" spans="3:54">
      <c r="C3317" s="9"/>
      <c r="F3317" s="9"/>
      <c r="G3317" s="9"/>
      <c r="I3317" s="9"/>
      <c r="L3317" s="9"/>
      <c r="O3317" s="9"/>
      <c r="P3317" s="9"/>
      <c r="R3317" s="9"/>
      <c r="U3317" s="9"/>
      <c r="AP3317" s="9"/>
      <c r="AS3317" s="9"/>
      <c r="AV3317" s="9"/>
      <c r="AW3317" s="9"/>
      <c r="AY3317" s="9"/>
      <c r="BB3317" s="9"/>
    </row>
    <row r="3318" spans="3:54">
      <c r="C3318" s="9"/>
      <c r="F3318" s="9"/>
      <c r="G3318" s="9"/>
      <c r="I3318" s="9"/>
      <c r="L3318" s="9"/>
      <c r="O3318" s="9"/>
      <c r="P3318" s="9"/>
      <c r="R3318" s="9"/>
      <c r="U3318" s="9"/>
      <c r="AP3318" s="9"/>
      <c r="AS3318" s="9"/>
      <c r="AV3318" s="9"/>
      <c r="AW3318" s="9"/>
      <c r="AY3318" s="9"/>
      <c r="BB3318" s="9"/>
    </row>
    <row r="3319" spans="3:54">
      <c r="C3319" s="9"/>
      <c r="F3319" s="9"/>
      <c r="G3319" s="9"/>
      <c r="I3319" s="9"/>
      <c r="L3319" s="9"/>
      <c r="O3319" s="9"/>
      <c r="P3319" s="9"/>
      <c r="R3319" s="9"/>
      <c r="U3319" s="9"/>
      <c r="AP3319" s="9"/>
      <c r="AS3319" s="9"/>
      <c r="AV3319" s="9"/>
      <c r="AW3319" s="9"/>
      <c r="AY3319" s="9"/>
      <c r="BB3319" s="9"/>
    </row>
    <row r="3320" spans="3:54">
      <c r="C3320" s="9"/>
      <c r="F3320" s="9"/>
      <c r="G3320" s="9"/>
      <c r="I3320" s="9"/>
      <c r="L3320" s="9"/>
      <c r="O3320" s="9"/>
      <c r="P3320" s="9"/>
      <c r="R3320" s="9"/>
      <c r="U3320" s="9"/>
      <c r="AP3320" s="9"/>
      <c r="AS3320" s="9"/>
      <c r="AV3320" s="9"/>
      <c r="AW3320" s="9"/>
      <c r="AY3320" s="9"/>
      <c r="BB3320" s="9"/>
    </row>
    <row r="3321" spans="3:54">
      <c r="C3321" s="9"/>
      <c r="F3321" s="9"/>
      <c r="G3321" s="9"/>
      <c r="I3321" s="9"/>
      <c r="L3321" s="9"/>
      <c r="O3321" s="9"/>
      <c r="P3321" s="9"/>
      <c r="R3321" s="9"/>
      <c r="U3321" s="9"/>
      <c r="AP3321" s="9"/>
      <c r="AS3321" s="9"/>
      <c r="AV3321" s="9"/>
      <c r="AW3321" s="9"/>
      <c r="AY3321" s="9"/>
      <c r="BB3321" s="9"/>
    </row>
    <row r="3322" spans="3:54">
      <c r="C3322" s="9"/>
      <c r="F3322" s="9"/>
      <c r="G3322" s="9"/>
      <c r="I3322" s="9"/>
      <c r="L3322" s="9"/>
      <c r="O3322" s="9"/>
      <c r="P3322" s="9"/>
      <c r="R3322" s="9"/>
      <c r="U3322" s="9"/>
      <c r="AP3322" s="9"/>
      <c r="AS3322" s="9"/>
      <c r="AV3322" s="9"/>
      <c r="AW3322" s="9"/>
      <c r="AY3322" s="9"/>
      <c r="BB3322" s="9"/>
    </row>
    <row r="3323" spans="3:54">
      <c r="C3323" s="9"/>
      <c r="F3323" s="9"/>
      <c r="G3323" s="9"/>
      <c r="I3323" s="9"/>
      <c r="L3323" s="9"/>
      <c r="O3323" s="9"/>
      <c r="P3323" s="9"/>
      <c r="R3323" s="9"/>
      <c r="U3323" s="9"/>
      <c r="AP3323" s="9"/>
      <c r="AS3323" s="9"/>
      <c r="AV3323" s="9"/>
      <c r="AW3323" s="9"/>
      <c r="AY3323" s="9"/>
      <c r="BB3323" s="9"/>
    </row>
    <row r="3324" spans="3:54">
      <c r="C3324" s="9"/>
      <c r="F3324" s="9"/>
      <c r="G3324" s="9"/>
      <c r="I3324" s="9"/>
      <c r="L3324" s="9"/>
      <c r="O3324" s="9"/>
      <c r="P3324" s="9"/>
      <c r="R3324" s="9"/>
      <c r="U3324" s="9"/>
      <c r="AP3324" s="9"/>
      <c r="AS3324" s="9"/>
      <c r="AV3324" s="9"/>
      <c r="AW3324" s="9"/>
      <c r="AY3324" s="9"/>
      <c r="BB3324" s="9"/>
    </row>
    <row r="3325" spans="3:54">
      <c r="C3325" s="9"/>
      <c r="F3325" s="9"/>
      <c r="G3325" s="9"/>
      <c r="I3325" s="9"/>
      <c r="L3325" s="9"/>
      <c r="O3325" s="9"/>
      <c r="P3325" s="9"/>
      <c r="R3325" s="9"/>
      <c r="U3325" s="9"/>
      <c r="AP3325" s="9"/>
      <c r="AS3325" s="9"/>
      <c r="AV3325" s="9"/>
      <c r="AW3325" s="9"/>
      <c r="AY3325" s="9"/>
      <c r="BB3325" s="9"/>
    </row>
    <row r="3326" spans="3:54">
      <c r="C3326" s="9"/>
      <c r="F3326" s="9"/>
      <c r="G3326" s="9"/>
      <c r="I3326" s="9"/>
      <c r="L3326" s="9"/>
      <c r="O3326" s="9"/>
      <c r="P3326" s="9"/>
      <c r="R3326" s="9"/>
      <c r="U3326" s="9"/>
      <c r="AP3326" s="9"/>
      <c r="AS3326" s="9"/>
      <c r="AV3326" s="9"/>
      <c r="AW3326" s="9"/>
      <c r="AY3326" s="9"/>
      <c r="BB3326" s="9"/>
    </row>
    <row r="3327" spans="3:54">
      <c r="C3327" s="9"/>
      <c r="F3327" s="9"/>
      <c r="G3327" s="9"/>
      <c r="I3327" s="9"/>
      <c r="L3327" s="9"/>
      <c r="O3327" s="9"/>
      <c r="P3327" s="9"/>
      <c r="R3327" s="9"/>
      <c r="U3327" s="9"/>
      <c r="AP3327" s="9"/>
      <c r="AS3327" s="9"/>
      <c r="AV3327" s="9"/>
      <c r="AW3327" s="9"/>
      <c r="AY3327" s="9"/>
      <c r="BB3327" s="9"/>
    </row>
    <row r="3328" spans="3:54">
      <c r="C3328" s="9"/>
      <c r="F3328" s="9"/>
      <c r="G3328" s="9"/>
      <c r="I3328" s="9"/>
      <c r="L3328" s="9"/>
      <c r="O3328" s="9"/>
      <c r="P3328" s="9"/>
      <c r="R3328" s="9"/>
      <c r="U3328" s="9"/>
      <c r="AP3328" s="9"/>
      <c r="AS3328" s="9"/>
      <c r="AV3328" s="9"/>
      <c r="AW3328" s="9"/>
      <c r="AY3328" s="9"/>
      <c r="BB3328" s="9"/>
    </row>
    <row r="3329" spans="3:54">
      <c r="C3329" s="9"/>
      <c r="F3329" s="9"/>
      <c r="G3329" s="9"/>
      <c r="I3329" s="9"/>
      <c r="L3329" s="9"/>
      <c r="O3329" s="9"/>
      <c r="P3329" s="9"/>
      <c r="R3329" s="9"/>
      <c r="U3329" s="9"/>
      <c r="AP3329" s="9"/>
      <c r="AS3329" s="9"/>
      <c r="AV3329" s="9"/>
      <c r="AW3329" s="9"/>
      <c r="AY3329" s="9"/>
      <c r="BB3329" s="9"/>
    </row>
    <row r="3330" spans="3:54">
      <c r="C3330" s="9"/>
      <c r="F3330" s="9"/>
      <c r="G3330" s="9"/>
      <c r="I3330" s="9"/>
      <c r="L3330" s="9"/>
      <c r="O3330" s="9"/>
      <c r="P3330" s="9"/>
      <c r="R3330" s="9"/>
      <c r="U3330" s="9"/>
      <c r="AP3330" s="9"/>
      <c r="AS3330" s="9"/>
      <c r="AV3330" s="9"/>
      <c r="AW3330" s="9"/>
      <c r="AY3330" s="9"/>
      <c r="BB3330" s="9"/>
    </row>
    <row r="3331" spans="3:54">
      <c r="C3331" s="9"/>
      <c r="F3331" s="9"/>
      <c r="G3331" s="9"/>
      <c r="I3331" s="9"/>
      <c r="L3331" s="9"/>
      <c r="O3331" s="9"/>
      <c r="P3331" s="9"/>
      <c r="R3331" s="9"/>
      <c r="U3331" s="9"/>
      <c r="AP3331" s="9"/>
      <c r="AS3331" s="9"/>
      <c r="AV3331" s="9"/>
      <c r="AW3331" s="9"/>
      <c r="AY3331" s="9"/>
      <c r="BB3331" s="9"/>
    </row>
    <row r="3332" spans="3:54">
      <c r="C3332" s="9"/>
      <c r="F3332" s="9"/>
      <c r="G3332" s="9"/>
      <c r="I3332" s="9"/>
      <c r="L3332" s="9"/>
      <c r="O3332" s="9"/>
      <c r="P3332" s="9"/>
      <c r="R3332" s="9"/>
      <c r="U3332" s="9"/>
      <c r="AP3332" s="9"/>
      <c r="AS3332" s="9"/>
      <c r="AV3332" s="9"/>
      <c r="AW3332" s="9"/>
      <c r="AY3332" s="9"/>
      <c r="BB3332" s="9"/>
    </row>
    <row r="3333" spans="3:54">
      <c r="C3333" s="9"/>
      <c r="F3333" s="9"/>
      <c r="G3333" s="9"/>
      <c r="I3333" s="9"/>
      <c r="L3333" s="9"/>
      <c r="O3333" s="9"/>
      <c r="P3333" s="9"/>
      <c r="R3333" s="9"/>
      <c r="U3333" s="9"/>
      <c r="AP3333" s="9"/>
      <c r="AS3333" s="9"/>
      <c r="AV3333" s="9"/>
      <c r="AW3333" s="9"/>
      <c r="AY3333" s="9"/>
      <c r="BB3333" s="9"/>
    </row>
    <row r="3334" spans="3:54">
      <c r="C3334" s="9"/>
      <c r="F3334" s="9"/>
      <c r="G3334" s="9"/>
      <c r="I3334" s="9"/>
      <c r="L3334" s="9"/>
      <c r="O3334" s="9"/>
      <c r="P3334" s="9"/>
      <c r="R3334" s="9"/>
      <c r="U3334" s="9"/>
      <c r="AP3334" s="9"/>
      <c r="AS3334" s="9"/>
      <c r="AV3334" s="9"/>
      <c r="AW3334" s="9"/>
      <c r="AY3334" s="9"/>
      <c r="BB3334" s="9"/>
    </row>
    <row r="3335" spans="3:54">
      <c r="C3335" s="9"/>
      <c r="F3335" s="9"/>
      <c r="G3335" s="9"/>
      <c r="I3335" s="9"/>
      <c r="L3335" s="9"/>
      <c r="O3335" s="9"/>
      <c r="P3335" s="9"/>
      <c r="R3335" s="9"/>
      <c r="U3335" s="9"/>
      <c r="AP3335" s="9"/>
      <c r="AS3335" s="9"/>
      <c r="AV3335" s="9"/>
      <c r="AW3335" s="9"/>
      <c r="AY3335" s="9"/>
      <c r="BB3335" s="9"/>
    </row>
    <row r="3336" spans="3:54">
      <c r="C3336" s="9"/>
      <c r="F3336" s="9"/>
      <c r="G3336" s="9"/>
      <c r="I3336" s="9"/>
      <c r="L3336" s="9"/>
      <c r="O3336" s="9"/>
      <c r="P3336" s="9"/>
      <c r="R3336" s="9"/>
      <c r="U3336" s="9"/>
      <c r="AP3336" s="9"/>
      <c r="AS3336" s="9"/>
      <c r="AV3336" s="9"/>
      <c r="AW3336" s="9"/>
      <c r="AY3336" s="9"/>
      <c r="BB3336" s="9"/>
    </row>
    <row r="3337" spans="3:54">
      <c r="C3337" s="9"/>
      <c r="F3337" s="9"/>
      <c r="G3337" s="9"/>
      <c r="I3337" s="9"/>
      <c r="L3337" s="9"/>
      <c r="O3337" s="9"/>
      <c r="P3337" s="9"/>
      <c r="R3337" s="9"/>
      <c r="U3337" s="9"/>
      <c r="AP3337" s="9"/>
      <c r="AS3337" s="9"/>
      <c r="AV3337" s="9"/>
      <c r="AW3337" s="9"/>
      <c r="AY3337" s="9"/>
      <c r="BB3337" s="9"/>
    </row>
    <row r="3338" spans="3:54">
      <c r="C3338" s="9"/>
      <c r="F3338" s="9"/>
      <c r="G3338" s="9"/>
      <c r="I3338" s="9"/>
      <c r="L3338" s="9"/>
      <c r="O3338" s="9"/>
      <c r="P3338" s="9"/>
      <c r="R3338" s="9"/>
      <c r="U3338" s="9"/>
      <c r="AP3338" s="9"/>
      <c r="AS3338" s="9"/>
      <c r="AV3338" s="9"/>
      <c r="AW3338" s="9"/>
      <c r="AY3338" s="9"/>
      <c r="BB3338" s="9"/>
    </row>
    <row r="3339" spans="3:54">
      <c r="C3339" s="9"/>
      <c r="F3339" s="9"/>
      <c r="G3339" s="9"/>
      <c r="I3339" s="9"/>
      <c r="L3339" s="9"/>
      <c r="O3339" s="9"/>
      <c r="P3339" s="9"/>
      <c r="R3339" s="9"/>
      <c r="U3339" s="9"/>
      <c r="AP3339" s="9"/>
      <c r="AS3339" s="9"/>
      <c r="AV3339" s="9"/>
      <c r="AW3339" s="9"/>
      <c r="AY3339" s="9"/>
      <c r="BB3339" s="9"/>
    </row>
    <row r="3340" spans="3:54">
      <c r="C3340" s="9"/>
      <c r="F3340" s="9"/>
      <c r="G3340" s="9"/>
      <c r="I3340" s="9"/>
      <c r="L3340" s="9"/>
      <c r="O3340" s="9"/>
      <c r="P3340" s="9"/>
      <c r="R3340" s="9"/>
      <c r="U3340" s="9"/>
      <c r="AP3340" s="9"/>
      <c r="AS3340" s="9"/>
      <c r="AV3340" s="9"/>
      <c r="AW3340" s="9"/>
      <c r="AY3340" s="9"/>
      <c r="BB3340" s="9"/>
    </row>
    <row r="3341" spans="3:54">
      <c r="C3341" s="9"/>
      <c r="F3341" s="9"/>
      <c r="G3341" s="9"/>
      <c r="I3341" s="9"/>
      <c r="L3341" s="9"/>
      <c r="O3341" s="9"/>
      <c r="P3341" s="9"/>
      <c r="R3341" s="9"/>
      <c r="U3341" s="9"/>
      <c r="AP3341" s="9"/>
      <c r="AS3341" s="9"/>
      <c r="AV3341" s="9"/>
      <c r="AW3341" s="9"/>
      <c r="AY3341" s="9"/>
      <c r="BB3341" s="9"/>
    </row>
    <row r="3342" spans="3:54">
      <c r="C3342" s="9"/>
      <c r="F3342" s="9"/>
      <c r="G3342" s="9"/>
      <c r="I3342" s="9"/>
      <c r="L3342" s="9"/>
      <c r="O3342" s="9"/>
      <c r="P3342" s="9"/>
      <c r="R3342" s="9"/>
      <c r="U3342" s="9"/>
      <c r="AP3342" s="9"/>
      <c r="AS3342" s="9"/>
      <c r="AV3342" s="9"/>
      <c r="AW3342" s="9"/>
      <c r="AY3342" s="9"/>
      <c r="BB3342" s="9"/>
    </row>
    <row r="3343" spans="3:54">
      <c r="C3343" s="9"/>
      <c r="F3343" s="9"/>
      <c r="G3343" s="9"/>
      <c r="I3343" s="9"/>
      <c r="L3343" s="9"/>
      <c r="O3343" s="9"/>
      <c r="P3343" s="9"/>
      <c r="R3343" s="9"/>
      <c r="U3343" s="9"/>
      <c r="AP3343" s="9"/>
      <c r="AS3343" s="9"/>
      <c r="AV3343" s="9"/>
      <c r="AW3343" s="9"/>
      <c r="AY3343" s="9"/>
      <c r="BB3343" s="9"/>
    </row>
    <row r="3344" spans="3:54">
      <c r="C3344" s="9"/>
      <c r="F3344" s="9"/>
      <c r="G3344" s="9"/>
      <c r="I3344" s="9"/>
      <c r="L3344" s="9"/>
      <c r="O3344" s="9"/>
      <c r="P3344" s="9"/>
      <c r="R3344" s="9"/>
      <c r="U3344" s="9"/>
      <c r="AP3344" s="9"/>
      <c r="AS3344" s="9"/>
      <c r="AV3344" s="9"/>
      <c r="AW3344" s="9"/>
      <c r="AY3344" s="9"/>
      <c r="BB3344" s="9"/>
    </row>
    <row r="3345" spans="3:54">
      <c r="C3345" s="9"/>
      <c r="F3345" s="9"/>
      <c r="G3345" s="9"/>
      <c r="I3345" s="9"/>
      <c r="L3345" s="9"/>
      <c r="O3345" s="9"/>
      <c r="P3345" s="9"/>
      <c r="R3345" s="9"/>
      <c r="U3345" s="9"/>
      <c r="AP3345" s="9"/>
      <c r="AS3345" s="9"/>
      <c r="AV3345" s="9"/>
      <c r="AW3345" s="9"/>
      <c r="AY3345" s="9"/>
      <c r="BB3345" s="9"/>
    </row>
    <row r="3346" spans="3:54">
      <c r="C3346" s="9"/>
      <c r="F3346" s="9"/>
      <c r="G3346" s="9"/>
      <c r="I3346" s="9"/>
      <c r="L3346" s="9"/>
      <c r="O3346" s="9"/>
      <c r="P3346" s="9"/>
      <c r="R3346" s="9"/>
      <c r="U3346" s="9"/>
      <c r="AP3346" s="9"/>
      <c r="AS3346" s="9"/>
      <c r="AV3346" s="9"/>
      <c r="AW3346" s="9"/>
      <c r="AY3346" s="9"/>
      <c r="BB3346" s="9"/>
    </row>
    <row r="3347" spans="3:54">
      <c r="C3347" s="9"/>
      <c r="F3347" s="9"/>
      <c r="G3347" s="9"/>
      <c r="I3347" s="9"/>
      <c r="L3347" s="9"/>
      <c r="O3347" s="9"/>
      <c r="P3347" s="9"/>
      <c r="R3347" s="9"/>
      <c r="U3347" s="9"/>
      <c r="AP3347" s="9"/>
      <c r="AS3347" s="9"/>
      <c r="AV3347" s="9"/>
      <c r="AW3347" s="9"/>
      <c r="AY3347" s="9"/>
      <c r="BB3347" s="9"/>
    </row>
    <row r="3348" spans="3:54">
      <c r="C3348" s="9"/>
      <c r="F3348" s="9"/>
      <c r="G3348" s="9"/>
      <c r="I3348" s="9"/>
      <c r="L3348" s="9"/>
      <c r="O3348" s="9"/>
      <c r="P3348" s="9"/>
      <c r="R3348" s="9"/>
      <c r="U3348" s="9"/>
      <c r="AP3348" s="9"/>
      <c r="AS3348" s="9"/>
      <c r="AV3348" s="9"/>
      <c r="AW3348" s="9"/>
      <c r="AY3348" s="9"/>
      <c r="BB3348" s="9"/>
    </row>
    <row r="3349" spans="3:54">
      <c r="C3349" s="9"/>
      <c r="F3349" s="9"/>
      <c r="G3349" s="9"/>
      <c r="I3349" s="9"/>
      <c r="L3349" s="9"/>
      <c r="O3349" s="9"/>
      <c r="P3349" s="9"/>
      <c r="R3349" s="9"/>
      <c r="U3349" s="9"/>
      <c r="AP3349" s="9"/>
      <c r="AS3349" s="9"/>
      <c r="AV3349" s="9"/>
      <c r="AW3349" s="9"/>
      <c r="AY3349" s="9"/>
      <c r="BB3349" s="9"/>
    </row>
    <row r="3350" spans="3:54">
      <c r="C3350" s="9"/>
      <c r="F3350" s="9"/>
      <c r="G3350" s="9"/>
      <c r="I3350" s="9"/>
      <c r="L3350" s="9"/>
      <c r="O3350" s="9"/>
      <c r="P3350" s="9"/>
      <c r="R3350" s="9"/>
      <c r="U3350" s="9"/>
      <c r="AP3350" s="9"/>
      <c r="AS3350" s="9"/>
      <c r="AV3350" s="9"/>
      <c r="AW3350" s="9"/>
      <c r="AY3350" s="9"/>
      <c r="BB3350" s="9"/>
    </row>
    <row r="3351" spans="3:54">
      <c r="C3351" s="9"/>
      <c r="F3351" s="9"/>
      <c r="G3351" s="9"/>
      <c r="I3351" s="9"/>
      <c r="L3351" s="9"/>
      <c r="O3351" s="9"/>
      <c r="P3351" s="9"/>
      <c r="R3351" s="9"/>
      <c r="U3351" s="9"/>
      <c r="AP3351" s="9"/>
      <c r="AS3351" s="9"/>
      <c r="AV3351" s="9"/>
      <c r="AW3351" s="9"/>
      <c r="AY3351" s="9"/>
      <c r="BB3351" s="9"/>
    </row>
    <row r="3352" spans="3:54">
      <c r="C3352" s="9"/>
      <c r="F3352" s="9"/>
      <c r="G3352" s="9"/>
      <c r="I3352" s="9"/>
      <c r="L3352" s="9"/>
      <c r="O3352" s="9"/>
      <c r="P3352" s="9"/>
      <c r="R3352" s="9"/>
      <c r="U3352" s="9"/>
      <c r="AP3352" s="9"/>
      <c r="AS3352" s="9"/>
      <c r="AV3352" s="9"/>
      <c r="AW3352" s="9"/>
      <c r="AY3352" s="9"/>
      <c r="BB3352" s="9"/>
    </row>
    <row r="3353" spans="3:54">
      <c r="C3353" s="9"/>
      <c r="F3353" s="9"/>
      <c r="G3353" s="9"/>
      <c r="I3353" s="9"/>
      <c r="L3353" s="9"/>
      <c r="O3353" s="9"/>
      <c r="P3353" s="9"/>
      <c r="R3353" s="9"/>
      <c r="U3353" s="9"/>
      <c r="AP3353" s="9"/>
      <c r="AS3353" s="9"/>
      <c r="AV3353" s="9"/>
      <c r="AW3353" s="9"/>
      <c r="AY3353" s="9"/>
      <c r="BB3353" s="9"/>
    </row>
    <row r="3354" spans="3:54">
      <c r="C3354" s="9"/>
      <c r="F3354" s="9"/>
      <c r="G3354" s="9"/>
      <c r="I3354" s="9"/>
      <c r="L3354" s="9"/>
      <c r="O3354" s="9"/>
      <c r="P3354" s="9"/>
      <c r="R3354" s="9"/>
      <c r="U3354" s="9"/>
      <c r="AP3354" s="9"/>
      <c r="AS3354" s="9"/>
      <c r="AV3354" s="9"/>
      <c r="AW3354" s="9"/>
      <c r="AY3354" s="9"/>
      <c r="BB3354" s="9"/>
    </row>
    <row r="3355" spans="3:54">
      <c r="C3355" s="9"/>
      <c r="F3355" s="9"/>
      <c r="G3355" s="9"/>
      <c r="I3355" s="9"/>
      <c r="L3355" s="9"/>
      <c r="O3355" s="9"/>
      <c r="P3355" s="9"/>
      <c r="R3355" s="9"/>
      <c r="U3355" s="9"/>
      <c r="AP3355" s="9"/>
      <c r="AS3355" s="9"/>
      <c r="AV3355" s="9"/>
      <c r="AW3355" s="9"/>
      <c r="AY3355" s="9"/>
      <c r="BB3355" s="9"/>
    </row>
    <row r="3356" spans="3:54">
      <c r="C3356" s="9"/>
      <c r="F3356" s="9"/>
      <c r="G3356" s="9"/>
      <c r="I3356" s="9"/>
      <c r="L3356" s="9"/>
      <c r="O3356" s="9"/>
      <c r="P3356" s="9"/>
      <c r="R3356" s="9"/>
      <c r="U3356" s="9"/>
      <c r="AP3356" s="9"/>
      <c r="AS3356" s="9"/>
      <c r="AV3356" s="9"/>
      <c r="AW3356" s="9"/>
      <c r="AY3356" s="9"/>
      <c r="BB3356" s="9"/>
    </row>
    <row r="3357" spans="3:54">
      <c r="C3357" s="9"/>
      <c r="F3357" s="9"/>
      <c r="G3357" s="9"/>
      <c r="I3357" s="9"/>
      <c r="L3357" s="9"/>
      <c r="O3357" s="9"/>
      <c r="P3357" s="9"/>
      <c r="R3357" s="9"/>
      <c r="U3357" s="9"/>
      <c r="AP3357" s="9"/>
      <c r="AS3357" s="9"/>
      <c r="AV3357" s="9"/>
      <c r="AW3357" s="9"/>
      <c r="AY3357" s="9"/>
      <c r="BB3357" s="9"/>
    </row>
    <row r="3358" spans="3:54">
      <c r="C3358" s="9"/>
      <c r="F3358" s="9"/>
      <c r="G3358" s="9"/>
      <c r="I3358" s="9"/>
      <c r="L3358" s="9"/>
      <c r="O3358" s="9"/>
      <c r="P3358" s="9"/>
      <c r="R3358" s="9"/>
      <c r="U3358" s="9"/>
      <c r="AP3358" s="9"/>
      <c r="AS3358" s="9"/>
      <c r="AV3358" s="9"/>
      <c r="AW3358" s="9"/>
      <c r="AY3358" s="9"/>
      <c r="BB3358" s="9"/>
    </row>
    <row r="3359" spans="3:54">
      <c r="C3359" s="9"/>
      <c r="F3359" s="9"/>
      <c r="G3359" s="9"/>
      <c r="I3359" s="9"/>
      <c r="L3359" s="9"/>
      <c r="O3359" s="9"/>
      <c r="P3359" s="9"/>
      <c r="R3359" s="9"/>
      <c r="U3359" s="9"/>
      <c r="AP3359" s="9"/>
      <c r="AS3359" s="9"/>
      <c r="AV3359" s="9"/>
      <c r="AW3359" s="9"/>
      <c r="AY3359" s="9"/>
      <c r="BB3359" s="9"/>
    </row>
    <row r="3360" spans="3:54">
      <c r="C3360" s="9"/>
      <c r="F3360" s="9"/>
      <c r="G3360" s="9"/>
      <c r="I3360" s="9"/>
      <c r="L3360" s="9"/>
      <c r="O3360" s="9"/>
      <c r="P3360" s="9"/>
      <c r="R3360" s="9"/>
      <c r="U3360" s="9"/>
      <c r="AP3360" s="9"/>
      <c r="AS3360" s="9"/>
      <c r="AV3360" s="9"/>
      <c r="AW3360" s="9"/>
      <c r="AY3360" s="9"/>
      <c r="BB3360" s="9"/>
    </row>
    <row r="3361" spans="3:54">
      <c r="C3361" s="9"/>
      <c r="F3361" s="9"/>
      <c r="G3361" s="9"/>
      <c r="I3361" s="9"/>
      <c r="L3361" s="9"/>
      <c r="O3361" s="9"/>
      <c r="P3361" s="9"/>
      <c r="R3361" s="9"/>
      <c r="U3361" s="9"/>
      <c r="AP3361" s="9"/>
      <c r="AS3361" s="9"/>
      <c r="AV3361" s="9"/>
      <c r="AW3361" s="9"/>
      <c r="AY3361" s="9"/>
      <c r="BB3361" s="9"/>
    </row>
    <row r="3362" spans="3:54">
      <c r="C3362" s="9"/>
      <c r="F3362" s="9"/>
      <c r="G3362" s="9"/>
      <c r="I3362" s="9"/>
      <c r="L3362" s="9"/>
      <c r="O3362" s="9"/>
      <c r="P3362" s="9"/>
      <c r="R3362" s="9"/>
      <c r="U3362" s="9"/>
      <c r="AP3362" s="9"/>
      <c r="AS3362" s="9"/>
      <c r="AV3362" s="9"/>
      <c r="AW3362" s="9"/>
      <c r="AY3362" s="9"/>
      <c r="BB3362" s="9"/>
    </row>
    <row r="3363" spans="3:54">
      <c r="C3363" s="9"/>
      <c r="F3363" s="9"/>
      <c r="G3363" s="9"/>
      <c r="I3363" s="9"/>
      <c r="L3363" s="9"/>
      <c r="O3363" s="9"/>
      <c r="P3363" s="9"/>
      <c r="R3363" s="9"/>
      <c r="U3363" s="9"/>
      <c r="AP3363" s="9"/>
      <c r="AS3363" s="9"/>
      <c r="AV3363" s="9"/>
      <c r="AW3363" s="9"/>
      <c r="AY3363" s="9"/>
      <c r="BB3363" s="9"/>
    </row>
    <row r="3364" spans="3:54">
      <c r="C3364" s="9"/>
      <c r="F3364" s="9"/>
      <c r="G3364" s="9"/>
      <c r="I3364" s="9"/>
      <c r="L3364" s="9"/>
      <c r="O3364" s="9"/>
      <c r="P3364" s="9"/>
      <c r="R3364" s="9"/>
      <c r="U3364" s="9"/>
      <c r="AP3364" s="9"/>
      <c r="AS3364" s="9"/>
      <c r="AV3364" s="9"/>
      <c r="AW3364" s="9"/>
      <c r="AY3364" s="9"/>
      <c r="BB3364" s="9"/>
    </row>
    <row r="3365" spans="3:54">
      <c r="C3365" s="9"/>
      <c r="F3365" s="9"/>
      <c r="G3365" s="9"/>
      <c r="I3365" s="9"/>
      <c r="L3365" s="9"/>
      <c r="O3365" s="9"/>
      <c r="P3365" s="9"/>
      <c r="R3365" s="9"/>
      <c r="U3365" s="9"/>
      <c r="AP3365" s="9"/>
      <c r="AS3365" s="9"/>
      <c r="AV3365" s="9"/>
      <c r="AW3365" s="9"/>
      <c r="AY3365" s="9"/>
      <c r="BB3365" s="9"/>
    </row>
    <row r="3366" spans="3:54">
      <c r="C3366" s="9"/>
      <c r="F3366" s="9"/>
      <c r="G3366" s="9"/>
      <c r="I3366" s="9"/>
      <c r="L3366" s="9"/>
      <c r="O3366" s="9"/>
      <c r="P3366" s="9"/>
      <c r="R3366" s="9"/>
      <c r="U3366" s="9"/>
      <c r="AP3366" s="9"/>
      <c r="AS3366" s="9"/>
      <c r="AV3366" s="9"/>
      <c r="AW3366" s="9"/>
      <c r="AY3366" s="9"/>
      <c r="BB3366" s="9"/>
    </row>
    <row r="3367" spans="3:54">
      <c r="C3367" s="9"/>
      <c r="F3367" s="9"/>
      <c r="G3367" s="9"/>
      <c r="I3367" s="9"/>
      <c r="L3367" s="9"/>
      <c r="O3367" s="9"/>
      <c r="P3367" s="9"/>
      <c r="R3367" s="9"/>
      <c r="U3367" s="9"/>
      <c r="AP3367" s="9"/>
      <c r="AS3367" s="9"/>
      <c r="AV3367" s="9"/>
      <c r="AW3367" s="9"/>
      <c r="AY3367" s="9"/>
      <c r="BB3367" s="9"/>
    </row>
    <row r="3368" spans="3:54">
      <c r="C3368" s="9"/>
      <c r="F3368" s="9"/>
      <c r="G3368" s="9"/>
      <c r="I3368" s="9"/>
      <c r="L3368" s="9"/>
      <c r="O3368" s="9"/>
      <c r="P3368" s="9"/>
      <c r="R3368" s="9"/>
      <c r="U3368" s="9"/>
      <c r="AP3368" s="9"/>
      <c r="AS3368" s="9"/>
      <c r="AV3368" s="9"/>
      <c r="AW3368" s="9"/>
      <c r="AY3368" s="9"/>
      <c r="BB3368" s="9"/>
    </row>
    <row r="3369" spans="3:54">
      <c r="C3369" s="9"/>
      <c r="F3369" s="9"/>
      <c r="G3369" s="9"/>
      <c r="I3369" s="9"/>
      <c r="L3369" s="9"/>
      <c r="O3369" s="9"/>
      <c r="P3369" s="9"/>
      <c r="R3369" s="9"/>
      <c r="U3369" s="9"/>
      <c r="AP3369" s="9"/>
      <c r="AS3369" s="9"/>
      <c r="AV3369" s="9"/>
      <c r="AW3369" s="9"/>
      <c r="AY3369" s="9"/>
      <c r="BB3369" s="9"/>
    </row>
    <row r="3370" spans="3:54">
      <c r="C3370" s="9"/>
      <c r="F3370" s="9"/>
      <c r="G3370" s="9"/>
      <c r="I3370" s="9"/>
      <c r="L3370" s="9"/>
      <c r="O3370" s="9"/>
      <c r="P3370" s="9"/>
      <c r="R3370" s="9"/>
      <c r="U3370" s="9"/>
      <c r="AP3370" s="9"/>
      <c r="AS3370" s="9"/>
      <c r="AV3370" s="9"/>
      <c r="AW3370" s="9"/>
      <c r="AY3370" s="9"/>
      <c r="BB3370" s="9"/>
    </row>
    <row r="3371" spans="3:54">
      <c r="C3371" s="9"/>
      <c r="F3371" s="9"/>
      <c r="G3371" s="9"/>
      <c r="I3371" s="9"/>
      <c r="L3371" s="9"/>
      <c r="O3371" s="9"/>
      <c r="P3371" s="9"/>
      <c r="R3371" s="9"/>
      <c r="U3371" s="9"/>
      <c r="AP3371" s="9"/>
      <c r="AS3371" s="9"/>
      <c r="AV3371" s="9"/>
      <c r="AW3371" s="9"/>
      <c r="AY3371" s="9"/>
      <c r="BB3371" s="9"/>
    </row>
    <row r="3372" spans="3:54">
      <c r="C3372" s="9"/>
      <c r="F3372" s="9"/>
      <c r="G3372" s="9"/>
      <c r="I3372" s="9"/>
      <c r="L3372" s="9"/>
      <c r="O3372" s="9"/>
      <c r="P3372" s="9"/>
      <c r="R3372" s="9"/>
      <c r="U3372" s="9"/>
      <c r="AP3372" s="9"/>
      <c r="AS3372" s="9"/>
      <c r="AV3372" s="9"/>
      <c r="AW3372" s="9"/>
      <c r="AY3372" s="9"/>
      <c r="BB3372" s="9"/>
    </row>
    <row r="3373" spans="3:54">
      <c r="C3373" s="9"/>
      <c r="F3373" s="9"/>
      <c r="G3373" s="9"/>
      <c r="I3373" s="9"/>
      <c r="L3373" s="9"/>
      <c r="O3373" s="9"/>
      <c r="P3373" s="9"/>
      <c r="R3373" s="9"/>
      <c r="U3373" s="9"/>
      <c r="AP3373" s="9"/>
      <c r="AS3373" s="9"/>
      <c r="AV3373" s="9"/>
      <c r="AW3373" s="9"/>
      <c r="AY3373" s="9"/>
      <c r="BB3373" s="9"/>
    </row>
    <row r="3374" spans="3:54">
      <c r="C3374" s="9"/>
      <c r="F3374" s="9"/>
      <c r="G3374" s="9"/>
      <c r="I3374" s="9"/>
      <c r="L3374" s="9"/>
      <c r="O3374" s="9"/>
      <c r="P3374" s="9"/>
      <c r="R3374" s="9"/>
      <c r="U3374" s="9"/>
      <c r="AP3374" s="9"/>
      <c r="AS3374" s="9"/>
      <c r="AV3374" s="9"/>
      <c r="AW3374" s="9"/>
      <c r="AY3374" s="9"/>
      <c r="BB3374" s="9"/>
    </row>
    <row r="3375" spans="3:54">
      <c r="C3375" s="9"/>
      <c r="F3375" s="9"/>
      <c r="G3375" s="9"/>
      <c r="I3375" s="9"/>
      <c r="L3375" s="9"/>
      <c r="O3375" s="9"/>
      <c r="P3375" s="9"/>
      <c r="R3375" s="9"/>
      <c r="U3375" s="9"/>
      <c r="AP3375" s="9"/>
      <c r="AS3375" s="9"/>
      <c r="AV3375" s="9"/>
      <c r="AW3375" s="9"/>
      <c r="AY3375" s="9"/>
      <c r="BB3375" s="9"/>
    </row>
    <row r="3376" spans="3:54">
      <c r="C3376" s="9"/>
      <c r="F3376" s="9"/>
      <c r="G3376" s="9"/>
      <c r="I3376" s="9"/>
      <c r="L3376" s="9"/>
      <c r="O3376" s="9"/>
      <c r="P3376" s="9"/>
      <c r="R3376" s="9"/>
      <c r="U3376" s="9"/>
      <c r="AP3376" s="9"/>
      <c r="AS3376" s="9"/>
      <c r="AV3376" s="9"/>
      <c r="AW3376" s="9"/>
      <c r="AY3376" s="9"/>
      <c r="BB3376" s="9"/>
    </row>
    <row r="3377" spans="3:54">
      <c r="C3377" s="9"/>
      <c r="F3377" s="9"/>
      <c r="G3377" s="9"/>
      <c r="I3377" s="9"/>
      <c r="L3377" s="9"/>
      <c r="O3377" s="9"/>
      <c r="P3377" s="9"/>
      <c r="R3377" s="9"/>
      <c r="U3377" s="9"/>
      <c r="AP3377" s="9"/>
      <c r="AS3377" s="9"/>
      <c r="AV3377" s="9"/>
      <c r="AW3377" s="9"/>
      <c r="AY3377" s="9"/>
      <c r="BB3377" s="9"/>
    </row>
    <row r="3378" spans="3:54">
      <c r="C3378" s="9"/>
      <c r="F3378" s="9"/>
      <c r="G3378" s="9"/>
      <c r="I3378" s="9"/>
      <c r="L3378" s="9"/>
      <c r="O3378" s="9"/>
      <c r="P3378" s="9"/>
      <c r="R3378" s="9"/>
      <c r="U3378" s="9"/>
      <c r="AP3378" s="9"/>
      <c r="AS3378" s="9"/>
      <c r="AV3378" s="9"/>
      <c r="AW3378" s="9"/>
      <c r="AY3378" s="9"/>
      <c r="BB3378" s="9"/>
    </row>
    <row r="3379" spans="3:54">
      <c r="C3379" s="9"/>
      <c r="F3379" s="9"/>
      <c r="G3379" s="9"/>
      <c r="I3379" s="9"/>
      <c r="L3379" s="9"/>
      <c r="O3379" s="9"/>
      <c r="P3379" s="9"/>
      <c r="R3379" s="9"/>
      <c r="U3379" s="9"/>
      <c r="AP3379" s="9"/>
      <c r="AS3379" s="9"/>
      <c r="AV3379" s="9"/>
      <c r="AW3379" s="9"/>
      <c r="AY3379" s="9"/>
      <c r="BB3379" s="9"/>
    </row>
    <row r="3380" spans="3:54">
      <c r="C3380" s="9"/>
      <c r="F3380" s="9"/>
      <c r="G3380" s="9"/>
      <c r="I3380" s="9"/>
      <c r="L3380" s="9"/>
      <c r="O3380" s="9"/>
      <c r="P3380" s="9"/>
      <c r="R3380" s="9"/>
      <c r="U3380" s="9"/>
      <c r="AP3380" s="9"/>
      <c r="AS3380" s="9"/>
      <c r="AV3380" s="9"/>
      <c r="AW3380" s="9"/>
      <c r="AY3380" s="9"/>
      <c r="BB3380" s="9"/>
    </row>
    <row r="3381" spans="3:54">
      <c r="C3381" s="9"/>
      <c r="F3381" s="9"/>
      <c r="G3381" s="9"/>
      <c r="I3381" s="9"/>
      <c r="L3381" s="9"/>
      <c r="O3381" s="9"/>
      <c r="P3381" s="9"/>
      <c r="R3381" s="9"/>
      <c r="U3381" s="9"/>
      <c r="AP3381" s="9"/>
      <c r="AS3381" s="9"/>
      <c r="AV3381" s="9"/>
      <c r="AW3381" s="9"/>
      <c r="AY3381" s="9"/>
      <c r="BB3381" s="9"/>
    </row>
    <row r="3382" spans="3:54">
      <c r="C3382" s="9"/>
      <c r="F3382" s="9"/>
      <c r="G3382" s="9"/>
      <c r="I3382" s="9"/>
      <c r="L3382" s="9"/>
      <c r="O3382" s="9"/>
      <c r="P3382" s="9"/>
      <c r="R3382" s="9"/>
      <c r="U3382" s="9"/>
      <c r="AP3382" s="9"/>
      <c r="AS3382" s="9"/>
      <c r="AV3382" s="9"/>
      <c r="AW3382" s="9"/>
      <c r="AY3382" s="9"/>
      <c r="BB3382" s="9"/>
    </row>
    <row r="3383" spans="3:54">
      <c r="C3383" s="9"/>
      <c r="F3383" s="9"/>
      <c r="G3383" s="9"/>
      <c r="I3383" s="9"/>
      <c r="L3383" s="9"/>
      <c r="O3383" s="9"/>
      <c r="P3383" s="9"/>
      <c r="R3383" s="9"/>
      <c r="U3383" s="9"/>
      <c r="AP3383" s="9"/>
      <c r="AS3383" s="9"/>
      <c r="AV3383" s="9"/>
      <c r="AW3383" s="9"/>
      <c r="AY3383" s="9"/>
      <c r="BB3383" s="9"/>
    </row>
    <row r="3384" spans="3:54">
      <c r="C3384" s="9"/>
      <c r="F3384" s="9"/>
      <c r="G3384" s="9"/>
      <c r="I3384" s="9"/>
      <c r="L3384" s="9"/>
      <c r="O3384" s="9"/>
      <c r="P3384" s="9"/>
      <c r="R3384" s="9"/>
      <c r="U3384" s="9"/>
      <c r="AP3384" s="9"/>
      <c r="AS3384" s="9"/>
      <c r="AV3384" s="9"/>
      <c r="AW3384" s="9"/>
      <c r="AY3384" s="9"/>
      <c r="BB3384" s="9"/>
    </row>
    <row r="3385" spans="3:54">
      <c r="C3385" s="9"/>
      <c r="F3385" s="9"/>
      <c r="G3385" s="9"/>
      <c r="I3385" s="9"/>
      <c r="L3385" s="9"/>
      <c r="O3385" s="9"/>
      <c r="P3385" s="9"/>
      <c r="R3385" s="9"/>
      <c r="U3385" s="9"/>
      <c r="AP3385" s="9"/>
      <c r="AS3385" s="9"/>
      <c r="AV3385" s="9"/>
      <c r="AW3385" s="9"/>
      <c r="AY3385" s="9"/>
      <c r="BB3385" s="9"/>
    </row>
    <row r="3386" spans="3:54">
      <c r="C3386" s="9"/>
      <c r="F3386" s="9"/>
      <c r="G3386" s="9"/>
      <c r="I3386" s="9"/>
      <c r="L3386" s="9"/>
      <c r="O3386" s="9"/>
      <c r="P3386" s="9"/>
      <c r="R3386" s="9"/>
      <c r="U3386" s="9"/>
      <c r="AP3386" s="9"/>
      <c r="AS3386" s="9"/>
      <c r="AV3386" s="9"/>
      <c r="AW3386" s="9"/>
      <c r="AY3386" s="9"/>
      <c r="BB3386" s="9"/>
    </row>
    <row r="3387" spans="3:54">
      <c r="C3387" s="9"/>
      <c r="F3387" s="9"/>
      <c r="G3387" s="9"/>
      <c r="I3387" s="9"/>
      <c r="L3387" s="9"/>
      <c r="O3387" s="9"/>
      <c r="P3387" s="9"/>
      <c r="R3387" s="9"/>
      <c r="U3387" s="9"/>
      <c r="AP3387" s="9"/>
      <c r="AS3387" s="9"/>
      <c r="AV3387" s="9"/>
      <c r="AW3387" s="9"/>
      <c r="AY3387" s="9"/>
      <c r="BB3387" s="9"/>
    </row>
    <row r="3388" spans="3:54">
      <c r="C3388" s="9"/>
      <c r="F3388" s="9"/>
      <c r="G3388" s="9"/>
      <c r="I3388" s="9"/>
      <c r="L3388" s="9"/>
      <c r="O3388" s="9"/>
      <c r="P3388" s="9"/>
      <c r="R3388" s="9"/>
      <c r="U3388" s="9"/>
      <c r="AP3388" s="9"/>
      <c r="AS3388" s="9"/>
      <c r="AV3388" s="9"/>
      <c r="AW3388" s="9"/>
      <c r="AY3388" s="9"/>
      <c r="BB3388" s="9"/>
    </row>
    <row r="3389" spans="3:54">
      <c r="C3389" s="9"/>
      <c r="F3389" s="9"/>
      <c r="G3389" s="9"/>
      <c r="I3389" s="9"/>
      <c r="L3389" s="9"/>
      <c r="O3389" s="9"/>
      <c r="P3389" s="9"/>
      <c r="R3389" s="9"/>
      <c r="U3389" s="9"/>
      <c r="AP3389" s="9"/>
      <c r="AS3389" s="9"/>
      <c r="AV3389" s="9"/>
      <c r="AW3389" s="9"/>
      <c r="AY3389" s="9"/>
      <c r="BB3389" s="9"/>
    </row>
    <row r="3390" spans="3:54">
      <c r="C3390" s="9"/>
      <c r="F3390" s="9"/>
      <c r="G3390" s="9"/>
      <c r="I3390" s="9"/>
      <c r="L3390" s="9"/>
      <c r="O3390" s="9"/>
      <c r="P3390" s="9"/>
      <c r="R3390" s="9"/>
      <c r="U3390" s="9"/>
      <c r="AP3390" s="9"/>
      <c r="AS3390" s="9"/>
      <c r="AV3390" s="9"/>
      <c r="AW3390" s="9"/>
      <c r="AY3390" s="9"/>
      <c r="BB3390" s="9"/>
    </row>
    <row r="3391" spans="3:54">
      <c r="C3391" s="9"/>
      <c r="F3391" s="9"/>
      <c r="G3391" s="9"/>
      <c r="I3391" s="9"/>
      <c r="L3391" s="9"/>
      <c r="O3391" s="9"/>
      <c r="P3391" s="9"/>
      <c r="R3391" s="9"/>
      <c r="U3391" s="9"/>
      <c r="AP3391" s="9"/>
      <c r="AS3391" s="9"/>
      <c r="AV3391" s="9"/>
      <c r="AW3391" s="9"/>
      <c r="AY3391" s="9"/>
      <c r="BB3391" s="9"/>
    </row>
    <row r="3392" spans="3:54">
      <c r="C3392" s="9"/>
      <c r="F3392" s="9"/>
      <c r="G3392" s="9"/>
      <c r="I3392" s="9"/>
      <c r="L3392" s="9"/>
      <c r="O3392" s="9"/>
      <c r="P3392" s="9"/>
      <c r="R3392" s="9"/>
      <c r="U3392" s="9"/>
      <c r="AP3392" s="9"/>
      <c r="AS3392" s="9"/>
      <c r="AV3392" s="9"/>
      <c r="AW3392" s="9"/>
      <c r="AY3392" s="9"/>
      <c r="BB3392" s="9"/>
    </row>
    <row r="3393" spans="3:54">
      <c r="C3393" s="9"/>
      <c r="F3393" s="9"/>
      <c r="G3393" s="9"/>
      <c r="I3393" s="9"/>
      <c r="L3393" s="9"/>
      <c r="O3393" s="9"/>
      <c r="P3393" s="9"/>
      <c r="R3393" s="9"/>
      <c r="U3393" s="9"/>
      <c r="AP3393" s="9"/>
      <c r="AS3393" s="9"/>
      <c r="AV3393" s="9"/>
      <c r="AW3393" s="9"/>
      <c r="AY3393" s="9"/>
      <c r="BB3393" s="9"/>
    </row>
    <row r="3394" spans="3:54">
      <c r="C3394" s="9"/>
      <c r="F3394" s="9"/>
      <c r="G3394" s="9"/>
      <c r="I3394" s="9"/>
      <c r="L3394" s="9"/>
      <c r="O3394" s="9"/>
      <c r="P3394" s="9"/>
      <c r="R3394" s="9"/>
      <c r="U3394" s="9"/>
      <c r="AP3394" s="9"/>
      <c r="AS3394" s="9"/>
      <c r="AV3394" s="9"/>
      <c r="AW3394" s="9"/>
      <c r="AY3394" s="9"/>
      <c r="BB3394" s="9"/>
    </row>
    <row r="3395" spans="3:54">
      <c r="C3395" s="9"/>
      <c r="F3395" s="9"/>
      <c r="G3395" s="9"/>
      <c r="I3395" s="9"/>
      <c r="L3395" s="9"/>
      <c r="O3395" s="9"/>
      <c r="P3395" s="9"/>
      <c r="R3395" s="9"/>
      <c r="U3395" s="9"/>
      <c r="AP3395" s="9"/>
      <c r="AS3395" s="9"/>
      <c r="AV3395" s="9"/>
      <c r="AW3395" s="9"/>
      <c r="AY3395" s="9"/>
      <c r="BB3395" s="9"/>
    </row>
    <row r="3396" spans="3:54">
      <c r="C3396" s="9"/>
      <c r="F3396" s="9"/>
      <c r="G3396" s="9"/>
      <c r="I3396" s="9"/>
      <c r="L3396" s="9"/>
      <c r="O3396" s="9"/>
      <c r="P3396" s="9"/>
      <c r="R3396" s="9"/>
      <c r="U3396" s="9"/>
      <c r="AP3396" s="9"/>
      <c r="AS3396" s="9"/>
      <c r="AV3396" s="9"/>
      <c r="AW3396" s="9"/>
      <c r="AY3396" s="9"/>
      <c r="BB3396" s="9"/>
    </row>
    <row r="3397" spans="3:54">
      <c r="C3397" s="9"/>
      <c r="F3397" s="9"/>
      <c r="G3397" s="9"/>
      <c r="I3397" s="9"/>
      <c r="L3397" s="9"/>
      <c r="O3397" s="9"/>
      <c r="P3397" s="9"/>
      <c r="R3397" s="9"/>
      <c r="U3397" s="9"/>
      <c r="AP3397" s="9"/>
      <c r="AS3397" s="9"/>
      <c r="AV3397" s="9"/>
      <c r="AW3397" s="9"/>
      <c r="AY3397" s="9"/>
      <c r="BB3397" s="9"/>
    </row>
    <row r="3398" spans="3:54">
      <c r="C3398" s="9"/>
      <c r="F3398" s="9"/>
      <c r="G3398" s="9"/>
      <c r="I3398" s="9"/>
      <c r="L3398" s="9"/>
      <c r="O3398" s="9"/>
      <c r="P3398" s="9"/>
      <c r="R3398" s="9"/>
      <c r="U3398" s="9"/>
      <c r="AP3398" s="9"/>
      <c r="AS3398" s="9"/>
      <c r="AV3398" s="9"/>
      <c r="AW3398" s="9"/>
      <c r="AY3398" s="9"/>
      <c r="BB3398" s="9"/>
    </row>
    <row r="3399" spans="3:54">
      <c r="C3399" s="9"/>
      <c r="F3399" s="9"/>
      <c r="G3399" s="9"/>
      <c r="I3399" s="9"/>
      <c r="L3399" s="9"/>
      <c r="O3399" s="9"/>
      <c r="P3399" s="9"/>
      <c r="R3399" s="9"/>
      <c r="U3399" s="9"/>
      <c r="AP3399" s="9"/>
      <c r="AS3399" s="9"/>
      <c r="AV3399" s="9"/>
      <c r="AW3399" s="9"/>
      <c r="AY3399" s="9"/>
      <c r="BB3399" s="9"/>
    </row>
    <row r="3400" spans="3:54">
      <c r="C3400" s="9"/>
      <c r="F3400" s="9"/>
      <c r="G3400" s="9"/>
      <c r="I3400" s="9"/>
      <c r="L3400" s="9"/>
      <c r="O3400" s="9"/>
      <c r="P3400" s="9"/>
      <c r="R3400" s="9"/>
      <c r="U3400" s="9"/>
      <c r="AP3400" s="9"/>
      <c r="AS3400" s="9"/>
      <c r="AV3400" s="9"/>
      <c r="AW3400" s="9"/>
      <c r="AY3400" s="9"/>
      <c r="BB3400" s="9"/>
    </row>
    <row r="3401" spans="3:54">
      <c r="C3401" s="9"/>
      <c r="F3401" s="9"/>
      <c r="G3401" s="9"/>
      <c r="I3401" s="9"/>
      <c r="L3401" s="9"/>
      <c r="O3401" s="9"/>
      <c r="P3401" s="9"/>
      <c r="R3401" s="9"/>
      <c r="U3401" s="9"/>
      <c r="AP3401" s="9"/>
      <c r="AS3401" s="9"/>
      <c r="AV3401" s="9"/>
      <c r="AW3401" s="9"/>
      <c r="AY3401" s="9"/>
      <c r="BB3401" s="9"/>
    </row>
    <row r="3402" spans="3:54">
      <c r="C3402" s="9"/>
      <c r="F3402" s="9"/>
      <c r="G3402" s="9"/>
      <c r="I3402" s="9"/>
      <c r="L3402" s="9"/>
      <c r="O3402" s="9"/>
      <c r="P3402" s="9"/>
      <c r="R3402" s="9"/>
      <c r="U3402" s="9"/>
      <c r="AP3402" s="9"/>
      <c r="AS3402" s="9"/>
      <c r="AV3402" s="9"/>
      <c r="AW3402" s="9"/>
      <c r="AY3402" s="9"/>
      <c r="BB3402" s="9"/>
    </row>
    <row r="3403" spans="3:54">
      <c r="C3403" s="9"/>
      <c r="F3403" s="9"/>
      <c r="G3403" s="9"/>
      <c r="I3403" s="9"/>
      <c r="L3403" s="9"/>
      <c r="O3403" s="9"/>
      <c r="P3403" s="9"/>
      <c r="R3403" s="9"/>
      <c r="U3403" s="9"/>
      <c r="AP3403" s="9"/>
      <c r="AS3403" s="9"/>
      <c r="AV3403" s="9"/>
      <c r="AW3403" s="9"/>
      <c r="AY3403" s="9"/>
      <c r="BB3403" s="9"/>
    </row>
    <row r="3404" spans="3:54">
      <c r="C3404" s="9"/>
      <c r="F3404" s="9"/>
      <c r="G3404" s="9"/>
      <c r="I3404" s="9"/>
      <c r="L3404" s="9"/>
      <c r="O3404" s="9"/>
      <c r="P3404" s="9"/>
      <c r="R3404" s="9"/>
      <c r="U3404" s="9"/>
      <c r="AP3404" s="9"/>
      <c r="AS3404" s="9"/>
      <c r="AV3404" s="9"/>
      <c r="AW3404" s="9"/>
      <c r="AY3404" s="9"/>
      <c r="BB3404" s="9"/>
    </row>
    <row r="3405" spans="3:54">
      <c r="C3405" s="9"/>
      <c r="F3405" s="9"/>
      <c r="G3405" s="9"/>
      <c r="I3405" s="9"/>
      <c r="L3405" s="9"/>
      <c r="O3405" s="9"/>
      <c r="P3405" s="9"/>
      <c r="R3405" s="9"/>
      <c r="U3405" s="9"/>
      <c r="AP3405" s="9"/>
      <c r="AS3405" s="9"/>
      <c r="AV3405" s="9"/>
      <c r="AW3405" s="9"/>
      <c r="AY3405" s="9"/>
      <c r="BB3405" s="9"/>
    </row>
    <row r="3406" spans="3:54">
      <c r="C3406" s="9"/>
      <c r="F3406" s="9"/>
      <c r="G3406" s="9"/>
      <c r="I3406" s="9"/>
      <c r="L3406" s="9"/>
      <c r="O3406" s="9"/>
      <c r="P3406" s="9"/>
      <c r="R3406" s="9"/>
      <c r="U3406" s="9"/>
      <c r="AP3406" s="9"/>
      <c r="AS3406" s="9"/>
      <c r="AV3406" s="9"/>
      <c r="AW3406" s="9"/>
      <c r="AY3406" s="9"/>
      <c r="BB3406" s="9"/>
    </row>
    <row r="3407" spans="3:54">
      <c r="C3407" s="9"/>
      <c r="F3407" s="9"/>
      <c r="G3407" s="9"/>
      <c r="I3407" s="9"/>
      <c r="L3407" s="9"/>
      <c r="O3407" s="9"/>
      <c r="P3407" s="9"/>
      <c r="R3407" s="9"/>
      <c r="U3407" s="9"/>
      <c r="AP3407" s="9"/>
      <c r="AS3407" s="9"/>
      <c r="AV3407" s="9"/>
      <c r="AW3407" s="9"/>
      <c r="AY3407" s="9"/>
      <c r="BB3407" s="9"/>
    </row>
    <row r="3408" spans="3:54">
      <c r="C3408" s="9"/>
      <c r="F3408" s="9"/>
      <c r="G3408" s="9"/>
      <c r="I3408" s="9"/>
      <c r="L3408" s="9"/>
      <c r="O3408" s="9"/>
      <c r="P3408" s="9"/>
      <c r="R3408" s="9"/>
      <c r="U3408" s="9"/>
      <c r="AP3408" s="9"/>
      <c r="AS3408" s="9"/>
      <c r="AV3408" s="9"/>
      <c r="AW3408" s="9"/>
      <c r="AY3408" s="9"/>
      <c r="BB3408" s="9"/>
    </row>
    <row r="3409" spans="3:54">
      <c r="C3409" s="9"/>
      <c r="F3409" s="9"/>
      <c r="G3409" s="9"/>
      <c r="I3409" s="9"/>
      <c r="L3409" s="9"/>
      <c r="O3409" s="9"/>
      <c r="P3409" s="9"/>
      <c r="R3409" s="9"/>
      <c r="U3409" s="9"/>
      <c r="AP3409" s="9"/>
      <c r="AS3409" s="9"/>
      <c r="AV3409" s="9"/>
      <c r="AW3409" s="9"/>
      <c r="AY3409" s="9"/>
      <c r="BB3409" s="9"/>
    </row>
    <row r="3410" spans="3:54">
      <c r="C3410" s="9"/>
      <c r="F3410" s="9"/>
      <c r="G3410" s="9"/>
      <c r="I3410" s="9"/>
      <c r="L3410" s="9"/>
      <c r="O3410" s="9"/>
      <c r="P3410" s="9"/>
      <c r="R3410" s="9"/>
      <c r="U3410" s="9"/>
      <c r="AP3410" s="9"/>
      <c r="AS3410" s="9"/>
      <c r="AV3410" s="9"/>
      <c r="AW3410" s="9"/>
      <c r="AY3410" s="9"/>
      <c r="BB3410" s="9"/>
    </row>
    <row r="3411" spans="3:54">
      <c r="C3411" s="9"/>
      <c r="F3411" s="9"/>
      <c r="G3411" s="9"/>
      <c r="I3411" s="9"/>
      <c r="L3411" s="9"/>
      <c r="O3411" s="9"/>
      <c r="P3411" s="9"/>
      <c r="R3411" s="9"/>
      <c r="U3411" s="9"/>
      <c r="AP3411" s="9"/>
      <c r="AS3411" s="9"/>
      <c r="AV3411" s="9"/>
      <c r="AW3411" s="9"/>
      <c r="AY3411" s="9"/>
      <c r="BB3411" s="9"/>
    </row>
    <row r="3412" spans="3:54">
      <c r="C3412" s="9"/>
      <c r="F3412" s="9"/>
      <c r="G3412" s="9"/>
      <c r="I3412" s="9"/>
      <c r="L3412" s="9"/>
      <c r="O3412" s="9"/>
      <c r="P3412" s="9"/>
      <c r="R3412" s="9"/>
      <c r="U3412" s="9"/>
      <c r="AP3412" s="9"/>
      <c r="AS3412" s="9"/>
      <c r="AV3412" s="9"/>
      <c r="AW3412" s="9"/>
      <c r="AY3412" s="9"/>
      <c r="BB3412" s="9"/>
    </row>
    <row r="3413" spans="3:54">
      <c r="C3413" s="9"/>
      <c r="F3413" s="9"/>
      <c r="G3413" s="9"/>
      <c r="I3413" s="9"/>
      <c r="L3413" s="9"/>
      <c r="O3413" s="9"/>
      <c r="P3413" s="9"/>
      <c r="R3413" s="9"/>
      <c r="U3413" s="9"/>
      <c r="AP3413" s="9"/>
      <c r="AS3413" s="9"/>
      <c r="AV3413" s="9"/>
      <c r="AW3413" s="9"/>
      <c r="AY3413" s="9"/>
      <c r="BB3413" s="9"/>
    </row>
    <row r="3414" spans="3:54">
      <c r="C3414" s="9"/>
      <c r="F3414" s="9"/>
      <c r="G3414" s="9"/>
      <c r="I3414" s="9"/>
      <c r="L3414" s="9"/>
      <c r="O3414" s="9"/>
      <c r="P3414" s="9"/>
      <c r="R3414" s="9"/>
      <c r="U3414" s="9"/>
      <c r="AP3414" s="9"/>
      <c r="AS3414" s="9"/>
      <c r="AV3414" s="9"/>
      <c r="AW3414" s="9"/>
      <c r="AY3414" s="9"/>
      <c r="BB3414" s="9"/>
    </row>
    <row r="3415" spans="3:54">
      <c r="C3415" s="9"/>
      <c r="F3415" s="9"/>
      <c r="G3415" s="9"/>
      <c r="I3415" s="9"/>
      <c r="L3415" s="9"/>
      <c r="O3415" s="9"/>
      <c r="P3415" s="9"/>
      <c r="R3415" s="9"/>
      <c r="U3415" s="9"/>
      <c r="AP3415" s="9"/>
      <c r="AS3415" s="9"/>
      <c r="AV3415" s="9"/>
      <c r="AW3415" s="9"/>
      <c r="AY3415" s="9"/>
      <c r="BB3415" s="9"/>
    </row>
    <row r="3416" spans="3:54">
      <c r="C3416" s="9"/>
      <c r="F3416" s="9"/>
      <c r="G3416" s="9"/>
      <c r="I3416" s="9"/>
      <c r="L3416" s="9"/>
      <c r="O3416" s="9"/>
      <c r="P3416" s="9"/>
      <c r="R3416" s="9"/>
      <c r="U3416" s="9"/>
      <c r="AP3416" s="9"/>
      <c r="AS3416" s="9"/>
      <c r="AV3416" s="9"/>
      <c r="AW3416" s="9"/>
      <c r="AY3416" s="9"/>
      <c r="BB3416" s="9"/>
    </row>
    <row r="3417" spans="3:54">
      <c r="C3417" s="9"/>
      <c r="F3417" s="9"/>
      <c r="G3417" s="9"/>
      <c r="I3417" s="9"/>
      <c r="L3417" s="9"/>
      <c r="O3417" s="9"/>
      <c r="P3417" s="9"/>
      <c r="R3417" s="9"/>
      <c r="U3417" s="9"/>
      <c r="AP3417" s="9"/>
      <c r="AS3417" s="9"/>
      <c r="AV3417" s="9"/>
      <c r="AW3417" s="9"/>
      <c r="AY3417" s="9"/>
      <c r="BB3417" s="9"/>
    </row>
    <row r="3418" spans="3:54">
      <c r="C3418" s="9"/>
      <c r="F3418" s="9"/>
      <c r="G3418" s="9"/>
      <c r="I3418" s="9"/>
      <c r="L3418" s="9"/>
      <c r="O3418" s="9"/>
      <c r="P3418" s="9"/>
      <c r="R3418" s="9"/>
      <c r="U3418" s="9"/>
      <c r="AP3418" s="9"/>
      <c r="AS3418" s="9"/>
      <c r="AV3418" s="9"/>
      <c r="AW3418" s="9"/>
      <c r="AY3418" s="9"/>
      <c r="BB3418" s="9"/>
    </row>
    <row r="3419" spans="3:54">
      <c r="C3419" s="9"/>
      <c r="F3419" s="9"/>
      <c r="G3419" s="9"/>
      <c r="I3419" s="9"/>
      <c r="L3419" s="9"/>
      <c r="O3419" s="9"/>
      <c r="P3419" s="9"/>
      <c r="R3419" s="9"/>
      <c r="U3419" s="9"/>
      <c r="AP3419" s="9"/>
      <c r="AS3419" s="9"/>
      <c r="AV3419" s="9"/>
      <c r="AW3419" s="9"/>
      <c r="AY3419" s="9"/>
      <c r="BB3419" s="9"/>
    </row>
    <row r="3420" spans="3:54">
      <c r="C3420" s="9"/>
      <c r="F3420" s="9"/>
      <c r="G3420" s="9"/>
      <c r="I3420" s="9"/>
      <c r="L3420" s="9"/>
      <c r="O3420" s="9"/>
      <c r="P3420" s="9"/>
      <c r="R3420" s="9"/>
      <c r="U3420" s="9"/>
      <c r="AP3420" s="9"/>
      <c r="AS3420" s="9"/>
      <c r="AV3420" s="9"/>
      <c r="AW3420" s="9"/>
      <c r="AY3420" s="9"/>
      <c r="BB3420" s="9"/>
    </row>
    <row r="3421" spans="3:54">
      <c r="C3421" s="9"/>
      <c r="F3421" s="9"/>
      <c r="G3421" s="9"/>
      <c r="I3421" s="9"/>
      <c r="L3421" s="9"/>
      <c r="O3421" s="9"/>
      <c r="P3421" s="9"/>
      <c r="R3421" s="9"/>
      <c r="U3421" s="9"/>
      <c r="AP3421" s="9"/>
      <c r="AS3421" s="9"/>
      <c r="AV3421" s="9"/>
      <c r="AW3421" s="9"/>
      <c r="AY3421" s="9"/>
      <c r="BB3421" s="9"/>
    </row>
    <row r="3422" spans="3:54">
      <c r="C3422" s="9"/>
      <c r="F3422" s="9"/>
      <c r="G3422" s="9"/>
      <c r="I3422" s="9"/>
      <c r="L3422" s="9"/>
      <c r="O3422" s="9"/>
      <c r="P3422" s="9"/>
      <c r="R3422" s="9"/>
      <c r="U3422" s="9"/>
      <c r="AP3422" s="9"/>
      <c r="AS3422" s="9"/>
      <c r="AV3422" s="9"/>
      <c r="AW3422" s="9"/>
      <c r="AY3422" s="9"/>
      <c r="BB3422" s="9"/>
    </row>
    <row r="3423" spans="3:54">
      <c r="C3423" s="9"/>
      <c r="F3423" s="9"/>
      <c r="G3423" s="9"/>
      <c r="I3423" s="9"/>
      <c r="L3423" s="9"/>
      <c r="O3423" s="9"/>
      <c r="P3423" s="9"/>
      <c r="R3423" s="9"/>
      <c r="U3423" s="9"/>
      <c r="AP3423" s="9"/>
      <c r="AS3423" s="9"/>
      <c r="AV3423" s="9"/>
      <c r="AW3423" s="9"/>
      <c r="AY3423" s="9"/>
      <c r="BB3423" s="9"/>
    </row>
    <row r="3424" spans="3:54">
      <c r="C3424" s="9"/>
      <c r="F3424" s="9"/>
      <c r="G3424" s="9"/>
      <c r="I3424" s="9"/>
      <c r="L3424" s="9"/>
      <c r="O3424" s="9"/>
      <c r="P3424" s="9"/>
      <c r="R3424" s="9"/>
      <c r="U3424" s="9"/>
      <c r="AP3424" s="9"/>
      <c r="AS3424" s="9"/>
      <c r="AV3424" s="9"/>
      <c r="AW3424" s="9"/>
      <c r="AY3424" s="9"/>
      <c r="BB3424" s="9"/>
    </row>
    <row r="3425" spans="3:54">
      <c r="C3425" s="9"/>
      <c r="F3425" s="9"/>
      <c r="G3425" s="9"/>
      <c r="I3425" s="9"/>
      <c r="L3425" s="9"/>
      <c r="O3425" s="9"/>
      <c r="P3425" s="9"/>
      <c r="R3425" s="9"/>
      <c r="U3425" s="9"/>
      <c r="AP3425" s="9"/>
      <c r="AS3425" s="9"/>
      <c r="AV3425" s="9"/>
      <c r="AW3425" s="9"/>
      <c r="AY3425" s="9"/>
      <c r="BB3425" s="9"/>
    </row>
    <row r="3426" spans="3:54">
      <c r="C3426" s="9"/>
      <c r="F3426" s="9"/>
      <c r="G3426" s="9"/>
      <c r="I3426" s="9"/>
      <c r="L3426" s="9"/>
      <c r="O3426" s="9"/>
      <c r="P3426" s="9"/>
      <c r="R3426" s="9"/>
      <c r="U3426" s="9"/>
      <c r="AP3426" s="9"/>
      <c r="AS3426" s="9"/>
      <c r="AV3426" s="9"/>
      <c r="AW3426" s="9"/>
      <c r="AY3426" s="9"/>
      <c r="BB3426" s="9"/>
    </row>
    <row r="3427" spans="3:54">
      <c r="C3427" s="9"/>
      <c r="F3427" s="9"/>
      <c r="G3427" s="9"/>
      <c r="I3427" s="9"/>
      <c r="L3427" s="9"/>
      <c r="O3427" s="9"/>
      <c r="P3427" s="9"/>
      <c r="R3427" s="9"/>
      <c r="U3427" s="9"/>
      <c r="AP3427" s="9"/>
      <c r="AS3427" s="9"/>
      <c r="AV3427" s="9"/>
      <c r="AW3427" s="9"/>
      <c r="AY3427" s="9"/>
      <c r="BB3427" s="9"/>
    </row>
    <row r="3428" spans="3:54">
      <c r="C3428" s="9"/>
      <c r="F3428" s="9"/>
      <c r="G3428" s="9"/>
      <c r="I3428" s="9"/>
      <c r="L3428" s="9"/>
      <c r="O3428" s="9"/>
      <c r="P3428" s="9"/>
      <c r="R3428" s="9"/>
      <c r="U3428" s="9"/>
      <c r="AP3428" s="9"/>
      <c r="AS3428" s="9"/>
      <c r="AV3428" s="9"/>
      <c r="AW3428" s="9"/>
      <c r="AY3428" s="9"/>
      <c r="BB3428" s="9"/>
    </row>
    <row r="3429" spans="3:54">
      <c r="C3429" s="9"/>
      <c r="F3429" s="9"/>
      <c r="G3429" s="9"/>
      <c r="I3429" s="9"/>
      <c r="L3429" s="9"/>
      <c r="O3429" s="9"/>
      <c r="P3429" s="9"/>
      <c r="R3429" s="9"/>
      <c r="U3429" s="9"/>
      <c r="AP3429" s="9"/>
      <c r="AS3429" s="9"/>
      <c r="AV3429" s="9"/>
      <c r="AW3429" s="9"/>
      <c r="AY3429" s="9"/>
      <c r="BB3429" s="9"/>
    </row>
    <row r="3430" spans="3:54">
      <c r="C3430" s="9"/>
      <c r="F3430" s="9"/>
      <c r="G3430" s="9"/>
      <c r="I3430" s="9"/>
      <c r="L3430" s="9"/>
      <c r="O3430" s="9"/>
      <c r="P3430" s="9"/>
      <c r="R3430" s="9"/>
      <c r="U3430" s="9"/>
      <c r="AP3430" s="9"/>
      <c r="AS3430" s="9"/>
      <c r="AV3430" s="9"/>
      <c r="AW3430" s="9"/>
      <c r="AY3430" s="9"/>
      <c r="BB3430" s="9"/>
    </row>
    <row r="3431" spans="3:54">
      <c r="C3431" s="9"/>
      <c r="F3431" s="9"/>
      <c r="G3431" s="9"/>
      <c r="I3431" s="9"/>
      <c r="L3431" s="9"/>
      <c r="O3431" s="9"/>
      <c r="P3431" s="9"/>
      <c r="R3431" s="9"/>
      <c r="U3431" s="9"/>
      <c r="AP3431" s="9"/>
      <c r="AS3431" s="9"/>
      <c r="AV3431" s="9"/>
      <c r="AW3431" s="9"/>
      <c r="AY3431" s="9"/>
      <c r="BB3431" s="9"/>
    </row>
    <row r="3432" spans="3:54">
      <c r="C3432" s="9"/>
      <c r="F3432" s="9"/>
      <c r="G3432" s="9"/>
      <c r="I3432" s="9"/>
      <c r="L3432" s="9"/>
      <c r="O3432" s="9"/>
      <c r="P3432" s="9"/>
      <c r="R3432" s="9"/>
      <c r="U3432" s="9"/>
      <c r="AP3432" s="9"/>
      <c r="AS3432" s="9"/>
      <c r="AV3432" s="9"/>
      <c r="AW3432" s="9"/>
      <c r="AY3432" s="9"/>
      <c r="BB3432" s="9"/>
    </row>
    <row r="3433" spans="3:54">
      <c r="C3433" s="9"/>
      <c r="F3433" s="9"/>
      <c r="G3433" s="9"/>
      <c r="I3433" s="9"/>
      <c r="L3433" s="9"/>
      <c r="O3433" s="9"/>
      <c r="P3433" s="9"/>
      <c r="R3433" s="9"/>
      <c r="U3433" s="9"/>
      <c r="AP3433" s="9"/>
      <c r="AS3433" s="9"/>
      <c r="AV3433" s="9"/>
      <c r="AW3433" s="9"/>
      <c r="AY3433" s="9"/>
      <c r="BB3433" s="9"/>
    </row>
    <row r="3434" spans="3:54">
      <c r="C3434" s="9"/>
      <c r="F3434" s="9"/>
      <c r="G3434" s="9"/>
      <c r="I3434" s="9"/>
      <c r="L3434" s="9"/>
      <c r="O3434" s="9"/>
      <c r="P3434" s="9"/>
      <c r="R3434" s="9"/>
      <c r="U3434" s="9"/>
      <c r="AP3434" s="9"/>
      <c r="AS3434" s="9"/>
      <c r="AV3434" s="9"/>
      <c r="AW3434" s="9"/>
      <c r="AY3434" s="9"/>
      <c r="BB3434" s="9"/>
    </row>
    <row r="3435" spans="3:54">
      <c r="C3435" s="9"/>
      <c r="F3435" s="9"/>
      <c r="G3435" s="9"/>
      <c r="I3435" s="9"/>
      <c r="L3435" s="9"/>
      <c r="O3435" s="9"/>
      <c r="P3435" s="9"/>
      <c r="R3435" s="9"/>
      <c r="U3435" s="9"/>
      <c r="AP3435" s="9"/>
      <c r="AS3435" s="9"/>
      <c r="AV3435" s="9"/>
      <c r="AW3435" s="9"/>
      <c r="AY3435" s="9"/>
      <c r="BB3435" s="9"/>
    </row>
    <row r="3436" spans="3:54">
      <c r="C3436" s="9"/>
      <c r="F3436" s="9"/>
      <c r="G3436" s="9"/>
      <c r="I3436" s="9"/>
      <c r="L3436" s="9"/>
      <c r="O3436" s="9"/>
      <c r="P3436" s="9"/>
      <c r="R3436" s="9"/>
      <c r="U3436" s="9"/>
      <c r="AP3436" s="9"/>
      <c r="AS3436" s="9"/>
      <c r="AV3436" s="9"/>
      <c r="AW3436" s="9"/>
      <c r="AY3436" s="9"/>
      <c r="BB3436" s="9"/>
    </row>
    <row r="3437" spans="3:54">
      <c r="C3437" s="9"/>
      <c r="F3437" s="9"/>
      <c r="G3437" s="9"/>
      <c r="I3437" s="9"/>
      <c r="L3437" s="9"/>
      <c r="O3437" s="9"/>
      <c r="P3437" s="9"/>
      <c r="R3437" s="9"/>
      <c r="U3437" s="9"/>
      <c r="AP3437" s="9"/>
      <c r="AS3437" s="9"/>
      <c r="AV3437" s="9"/>
      <c r="AW3437" s="9"/>
      <c r="AY3437" s="9"/>
      <c r="BB3437" s="9"/>
    </row>
    <row r="3438" spans="3:54">
      <c r="C3438" s="9"/>
      <c r="F3438" s="9"/>
      <c r="G3438" s="9"/>
      <c r="I3438" s="9"/>
      <c r="L3438" s="9"/>
      <c r="O3438" s="9"/>
      <c r="P3438" s="9"/>
      <c r="R3438" s="9"/>
      <c r="U3438" s="9"/>
      <c r="AP3438" s="9"/>
      <c r="AS3438" s="9"/>
      <c r="AV3438" s="9"/>
      <c r="AW3438" s="9"/>
      <c r="AY3438" s="9"/>
      <c r="BB3438" s="9"/>
    </row>
    <row r="3439" spans="3:54">
      <c r="C3439" s="9"/>
      <c r="F3439" s="9"/>
      <c r="G3439" s="9"/>
      <c r="I3439" s="9"/>
      <c r="L3439" s="9"/>
      <c r="O3439" s="9"/>
      <c r="P3439" s="9"/>
      <c r="R3439" s="9"/>
      <c r="U3439" s="9"/>
      <c r="AP3439" s="9"/>
      <c r="AS3439" s="9"/>
      <c r="AV3439" s="9"/>
      <c r="AW3439" s="9"/>
      <c r="AY3439" s="9"/>
      <c r="BB3439" s="9"/>
    </row>
    <row r="3440" spans="3:54">
      <c r="C3440" s="9"/>
      <c r="F3440" s="9"/>
      <c r="G3440" s="9"/>
      <c r="I3440" s="9"/>
      <c r="L3440" s="9"/>
      <c r="O3440" s="9"/>
      <c r="P3440" s="9"/>
      <c r="R3440" s="9"/>
      <c r="U3440" s="9"/>
      <c r="AP3440" s="9"/>
      <c r="AS3440" s="9"/>
      <c r="AV3440" s="9"/>
      <c r="AW3440" s="9"/>
      <c r="AY3440" s="9"/>
      <c r="BB3440" s="9"/>
    </row>
    <row r="3441" spans="3:54">
      <c r="C3441" s="9"/>
      <c r="F3441" s="9"/>
      <c r="G3441" s="9"/>
      <c r="I3441" s="9"/>
      <c r="L3441" s="9"/>
      <c r="O3441" s="9"/>
      <c r="P3441" s="9"/>
      <c r="R3441" s="9"/>
      <c r="U3441" s="9"/>
      <c r="AP3441" s="9"/>
      <c r="AS3441" s="9"/>
      <c r="AV3441" s="9"/>
      <c r="AW3441" s="9"/>
      <c r="AY3441" s="9"/>
      <c r="BB3441" s="9"/>
    </row>
    <row r="3442" spans="3:54">
      <c r="C3442" s="9"/>
      <c r="F3442" s="9"/>
      <c r="G3442" s="9"/>
      <c r="I3442" s="9"/>
      <c r="L3442" s="9"/>
      <c r="O3442" s="9"/>
      <c r="P3442" s="9"/>
      <c r="R3442" s="9"/>
      <c r="U3442" s="9"/>
      <c r="AP3442" s="9"/>
      <c r="AS3442" s="9"/>
      <c r="AV3442" s="9"/>
      <c r="AW3442" s="9"/>
      <c r="AY3442" s="9"/>
      <c r="BB3442" s="9"/>
    </row>
    <row r="3443" spans="3:54">
      <c r="C3443" s="9"/>
      <c r="F3443" s="9"/>
      <c r="G3443" s="9"/>
      <c r="I3443" s="9"/>
      <c r="L3443" s="9"/>
      <c r="O3443" s="9"/>
      <c r="P3443" s="9"/>
      <c r="R3443" s="9"/>
      <c r="U3443" s="9"/>
      <c r="AP3443" s="9"/>
      <c r="AS3443" s="9"/>
      <c r="AV3443" s="9"/>
      <c r="AW3443" s="9"/>
      <c r="AY3443" s="9"/>
      <c r="BB3443" s="9"/>
    </row>
    <row r="3444" spans="3:54">
      <c r="C3444" s="9"/>
      <c r="F3444" s="9"/>
      <c r="G3444" s="9"/>
      <c r="I3444" s="9"/>
      <c r="L3444" s="9"/>
      <c r="O3444" s="9"/>
      <c r="P3444" s="9"/>
      <c r="R3444" s="9"/>
      <c r="U3444" s="9"/>
      <c r="AP3444" s="9"/>
      <c r="AS3444" s="9"/>
      <c r="AV3444" s="9"/>
      <c r="AW3444" s="9"/>
      <c r="AY3444" s="9"/>
      <c r="BB3444" s="9"/>
    </row>
    <row r="3445" spans="3:54">
      <c r="C3445" s="9"/>
      <c r="F3445" s="9"/>
      <c r="G3445" s="9"/>
      <c r="I3445" s="9"/>
      <c r="L3445" s="9"/>
      <c r="O3445" s="9"/>
      <c r="P3445" s="9"/>
      <c r="R3445" s="9"/>
      <c r="U3445" s="9"/>
      <c r="AP3445" s="9"/>
      <c r="AS3445" s="9"/>
      <c r="AV3445" s="9"/>
      <c r="AW3445" s="9"/>
      <c r="AY3445" s="9"/>
      <c r="BB3445" s="9"/>
    </row>
    <row r="3446" spans="3:54">
      <c r="C3446" s="9"/>
      <c r="F3446" s="9"/>
      <c r="G3446" s="9"/>
      <c r="I3446" s="9"/>
      <c r="L3446" s="9"/>
      <c r="O3446" s="9"/>
      <c r="P3446" s="9"/>
      <c r="R3446" s="9"/>
      <c r="U3446" s="9"/>
      <c r="AP3446" s="9"/>
      <c r="AS3446" s="9"/>
      <c r="AV3446" s="9"/>
      <c r="AW3446" s="9"/>
      <c r="AY3446" s="9"/>
      <c r="BB3446" s="9"/>
    </row>
    <row r="3447" spans="3:54">
      <c r="C3447" s="9"/>
      <c r="F3447" s="9"/>
      <c r="G3447" s="9"/>
      <c r="I3447" s="9"/>
      <c r="L3447" s="9"/>
      <c r="O3447" s="9"/>
      <c r="P3447" s="9"/>
      <c r="R3447" s="9"/>
      <c r="U3447" s="9"/>
      <c r="AP3447" s="9"/>
      <c r="AS3447" s="9"/>
      <c r="AV3447" s="9"/>
      <c r="AW3447" s="9"/>
      <c r="AY3447" s="9"/>
      <c r="BB3447" s="9"/>
    </row>
    <row r="3448" spans="3:54">
      <c r="C3448" s="9"/>
      <c r="F3448" s="9"/>
      <c r="G3448" s="9"/>
      <c r="I3448" s="9"/>
      <c r="L3448" s="9"/>
      <c r="O3448" s="9"/>
      <c r="P3448" s="9"/>
      <c r="R3448" s="9"/>
      <c r="U3448" s="9"/>
      <c r="AP3448" s="9"/>
      <c r="AS3448" s="9"/>
      <c r="AV3448" s="9"/>
      <c r="AW3448" s="9"/>
      <c r="AY3448" s="9"/>
      <c r="BB3448" s="9"/>
    </row>
    <row r="3449" spans="3:54">
      <c r="C3449" s="9"/>
      <c r="F3449" s="9"/>
      <c r="G3449" s="9"/>
      <c r="I3449" s="9"/>
      <c r="L3449" s="9"/>
      <c r="O3449" s="9"/>
      <c r="P3449" s="9"/>
      <c r="R3449" s="9"/>
      <c r="U3449" s="9"/>
      <c r="AP3449" s="9"/>
      <c r="AS3449" s="9"/>
      <c r="AV3449" s="9"/>
      <c r="AW3449" s="9"/>
      <c r="AY3449" s="9"/>
      <c r="BB3449" s="9"/>
    </row>
    <row r="3450" spans="3:54">
      <c r="C3450" s="9"/>
      <c r="F3450" s="9"/>
      <c r="G3450" s="9"/>
      <c r="I3450" s="9"/>
      <c r="L3450" s="9"/>
      <c r="O3450" s="9"/>
      <c r="P3450" s="9"/>
      <c r="R3450" s="9"/>
      <c r="U3450" s="9"/>
      <c r="AP3450" s="9"/>
      <c r="AS3450" s="9"/>
      <c r="AV3450" s="9"/>
      <c r="AW3450" s="9"/>
      <c r="AY3450" s="9"/>
      <c r="BB3450" s="9"/>
    </row>
    <row r="3451" spans="3:54">
      <c r="C3451" s="9"/>
      <c r="F3451" s="9"/>
      <c r="G3451" s="9"/>
      <c r="I3451" s="9"/>
      <c r="L3451" s="9"/>
      <c r="O3451" s="9"/>
      <c r="P3451" s="9"/>
      <c r="R3451" s="9"/>
      <c r="U3451" s="9"/>
      <c r="AP3451" s="9"/>
      <c r="AS3451" s="9"/>
      <c r="AV3451" s="9"/>
      <c r="AW3451" s="9"/>
      <c r="AY3451" s="9"/>
      <c r="BB3451" s="9"/>
    </row>
    <row r="3452" spans="3:54">
      <c r="C3452" s="9"/>
      <c r="F3452" s="9"/>
      <c r="G3452" s="9"/>
      <c r="I3452" s="9"/>
      <c r="L3452" s="9"/>
      <c r="O3452" s="9"/>
      <c r="P3452" s="9"/>
      <c r="R3452" s="9"/>
      <c r="U3452" s="9"/>
      <c r="AP3452" s="9"/>
      <c r="AS3452" s="9"/>
      <c r="AV3452" s="9"/>
      <c r="AW3452" s="9"/>
      <c r="AY3452" s="9"/>
      <c r="BB3452" s="9"/>
    </row>
    <row r="3453" spans="3:54">
      <c r="C3453" s="9"/>
      <c r="F3453" s="9"/>
      <c r="G3453" s="9"/>
      <c r="I3453" s="9"/>
      <c r="L3453" s="9"/>
      <c r="O3453" s="9"/>
      <c r="P3453" s="9"/>
      <c r="R3453" s="9"/>
      <c r="U3453" s="9"/>
      <c r="AP3453" s="9"/>
      <c r="AS3453" s="9"/>
      <c r="AV3453" s="9"/>
      <c r="AW3453" s="9"/>
      <c r="AY3453" s="9"/>
      <c r="BB3453" s="9"/>
    </row>
    <row r="3454" spans="3:54">
      <c r="C3454" s="9"/>
      <c r="F3454" s="9"/>
      <c r="G3454" s="9"/>
      <c r="I3454" s="9"/>
      <c r="L3454" s="9"/>
      <c r="O3454" s="9"/>
      <c r="P3454" s="9"/>
      <c r="R3454" s="9"/>
      <c r="U3454" s="9"/>
      <c r="AP3454" s="9"/>
      <c r="AS3454" s="9"/>
      <c r="AV3454" s="9"/>
      <c r="AW3454" s="9"/>
      <c r="AY3454" s="9"/>
      <c r="BB3454" s="9"/>
    </row>
    <row r="3455" spans="3:54">
      <c r="C3455" s="9"/>
      <c r="F3455" s="9"/>
      <c r="G3455" s="9"/>
      <c r="I3455" s="9"/>
      <c r="L3455" s="9"/>
      <c r="O3455" s="9"/>
      <c r="P3455" s="9"/>
      <c r="R3455" s="9"/>
      <c r="U3455" s="9"/>
      <c r="AP3455" s="9"/>
      <c r="AS3455" s="9"/>
      <c r="AV3455" s="9"/>
      <c r="AW3455" s="9"/>
      <c r="AY3455" s="9"/>
      <c r="BB3455" s="9"/>
    </row>
    <row r="3456" spans="3:54">
      <c r="C3456" s="9"/>
      <c r="F3456" s="9"/>
      <c r="G3456" s="9"/>
      <c r="I3456" s="9"/>
      <c r="L3456" s="9"/>
      <c r="O3456" s="9"/>
      <c r="P3456" s="9"/>
      <c r="R3456" s="9"/>
      <c r="U3456" s="9"/>
      <c r="AP3456" s="9"/>
      <c r="AS3456" s="9"/>
      <c r="AV3456" s="9"/>
      <c r="AW3456" s="9"/>
      <c r="AY3456" s="9"/>
      <c r="BB3456" s="9"/>
    </row>
    <row r="3457" spans="3:54">
      <c r="C3457" s="9"/>
      <c r="F3457" s="9"/>
      <c r="G3457" s="9"/>
      <c r="I3457" s="9"/>
      <c r="L3457" s="9"/>
      <c r="O3457" s="9"/>
      <c r="P3457" s="9"/>
      <c r="R3457" s="9"/>
      <c r="U3457" s="9"/>
      <c r="AP3457" s="9"/>
      <c r="AS3457" s="9"/>
      <c r="AV3457" s="9"/>
      <c r="AW3457" s="9"/>
      <c r="AY3457" s="9"/>
      <c r="BB3457" s="9"/>
    </row>
    <row r="3458" spans="3:54">
      <c r="C3458" s="9"/>
      <c r="F3458" s="9"/>
      <c r="G3458" s="9"/>
      <c r="I3458" s="9"/>
      <c r="L3458" s="9"/>
      <c r="O3458" s="9"/>
      <c r="P3458" s="9"/>
      <c r="R3458" s="9"/>
      <c r="U3458" s="9"/>
      <c r="AP3458" s="9"/>
      <c r="AS3458" s="9"/>
      <c r="AV3458" s="9"/>
      <c r="AW3458" s="9"/>
      <c r="AY3458" s="9"/>
      <c r="BB3458" s="9"/>
    </row>
    <row r="3459" spans="3:54">
      <c r="C3459" s="9"/>
      <c r="F3459" s="9"/>
      <c r="G3459" s="9"/>
      <c r="I3459" s="9"/>
      <c r="L3459" s="9"/>
      <c r="O3459" s="9"/>
      <c r="P3459" s="9"/>
      <c r="R3459" s="9"/>
      <c r="U3459" s="9"/>
      <c r="AP3459" s="9"/>
      <c r="AS3459" s="9"/>
      <c r="AV3459" s="9"/>
      <c r="AW3459" s="9"/>
      <c r="AY3459" s="9"/>
      <c r="BB3459" s="9"/>
    </row>
    <row r="3460" spans="3:54">
      <c r="C3460" s="9"/>
      <c r="F3460" s="9"/>
      <c r="G3460" s="9"/>
      <c r="I3460" s="9"/>
      <c r="L3460" s="9"/>
      <c r="O3460" s="9"/>
      <c r="P3460" s="9"/>
      <c r="R3460" s="9"/>
      <c r="U3460" s="9"/>
      <c r="AP3460" s="9"/>
      <c r="AS3460" s="9"/>
      <c r="AV3460" s="9"/>
      <c r="AW3460" s="9"/>
      <c r="AY3460" s="9"/>
      <c r="BB3460" s="9"/>
    </row>
    <row r="3461" spans="3:54">
      <c r="C3461" s="9"/>
      <c r="F3461" s="9"/>
      <c r="G3461" s="9"/>
      <c r="I3461" s="9"/>
      <c r="L3461" s="9"/>
      <c r="O3461" s="9"/>
      <c r="P3461" s="9"/>
      <c r="R3461" s="9"/>
      <c r="U3461" s="9"/>
      <c r="AP3461" s="9"/>
      <c r="AS3461" s="9"/>
      <c r="AV3461" s="9"/>
      <c r="AW3461" s="9"/>
      <c r="AY3461" s="9"/>
      <c r="BB3461" s="9"/>
    </row>
    <row r="3462" spans="3:54">
      <c r="C3462" s="9"/>
      <c r="F3462" s="9"/>
      <c r="G3462" s="9"/>
      <c r="I3462" s="9"/>
      <c r="L3462" s="9"/>
      <c r="O3462" s="9"/>
      <c r="P3462" s="9"/>
      <c r="R3462" s="9"/>
      <c r="U3462" s="9"/>
      <c r="AP3462" s="9"/>
      <c r="AS3462" s="9"/>
      <c r="AV3462" s="9"/>
      <c r="AW3462" s="9"/>
      <c r="AY3462" s="9"/>
      <c r="BB3462" s="9"/>
    </row>
    <row r="3463" spans="3:54">
      <c r="C3463" s="9"/>
      <c r="F3463" s="9"/>
      <c r="G3463" s="9"/>
      <c r="I3463" s="9"/>
      <c r="L3463" s="9"/>
      <c r="O3463" s="9"/>
      <c r="P3463" s="9"/>
      <c r="R3463" s="9"/>
      <c r="U3463" s="9"/>
      <c r="AP3463" s="9"/>
      <c r="AS3463" s="9"/>
      <c r="AV3463" s="9"/>
      <c r="AW3463" s="9"/>
      <c r="AY3463" s="9"/>
      <c r="BB3463" s="9"/>
    </row>
    <row r="3464" spans="3:54">
      <c r="C3464" s="9"/>
      <c r="F3464" s="9"/>
      <c r="G3464" s="9"/>
      <c r="I3464" s="9"/>
      <c r="L3464" s="9"/>
      <c r="O3464" s="9"/>
      <c r="P3464" s="9"/>
      <c r="R3464" s="9"/>
      <c r="U3464" s="9"/>
      <c r="AP3464" s="9"/>
      <c r="AS3464" s="9"/>
      <c r="AV3464" s="9"/>
      <c r="AW3464" s="9"/>
      <c r="AY3464" s="9"/>
      <c r="BB3464" s="9"/>
    </row>
    <row r="3465" spans="3:54">
      <c r="C3465" s="9"/>
      <c r="F3465" s="9"/>
      <c r="G3465" s="9"/>
      <c r="I3465" s="9"/>
      <c r="L3465" s="9"/>
      <c r="O3465" s="9"/>
      <c r="P3465" s="9"/>
      <c r="R3465" s="9"/>
      <c r="U3465" s="9"/>
      <c r="AP3465" s="9"/>
      <c r="AS3465" s="9"/>
      <c r="AV3465" s="9"/>
      <c r="AW3465" s="9"/>
      <c r="AY3465" s="9"/>
      <c r="BB3465" s="9"/>
    </row>
    <row r="3466" spans="3:54">
      <c r="C3466" s="9"/>
      <c r="F3466" s="9"/>
      <c r="G3466" s="9"/>
      <c r="I3466" s="9"/>
      <c r="L3466" s="9"/>
      <c r="O3466" s="9"/>
      <c r="P3466" s="9"/>
      <c r="R3466" s="9"/>
      <c r="U3466" s="9"/>
      <c r="AP3466" s="9"/>
      <c r="AS3466" s="9"/>
      <c r="AV3466" s="9"/>
      <c r="AW3466" s="9"/>
      <c r="AY3466" s="9"/>
      <c r="BB3466" s="9"/>
    </row>
    <row r="3467" spans="3:54">
      <c r="C3467" s="9"/>
      <c r="F3467" s="9"/>
      <c r="G3467" s="9"/>
      <c r="I3467" s="9"/>
      <c r="L3467" s="9"/>
      <c r="O3467" s="9"/>
      <c r="P3467" s="9"/>
      <c r="R3467" s="9"/>
      <c r="U3467" s="9"/>
      <c r="AP3467" s="9"/>
      <c r="AS3467" s="9"/>
      <c r="AV3467" s="9"/>
      <c r="AW3467" s="9"/>
      <c r="AY3467" s="9"/>
      <c r="BB3467" s="9"/>
    </row>
    <row r="3468" spans="3:54">
      <c r="C3468" s="9"/>
      <c r="F3468" s="9"/>
      <c r="G3468" s="9"/>
      <c r="I3468" s="9"/>
      <c r="L3468" s="9"/>
      <c r="O3468" s="9"/>
      <c r="P3468" s="9"/>
      <c r="R3468" s="9"/>
      <c r="U3468" s="9"/>
      <c r="AP3468" s="9"/>
      <c r="AS3468" s="9"/>
      <c r="AV3468" s="9"/>
      <c r="AW3468" s="9"/>
      <c r="AY3468" s="9"/>
      <c r="BB3468" s="9"/>
    </row>
    <row r="3469" spans="3:54">
      <c r="C3469" s="9"/>
      <c r="F3469" s="9"/>
      <c r="G3469" s="9"/>
      <c r="I3469" s="9"/>
      <c r="L3469" s="9"/>
      <c r="O3469" s="9"/>
      <c r="P3469" s="9"/>
      <c r="R3469" s="9"/>
      <c r="U3469" s="9"/>
      <c r="AP3469" s="9"/>
      <c r="AS3469" s="9"/>
      <c r="AV3469" s="9"/>
      <c r="AW3469" s="9"/>
      <c r="AY3469" s="9"/>
      <c r="BB3469" s="9"/>
    </row>
    <row r="3470" spans="3:54">
      <c r="C3470" s="9"/>
      <c r="F3470" s="9"/>
      <c r="G3470" s="9"/>
      <c r="I3470" s="9"/>
      <c r="L3470" s="9"/>
      <c r="O3470" s="9"/>
      <c r="P3470" s="9"/>
      <c r="R3470" s="9"/>
      <c r="U3470" s="9"/>
      <c r="AP3470" s="9"/>
      <c r="AS3470" s="9"/>
      <c r="AV3470" s="9"/>
      <c r="AW3470" s="9"/>
      <c r="AY3470" s="9"/>
      <c r="BB3470" s="9"/>
    </row>
    <row r="3471" spans="3:54">
      <c r="C3471" s="9"/>
      <c r="F3471" s="9"/>
      <c r="G3471" s="9"/>
      <c r="I3471" s="9"/>
      <c r="L3471" s="9"/>
      <c r="O3471" s="9"/>
      <c r="P3471" s="9"/>
      <c r="R3471" s="9"/>
      <c r="U3471" s="9"/>
      <c r="AP3471" s="9"/>
      <c r="AS3471" s="9"/>
      <c r="AV3471" s="9"/>
      <c r="AW3471" s="9"/>
      <c r="AY3471" s="9"/>
      <c r="BB3471" s="9"/>
    </row>
    <row r="3472" spans="3:54">
      <c r="C3472" s="9"/>
      <c r="F3472" s="9"/>
      <c r="G3472" s="9"/>
      <c r="I3472" s="9"/>
      <c r="L3472" s="9"/>
      <c r="O3472" s="9"/>
      <c r="P3472" s="9"/>
      <c r="R3472" s="9"/>
      <c r="U3472" s="9"/>
      <c r="AP3472" s="9"/>
      <c r="AS3472" s="9"/>
      <c r="AV3472" s="9"/>
      <c r="AW3472" s="9"/>
      <c r="AY3472" s="9"/>
      <c r="BB3472" s="9"/>
    </row>
    <row r="3473" spans="3:54">
      <c r="C3473" s="9"/>
      <c r="F3473" s="9"/>
      <c r="G3473" s="9"/>
      <c r="I3473" s="9"/>
      <c r="L3473" s="9"/>
      <c r="O3473" s="9"/>
      <c r="P3473" s="9"/>
      <c r="R3473" s="9"/>
      <c r="U3473" s="9"/>
      <c r="AP3473" s="9"/>
      <c r="AS3473" s="9"/>
      <c r="AV3473" s="9"/>
      <c r="AW3473" s="9"/>
      <c r="AY3473" s="9"/>
      <c r="BB3473" s="9"/>
    </row>
    <row r="3474" spans="3:54">
      <c r="C3474" s="9"/>
      <c r="F3474" s="9"/>
      <c r="G3474" s="9"/>
      <c r="I3474" s="9"/>
      <c r="L3474" s="9"/>
      <c r="O3474" s="9"/>
      <c r="P3474" s="9"/>
      <c r="R3474" s="9"/>
      <c r="U3474" s="9"/>
      <c r="AP3474" s="9"/>
      <c r="AS3474" s="9"/>
      <c r="AV3474" s="9"/>
      <c r="AW3474" s="9"/>
      <c r="AY3474" s="9"/>
      <c r="BB3474" s="9"/>
    </row>
    <row r="3475" spans="3:54">
      <c r="C3475" s="9"/>
      <c r="F3475" s="9"/>
      <c r="G3475" s="9"/>
      <c r="I3475" s="9"/>
      <c r="L3475" s="9"/>
      <c r="O3475" s="9"/>
      <c r="P3475" s="9"/>
      <c r="R3475" s="9"/>
      <c r="U3475" s="9"/>
      <c r="AP3475" s="9"/>
      <c r="AS3475" s="9"/>
      <c r="AV3475" s="9"/>
      <c r="AW3475" s="9"/>
      <c r="AY3475" s="9"/>
      <c r="BB3475" s="9"/>
    </row>
    <row r="3476" spans="3:54">
      <c r="C3476" s="9"/>
      <c r="F3476" s="9"/>
      <c r="G3476" s="9"/>
      <c r="I3476" s="9"/>
      <c r="L3476" s="9"/>
      <c r="O3476" s="9"/>
      <c r="P3476" s="9"/>
      <c r="R3476" s="9"/>
      <c r="U3476" s="9"/>
      <c r="AP3476" s="9"/>
      <c r="AS3476" s="9"/>
      <c r="AV3476" s="9"/>
      <c r="AW3476" s="9"/>
      <c r="AY3476" s="9"/>
      <c r="BB3476" s="9"/>
    </row>
    <row r="3477" spans="3:54">
      <c r="C3477" s="9"/>
      <c r="F3477" s="9"/>
      <c r="G3477" s="9"/>
      <c r="I3477" s="9"/>
      <c r="L3477" s="9"/>
      <c r="O3477" s="9"/>
      <c r="P3477" s="9"/>
      <c r="R3477" s="9"/>
      <c r="U3477" s="9"/>
      <c r="AP3477" s="9"/>
      <c r="AS3477" s="9"/>
      <c r="AV3477" s="9"/>
      <c r="AW3477" s="9"/>
      <c r="AY3477" s="9"/>
      <c r="BB3477" s="9"/>
    </row>
    <row r="3478" spans="3:54">
      <c r="C3478" s="9"/>
      <c r="F3478" s="9"/>
      <c r="G3478" s="9"/>
      <c r="I3478" s="9"/>
      <c r="L3478" s="9"/>
      <c r="O3478" s="9"/>
      <c r="P3478" s="9"/>
      <c r="R3478" s="9"/>
      <c r="U3478" s="9"/>
      <c r="AP3478" s="9"/>
      <c r="AS3478" s="9"/>
      <c r="AV3478" s="9"/>
      <c r="AW3478" s="9"/>
      <c r="AY3478" s="9"/>
      <c r="BB3478" s="9"/>
    </row>
    <row r="3479" spans="3:54">
      <c r="C3479" s="9"/>
      <c r="F3479" s="9"/>
      <c r="G3479" s="9"/>
      <c r="I3479" s="9"/>
      <c r="L3479" s="9"/>
      <c r="O3479" s="9"/>
      <c r="P3479" s="9"/>
      <c r="R3479" s="9"/>
      <c r="U3479" s="9"/>
      <c r="AP3479" s="9"/>
      <c r="AS3479" s="9"/>
      <c r="AV3479" s="9"/>
      <c r="AW3479" s="9"/>
      <c r="AY3479" s="9"/>
      <c r="BB3479" s="9"/>
    </row>
    <row r="3480" spans="3:54">
      <c r="C3480" s="9"/>
      <c r="F3480" s="9"/>
      <c r="G3480" s="9"/>
      <c r="I3480" s="9"/>
      <c r="L3480" s="9"/>
      <c r="O3480" s="9"/>
      <c r="P3480" s="9"/>
      <c r="R3480" s="9"/>
      <c r="U3480" s="9"/>
      <c r="AP3480" s="9"/>
      <c r="AS3480" s="9"/>
      <c r="AV3480" s="9"/>
      <c r="AW3480" s="9"/>
      <c r="AY3480" s="9"/>
      <c r="BB3480" s="9"/>
    </row>
    <row r="3481" spans="3:54">
      <c r="C3481" s="9"/>
      <c r="F3481" s="9"/>
      <c r="G3481" s="9"/>
      <c r="I3481" s="9"/>
      <c r="L3481" s="9"/>
      <c r="O3481" s="9"/>
      <c r="P3481" s="9"/>
      <c r="R3481" s="9"/>
      <c r="U3481" s="9"/>
      <c r="AP3481" s="9"/>
      <c r="AS3481" s="9"/>
      <c r="AV3481" s="9"/>
      <c r="AW3481" s="9"/>
      <c r="AY3481" s="9"/>
      <c r="BB3481" s="9"/>
    </row>
    <row r="3482" spans="3:54">
      <c r="C3482" s="9"/>
      <c r="F3482" s="9"/>
      <c r="G3482" s="9"/>
      <c r="I3482" s="9"/>
      <c r="L3482" s="9"/>
      <c r="O3482" s="9"/>
      <c r="P3482" s="9"/>
      <c r="R3482" s="9"/>
      <c r="U3482" s="9"/>
      <c r="AP3482" s="9"/>
      <c r="AS3482" s="9"/>
      <c r="AV3482" s="9"/>
      <c r="AW3482" s="9"/>
      <c r="AY3482" s="9"/>
      <c r="BB3482" s="9"/>
    </row>
    <row r="3483" spans="3:54">
      <c r="C3483" s="9"/>
      <c r="F3483" s="9"/>
      <c r="G3483" s="9"/>
      <c r="I3483" s="9"/>
      <c r="L3483" s="9"/>
      <c r="O3483" s="9"/>
      <c r="P3483" s="9"/>
      <c r="R3483" s="9"/>
      <c r="U3483" s="9"/>
      <c r="AP3483" s="9"/>
      <c r="AS3483" s="9"/>
      <c r="AV3483" s="9"/>
      <c r="AW3483" s="9"/>
      <c r="AY3483" s="9"/>
      <c r="BB3483" s="9"/>
    </row>
    <row r="3484" spans="3:54">
      <c r="C3484" s="9"/>
      <c r="F3484" s="9"/>
      <c r="G3484" s="9"/>
      <c r="I3484" s="9"/>
      <c r="L3484" s="9"/>
      <c r="O3484" s="9"/>
      <c r="P3484" s="9"/>
      <c r="R3484" s="9"/>
      <c r="U3484" s="9"/>
      <c r="AP3484" s="9"/>
      <c r="AS3484" s="9"/>
      <c r="AV3484" s="9"/>
      <c r="AW3484" s="9"/>
      <c r="AY3484" s="9"/>
      <c r="BB3484" s="9"/>
    </row>
    <row r="3485" spans="3:54">
      <c r="C3485" s="9"/>
      <c r="F3485" s="9"/>
      <c r="G3485" s="9"/>
      <c r="I3485" s="9"/>
      <c r="L3485" s="9"/>
      <c r="O3485" s="9"/>
      <c r="P3485" s="9"/>
      <c r="R3485" s="9"/>
      <c r="U3485" s="9"/>
      <c r="AP3485" s="9"/>
      <c r="AS3485" s="9"/>
      <c r="AV3485" s="9"/>
      <c r="AW3485" s="9"/>
      <c r="AY3485" s="9"/>
      <c r="BB3485" s="9"/>
    </row>
    <row r="3486" spans="3:54">
      <c r="C3486" s="9"/>
      <c r="F3486" s="9"/>
      <c r="G3486" s="9"/>
      <c r="I3486" s="9"/>
      <c r="L3486" s="9"/>
      <c r="O3486" s="9"/>
      <c r="P3486" s="9"/>
      <c r="R3486" s="9"/>
      <c r="U3486" s="9"/>
      <c r="AP3486" s="9"/>
      <c r="AS3486" s="9"/>
      <c r="AV3486" s="9"/>
      <c r="AW3486" s="9"/>
      <c r="AY3486" s="9"/>
      <c r="BB3486" s="9"/>
    </row>
    <row r="3487" spans="3:54">
      <c r="C3487" s="9"/>
      <c r="F3487" s="9"/>
      <c r="G3487" s="9"/>
      <c r="I3487" s="9"/>
      <c r="L3487" s="9"/>
      <c r="O3487" s="9"/>
      <c r="P3487" s="9"/>
      <c r="R3487" s="9"/>
      <c r="U3487" s="9"/>
      <c r="AP3487" s="9"/>
      <c r="AS3487" s="9"/>
      <c r="AV3487" s="9"/>
      <c r="AW3487" s="9"/>
      <c r="AY3487" s="9"/>
      <c r="BB3487" s="9"/>
    </row>
    <row r="3488" spans="3:54">
      <c r="C3488" s="9"/>
      <c r="F3488" s="9"/>
      <c r="G3488" s="9"/>
      <c r="I3488" s="9"/>
      <c r="L3488" s="9"/>
      <c r="O3488" s="9"/>
      <c r="P3488" s="9"/>
      <c r="R3488" s="9"/>
      <c r="U3488" s="9"/>
      <c r="AP3488" s="9"/>
      <c r="AS3488" s="9"/>
      <c r="AV3488" s="9"/>
      <c r="AW3488" s="9"/>
      <c r="AY3488" s="9"/>
      <c r="BB3488" s="9"/>
    </row>
    <row r="3489" spans="3:54">
      <c r="C3489" s="9"/>
      <c r="F3489" s="9"/>
      <c r="G3489" s="9"/>
      <c r="I3489" s="9"/>
      <c r="L3489" s="9"/>
      <c r="O3489" s="9"/>
      <c r="P3489" s="9"/>
      <c r="R3489" s="9"/>
      <c r="U3489" s="9"/>
      <c r="AP3489" s="9"/>
      <c r="AS3489" s="9"/>
      <c r="AV3489" s="9"/>
      <c r="AW3489" s="9"/>
      <c r="AY3489" s="9"/>
      <c r="BB3489" s="9"/>
    </row>
    <row r="3490" spans="3:54">
      <c r="C3490" s="9"/>
      <c r="F3490" s="9"/>
      <c r="G3490" s="9"/>
      <c r="I3490" s="9"/>
      <c r="L3490" s="9"/>
      <c r="O3490" s="9"/>
      <c r="P3490" s="9"/>
      <c r="R3490" s="9"/>
      <c r="U3490" s="9"/>
      <c r="AP3490" s="9"/>
      <c r="AS3490" s="9"/>
      <c r="AV3490" s="9"/>
      <c r="AW3490" s="9"/>
      <c r="AY3490" s="9"/>
      <c r="BB3490" s="9"/>
    </row>
    <row r="3491" spans="3:54">
      <c r="C3491" s="9"/>
      <c r="F3491" s="9"/>
      <c r="G3491" s="9"/>
      <c r="I3491" s="9"/>
      <c r="L3491" s="9"/>
      <c r="O3491" s="9"/>
      <c r="P3491" s="9"/>
      <c r="R3491" s="9"/>
      <c r="U3491" s="9"/>
      <c r="AP3491" s="9"/>
      <c r="AS3491" s="9"/>
      <c r="AV3491" s="9"/>
      <c r="AW3491" s="9"/>
      <c r="AY3491" s="9"/>
      <c r="BB3491" s="9"/>
    </row>
    <row r="3492" spans="3:54">
      <c r="C3492" s="9"/>
      <c r="F3492" s="9"/>
      <c r="G3492" s="9"/>
      <c r="I3492" s="9"/>
      <c r="L3492" s="9"/>
      <c r="O3492" s="9"/>
      <c r="P3492" s="9"/>
      <c r="R3492" s="9"/>
      <c r="U3492" s="9"/>
      <c r="AP3492" s="9"/>
      <c r="AS3492" s="9"/>
      <c r="AV3492" s="9"/>
      <c r="AW3492" s="9"/>
      <c r="AY3492" s="9"/>
      <c r="BB3492" s="9"/>
    </row>
    <row r="3493" spans="3:54">
      <c r="C3493" s="9"/>
      <c r="F3493" s="9"/>
      <c r="G3493" s="9"/>
      <c r="I3493" s="9"/>
      <c r="L3493" s="9"/>
      <c r="O3493" s="9"/>
      <c r="P3493" s="9"/>
      <c r="R3493" s="9"/>
      <c r="U3493" s="9"/>
      <c r="AP3493" s="9"/>
      <c r="AS3493" s="9"/>
      <c r="AV3493" s="9"/>
      <c r="AW3493" s="9"/>
      <c r="AY3493" s="9"/>
      <c r="BB3493" s="9"/>
    </row>
    <row r="3494" spans="3:54">
      <c r="C3494" s="9"/>
      <c r="F3494" s="9"/>
      <c r="G3494" s="9"/>
      <c r="I3494" s="9"/>
      <c r="L3494" s="9"/>
      <c r="O3494" s="9"/>
      <c r="P3494" s="9"/>
      <c r="R3494" s="9"/>
      <c r="U3494" s="9"/>
      <c r="AP3494" s="9"/>
      <c r="AS3494" s="9"/>
      <c r="AV3494" s="9"/>
      <c r="AW3494" s="9"/>
      <c r="AY3494" s="9"/>
      <c r="BB3494" s="9"/>
    </row>
    <row r="3495" spans="3:54">
      <c r="C3495" s="9"/>
      <c r="F3495" s="9"/>
      <c r="G3495" s="9"/>
      <c r="I3495" s="9"/>
      <c r="L3495" s="9"/>
      <c r="O3495" s="9"/>
      <c r="P3495" s="9"/>
      <c r="R3495" s="9"/>
      <c r="U3495" s="9"/>
      <c r="AP3495" s="9"/>
      <c r="AS3495" s="9"/>
      <c r="AV3495" s="9"/>
      <c r="AW3495" s="9"/>
      <c r="AY3495" s="9"/>
      <c r="BB3495" s="9"/>
    </row>
    <row r="3496" spans="3:54">
      <c r="C3496" s="9"/>
      <c r="F3496" s="9"/>
      <c r="G3496" s="9"/>
      <c r="I3496" s="9"/>
      <c r="L3496" s="9"/>
      <c r="O3496" s="9"/>
      <c r="P3496" s="9"/>
      <c r="R3496" s="9"/>
      <c r="U3496" s="9"/>
      <c r="AP3496" s="9"/>
      <c r="AS3496" s="9"/>
      <c r="AV3496" s="9"/>
      <c r="AW3496" s="9"/>
      <c r="AY3496" s="9"/>
      <c r="BB3496" s="9"/>
    </row>
    <row r="3497" spans="3:54">
      <c r="C3497" s="9"/>
      <c r="F3497" s="9"/>
      <c r="G3497" s="9"/>
      <c r="I3497" s="9"/>
      <c r="L3497" s="9"/>
      <c r="O3497" s="9"/>
      <c r="P3497" s="9"/>
      <c r="R3497" s="9"/>
      <c r="U3497" s="9"/>
      <c r="AP3497" s="9"/>
      <c r="AS3497" s="9"/>
      <c r="AV3497" s="9"/>
      <c r="AW3497" s="9"/>
      <c r="AY3497" s="9"/>
      <c r="BB3497" s="9"/>
    </row>
    <row r="3498" spans="3:54">
      <c r="C3498" s="9"/>
      <c r="F3498" s="9"/>
      <c r="G3498" s="9"/>
      <c r="I3498" s="9"/>
      <c r="L3498" s="9"/>
      <c r="O3498" s="9"/>
      <c r="P3498" s="9"/>
      <c r="R3498" s="9"/>
      <c r="U3498" s="9"/>
      <c r="AP3498" s="9"/>
      <c r="AS3498" s="9"/>
      <c r="AV3498" s="9"/>
      <c r="AW3498" s="9"/>
      <c r="AY3498" s="9"/>
      <c r="BB3498" s="9"/>
    </row>
    <row r="3499" spans="3:54">
      <c r="C3499" s="9"/>
      <c r="F3499" s="9"/>
      <c r="G3499" s="9"/>
      <c r="I3499" s="9"/>
      <c r="L3499" s="9"/>
      <c r="O3499" s="9"/>
      <c r="P3499" s="9"/>
      <c r="R3499" s="9"/>
      <c r="U3499" s="9"/>
      <c r="AP3499" s="9"/>
      <c r="AS3499" s="9"/>
      <c r="AV3499" s="9"/>
      <c r="AW3499" s="9"/>
      <c r="AY3499" s="9"/>
      <c r="BB3499" s="9"/>
    </row>
    <row r="3500" spans="3:54">
      <c r="C3500" s="9"/>
      <c r="F3500" s="9"/>
      <c r="G3500" s="9"/>
      <c r="I3500" s="9"/>
      <c r="L3500" s="9"/>
      <c r="O3500" s="9"/>
      <c r="P3500" s="9"/>
      <c r="R3500" s="9"/>
      <c r="U3500" s="9"/>
      <c r="AP3500" s="9"/>
      <c r="AS3500" s="9"/>
      <c r="AV3500" s="9"/>
      <c r="AW3500" s="9"/>
      <c r="AY3500" s="9"/>
      <c r="BB3500" s="9"/>
    </row>
    <row r="3501" spans="3:54">
      <c r="C3501" s="9"/>
      <c r="F3501" s="9"/>
      <c r="G3501" s="9"/>
      <c r="I3501" s="9"/>
      <c r="L3501" s="9"/>
      <c r="O3501" s="9"/>
      <c r="P3501" s="9"/>
      <c r="R3501" s="9"/>
      <c r="U3501" s="9"/>
      <c r="AP3501" s="9"/>
      <c r="AS3501" s="9"/>
      <c r="AV3501" s="9"/>
      <c r="AW3501" s="9"/>
      <c r="AY3501" s="9"/>
      <c r="BB3501" s="9"/>
    </row>
    <row r="3502" spans="3:54">
      <c r="C3502" s="9"/>
      <c r="F3502" s="9"/>
      <c r="G3502" s="9"/>
      <c r="I3502" s="9"/>
      <c r="L3502" s="9"/>
      <c r="O3502" s="9"/>
      <c r="P3502" s="9"/>
      <c r="R3502" s="9"/>
      <c r="U3502" s="9"/>
      <c r="AP3502" s="9"/>
      <c r="AS3502" s="9"/>
      <c r="AV3502" s="9"/>
      <c r="AW3502" s="9"/>
      <c r="AY3502" s="9"/>
      <c r="BB3502" s="9"/>
    </row>
    <row r="3503" spans="3:54">
      <c r="C3503" s="9"/>
      <c r="F3503" s="9"/>
      <c r="G3503" s="9"/>
      <c r="I3503" s="9"/>
      <c r="L3503" s="9"/>
      <c r="O3503" s="9"/>
      <c r="P3503" s="9"/>
      <c r="R3503" s="9"/>
      <c r="U3503" s="9"/>
      <c r="AP3503" s="9"/>
      <c r="AS3503" s="9"/>
      <c r="AV3503" s="9"/>
      <c r="AW3503" s="9"/>
      <c r="AY3503" s="9"/>
      <c r="BB3503" s="9"/>
    </row>
    <row r="3504" spans="3:54">
      <c r="C3504" s="9"/>
      <c r="F3504" s="9"/>
      <c r="G3504" s="9"/>
      <c r="I3504" s="9"/>
      <c r="L3504" s="9"/>
      <c r="O3504" s="9"/>
      <c r="P3504" s="9"/>
      <c r="R3504" s="9"/>
      <c r="U3504" s="9"/>
      <c r="AP3504" s="9"/>
      <c r="AS3504" s="9"/>
      <c r="AV3504" s="9"/>
      <c r="AW3504" s="9"/>
      <c r="AY3504" s="9"/>
      <c r="BB3504" s="9"/>
    </row>
    <row r="3505" spans="3:54">
      <c r="C3505" s="9"/>
      <c r="F3505" s="9"/>
      <c r="G3505" s="9"/>
      <c r="I3505" s="9"/>
      <c r="L3505" s="9"/>
      <c r="O3505" s="9"/>
      <c r="P3505" s="9"/>
      <c r="R3505" s="9"/>
      <c r="U3505" s="9"/>
      <c r="AP3505" s="9"/>
      <c r="AS3505" s="9"/>
      <c r="AV3505" s="9"/>
      <c r="AW3505" s="9"/>
      <c r="AY3505" s="9"/>
      <c r="BB3505" s="9"/>
    </row>
    <row r="3506" spans="3:54">
      <c r="C3506" s="9"/>
      <c r="F3506" s="9"/>
      <c r="G3506" s="9"/>
      <c r="I3506" s="9"/>
      <c r="L3506" s="9"/>
      <c r="O3506" s="9"/>
      <c r="P3506" s="9"/>
      <c r="R3506" s="9"/>
      <c r="U3506" s="9"/>
      <c r="AP3506" s="9"/>
      <c r="AS3506" s="9"/>
      <c r="AV3506" s="9"/>
      <c r="AW3506" s="9"/>
      <c r="AY3506" s="9"/>
      <c r="BB3506" s="9"/>
    </row>
    <row r="3507" spans="3:54">
      <c r="C3507" s="9"/>
      <c r="F3507" s="9"/>
      <c r="G3507" s="9"/>
      <c r="I3507" s="9"/>
      <c r="L3507" s="9"/>
      <c r="O3507" s="9"/>
      <c r="P3507" s="9"/>
      <c r="R3507" s="9"/>
      <c r="U3507" s="9"/>
      <c r="AP3507" s="9"/>
      <c r="AS3507" s="9"/>
      <c r="AV3507" s="9"/>
      <c r="AW3507" s="9"/>
      <c r="AY3507" s="9"/>
      <c r="BB3507" s="9"/>
    </row>
    <row r="3508" spans="3:54">
      <c r="C3508" s="9"/>
      <c r="F3508" s="9"/>
      <c r="G3508" s="9"/>
      <c r="I3508" s="9"/>
      <c r="L3508" s="9"/>
      <c r="O3508" s="9"/>
      <c r="P3508" s="9"/>
      <c r="R3508" s="9"/>
      <c r="U3508" s="9"/>
      <c r="AP3508" s="9"/>
      <c r="AS3508" s="9"/>
      <c r="AV3508" s="9"/>
      <c r="AW3508" s="9"/>
      <c r="AY3508" s="9"/>
      <c r="BB3508" s="9"/>
    </row>
    <row r="3509" spans="3:54">
      <c r="C3509" s="9"/>
      <c r="F3509" s="9"/>
      <c r="G3509" s="9"/>
      <c r="I3509" s="9"/>
      <c r="L3509" s="9"/>
      <c r="O3509" s="9"/>
      <c r="P3509" s="9"/>
      <c r="R3509" s="9"/>
      <c r="U3509" s="9"/>
      <c r="AP3509" s="9"/>
      <c r="AS3509" s="9"/>
      <c r="AV3509" s="9"/>
      <c r="AW3509" s="9"/>
      <c r="AY3509" s="9"/>
      <c r="BB3509" s="9"/>
    </row>
    <row r="3510" spans="3:54">
      <c r="C3510" s="9"/>
      <c r="F3510" s="9"/>
      <c r="G3510" s="9"/>
      <c r="I3510" s="9"/>
      <c r="L3510" s="9"/>
      <c r="O3510" s="9"/>
      <c r="P3510" s="9"/>
      <c r="R3510" s="9"/>
      <c r="U3510" s="9"/>
      <c r="AP3510" s="9"/>
      <c r="AS3510" s="9"/>
      <c r="AV3510" s="9"/>
      <c r="AW3510" s="9"/>
      <c r="AY3510" s="9"/>
      <c r="BB3510" s="9"/>
    </row>
    <row r="3511" spans="3:54">
      <c r="C3511" s="9"/>
      <c r="F3511" s="9"/>
      <c r="G3511" s="9"/>
      <c r="I3511" s="9"/>
      <c r="L3511" s="9"/>
      <c r="O3511" s="9"/>
      <c r="P3511" s="9"/>
      <c r="R3511" s="9"/>
      <c r="U3511" s="9"/>
      <c r="AP3511" s="9"/>
      <c r="AS3511" s="9"/>
      <c r="AV3511" s="9"/>
      <c r="AW3511" s="9"/>
      <c r="AY3511" s="9"/>
      <c r="BB3511" s="9"/>
    </row>
    <row r="3512" spans="3:54">
      <c r="C3512" s="9"/>
      <c r="F3512" s="9"/>
      <c r="G3512" s="9"/>
      <c r="I3512" s="9"/>
      <c r="L3512" s="9"/>
      <c r="O3512" s="9"/>
      <c r="P3512" s="9"/>
      <c r="R3512" s="9"/>
      <c r="U3512" s="9"/>
      <c r="AP3512" s="9"/>
      <c r="AS3512" s="9"/>
      <c r="AV3512" s="9"/>
      <c r="AW3512" s="9"/>
      <c r="AY3512" s="9"/>
      <c r="BB3512" s="9"/>
    </row>
    <row r="3513" spans="3:54">
      <c r="C3513" s="9"/>
      <c r="F3513" s="9"/>
      <c r="G3513" s="9"/>
      <c r="I3513" s="9"/>
      <c r="L3513" s="9"/>
      <c r="O3513" s="9"/>
      <c r="P3513" s="9"/>
      <c r="R3513" s="9"/>
      <c r="U3513" s="9"/>
      <c r="AP3513" s="9"/>
      <c r="AS3513" s="9"/>
      <c r="AV3513" s="9"/>
      <c r="AW3513" s="9"/>
      <c r="AY3513" s="9"/>
      <c r="BB3513" s="9"/>
    </row>
    <row r="3514" spans="3:54">
      <c r="C3514" s="9"/>
      <c r="F3514" s="9"/>
      <c r="G3514" s="9"/>
      <c r="I3514" s="9"/>
      <c r="L3514" s="9"/>
      <c r="O3514" s="9"/>
      <c r="P3514" s="9"/>
      <c r="R3514" s="9"/>
      <c r="U3514" s="9"/>
      <c r="AP3514" s="9"/>
      <c r="AS3514" s="9"/>
      <c r="AV3514" s="9"/>
      <c r="AW3514" s="9"/>
      <c r="AY3514" s="9"/>
      <c r="BB3514" s="9"/>
    </row>
    <row r="3515" spans="3:54">
      <c r="C3515" s="9"/>
      <c r="F3515" s="9"/>
      <c r="G3515" s="9"/>
      <c r="I3515" s="9"/>
      <c r="L3515" s="9"/>
      <c r="O3515" s="9"/>
      <c r="P3515" s="9"/>
      <c r="R3515" s="9"/>
      <c r="U3515" s="9"/>
      <c r="AP3515" s="9"/>
      <c r="AS3515" s="9"/>
      <c r="AV3515" s="9"/>
      <c r="AW3515" s="9"/>
      <c r="AY3515" s="9"/>
      <c r="BB3515" s="9"/>
    </row>
    <row r="3516" spans="3:54">
      <c r="C3516" s="9"/>
      <c r="F3516" s="9"/>
      <c r="G3516" s="9"/>
      <c r="I3516" s="9"/>
      <c r="L3516" s="9"/>
      <c r="O3516" s="9"/>
      <c r="P3516" s="9"/>
      <c r="R3516" s="9"/>
      <c r="U3516" s="9"/>
      <c r="AP3516" s="9"/>
      <c r="AS3516" s="9"/>
      <c r="AV3516" s="9"/>
      <c r="AW3516" s="9"/>
      <c r="AY3516" s="9"/>
      <c r="BB3516" s="9"/>
    </row>
    <row r="3517" spans="3:54">
      <c r="C3517" s="9"/>
      <c r="F3517" s="9"/>
      <c r="G3517" s="9"/>
      <c r="I3517" s="9"/>
      <c r="L3517" s="9"/>
      <c r="O3517" s="9"/>
      <c r="P3517" s="9"/>
      <c r="R3517" s="9"/>
      <c r="U3517" s="9"/>
      <c r="AP3517" s="9"/>
      <c r="AS3517" s="9"/>
      <c r="AV3517" s="9"/>
      <c r="AW3517" s="9"/>
      <c r="AY3517" s="9"/>
      <c r="BB3517" s="9"/>
    </row>
    <row r="3518" spans="3:54">
      <c r="C3518" s="9"/>
      <c r="F3518" s="9"/>
      <c r="G3518" s="9"/>
      <c r="I3518" s="9"/>
      <c r="L3518" s="9"/>
      <c r="O3518" s="9"/>
      <c r="P3518" s="9"/>
      <c r="R3518" s="9"/>
      <c r="U3518" s="9"/>
      <c r="AP3518" s="9"/>
      <c r="AS3518" s="9"/>
      <c r="AV3518" s="9"/>
      <c r="AW3518" s="9"/>
      <c r="AY3518" s="9"/>
      <c r="BB3518" s="9"/>
    </row>
    <row r="3519" spans="3:54">
      <c r="C3519" s="9"/>
      <c r="F3519" s="9"/>
      <c r="G3519" s="9"/>
      <c r="I3519" s="9"/>
      <c r="L3519" s="9"/>
      <c r="O3519" s="9"/>
      <c r="P3519" s="9"/>
      <c r="R3519" s="9"/>
      <c r="U3519" s="9"/>
      <c r="AP3519" s="9"/>
      <c r="AS3519" s="9"/>
      <c r="AV3519" s="9"/>
      <c r="AW3519" s="9"/>
      <c r="AY3519" s="9"/>
      <c r="BB3519" s="9"/>
    </row>
    <row r="3520" spans="3:54">
      <c r="C3520" s="9"/>
      <c r="F3520" s="9"/>
      <c r="G3520" s="9"/>
      <c r="I3520" s="9"/>
      <c r="L3520" s="9"/>
      <c r="O3520" s="9"/>
      <c r="P3520" s="9"/>
      <c r="R3520" s="9"/>
      <c r="U3520" s="9"/>
      <c r="AP3520" s="9"/>
      <c r="AS3520" s="9"/>
      <c r="AV3520" s="9"/>
      <c r="AW3520" s="9"/>
      <c r="AY3520" s="9"/>
      <c r="BB3520" s="9"/>
    </row>
    <row r="3521" spans="3:54">
      <c r="C3521" s="9"/>
      <c r="F3521" s="9"/>
      <c r="G3521" s="9"/>
      <c r="I3521" s="9"/>
      <c r="L3521" s="9"/>
      <c r="O3521" s="9"/>
      <c r="P3521" s="9"/>
      <c r="R3521" s="9"/>
      <c r="U3521" s="9"/>
      <c r="AP3521" s="9"/>
      <c r="AS3521" s="9"/>
      <c r="AV3521" s="9"/>
      <c r="AW3521" s="9"/>
      <c r="AY3521" s="9"/>
      <c r="BB3521" s="9"/>
    </row>
    <row r="3522" spans="3:54">
      <c r="C3522" s="9"/>
      <c r="F3522" s="9"/>
      <c r="G3522" s="9"/>
      <c r="I3522" s="9"/>
      <c r="L3522" s="9"/>
      <c r="O3522" s="9"/>
      <c r="P3522" s="9"/>
      <c r="R3522" s="9"/>
      <c r="U3522" s="9"/>
      <c r="AP3522" s="9"/>
      <c r="AS3522" s="9"/>
      <c r="AV3522" s="9"/>
      <c r="AW3522" s="9"/>
      <c r="AY3522" s="9"/>
      <c r="BB3522" s="9"/>
    </row>
    <row r="3523" spans="3:54">
      <c r="C3523" s="9"/>
      <c r="F3523" s="9"/>
      <c r="G3523" s="9"/>
      <c r="I3523" s="9"/>
      <c r="L3523" s="9"/>
      <c r="O3523" s="9"/>
      <c r="P3523" s="9"/>
      <c r="R3523" s="9"/>
      <c r="U3523" s="9"/>
      <c r="AP3523" s="9"/>
      <c r="AS3523" s="9"/>
      <c r="AV3523" s="9"/>
      <c r="AW3523" s="9"/>
      <c r="AY3523" s="9"/>
      <c r="BB3523" s="9"/>
    </row>
    <row r="3524" spans="3:54">
      <c r="C3524" s="9"/>
      <c r="F3524" s="9"/>
      <c r="G3524" s="9"/>
      <c r="I3524" s="9"/>
      <c r="L3524" s="9"/>
      <c r="O3524" s="9"/>
      <c r="P3524" s="9"/>
      <c r="R3524" s="9"/>
      <c r="U3524" s="9"/>
      <c r="AP3524" s="9"/>
      <c r="AS3524" s="9"/>
      <c r="AV3524" s="9"/>
      <c r="AW3524" s="9"/>
      <c r="AY3524" s="9"/>
      <c r="BB3524" s="9"/>
    </row>
    <row r="3525" spans="3:54">
      <c r="C3525" s="9"/>
      <c r="F3525" s="9"/>
      <c r="G3525" s="9"/>
      <c r="I3525" s="9"/>
      <c r="L3525" s="9"/>
      <c r="O3525" s="9"/>
      <c r="P3525" s="9"/>
      <c r="R3525" s="9"/>
      <c r="U3525" s="9"/>
      <c r="AP3525" s="9"/>
      <c r="AS3525" s="9"/>
      <c r="AV3525" s="9"/>
      <c r="AW3525" s="9"/>
      <c r="AY3525" s="9"/>
      <c r="BB3525" s="9"/>
    </row>
    <row r="3526" spans="3:54">
      <c r="C3526" s="9"/>
      <c r="F3526" s="9"/>
      <c r="G3526" s="9"/>
      <c r="I3526" s="9"/>
      <c r="L3526" s="9"/>
      <c r="O3526" s="9"/>
      <c r="P3526" s="9"/>
      <c r="R3526" s="9"/>
      <c r="U3526" s="9"/>
      <c r="AP3526" s="9"/>
      <c r="AS3526" s="9"/>
      <c r="AV3526" s="9"/>
      <c r="AW3526" s="9"/>
      <c r="AY3526" s="9"/>
      <c r="BB3526" s="9"/>
    </row>
    <row r="3527" spans="3:54">
      <c r="C3527" s="9"/>
      <c r="F3527" s="9"/>
      <c r="G3527" s="9"/>
      <c r="I3527" s="9"/>
      <c r="L3527" s="9"/>
      <c r="O3527" s="9"/>
      <c r="P3527" s="9"/>
      <c r="R3527" s="9"/>
      <c r="U3527" s="9"/>
      <c r="AP3527" s="9"/>
      <c r="AS3527" s="9"/>
      <c r="AV3527" s="9"/>
      <c r="AW3527" s="9"/>
      <c r="AY3527" s="9"/>
      <c r="BB3527" s="9"/>
    </row>
    <row r="3528" spans="3:54">
      <c r="C3528" s="9"/>
      <c r="F3528" s="9"/>
      <c r="G3528" s="9"/>
      <c r="I3528" s="9"/>
      <c r="L3528" s="9"/>
      <c r="O3528" s="9"/>
      <c r="P3528" s="9"/>
      <c r="R3528" s="9"/>
      <c r="U3528" s="9"/>
      <c r="AP3528" s="9"/>
      <c r="AS3528" s="9"/>
      <c r="AV3528" s="9"/>
      <c r="AW3528" s="9"/>
      <c r="AY3528" s="9"/>
      <c r="BB3528" s="9"/>
    </row>
    <row r="3529" spans="3:54">
      <c r="C3529" s="9"/>
      <c r="F3529" s="9"/>
      <c r="G3529" s="9"/>
      <c r="I3529" s="9"/>
      <c r="L3529" s="9"/>
      <c r="O3529" s="9"/>
      <c r="P3529" s="9"/>
      <c r="R3529" s="9"/>
      <c r="U3529" s="9"/>
      <c r="AP3529" s="9"/>
      <c r="AS3529" s="9"/>
      <c r="AV3529" s="9"/>
      <c r="AW3529" s="9"/>
      <c r="AY3529" s="9"/>
      <c r="BB3529" s="9"/>
    </row>
    <row r="3530" spans="3:54">
      <c r="C3530" s="9"/>
      <c r="F3530" s="9"/>
      <c r="G3530" s="9"/>
      <c r="I3530" s="9"/>
      <c r="L3530" s="9"/>
      <c r="O3530" s="9"/>
      <c r="P3530" s="9"/>
      <c r="R3530" s="9"/>
      <c r="U3530" s="9"/>
      <c r="AP3530" s="9"/>
      <c r="AS3530" s="9"/>
      <c r="AV3530" s="9"/>
      <c r="AW3530" s="9"/>
      <c r="AY3530" s="9"/>
      <c r="BB3530" s="9"/>
    </row>
    <row r="3531" spans="3:54">
      <c r="C3531" s="9"/>
      <c r="F3531" s="9"/>
      <c r="G3531" s="9"/>
      <c r="I3531" s="9"/>
      <c r="L3531" s="9"/>
      <c r="O3531" s="9"/>
      <c r="P3531" s="9"/>
      <c r="R3531" s="9"/>
      <c r="U3531" s="9"/>
      <c r="AP3531" s="9"/>
      <c r="AS3531" s="9"/>
      <c r="AV3531" s="9"/>
      <c r="AW3531" s="9"/>
      <c r="AY3531" s="9"/>
      <c r="BB3531" s="9"/>
    </row>
    <row r="3532" spans="3:54">
      <c r="C3532" s="9"/>
      <c r="F3532" s="9"/>
      <c r="G3532" s="9"/>
      <c r="I3532" s="9"/>
      <c r="L3532" s="9"/>
      <c r="O3532" s="9"/>
      <c r="P3532" s="9"/>
      <c r="R3532" s="9"/>
      <c r="U3532" s="9"/>
      <c r="AP3532" s="9"/>
      <c r="AS3532" s="9"/>
      <c r="AV3532" s="9"/>
      <c r="AW3532" s="9"/>
      <c r="AY3532" s="9"/>
      <c r="BB3532" s="9"/>
    </row>
    <row r="3533" spans="3:54">
      <c r="C3533" s="9"/>
      <c r="F3533" s="9"/>
      <c r="G3533" s="9"/>
      <c r="I3533" s="9"/>
      <c r="L3533" s="9"/>
      <c r="O3533" s="9"/>
      <c r="P3533" s="9"/>
      <c r="R3533" s="9"/>
      <c r="U3533" s="9"/>
      <c r="AP3533" s="9"/>
      <c r="AS3533" s="9"/>
      <c r="AV3533" s="9"/>
      <c r="AW3533" s="9"/>
      <c r="AY3533" s="9"/>
      <c r="BB3533" s="9"/>
    </row>
    <row r="3534" spans="3:54">
      <c r="C3534" s="9"/>
      <c r="F3534" s="9"/>
      <c r="G3534" s="9"/>
      <c r="I3534" s="9"/>
      <c r="L3534" s="9"/>
      <c r="O3534" s="9"/>
      <c r="P3534" s="9"/>
      <c r="R3534" s="9"/>
      <c r="U3534" s="9"/>
      <c r="AP3534" s="9"/>
      <c r="AS3534" s="9"/>
      <c r="AV3534" s="9"/>
      <c r="AW3534" s="9"/>
      <c r="AY3534" s="9"/>
      <c r="BB3534" s="9"/>
    </row>
    <row r="3535" spans="3:54">
      <c r="C3535" s="9"/>
      <c r="F3535" s="9"/>
      <c r="G3535" s="9"/>
      <c r="I3535" s="9"/>
      <c r="L3535" s="9"/>
      <c r="O3535" s="9"/>
      <c r="P3535" s="9"/>
      <c r="R3535" s="9"/>
      <c r="U3535" s="9"/>
      <c r="AP3535" s="9"/>
      <c r="AS3535" s="9"/>
      <c r="AV3535" s="9"/>
      <c r="AW3535" s="9"/>
      <c r="AY3535" s="9"/>
      <c r="BB3535" s="9"/>
    </row>
    <row r="3536" spans="3:54">
      <c r="C3536" s="9"/>
      <c r="F3536" s="9"/>
      <c r="G3536" s="9"/>
      <c r="I3536" s="9"/>
      <c r="L3536" s="9"/>
      <c r="O3536" s="9"/>
      <c r="P3536" s="9"/>
      <c r="R3536" s="9"/>
      <c r="U3536" s="9"/>
      <c r="AP3536" s="9"/>
      <c r="AS3536" s="9"/>
      <c r="AV3536" s="9"/>
      <c r="AW3536" s="9"/>
      <c r="AY3536" s="9"/>
      <c r="BB3536" s="9"/>
    </row>
    <row r="3537" spans="3:54">
      <c r="C3537" s="9"/>
      <c r="F3537" s="9"/>
      <c r="G3537" s="9"/>
      <c r="I3537" s="9"/>
      <c r="L3537" s="9"/>
      <c r="O3537" s="9"/>
      <c r="P3537" s="9"/>
      <c r="R3537" s="9"/>
      <c r="U3537" s="9"/>
      <c r="AP3537" s="9"/>
      <c r="AS3537" s="9"/>
      <c r="AV3537" s="9"/>
      <c r="AW3537" s="9"/>
      <c r="AY3537" s="9"/>
      <c r="BB3537" s="9"/>
    </row>
    <row r="3538" spans="3:54">
      <c r="C3538" s="9"/>
      <c r="F3538" s="9"/>
      <c r="G3538" s="9"/>
      <c r="I3538" s="9"/>
      <c r="L3538" s="9"/>
      <c r="O3538" s="9"/>
      <c r="P3538" s="9"/>
      <c r="R3538" s="9"/>
      <c r="U3538" s="9"/>
      <c r="AP3538" s="9"/>
      <c r="AS3538" s="9"/>
      <c r="AV3538" s="9"/>
      <c r="AW3538" s="9"/>
      <c r="AY3538" s="9"/>
      <c r="BB3538" s="9"/>
    </row>
    <row r="3539" spans="3:54">
      <c r="C3539" s="9"/>
      <c r="F3539" s="9"/>
      <c r="G3539" s="9"/>
      <c r="I3539" s="9"/>
      <c r="L3539" s="9"/>
      <c r="O3539" s="9"/>
      <c r="P3539" s="9"/>
      <c r="R3539" s="9"/>
      <c r="U3539" s="9"/>
      <c r="AP3539" s="9"/>
      <c r="AS3539" s="9"/>
      <c r="AV3539" s="9"/>
      <c r="AW3539" s="9"/>
      <c r="AY3539" s="9"/>
      <c r="BB3539" s="9"/>
    </row>
    <row r="3540" spans="3:54">
      <c r="C3540" s="9"/>
      <c r="F3540" s="9"/>
      <c r="G3540" s="9"/>
      <c r="I3540" s="9"/>
      <c r="L3540" s="9"/>
      <c r="O3540" s="9"/>
      <c r="P3540" s="9"/>
      <c r="R3540" s="9"/>
      <c r="U3540" s="9"/>
      <c r="AP3540" s="9"/>
      <c r="AS3540" s="9"/>
      <c r="AV3540" s="9"/>
      <c r="AW3540" s="9"/>
      <c r="AY3540" s="9"/>
      <c r="BB3540" s="9"/>
    </row>
    <row r="3541" spans="3:54">
      <c r="C3541" s="9"/>
      <c r="F3541" s="9"/>
      <c r="G3541" s="9"/>
      <c r="I3541" s="9"/>
      <c r="L3541" s="9"/>
      <c r="O3541" s="9"/>
      <c r="P3541" s="9"/>
      <c r="R3541" s="9"/>
      <c r="U3541" s="9"/>
      <c r="AP3541" s="9"/>
      <c r="AS3541" s="9"/>
      <c r="AV3541" s="9"/>
      <c r="AW3541" s="9"/>
      <c r="AY3541" s="9"/>
      <c r="BB3541" s="9"/>
    </row>
    <row r="3542" spans="3:54">
      <c r="C3542" s="9"/>
      <c r="F3542" s="9"/>
      <c r="G3542" s="9"/>
      <c r="I3542" s="9"/>
      <c r="L3542" s="9"/>
      <c r="O3542" s="9"/>
      <c r="P3542" s="9"/>
      <c r="R3542" s="9"/>
      <c r="U3542" s="9"/>
      <c r="AP3542" s="9"/>
      <c r="AS3542" s="9"/>
      <c r="AV3542" s="9"/>
      <c r="AW3542" s="9"/>
      <c r="AY3542" s="9"/>
      <c r="BB3542" s="9"/>
    </row>
    <row r="3543" spans="3:54">
      <c r="C3543" s="9"/>
      <c r="F3543" s="9"/>
      <c r="G3543" s="9"/>
      <c r="I3543" s="9"/>
      <c r="L3543" s="9"/>
      <c r="O3543" s="9"/>
      <c r="P3543" s="9"/>
      <c r="R3543" s="9"/>
      <c r="U3543" s="9"/>
      <c r="AP3543" s="9"/>
      <c r="AS3543" s="9"/>
      <c r="AV3543" s="9"/>
      <c r="AW3543" s="9"/>
      <c r="AY3543" s="9"/>
      <c r="BB3543" s="9"/>
    </row>
    <row r="3544" spans="3:54">
      <c r="C3544" s="9"/>
      <c r="F3544" s="9"/>
      <c r="G3544" s="9"/>
      <c r="I3544" s="9"/>
      <c r="L3544" s="9"/>
      <c r="O3544" s="9"/>
      <c r="P3544" s="9"/>
      <c r="R3544" s="9"/>
      <c r="U3544" s="9"/>
      <c r="AP3544" s="9"/>
      <c r="AS3544" s="9"/>
      <c r="AV3544" s="9"/>
      <c r="AW3544" s="9"/>
      <c r="AY3544" s="9"/>
      <c r="BB3544" s="9"/>
    </row>
    <row r="3545" spans="3:54">
      <c r="C3545" s="9"/>
      <c r="F3545" s="9"/>
      <c r="G3545" s="9"/>
      <c r="I3545" s="9"/>
      <c r="L3545" s="9"/>
      <c r="O3545" s="9"/>
      <c r="P3545" s="9"/>
      <c r="R3545" s="9"/>
      <c r="U3545" s="9"/>
      <c r="AP3545" s="9"/>
      <c r="AS3545" s="9"/>
      <c r="AV3545" s="9"/>
      <c r="AW3545" s="9"/>
      <c r="AY3545" s="9"/>
      <c r="BB3545" s="9"/>
    </row>
    <row r="3546" spans="3:54">
      <c r="C3546" s="9"/>
      <c r="F3546" s="9"/>
      <c r="G3546" s="9"/>
      <c r="I3546" s="9"/>
      <c r="L3546" s="9"/>
      <c r="O3546" s="9"/>
      <c r="P3546" s="9"/>
      <c r="R3546" s="9"/>
      <c r="U3546" s="9"/>
      <c r="AP3546" s="9"/>
      <c r="AS3546" s="9"/>
      <c r="AV3546" s="9"/>
      <c r="AW3546" s="9"/>
      <c r="AY3546" s="9"/>
      <c r="BB3546" s="9"/>
    </row>
    <row r="3547" spans="3:54">
      <c r="C3547" s="9"/>
      <c r="F3547" s="9"/>
      <c r="G3547" s="9"/>
      <c r="I3547" s="9"/>
      <c r="L3547" s="9"/>
      <c r="O3547" s="9"/>
      <c r="P3547" s="9"/>
      <c r="R3547" s="9"/>
      <c r="U3547" s="9"/>
      <c r="AP3547" s="9"/>
      <c r="AS3547" s="9"/>
      <c r="AV3547" s="9"/>
      <c r="AW3547" s="9"/>
      <c r="AY3547" s="9"/>
      <c r="BB3547" s="9"/>
    </row>
    <row r="3548" spans="3:54">
      <c r="C3548" s="9"/>
      <c r="F3548" s="9"/>
      <c r="G3548" s="9"/>
      <c r="I3548" s="9"/>
      <c r="L3548" s="9"/>
      <c r="O3548" s="9"/>
      <c r="P3548" s="9"/>
      <c r="R3548" s="9"/>
      <c r="U3548" s="9"/>
      <c r="AP3548" s="9"/>
      <c r="AS3548" s="9"/>
      <c r="AV3548" s="9"/>
      <c r="AW3548" s="9"/>
      <c r="AY3548" s="9"/>
      <c r="BB3548" s="9"/>
    </row>
    <row r="3549" spans="3:54">
      <c r="C3549" s="9"/>
      <c r="F3549" s="9"/>
      <c r="G3549" s="9"/>
      <c r="I3549" s="9"/>
      <c r="L3549" s="9"/>
      <c r="O3549" s="9"/>
      <c r="P3549" s="9"/>
      <c r="R3549" s="9"/>
      <c r="U3549" s="9"/>
      <c r="AP3549" s="9"/>
      <c r="AS3549" s="9"/>
      <c r="AV3549" s="9"/>
      <c r="AW3549" s="9"/>
      <c r="AY3549" s="9"/>
      <c r="BB3549" s="9"/>
    </row>
    <row r="3550" spans="3:54">
      <c r="C3550" s="9"/>
      <c r="F3550" s="9"/>
      <c r="G3550" s="9"/>
      <c r="I3550" s="9"/>
      <c r="L3550" s="9"/>
      <c r="O3550" s="9"/>
      <c r="P3550" s="9"/>
      <c r="R3550" s="9"/>
      <c r="U3550" s="9"/>
      <c r="AP3550" s="9"/>
      <c r="AS3550" s="9"/>
      <c r="AV3550" s="9"/>
      <c r="AW3550" s="9"/>
      <c r="AY3550" s="9"/>
      <c r="BB3550" s="9"/>
    </row>
    <row r="3551" spans="3:54">
      <c r="C3551" s="9"/>
      <c r="F3551" s="9"/>
      <c r="G3551" s="9"/>
      <c r="I3551" s="9"/>
      <c r="L3551" s="9"/>
      <c r="O3551" s="9"/>
      <c r="P3551" s="9"/>
      <c r="R3551" s="9"/>
      <c r="U3551" s="9"/>
      <c r="AP3551" s="9"/>
      <c r="AS3551" s="9"/>
      <c r="AV3551" s="9"/>
      <c r="AW3551" s="9"/>
      <c r="AY3551" s="9"/>
      <c r="BB3551" s="9"/>
    </row>
    <row r="3552" spans="3:54">
      <c r="C3552" s="9"/>
      <c r="F3552" s="9"/>
      <c r="G3552" s="9"/>
      <c r="I3552" s="9"/>
      <c r="L3552" s="9"/>
      <c r="O3552" s="9"/>
      <c r="P3552" s="9"/>
      <c r="R3552" s="9"/>
      <c r="U3552" s="9"/>
      <c r="AP3552" s="9"/>
      <c r="AS3552" s="9"/>
      <c r="AV3552" s="9"/>
      <c r="AW3552" s="9"/>
      <c r="AY3552" s="9"/>
      <c r="BB3552" s="9"/>
    </row>
    <row r="3553" spans="3:54">
      <c r="C3553" s="9"/>
      <c r="F3553" s="9"/>
      <c r="G3553" s="9"/>
      <c r="I3553" s="9"/>
      <c r="L3553" s="9"/>
      <c r="O3553" s="9"/>
      <c r="P3553" s="9"/>
      <c r="R3553" s="9"/>
      <c r="U3553" s="9"/>
      <c r="AP3553" s="9"/>
      <c r="AS3553" s="9"/>
      <c r="AV3553" s="9"/>
      <c r="AW3553" s="9"/>
      <c r="AY3553" s="9"/>
      <c r="BB3553" s="9"/>
    </row>
    <row r="3554" spans="3:54">
      <c r="C3554" s="9"/>
      <c r="F3554" s="9"/>
      <c r="G3554" s="9"/>
      <c r="I3554" s="9"/>
      <c r="L3554" s="9"/>
      <c r="O3554" s="9"/>
      <c r="P3554" s="9"/>
      <c r="R3554" s="9"/>
      <c r="U3554" s="9"/>
      <c r="AP3554" s="9"/>
      <c r="AS3554" s="9"/>
      <c r="AV3554" s="9"/>
      <c r="AW3554" s="9"/>
      <c r="AY3554" s="9"/>
      <c r="BB3554" s="9"/>
    </row>
    <row r="3555" spans="3:54">
      <c r="C3555" s="9"/>
      <c r="F3555" s="9"/>
      <c r="G3555" s="9"/>
      <c r="I3555" s="9"/>
      <c r="L3555" s="9"/>
      <c r="O3555" s="9"/>
      <c r="P3555" s="9"/>
      <c r="R3555" s="9"/>
      <c r="U3555" s="9"/>
      <c r="AP3555" s="9"/>
      <c r="AS3555" s="9"/>
      <c r="AV3555" s="9"/>
      <c r="AW3555" s="9"/>
      <c r="AY3555" s="9"/>
      <c r="BB3555" s="9"/>
    </row>
    <row r="3556" spans="3:54">
      <c r="C3556" s="9"/>
      <c r="F3556" s="9"/>
      <c r="G3556" s="9"/>
      <c r="I3556" s="9"/>
      <c r="L3556" s="9"/>
      <c r="O3556" s="9"/>
      <c r="P3556" s="9"/>
      <c r="R3556" s="9"/>
      <c r="U3556" s="9"/>
      <c r="AP3556" s="9"/>
      <c r="AS3556" s="9"/>
      <c r="AV3556" s="9"/>
      <c r="AW3556" s="9"/>
      <c r="AY3556" s="9"/>
      <c r="BB3556" s="9"/>
    </row>
    <row r="3557" spans="3:54">
      <c r="C3557" s="9"/>
      <c r="F3557" s="9"/>
      <c r="G3557" s="9"/>
      <c r="I3557" s="9"/>
      <c r="L3557" s="9"/>
      <c r="O3557" s="9"/>
      <c r="P3557" s="9"/>
      <c r="R3557" s="9"/>
      <c r="U3557" s="9"/>
      <c r="AP3557" s="9"/>
      <c r="AS3557" s="9"/>
      <c r="AV3557" s="9"/>
      <c r="AW3557" s="9"/>
      <c r="AY3557" s="9"/>
      <c r="BB3557" s="9"/>
    </row>
    <row r="3558" spans="3:54">
      <c r="C3558" s="9"/>
      <c r="F3558" s="9"/>
      <c r="G3558" s="9"/>
      <c r="I3558" s="9"/>
      <c r="L3558" s="9"/>
      <c r="O3558" s="9"/>
      <c r="P3558" s="9"/>
      <c r="R3558" s="9"/>
      <c r="U3558" s="9"/>
      <c r="AP3558" s="9"/>
      <c r="AS3558" s="9"/>
      <c r="AV3558" s="9"/>
      <c r="AW3558" s="9"/>
      <c r="AY3558" s="9"/>
      <c r="BB3558" s="9"/>
    </row>
    <row r="3559" spans="3:54">
      <c r="C3559" s="9"/>
      <c r="F3559" s="9"/>
      <c r="G3559" s="9"/>
      <c r="I3559" s="9"/>
      <c r="L3559" s="9"/>
      <c r="O3559" s="9"/>
      <c r="P3559" s="9"/>
      <c r="R3559" s="9"/>
      <c r="U3559" s="9"/>
      <c r="AP3559" s="9"/>
      <c r="AS3559" s="9"/>
      <c r="AV3559" s="9"/>
      <c r="AW3559" s="9"/>
      <c r="AY3559" s="9"/>
      <c r="BB3559" s="9"/>
    </row>
    <row r="3560" spans="3:54">
      <c r="C3560" s="9"/>
      <c r="F3560" s="9"/>
      <c r="G3560" s="9"/>
      <c r="I3560" s="9"/>
      <c r="L3560" s="9"/>
      <c r="O3560" s="9"/>
      <c r="P3560" s="9"/>
      <c r="R3560" s="9"/>
      <c r="U3560" s="9"/>
      <c r="AP3560" s="9"/>
      <c r="AS3560" s="9"/>
      <c r="AV3560" s="9"/>
      <c r="AW3560" s="9"/>
      <c r="AY3560" s="9"/>
      <c r="BB3560" s="9"/>
    </row>
    <row r="3561" spans="3:54">
      <c r="C3561" s="9"/>
      <c r="F3561" s="9"/>
      <c r="G3561" s="9"/>
      <c r="I3561" s="9"/>
      <c r="L3561" s="9"/>
      <c r="O3561" s="9"/>
      <c r="P3561" s="9"/>
      <c r="R3561" s="9"/>
      <c r="U3561" s="9"/>
      <c r="AP3561" s="9"/>
      <c r="AS3561" s="9"/>
      <c r="AV3561" s="9"/>
      <c r="AW3561" s="9"/>
      <c r="AY3561" s="9"/>
      <c r="BB3561" s="9"/>
    </row>
    <row r="3562" spans="3:54">
      <c r="C3562" s="9"/>
      <c r="F3562" s="9"/>
      <c r="G3562" s="9"/>
      <c r="I3562" s="9"/>
      <c r="L3562" s="9"/>
      <c r="O3562" s="9"/>
      <c r="P3562" s="9"/>
      <c r="R3562" s="9"/>
      <c r="U3562" s="9"/>
      <c r="AP3562" s="9"/>
      <c r="AS3562" s="9"/>
      <c r="AV3562" s="9"/>
      <c r="AW3562" s="9"/>
      <c r="AY3562" s="9"/>
      <c r="BB3562" s="9"/>
    </row>
    <row r="3563" spans="3:54">
      <c r="C3563" s="9"/>
      <c r="F3563" s="9"/>
      <c r="G3563" s="9"/>
      <c r="I3563" s="9"/>
      <c r="L3563" s="9"/>
      <c r="O3563" s="9"/>
      <c r="P3563" s="9"/>
      <c r="R3563" s="9"/>
      <c r="U3563" s="9"/>
      <c r="AP3563" s="9"/>
      <c r="AS3563" s="9"/>
      <c r="AV3563" s="9"/>
      <c r="AW3563" s="9"/>
      <c r="AY3563" s="9"/>
      <c r="BB3563" s="9"/>
    </row>
    <row r="3564" spans="3:54">
      <c r="C3564" s="9"/>
      <c r="F3564" s="9"/>
      <c r="G3564" s="9"/>
      <c r="I3564" s="9"/>
      <c r="L3564" s="9"/>
      <c r="O3564" s="9"/>
      <c r="P3564" s="9"/>
      <c r="R3564" s="9"/>
      <c r="U3564" s="9"/>
      <c r="AP3564" s="9"/>
      <c r="AS3564" s="9"/>
      <c r="AV3564" s="9"/>
      <c r="AW3564" s="9"/>
      <c r="AY3564" s="9"/>
      <c r="BB3564" s="9"/>
    </row>
    <row r="3565" spans="3:54">
      <c r="C3565" s="9"/>
      <c r="F3565" s="9"/>
      <c r="G3565" s="9"/>
      <c r="I3565" s="9"/>
      <c r="L3565" s="9"/>
      <c r="O3565" s="9"/>
      <c r="P3565" s="9"/>
      <c r="R3565" s="9"/>
      <c r="U3565" s="9"/>
      <c r="AP3565" s="9"/>
      <c r="AS3565" s="9"/>
      <c r="AV3565" s="9"/>
      <c r="AW3565" s="9"/>
      <c r="AY3565" s="9"/>
      <c r="BB3565" s="9"/>
    </row>
    <row r="3566" spans="3:54">
      <c r="C3566" s="9"/>
      <c r="F3566" s="9"/>
      <c r="G3566" s="9"/>
      <c r="I3566" s="9"/>
      <c r="L3566" s="9"/>
      <c r="O3566" s="9"/>
      <c r="P3566" s="9"/>
      <c r="R3566" s="9"/>
      <c r="U3566" s="9"/>
      <c r="AP3566" s="9"/>
      <c r="AS3566" s="9"/>
      <c r="AV3566" s="9"/>
      <c r="AW3566" s="9"/>
      <c r="AY3566" s="9"/>
      <c r="BB3566" s="9"/>
    </row>
    <row r="3567" spans="3:54">
      <c r="C3567" s="9"/>
      <c r="F3567" s="9"/>
      <c r="G3567" s="9"/>
      <c r="I3567" s="9"/>
      <c r="L3567" s="9"/>
      <c r="O3567" s="9"/>
      <c r="P3567" s="9"/>
      <c r="R3567" s="9"/>
      <c r="U3567" s="9"/>
      <c r="AP3567" s="9"/>
      <c r="AS3567" s="9"/>
      <c r="AV3567" s="9"/>
      <c r="AW3567" s="9"/>
      <c r="AY3567" s="9"/>
      <c r="BB3567" s="9"/>
    </row>
    <row r="3568" spans="3:54">
      <c r="C3568" s="9"/>
      <c r="F3568" s="9"/>
      <c r="G3568" s="9"/>
      <c r="I3568" s="9"/>
      <c r="L3568" s="9"/>
      <c r="O3568" s="9"/>
      <c r="P3568" s="9"/>
      <c r="R3568" s="9"/>
      <c r="U3568" s="9"/>
      <c r="AP3568" s="9"/>
      <c r="AS3568" s="9"/>
      <c r="AV3568" s="9"/>
      <c r="AW3568" s="9"/>
      <c r="AY3568" s="9"/>
      <c r="BB3568" s="9"/>
    </row>
    <row r="3569" spans="3:54">
      <c r="C3569" s="9"/>
      <c r="F3569" s="9"/>
      <c r="G3569" s="9"/>
      <c r="I3569" s="9"/>
      <c r="L3569" s="9"/>
      <c r="O3569" s="9"/>
      <c r="P3569" s="9"/>
      <c r="R3569" s="9"/>
      <c r="U3569" s="9"/>
      <c r="AP3569" s="9"/>
      <c r="AS3569" s="9"/>
      <c r="AV3569" s="9"/>
      <c r="AW3569" s="9"/>
      <c r="AY3569" s="9"/>
      <c r="BB3569" s="9"/>
    </row>
    <row r="3570" spans="3:54">
      <c r="C3570" s="9"/>
      <c r="F3570" s="9"/>
      <c r="G3570" s="9"/>
      <c r="I3570" s="9"/>
      <c r="L3570" s="9"/>
      <c r="O3570" s="9"/>
      <c r="P3570" s="9"/>
      <c r="R3570" s="9"/>
      <c r="U3570" s="9"/>
      <c r="AP3570" s="9"/>
      <c r="AS3570" s="9"/>
      <c r="AV3570" s="9"/>
      <c r="AW3570" s="9"/>
      <c r="AY3570" s="9"/>
      <c r="BB3570" s="9"/>
    </row>
    <row r="3571" spans="3:54">
      <c r="C3571" s="9"/>
      <c r="F3571" s="9"/>
      <c r="G3571" s="9"/>
      <c r="I3571" s="9"/>
      <c r="L3571" s="9"/>
      <c r="O3571" s="9"/>
      <c r="P3571" s="9"/>
      <c r="R3571" s="9"/>
      <c r="U3571" s="9"/>
      <c r="AP3571" s="9"/>
      <c r="AS3571" s="9"/>
      <c r="AV3571" s="9"/>
      <c r="AW3571" s="9"/>
      <c r="AY3571" s="9"/>
      <c r="BB3571" s="9"/>
    </row>
    <row r="3572" spans="3:54">
      <c r="C3572" s="9"/>
      <c r="F3572" s="9"/>
      <c r="G3572" s="9"/>
      <c r="I3572" s="9"/>
      <c r="L3572" s="9"/>
      <c r="O3572" s="9"/>
      <c r="P3572" s="9"/>
      <c r="R3572" s="9"/>
      <c r="U3572" s="9"/>
      <c r="AP3572" s="9"/>
      <c r="AS3572" s="9"/>
      <c r="AV3572" s="9"/>
      <c r="AW3572" s="9"/>
      <c r="AY3572" s="9"/>
      <c r="BB3572" s="9"/>
    </row>
    <row r="3573" spans="3:54">
      <c r="C3573" s="9"/>
      <c r="F3573" s="9"/>
      <c r="G3573" s="9"/>
      <c r="I3573" s="9"/>
      <c r="L3573" s="9"/>
      <c r="O3573" s="9"/>
      <c r="P3573" s="9"/>
      <c r="R3573" s="9"/>
      <c r="U3573" s="9"/>
      <c r="AP3573" s="9"/>
      <c r="AS3573" s="9"/>
      <c r="AV3573" s="9"/>
      <c r="AW3573" s="9"/>
      <c r="AY3573" s="9"/>
      <c r="BB3573" s="9"/>
    </row>
    <row r="3574" spans="3:54">
      <c r="C3574" s="9"/>
      <c r="F3574" s="9"/>
      <c r="G3574" s="9"/>
      <c r="I3574" s="9"/>
      <c r="L3574" s="9"/>
      <c r="O3574" s="9"/>
      <c r="P3574" s="9"/>
      <c r="R3574" s="9"/>
      <c r="U3574" s="9"/>
      <c r="AP3574" s="9"/>
      <c r="AS3574" s="9"/>
      <c r="AV3574" s="9"/>
      <c r="AW3574" s="9"/>
      <c r="AY3574" s="9"/>
      <c r="BB3574" s="9"/>
    </row>
    <row r="3575" spans="3:54">
      <c r="C3575" s="9"/>
      <c r="F3575" s="9"/>
      <c r="G3575" s="9"/>
      <c r="I3575" s="9"/>
      <c r="L3575" s="9"/>
      <c r="O3575" s="9"/>
      <c r="P3575" s="9"/>
      <c r="R3575" s="9"/>
      <c r="U3575" s="9"/>
      <c r="AP3575" s="9"/>
      <c r="AS3575" s="9"/>
      <c r="AV3575" s="9"/>
      <c r="AW3575" s="9"/>
      <c r="AY3575" s="9"/>
      <c r="BB3575" s="9"/>
    </row>
    <row r="3576" spans="3:54">
      <c r="C3576" s="9"/>
      <c r="F3576" s="9"/>
      <c r="G3576" s="9"/>
      <c r="I3576" s="9"/>
      <c r="L3576" s="9"/>
      <c r="O3576" s="9"/>
      <c r="P3576" s="9"/>
      <c r="R3576" s="9"/>
      <c r="U3576" s="9"/>
      <c r="AP3576" s="9"/>
      <c r="AS3576" s="9"/>
      <c r="AV3576" s="9"/>
      <c r="AW3576" s="9"/>
      <c r="AY3576" s="9"/>
      <c r="BB3576" s="9"/>
    </row>
    <row r="3577" spans="3:54">
      <c r="C3577" s="9"/>
      <c r="F3577" s="9"/>
      <c r="G3577" s="9"/>
      <c r="I3577" s="9"/>
      <c r="L3577" s="9"/>
      <c r="O3577" s="9"/>
      <c r="P3577" s="9"/>
      <c r="R3577" s="9"/>
      <c r="U3577" s="9"/>
      <c r="AP3577" s="9"/>
      <c r="AS3577" s="9"/>
      <c r="AV3577" s="9"/>
      <c r="AW3577" s="9"/>
      <c r="AY3577" s="9"/>
      <c r="BB3577" s="9"/>
    </row>
    <row r="3578" spans="3:54">
      <c r="C3578" s="9"/>
      <c r="F3578" s="9"/>
      <c r="G3578" s="9"/>
      <c r="I3578" s="9"/>
      <c r="L3578" s="9"/>
      <c r="O3578" s="9"/>
      <c r="P3578" s="9"/>
      <c r="R3578" s="9"/>
      <c r="U3578" s="9"/>
      <c r="AP3578" s="9"/>
      <c r="AS3578" s="9"/>
      <c r="AV3578" s="9"/>
      <c r="AW3578" s="9"/>
      <c r="AY3578" s="9"/>
      <c r="BB3578" s="9"/>
    </row>
    <row r="3579" spans="3:54">
      <c r="C3579" s="9"/>
      <c r="F3579" s="9"/>
      <c r="G3579" s="9"/>
      <c r="I3579" s="9"/>
      <c r="L3579" s="9"/>
      <c r="O3579" s="9"/>
      <c r="P3579" s="9"/>
      <c r="R3579" s="9"/>
      <c r="U3579" s="9"/>
      <c r="AP3579" s="9"/>
      <c r="AS3579" s="9"/>
      <c r="AV3579" s="9"/>
      <c r="AW3579" s="9"/>
      <c r="AY3579" s="9"/>
      <c r="BB3579" s="9"/>
    </row>
    <row r="3580" spans="3:54">
      <c r="C3580" s="9"/>
      <c r="F3580" s="9"/>
      <c r="G3580" s="9"/>
      <c r="I3580" s="9"/>
      <c r="L3580" s="9"/>
      <c r="O3580" s="9"/>
      <c r="P3580" s="9"/>
      <c r="R3580" s="9"/>
      <c r="U3580" s="9"/>
      <c r="AP3580" s="9"/>
      <c r="AS3580" s="9"/>
      <c r="AV3580" s="9"/>
      <c r="AW3580" s="9"/>
      <c r="AY3580" s="9"/>
      <c r="BB3580" s="9"/>
    </row>
    <row r="3581" spans="3:54">
      <c r="C3581" s="9"/>
      <c r="F3581" s="9"/>
      <c r="G3581" s="9"/>
      <c r="I3581" s="9"/>
      <c r="L3581" s="9"/>
      <c r="O3581" s="9"/>
      <c r="P3581" s="9"/>
      <c r="R3581" s="9"/>
      <c r="U3581" s="9"/>
      <c r="AP3581" s="9"/>
      <c r="AS3581" s="9"/>
      <c r="AV3581" s="9"/>
      <c r="AW3581" s="9"/>
      <c r="AY3581" s="9"/>
      <c r="BB3581" s="9"/>
    </row>
    <row r="3582" spans="3:54">
      <c r="C3582" s="9"/>
      <c r="F3582" s="9"/>
      <c r="G3582" s="9"/>
      <c r="I3582" s="9"/>
      <c r="L3582" s="9"/>
      <c r="O3582" s="9"/>
      <c r="P3582" s="9"/>
      <c r="R3582" s="9"/>
      <c r="U3582" s="9"/>
      <c r="AP3582" s="9"/>
      <c r="AS3582" s="9"/>
      <c r="AV3582" s="9"/>
      <c r="AW3582" s="9"/>
      <c r="AY3582" s="9"/>
      <c r="BB3582" s="9"/>
    </row>
    <row r="3583" spans="3:54">
      <c r="C3583" s="9"/>
      <c r="F3583" s="9"/>
      <c r="G3583" s="9"/>
      <c r="I3583" s="9"/>
      <c r="L3583" s="9"/>
      <c r="O3583" s="9"/>
      <c r="P3583" s="9"/>
      <c r="R3583" s="9"/>
      <c r="U3583" s="9"/>
      <c r="AP3583" s="9"/>
      <c r="AS3583" s="9"/>
      <c r="AV3583" s="9"/>
      <c r="AW3583" s="9"/>
      <c r="AY3583" s="9"/>
      <c r="BB3583" s="9"/>
    </row>
    <row r="3584" spans="3:54">
      <c r="C3584" s="9"/>
      <c r="F3584" s="9"/>
      <c r="G3584" s="9"/>
      <c r="I3584" s="9"/>
      <c r="L3584" s="9"/>
      <c r="O3584" s="9"/>
      <c r="P3584" s="9"/>
      <c r="R3584" s="9"/>
      <c r="U3584" s="9"/>
      <c r="AP3584" s="9"/>
      <c r="AS3584" s="9"/>
      <c r="AV3584" s="9"/>
      <c r="AW3584" s="9"/>
      <c r="AY3584" s="9"/>
      <c r="BB3584" s="9"/>
    </row>
    <row r="3585" spans="3:54">
      <c r="C3585" s="9"/>
      <c r="F3585" s="9"/>
      <c r="G3585" s="9"/>
      <c r="I3585" s="9"/>
      <c r="L3585" s="9"/>
      <c r="O3585" s="9"/>
      <c r="P3585" s="9"/>
      <c r="R3585" s="9"/>
      <c r="U3585" s="9"/>
      <c r="AP3585" s="9"/>
      <c r="AS3585" s="9"/>
      <c r="AV3585" s="9"/>
      <c r="AW3585" s="9"/>
      <c r="AY3585" s="9"/>
      <c r="BB3585" s="9"/>
    </row>
    <row r="3586" spans="3:54">
      <c r="C3586" s="9"/>
      <c r="F3586" s="9"/>
      <c r="G3586" s="9"/>
      <c r="I3586" s="9"/>
      <c r="L3586" s="9"/>
      <c r="O3586" s="9"/>
      <c r="P3586" s="9"/>
      <c r="R3586" s="9"/>
      <c r="U3586" s="9"/>
      <c r="AP3586" s="9"/>
      <c r="AS3586" s="9"/>
      <c r="AV3586" s="9"/>
      <c r="AW3586" s="9"/>
      <c r="AY3586" s="9"/>
      <c r="BB3586" s="9"/>
    </row>
    <row r="3587" spans="3:54">
      <c r="C3587" s="9"/>
      <c r="F3587" s="9"/>
      <c r="G3587" s="9"/>
      <c r="I3587" s="9"/>
      <c r="L3587" s="9"/>
      <c r="O3587" s="9"/>
      <c r="P3587" s="9"/>
      <c r="R3587" s="9"/>
      <c r="U3587" s="9"/>
      <c r="AP3587" s="9"/>
      <c r="AS3587" s="9"/>
      <c r="AV3587" s="9"/>
      <c r="AW3587" s="9"/>
      <c r="AY3587" s="9"/>
      <c r="BB3587" s="9"/>
    </row>
    <row r="3588" spans="3:54">
      <c r="C3588" s="9"/>
      <c r="F3588" s="9"/>
      <c r="G3588" s="9"/>
      <c r="I3588" s="9"/>
      <c r="L3588" s="9"/>
      <c r="O3588" s="9"/>
      <c r="P3588" s="9"/>
      <c r="R3588" s="9"/>
      <c r="U3588" s="9"/>
      <c r="AP3588" s="9"/>
      <c r="AS3588" s="9"/>
      <c r="AV3588" s="9"/>
      <c r="AW3588" s="9"/>
      <c r="AY3588" s="9"/>
      <c r="BB3588" s="9"/>
    </row>
    <row r="3589" spans="3:54">
      <c r="C3589" s="9"/>
      <c r="F3589" s="9"/>
      <c r="G3589" s="9"/>
      <c r="I3589" s="9"/>
      <c r="L3589" s="9"/>
      <c r="O3589" s="9"/>
      <c r="P3589" s="9"/>
      <c r="R3589" s="9"/>
      <c r="U3589" s="9"/>
      <c r="AP3589" s="9"/>
      <c r="AS3589" s="9"/>
      <c r="AV3589" s="9"/>
      <c r="AW3589" s="9"/>
      <c r="AY3589" s="9"/>
      <c r="BB3589" s="9"/>
    </row>
    <row r="3590" spans="3:54">
      <c r="C3590" s="9"/>
      <c r="F3590" s="9"/>
      <c r="G3590" s="9"/>
      <c r="I3590" s="9"/>
      <c r="L3590" s="9"/>
      <c r="O3590" s="9"/>
      <c r="P3590" s="9"/>
      <c r="R3590" s="9"/>
      <c r="U3590" s="9"/>
      <c r="AP3590" s="9"/>
      <c r="AS3590" s="9"/>
      <c r="AV3590" s="9"/>
      <c r="AW3590" s="9"/>
      <c r="AY3590" s="9"/>
      <c r="BB3590" s="9"/>
    </row>
    <row r="3591" spans="3:54">
      <c r="C3591" s="9"/>
      <c r="F3591" s="9"/>
      <c r="G3591" s="9"/>
      <c r="I3591" s="9"/>
      <c r="L3591" s="9"/>
      <c r="O3591" s="9"/>
      <c r="P3591" s="9"/>
      <c r="R3591" s="9"/>
      <c r="U3591" s="9"/>
      <c r="AP3591" s="9"/>
      <c r="AS3591" s="9"/>
      <c r="AV3591" s="9"/>
      <c r="AW3591" s="9"/>
      <c r="AY3591" s="9"/>
      <c r="BB3591" s="9"/>
    </row>
    <row r="3592" spans="3:54">
      <c r="C3592" s="9"/>
      <c r="F3592" s="9"/>
      <c r="G3592" s="9"/>
      <c r="I3592" s="9"/>
      <c r="L3592" s="9"/>
      <c r="O3592" s="9"/>
      <c r="P3592" s="9"/>
      <c r="R3592" s="9"/>
      <c r="U3592" s="9"/>
      <c r="AP3592" s="9"/>
      <c r="AS3592" s="9"/>
      <c r="AV3592" s="9"/>
      <c r="AW3592" s="9"/>
      <c r="AY3592" s="9"/>
      <c r="BB3592" s="9"/>
    </row>
    <row r="3593" spans="3:54">
      <c r="C3593" s="9"/>
      <c r="F3593" s="9"/>
      <c r="G3593" s="9"/>
      <c r="I3593" s="9"/>
      <c r="L3593" s="9"/>
      <c r="O3593" s="9"/>
      <c r="P3593" s="9"/>
      <c r="R3593" s="9"/>
      <c r="U3593" s="9"/>
      <c r="AP3593" s="9"/>
      <c r="AS3593" s="9"/>
      <c r="AV3593" s="9"/>
      <c r="AW3593" s="9"/>
      <c r="AY3593" s="9"/>
      <c r="BB3593" s="9"/>
    </row>
    <row r="3594" spans="3:54">
      <c r="C3594" s="9"/>
      <c r="F3594" s="9"/>
      <c r="G3594" s="9"/>
      <c r="I3594" s="9"/>
      <c r="L3594" s="9"/>
      <c r="O3594" s="9"/>
      <c r="P3594" s="9"/>
      <c r="R3594" s="9"/>
      <c r="U3594" s="9"/>
      <c r="AP3594" s="9"/>
      <c r="AS3594" s="9"/>
      <c r="AV3594" s="9"/>
      <c r="AW3594" s="9"/>
      <c r="AY3594" s="9"/>
      <c r="BB3594" s="9"/>
    </row>
    <row r="3595" spans="3:54">
      <c r="C3595" s="9"/>
      <c r="F3595" s="9"/>
      <c r="G3595" s="9"/>
      <c r="I3595" s="9"/>
      <c r="L3595" s="9"/>
      <c r="O3595" s="9"/>
      <c r="P3595" s="9"/>
      <c r="R3595" s="9"/>
      <c r="U3595" s="9"/>
      <c r="AP3595" s="9"/>
      <c r="AS3595" s="9"/>
      <c r="AV3595" s="9"/>
      <c r="AW3595" s="9"/>
      <c r="AY3595" s="9"/>
      <c r="BB3595" s="9"/>
    </row>
    <row r="3596" spans="3:54">
      <c r="C3596" s="9"/>
      <c r="F3596" s="9"/>
      <c r="G3596" s="9"/>
      <c r="I3596" s="9"/>
      <c r="L3596" s="9"/>
      <c r="O3596" s="9"/>
      <c r="P3596" s="9"/>
      <c r="R3596" s="9"/>
      <c r="U3596" s="9"/>
      <c r="AP3596" s="9"/>
      <c r="AS3596" s="9"/>
      <c r="AV3596" s="9"/>
      <c r="AW3596" s="9"/>
      <c r="AY3596" s="9"/>
      <c r="BB3596" s="9"/>
    </row>
    <row r="3597" spans="3:54">
      <c r="C3597" s="9"/>
      <c r="F3597" s="9"/>
      <c r="G3597" s="9"/>
      <c r="I3597" s="9"/>
      <c r="L3597" s="9"/>
      <c r="O3597" s="9"/>
      <c r="P3597" s="9"/>
      <c r="R3597" s="9"/>
      <c r="U3597" s="9"/>
      <c r="AP3597" s="9"/>
      <c r="AS3597" s="9"/>
      <c r="AV3597" s="9"/>
      <c r="AW3597" s="9"/>
      <c r="AY3597" s="9"/>
      <c r="BB3597" s="9"/>
    </row>
    <row r="3598" spans="3:54">
      <c r="C3598" s="9"/>
      <c r="F3598" s="9"/>
      <c r="G3598" s="9"/>
      <c r="I3598" s="9"/>
      <c r="L3598" s="9"/>
      <c r="O3598" s="9"/>
      <c r="P3598" s="9"/>
      <c r="R3598" s="9"/>
      <c r="U3598" s="9"/>
      <c r="AP3598" s="9"/>
      <c r="AS3598" s="9"/>
      <c r="AV3598" s="9"/>
      <c r="AW3598" s="9"/>
      <c r="AY3598" s="9"/>
      <c r="BB3598" s="9"/>
    </row>
    <row r="3599" spans="3:54">
      <c r="C3599" s="9"/>
      <c r="F3599" s="9"/>
      <c r="G3599" s="9"/>
      <c r="I3599" s="9"/>
      <c r="L3599" s="9"/>
      <c r="O3599" s="9"/>
      <c r="P3599" s="9"/>
      <c r="R3599" s="9"/>
      <c r="U3599" s="9"/>
      <c r="AP3599" s="9"/>
      <c r="AS3599" s="9"/>
      <c r="AV3599" s="9"/>
      <c r="AW3599" s="9"/>
      <c r="AY3599" s="9"/>
      <c r="BB3599" s="9"/>
    </row>
    <row r="3600" spans="3:54">
      <c r="C3600" s="9"/>
      <c r="F3600" s="9"/>
      <c r="G3600" s="9"/>
      <c r="I3600" s="9"/>
      <c r="L3600" s="9"/>
      <c r="O3600" s="9"/>
      <c r="P3600" s="9"/>
      <c r="R3600" s="9"/>
      <c r="U3600" s="9"/>
      <c r="AP3600" s="9"/>
      <c r="AS3600" s="9"/>
      <c r="AV3600" s="9"/>
      <c r="AW3600" s="9"/>
      <c r="AY3600" s="9"/>
      <c r="BB3600" s="9"/>
    </row>
    <row r="3601" spans="3:54">
      <c r="C3601" s="9"/>
      <c r="F3601" s="9"/>
      <c r="G3601" s="9"/>
      <c r="I3601" s="9"/>
      <c r="L3601" s="9"/>
      <c r="O3601" s="9"/>
      <c r="P3601" s="9"/>
      <c r="R3601" s="9"/>
      <c r="U3601" s="9"/>
      <c r="AP3601" s="9"/>
      <c r="AS3601" s="9"/>
      <c r="AV3601" s="9"/>
      <c r="AW3601" s="9"/>
      <c r="AY3601" s="9"/>
      <c r="BB3601" s="9"/>
    </row>
    <row r="3602" spans="3:54">
      <c r="C3602" s="9"/>
      <c r="F3602" s="9"/>
      <c r="G3602" s="9"/>
      <c r="I3602" s="9"/>
      <c r="L3602" s="9"/>
      <c r="O3602" s="9"/>
      <c r="P3602" s="9"/>
      <c r="R3602" s="9"/>
      <c r="U3602" s="9"/>
      <c r="AP3602" s="9"/>
      <c r="AS3602" s="9"/>
      <c r="AV3602" s="9"/>
      <c r="AW3602" s="9"/>
      <c r="AY3602" s="9"/>
      <c r="BB3602" s="9"/>
    </row>
    <row r="3603" spans="3:54">
      <c r="C3603" s="9"/>
      <c r="F3603" s="9"/>
      <c r="G3603" s="9"/>
      <c r="I3603" s="9"/>
      <c r="L3603" s="9"/>
      <c r="O3603" s="9"/>
      <c r="P3603" s="9"/>
      <c r="R3603" s="9"/>
      <c r="U3603" s="9"/>
      <c r="AP3603" s="9"/>
      <c r="AS3603" s="9"/>
      <c r="AV3603" s="9"/>
      <c r="AW3603" s="9"/>
      <c r="AY3603" s="9"/>
      <c r="BB3603" s="9"/>
    </row>
    <row r="3604" spans="3:54">
      <c r="C3604" s="9"/>
      <c r="F3604" s="9"/>
      <c r="G3604" s="9"/>
      <c r="I3604" s="9"/>
      <c r="L3604" s="9"/>
      <c r="O3604" s="9"/>
      <c r="P3604" s="9"/>
      <c r="R3604" s="9"/>
      <c r="U3604" s="9"/>
      <c r="AP3604" s="9"/>
      <c r="AS3604" s="9"/>
      <c r="AV3604" s="9"/>
      <c r="AW3604" s="9"/>
      <c r="AY3604" s="9"/>
      <c r="BB3604" s="9"/>
    </row>
    <row r="3605" spans="3:54">
      <c r="C3605" s="9"/>
      <c r="F3605" s="9"/>
      <c r="G3605" s="9"/>
      <c r="I3605" s="9"/>
      <c r="L3605" s="9"/>
      <c r="O3605" s="9"/>
      <c r="P3605" s="9"/>
      <c r="R3605" s="9"/>
      <c r="U3605" s="9"/>
      <c r="AP3605" s="9"/>
      <c r="AS3605" s="9"/>
      <c r="AV3605" s="9"/>
      <c r="AW3605" s="9"/>
      <c r="AY3605" s="9"/>
      <c r="BB3605" s="9"/>
    </row>
    <row r="3606" spans="3:54">
      <c r="C3606" s="9"/>
      <c r="F3606" s="9"/>
      <c r="G3606" s="9"/>
      <c r="I3606" s="9"/>
      <c r="L3606" s="9"/>
      <c r="O3606" s="9"/>
      <c r="P3606" s="9"/>
      <c r="R3606" s="9"/>
      <c r="U3606" s="9"/>
      <c r="AP3606" s="9"/>
      <c r="AS3606" s="9"/>
      <c r="AV3606" s="9"/>
      <c r="AW3606" s="9"/>
      <c r="AY3606" s="9"/>
      <c r="BB3606" s="9"/>
    </row>
    <row r="3607" spans="3:54">
      <c r="C3607" s="9"/>
      <c r="F3607" s="9"/>
      <c r="G3607" s="9"/>
      <c r="I3607" s="9"/>
      <c r="L3607" s="9"/>
      <c r="O3607" s="9"/>
      <c r="P3607" s="9"/>
      <c r="R3607" s="9"/>
      <c r="U3607" s="9"/>
      <c r="AP3607" s="9"/>
      <c r="AS3607" s="9"/>
      <c r="AV3607" s="9"/>
      <c r="AW3607" s="9"/>
      <c r="AY3607" s="9"/>
      <c r="BB3607" s="9"/>
    </row>
    <row r="3608" spans="3:54">
      <c r="C3608" s="9"/>
      <c r="F3608" s="9"/>
      <c r="G3608" s="9"/>
      <c r="I3608" s="9"/>
      <c r="L3608" s="9"/>
      <c r="O3608" s="9"/>
      <c r="P3608" s="9"/>
      <c r="R3608" s="9"/>
      <c r="U3608" s="9"/>
      <c r="AP3608" s="9"/>
      <c r="AS3608" s="9"/>
      <c r="AV3608" s="9"/>
      <c r="AW3608" s="9"/>
      <c r="AY3608" s="9"/>
      <c r="BB3608" s="9"/>
    </row>
    <row r="3609" spans="3:54">
      <c r="C3609" s="9"/>
      <c r="F3609" s="9"/>
      <c r="G3609" s="9"/>
      <c r="I3609" s="9"/>
      <c r="L3609" s="9"/>
      <c r="O3609" s="9"/>
      <c r="P3609" s="9"/>
      <c r="R3609" s="9"/>
      <c r="U3609" s="9"/>
      <c r="AP3609" s="9"/>
      <c r="AS3609" s="9"/>
      <c r="AV3609" s="9"/>
      <c r="AW3609" s="9"/>
      <c r="AY3609" s="9"/>
      <c r="BB3609" s="9"/>
    </row>
    <row r="3610" spans="3:54">
      <c r="C3610" s="9"/>
      <c r="F3610" s="9"/>
      <c r="G3610" s="9"/>
      <c r="I3610" s="9"/>
      <c r="L3610" s="9"/>
      <c r="O3610" s="9"/>
      <c r="P3610" s="9"/>
      <c r="R3610" s="9"/>
      <c r="U3610" s="9"/>
      <c r="AP3610" s="9"/>
      <c r="AS3610" s="9"/>
      <c r="AV3610" s="9"/>
      <c r="AW3610" s="9"/>
      <c r="AY3610" s="9"/>
      <c r="BB3610" s="9"/>
    </row>
    <row r="3611" spans="3:54">
      <c r="C3611" s="9"/>
      <c r="F3611" s="9"/>
      <c r="G3611" s="9"/>
      <c r="I3611" s="9"/>
      <c r="L3611" s="9"/>
      <c r="O3611" s="9"/>
      <c r="P3611" s="9"/>
      <c r="R3611" s="9"/>
      <c r="U3611" s="9"/>
      <c r="AP3611" s="9"/>
      <c r="AS3611" s="9"/>
      <c r="AV3611" s="9"/>
      <c r="AW3611" s="9"/>
      <c r="AY3611" s="9"/>
      <c r="BB3611" s="9"/>
    </row>
    <row r="3612" spans="3:54">
      <c r="C3612" s="9"/>
      <c r="F3612" s="9"/>
      <c r="G3612" s="9"/>
      <c r="I3612" s="9"/>
      <c r="L3612" s="9"/>
      <c r="O3612" s="9"/>
      <c r="P3612" s="9"/>
      <c r="R3612" s="9"/>
      <c r="U3612" s="9"/>
      <c r="AP3612" s="9"/>
      <c r="AS3612" s="9"/>
      <c r="AV3612" s="9"/>
      <c r="AW3612" s="9"/>
      <c r="AY3612" s="9"/>
      <c r="BB3612" s="9"/>
    </row>
    <row r="3613" spans="3:54">
      <c r="C3613" s="9"/>
      <c r="F3613" s="9"/>
      <c r="G3613" s="9"/>
      <c r="I3613" s="9"/>
      <c r="L3613" s="9"/>
      <c r="O3613" s="9"/>
      <c r="P3613" s="9"/>
      <c r="R3613" s="9"/>
      <c r="U3613" s="9"/>
      <c r="AP3613" s="9"/>
      <c r="AS3613" s="9"/>
      <c r="AV3613" s="9"/>
      <c r="AW3613" s="9"/>
      <c r="AY3613" s="9"/>
      <c r="BB3613" s="9"/>
    </row>
    <row r="3614" spans="3:54">
      <c r="C3614" s="9"/>
      <c r="F3614" s="9"/>
      <c r="G3614" s="9"/>
      <c r="I3614" s="9"/>
      <c r="L3614" s="9"/>
      <c r="O3614" s="9"/>
      <c r="P3614" s="9"/>
      <c r="R3614" s="9"/>
      <c r="U3614" s="9"/>
      <c r="AP3614" s="9"/>
      <c r="AS3614" s="9"/>
      <c r="AV3614" s="9"/>
      <c r="AW3614" s="9"/>
      <c r="AY3614" s="9"/>
      <c r="BB3614" s="9"/>
    </row>
    <row r="3615" spans="3:54">
      <c r="C3615" s="9"/>
      <c r="F3615" s="9"/>
      <c r="G3615" s="9"/>
      <c r="I3615" s="9"/>
      <c r="L3615" s="9"/>
      <c r="O3615" s="9"/>
      <c r="P3615" s="9"/>
      <c r="R3615" s="9"/>
      <c r="U3615" s="9"/>
      <c r="AP3615" s="9"/>
      <c r="AS3615" s="9"/>
      <c r="AV3615" s="9"/>
      <c r="AW3615" s="9"/>
      <c r="AY3615" s="9"/>
      <c r="BB3615" s="9"/>
    </row>
    <row r="3616" spans="3:54">
      <c r="C3616" s="9"/>
      <c r="F3616" s="9"/>
      <c r="G3616" s="9"/>
      <c r="I3616" s="9"/>
      <c r="L3616" s="9"/>
      <c r="O3616" s="9"/>
      <c r="P3616" s="9"/>
      <c r="R3616" s="9"/>
      <c r="U3616" s="9"/>
      <c r="AP3616" s="9"/>
      <c r="AS3616" s="9"/>
      <c r="AV3616" s="9"/>
      <c r="AW3616" s="9"/>
      <c r="AY3616" s="9"/>
      <c r="BB3616" s="9"/>
    </row>
    <row r="3617" spans="3:54">
      <c r="C3617" s="9"/>
      <c r="F3617" s="9"/>
      <c r="G3617" s="9"/>
      <c r="I3617" s="9"/>
      <c r="L3617" s="9"/>
      <c r="O3617" s="9"/>
      <c r="P3617" s="9"/>
      <c r="R3617" s="9"/>
      <c r="U3617" s="9"/>
      <c r="AP3617" s="9"/>
      <c r="AS3617" s="9"/>
      <c r="AV3617" s="9"/>
      <c r="AW3617" s="9"/>
      <c r="AY3617" s="9"/>
      <c r="BB3617" s="9"/>
    </row>
    <row r="3618" spans="3:54">
      <c r="C3618" s="9"/>
      <c r="F3618" s="9"/>
      <c r="G3618" s="9"/>
      <c r="I3618" s="9"/>
      <c r="L3618" s="9"/>
      <c r="O3618" s="9"/>
      <c r="P3618" s="9"/>
      <c r="R3618" s="9"/>
      <c r="U3618" s="9"/>
      <c r="AP3618" s="9"/>
      <c r="AS3618" s="9"/>
      <c r="AV3618" s="9"/>
      <c r="AW3618" s="9"/>
      <c r="AY3618" s="9"/>
      <c r="BB3618" s="9"/>
    </row>
    <row r="3619" spans="3:54">
      <c r="C3619" s="9"/>
      <c r="F3619" s="9"/>
      <c r="G3619" s="9"/>
      <c r="I3619" s="9"/>
      <c r="L3619" s="9"/>
      <c r="O3619" s="9"/>
      <c r="P3619" s="9"/>
      <c r="R3619" s="9"/>
      <c r="U3619" s="9"/>
      <c r="AP3619" s="9"/>
      <c r="AS3619" s="9"/>
      <c r="AV3619" s="9"/>
      <c r="AW3619" s="9"/>
      <c r="AY3619" s="9"/>
      <c r="BB3619" s="9"/>
    </row>
    <row r="3620" spans="3:54">
      <c r="C3620" s="9"/>
      <c r="F3620" s="9"/>
      <c r="G3620" s="9"/>
      <c r="I3620" s="9"/>
      <c r="L3620" s="9"/>
      <c r="O3620" s="9"/>
      <c r="P3620" s="9"/>
      <c r="R3620" s="9"/>
      <c r="U3620" s="9"/>
      <c r="AP3620" s="9"/>
      <c r="AS3620" s="9"/>
      <c r="AV3620" s="9"/>
      <c r="AW3620" s="9"/>
      <c r="AY3620" s="9"/>
      <c r="BB3620" s="9"/>
    </row>
    <row r="3621" spans="3:54">
      <c r="C3621" s="9"/>
      <c r="F3621" s="9"/>
      <c r="G3621" s="9"/>
      <c r="I3621" s="9"/>
      <c r="L3621" s="9"/>
      <c r="O3621" s="9"/>
      <c r="P3621" s="9"/>
      <c r="R3621" s="9"/>
      <c r="U3621" s="9"/>
      <c r="AP3621" s="9"/>
      <c r="AS3621" s="9"/>
      <c r="AV3621" s="9"/>
      <c r="AW3621" s="9"/>
      <c r="AY3621" s="9"/>
      <c r="BB3621" s="9"/>
    </row>
    <row r="3622" spans="3:54">
      <c r="C3622" s="9"/>
      <c r="F3622" s="9"/>
      <c r="G3622" s="9"/>
      <c r="I3622" s="9"/>
      <c r="L3622" s="9"/>
      <c r="O3622" s="9"/>
      <c r="P3622" s="9"/>
      <c r="R3622" s="9"/>
      <c r="U3622" s="9"/>
      <c r="AP3622" s="9"/>
      <c r="AS3622" s="9"/>
      <c r="AV3622" s="9"/>
      <c r="AW3622" s="9"/>
      <c r="AY3622" s="9"/>
      <c r="BB3622" s="9"/>
    </row>
    <row r="3623" spans="3:54">
      <c r="C3623" s="9"/>
      <c r="F3623" s="9"/>
      <c r="G3623" s="9"/>
      <c r="I3623" s="9"/>
      <c r="L3623" s="9"/>
      <c r="O3623" s="9"/>
      <c r="P3623" s="9"/>
      <c r="R3623" s="9"/>
      <c r="U3623" s="9"/>
      <c r="AP3623" s="9"/>
      <c r="AS3623" s="9"/>
      <c r="AV3623" s="9"/>
      <c r="AW3623" s="9"/>
      <c r="AY3623" s="9"/>
      <c r="BB3623" s="9"/>
    </row>
    <row r="3624" spans="3:54">
      <c r="C3624" s="9"/>
      <c r="F3624" s="9"/>
      <c r="G3624" s="9"/>
      <c r="I3624" s="9"/>
      <c r="L3624" s="9"/>
      <c r="O3624" s="9"/>
      <c r="P3624" s="9"/>
      <c r="R3624" s="9"/>
      <c r="U3624" s="9"/>
      <c r="AP3624" s="9"/>
      <c r="AS3624" s="9"/>
      <c r="AV3624" s="9"/>
      <c r="AW3624" s="9"/>
      <c r="AY3624" s="9"/>
      <c r="BB3624" s="9"/>
    </row>
    <row r="3625" spans="3:54">
      <c r="C3625" s="9"/>
      <c r="F3625" s="9"/>
      <c r="G3625" s="9"/>
      <c r="I3625" s="9"/>
      <c r="L3625" s="9"/>
      <c r="O3625" s="9"/>
      <c r="P3625" s="9"/>
      <c r="R3625" s="9"/>
      <c r="U3625" s="9"/>
      <c r="AP3625" s="9"/>
      <c r="AS3625" s="9"/>
      <c r="AV3625" s="9"/>
      <c r="AW3625" s="9"/>
      <c r="AY3625" s="9"/>
      <c r="BB3625" s="9"/>
    </row>
    <row r="3626" spans="3:54">
      <c r="C3626" s="9"/>
      <c r="F3626" s="9"/>
      <c r="G3626" s="9"/>
      <c r="I3626" s="9"/>
      <c r="L3626" s="9"/>
      <c r="O3626" s="9"/>
      <c r="P3626" s="9"/>
      <c r="R3626" s="9"/>
      <c r="U3626" s="9"/>
      <c r="AP3626" s="9"/>
      <c r="AS3626" s="9"/>
      <c r="AV3626" s="9"/>
      <c r="AW3626" s="9"/>
      <c r="AY3626" s="9"/>
      <c r="BB3626" s="9"/>
    </row>
    <row r="3627" spans="3:54">
      <c r="C3627" s="9"/>
      <c r="F3627" s="9"/>
      <c r="G3627" s="9"/>
      <c r="I3627" s="9"/>
      <c r="L3627" s="9"/>
      <c r="O3627" s="9"/>
      <c r="P3627" s="9"/>
      <c r="R3627" s="9"/>
      <c r="U3627" s="9"/>
      <c r="AP3627" s="9"/>
      <c r="AS3627" s="9"/>
      <c r="AV3627" s="9"/>
      <c r="AW3627" s="9"/>
      <c r="AY3627" s="9"/>
      <c r="BB3627" s="9"/>
    </row>
    <row r="3628" spans="3:54">
      <c r="C3628" s="9"/>
      <c r="F3628" s="9"/>
      <c r="G3628" s="9"/>
      <c r="I3628" s="9"/>
      <c r="L3628" s="9"/>
      <c r="O3628" s="9"/>
      <c r="P3628" s="9"/>
      <c r="R3628" s="9"/>
      <c r="U3628" s="9"/>
      <c r="AP3628" s="9"/>
      <c r="AS3628" s="9"/>
      <c r="AV3628" s="9"/>
      <c r="AW3628" s="9"/>
      <c r="AY3628" s="9"/>
      <c r="BB3628" s="9"/>
    </row>
    <row r="3629" spans="3:54">
      <c r="C3629" s="9"/>
      <c r="F3629" s="9"/>
      <c r="G3629" s="9"/>
      <c r="I3629" s="9"/>
      <c r="L3629" s="9"/>
      <c r="O3629" s="9"/>
      <c r="P3629" s="9"/>
      <c r="R3629" s="9"/>
      <c r="U3629" s="9"/>
      <c r="AP3629" s="9"/>
      <c r="AS3629" s="9"/>
      <c r="AV3629" s="9"/>
      <c r="AW3629" s="9"/>
      <c r="AY3629" s="9"/>
      <c r="BB3629" s="9"/>
    </row>
    <row r="3630" spans="3:54">
      <c r="C3630" s="9"/>
      <c r="F3630" s="9"/>
      <c r="G3630" s="9"/>
      <c r="I3630" s="9"/>
      <c r="L3630" s="9"/>
      <c r="O3630" s="9"/>
      <c r="P3630" s="9"/>
      <c r="R3630" s="9"/>
      <c r="U3630" s="9"/>
      <c r="AP3630" s="9"/>
      <c r="AS3630" s="9"/>
      <c r="AV3630" s="9"/>
      <c r="AW3630" s="9"/>
      <c r="AY3630" s="9"/>
      <c r="BB3630" s="9"/>
    </row>
    <row r="3631" spans="3:54">
      <c r="C3631" s="9"/>
      <c r="F3631" s="9"/>
      <c r="G3631" s="9"/>
      <c r="I3631" s="9"/>
      <c r="L3631" s="9"/>
      <c r="O3631" s="9"/>
      <c r="P3631" s="9"/>
      <c r="R3631" s="9"/>
      <c r="U3631" s="9"/>
      <c r="AP3631" s="9"/>
      <c r="AS3631" s="9"/>
      <c r="AV3631" s="9"/>
      <c r="AW3631" s="9"/>
      <c r="AY3631" s="9"/>
      <c r="BB3631" s="9"/>
    </row>
    <row r="3632" spans="3:54">
      <c r="C3632" s="9"/>
      <c r="F3632" s="9"/>
      <c r="G3632" s="9"/>
      <c r="I3632" s="9"/>
      <c r="L3632" s="9"/>
      <c r="O3632" s="9"/>
      <c r="P3632" s="9"/>
      <c r="R3632" s="9"/>
      <c r="U3632" s="9"/>
      <c r="AP3632" s="9"/>
      <c r="AS3632" s="9"/>
      <c r="AV3632" s="9"/>
      <c r="AW3632" s="9"/>
      <c r="AY3632" s="9"/>
      <c r="BB3632" s="9"/>
    </row>
    <row r="3633" spans="3:54">
      <c r="C3633" s="9"/>
      <c r="F3633" s="9"/>
      <c r="G3633" s="9"/>
      <c r="I3633" s="9"/>
      <c r="L3633" s="9"/>
      <c r="O3633" s="9"/>
      <c r="P3633" s="9"/>
      <c r="R3633" s="9"/>
      <c r="U3633" s="9"/>
      <c r="AP3633" s="9"/>
      <c r="AS3633" s="9"/>
      <c r="AV3633" s="9"/>
      <c r="AW3633" s="9"/>
      <c r="AY3633" s="9"/>
      <c r="BB3633" s="9"/>
    </row>
    <row r="3634" spans="3:54">
      <c r="C3634" s="9"/>
      <c r="F3634" s="9"/>
      <c r="G3634" s="9"/>
      <c r="I3634" s="9"/>
      <c r="L3634" s="9"/>
      <c r="O3634" s="9"/>
      <c r="P3634" s="9"/>
      <c r="R3634" s="9"/>
      <c r="U3634" s="9"/>
      <c r="AP3634" s="9"/>
      <c r="AS3634" s="9"/>
      <c r="AV3634" s="9"/>
      <c r="AW3634" s="9"/>
      <c r="AY3634" s="9"/>
      <c r="BB3634" s="9"/>
    </row>
    <row r="3635" spans="3:54">
      <c r="C3635" s="9"/>
      <c r="F3635" s="9"/>
      <c r="G3635" s="9"/>
      <c r="I3635" s="9"/>
      <c r="L3635" s="9"/>
      <c r="O3635" s="9"/>
      <c r="P3635" s="9"/>
      <c r="R3635" s="9"/>
      <c r="U3635" s="9"/>
      <c r="AP3635" s="9"/>
      <c r="AS3635" s="9"/>
      <c r="AV3635" s="9"/>
      <c r="AW3635" s="9"/>
      <c r="AY3635" s="9"/>
      <c r="BB3635" s="9"/>
    </row>
    <row r="3636" spans="3:54">
      <c r="C3636" s="9"/>
      <c r="F3636" s="9"/>
      <c r="G3636" s="9"/>
      <c r="I3636" s="9"/>
      <c r="L3636" s="9"/>
      <c r="O3636" s="9"/>
      <c r="P3636" s="9"/>
      <c r="R3636" s="9"/>
      <c r="U3636" s="9"/>
      <c r="AP3636" s="9"/>
      <c r="AS3636" s="9"/>
      <c r="AV3636" s="9"/>
      <c r="AW3636" s="9"/>
      <c r="AY3636" s="9"/>
      <c r="BB3636" s="9"/>
    </row>
    <row r="3637" spans="3:54">
      <c r="C3637" s="9"/>
      <c r="F3637" s="9"/>
      <c r="G3637" s="9"/>
      <c r="I3637" s="9"/>
      <c r="L3637" s="9"/>
      <c r="O3637" s="9"/>
      <c r="P3637" s="9"/>
      <c r="R3637" s="9"/>
      <c r="U3637" s="9"/>
      <c r="AP3637" s="9"/>
      <c r="AS3637" s="9"/>
      <c r="AV3637" s="9"/>
      <c r="AW3637" s="9"/>
      <c r="AY3637" s="9"/>
      <c r="BB3637" s="9"/>
    </row>
    <row r="3638" spans="3:54">
      <c r="C3638" s="9"/>
      <c r="F3638" s="9"/>
      <c r="G3638" s="9"/>
      <c r="I3638" s="9"/>
      <c r="L3638" s="9"/>
      <c r="O3638" s="9"/>
      <c r="P3638" s="9"/>
      <c r="R3638" s="9"/>
      <c r="U3638" s="9"/>
      <c r="AP3638" s="9"/>
      <c r="AS3638" s="9"/>
      <c r="AV3638" s="9"/>
      <c r="AW3638" s="9"/>
      <c r="AY3638" s="9"/>
      <c r="BB3638" s="9"/>
    </row>
    <row r="3639" spans="3:54">
      <c r="C3639" s="9"/>
      <c r="F3639" s="9"/>
      <c r="G3639" s="9"/>
      <c r="I3639" s="9"/>
      <c r="L3639" s="9"/>
      <c r="O3639" s="9"/>
      <c r="P3639" s="9"/>
      <c r="R3639" s="9"/>
      <c r="U3639" s="9"/>
      <c r="AP3639" s="9"/>
      <c r="AS3639" s="9"/>
      <c r="AV3639" s="9"/>
      <c r="AW3639" s="9"/>
      <c r="AY3639" s="9"/>
      <c r="BB3639" s="9"/>
    </row>
    <row r="3640" spans="3:54">
      <c r="C3640" s="9"/>
      <c r="F3640" s="9"/>
      <c r="G3640" s="9"/>
      <c r="I3640" s="9"/>
      <c r="L3640" s="9"/>
      <c r="O3640" s="9"/>
      <c r="P3640" s="9"/>
      <c r="R3640" s="9"/>
      <c r="U3640" s="9"/>
      <c r="AP3640" s="9"/>
      <c r="AS3640" s="9"/>
      <c r="AV3640" s="9"/>
      <c r="AW3640" s="9"/>
      <c r="AY3640" s="9"/>
      <c r="BB3640" s="9"/>
    </row>
    <row r="3641" spans="3:54">
      <c r="C3641" s="9"/>
      <c r="F3641" s="9"/>
      <c r="G3641" s="9"/>
      <c r="I3641" s="9"/>
      <c r="L3641" s="9"/>
      <c r="O3641" s="9"/>
      <c r="P3641" s="9"/>
      <c r="R3641" s="9"/>
      <c r="U3641" s="9"/>
      <c r="AP3641" s="9"/>
      <c r="AS3641" s="9"/>
      <c r="AV3641" s="9"/>
      <c r="AW3641" s="9"/>
      <c r="AY3641" s="9"/>
      <c r="BB3641" s="9"/>
    </row>
    <row r="3642" spans="3:54">
      <c r="C3642" s="9"/>
      <c r="F3642" s="9"/>
      <c r="G3642" s="9"/>
      <c r="I3642" s="9"/>
      <c r="L3642" s="9"/>
      <c r="O3642" s="9"/>
      <c r="P3642" s="9"/>
      <c r="R3642" s="9"/>
      <c r="U3642" s="9"/>
      <c r="AP3642" s="9"/>
      <c r="AS3642" s="9"/>
      <c r="AV3642" s="9"/>
      <c r="AW3642" s="9"/>
      <c r="AY3642" s="9"/>
      <c r="BB3642" s="9"/>
    </row>
    <row r="3643" spans="3:54">
      <c r="C3643" s="9"/>
      <c r="F3643" s="9"/>
      <c r="G3643" s="9"/>
      <c r="I3643" s="9"/>
      <c r="L3643" s="9"/>
      <c r="O3643" s="9"/>
      <c r="P3643" s="9"/>
      <c r="R3643" s="9"/>
      <c r="U3643" s="9"/>
      <c r="AP3643" s="9"/>
      <c r="AS3643" s="9"/>
      <c r="AV3643" s="9"/>
      <c r="AW3643" s="9"/>
      <c r="AY3643" s="9"/>
      <c r="BB3643" s="9"/>
    </row>
    <row r="3644" spans="3:54">
      <c r="C3644" s="9"/>
      <c r="F3644" s="9"/>
      <c r="G3644" s="9"/>
      <c r="I3644" s="9"/>
      <c r="L3644" s="9"/>
      <c r="O3644" s="9"/>
      <c r="P3644" s="9"/>
      <c r="R3644" s="9"/>
      <c r="U3644" s="9"/>
      <c r="AP3644" s="9"/>
      <c r="AS3644" s="9"/>
      <c r="AV3644" s="9"/>
      <c r="AW3644" s="9"/>
      <c r="AY3644" s="9"/>
      <c r="BB3644" s="9"/>
    </row>
    <row r="3645" spans="3:54">
      <c r="C3645" s="9"/>
      <c r="F3645" s="9"/>
      <c r="G3645" s="9"/>
      <c r="I3645" s="9"/>
      <c r="L3645" s="9"/>
      <c r="O3645" s="9"/>
      <c r="P3645" s="9"/>
      <c r="R3645" s="9"/>
      <c r="U3645" s="9"/>
      <c r="AP3645" s="9"/>
      <c r="AS3645" s="9"/>
      <c r="AV3645" s="9"/>
      <c r="AW3645" s="9"/>
      <c r="AY3645" s="9"/>
      <c r="BB3645" s="9"/>
    </row>
    <row r="3646" spans="3:54">
      <c r="C3646" s="9"/>
      <c r="F3646" s="9"/>
      <c r="G3646" s="9"/>
      <c r="I3646" s="9"/>
      <c r="L3646" s="9"/>
      <c r="O3646" s="9"/>
      <c r="P3646" s="9"/>
      <c r="R3646" s="9"/>
      <c r="U3646" s="9"/>
      <c r="AP3646" s="9"/>
      <c r="AS3646" s="9"/>
      <c r="AV3646" s="9"/>
      <c r="AW3646" s="9"/>
      <c r="AY3646" s="9"/>
      <c r="BB3646" s="9"/>
    </row>
    <row r="3647" spans="3:54">
      <c r="C3647" s="9"/>
      <c r="F3647" s="9"/>
      <c r="G3647" s="9"/>
      <c r="I3647" s="9"/>
      <c r="L3647" s="9"/>
      <c r="O3647" s="9"/>
      <c r="P3647" s="9"/>
      <c r="R3647" s="9"/>
      <c r="U3647" s="9"/>
      <c r="AP3647" s="9"/>
      <c r="AS3647" s="9"/>
      <c r="AV3647" s="9"/>
      <c r="AW3647" s="9"/>
      <c r="AY3647" s="9"/>
      <c r="BB3647" s="9"/>
    </row>
    <row r="3648" spans="3:54">
      <c r="C3648" s="9"/>
      <c r="F3648" s="9"/>
      <c r="G3648" s="9"/>
      <c r="I3648" s="9"/>
      <c r="L3648" s="9"/>
      <c r="O3648" s="9"/>
      <c r="P3648" s="9"/>
      <c r="R3648" s="9"/>
      <c r="U3648" s="9"/>
      <c r="AP3648" s="9"/>
      <c r="AS3648" s="9"/>
      <c r="AV3648" s="9"/>
      <c r="AW3648" s="9"/>
      <c r="AY3648" s="9"/>
      <c r="BB3648" s="9"/>
    </row>
    <row r="3649" spans="3:54">
      <c r="C3649" s="9"/>
      <c r="F3649" s="9"/>
      <c r="G3649" s="9"/>
      <c r="I3649" s="9"/>
      <c r="L3649" s="9"/>
      <c r="O3649" s="9"/>
      <c r="P3649" s="9"/>
      <c r="R3649" s="9"/>
      <c r="U3649" s="9"/>
      <c r="AP3649" s="9"/>
      <c r="AS3649" s="9"/>
      <c r="AV3649" s="9"/>
      <c r="AW3649" s="9"/>
      <c r="AY3649" s="9"/>
      <c r="BB3649" s="9"/>
    </row>
    <row r="3650" spans="3:54">
      <c r="C3650" s="9"/>
      <c r="F3650" s="9"/>
      <c r="G3650" s="9"/>
      <c r="I3650" s="9"/>
      <c r="L3650" s="9"/>
      <c r="O3650" s="9"/>
      <c r="P3650" s="9"/>
      <c r="R3650" s="9"/>
      <c r="U3650" s="9"/>
      <c r="AP3650" s="9"/>
      <c r="AS3650" s="9"/>
      <c r="AV3650" s="9"/>
      <c r="AW3650" s="9"/>
      <c r="AY3650" s="9"/>
      <c r="BB3650" s="9"/>
    </row>
    <row r="3651" spans="3:54">
      <c r="C3651" s="9"/>
      <c r="F3651" s="9"/>
      <c r="G3651" s="9"/>
      <c r="I3651" s="9"/>
      <c r="L3651" s="9"/>
      <c r="O3651" s="9"/>
      <c r="P3651" s="9"/>
      <c r="R3651" s="9"/>
      <c r="U3651" s="9"/>
      <c r="AP3651" s="9"/>
      <c r="AS3651" s="9"/>
      <c r="AV3651" s="9"/>
      <c r="AW3651" s="9"/>
      <c r="AY3651" s="9"/>
      <c r="BB3651" s="9"/>
    </row>
    <row r="3652" spans="3:54">
      <c r="C3652" s="9"/>
      <c r="F3652" s="9"/>
      <c r="G3652" s="9"/>
      <c r="I3652" s="9"/>
      <c r="L3652" s="9"/>
      <c r="O3652" s="9"/>
      <c r="P3652" s="9"/>
      <c r="R3652" s="9"/>
      <c r="U3652" s="9"/>
      <c r="AP3652" s="9"/>
      <c r="AS3652" s="9"/>
      <c r="AV3652" s="9"/>
      <c r="AW3652" s="9"/>
      <c r="AY3652" s="9"/>
      <c r="BB3652" s="9"/>
    </row>
    <row r="3653" spans="3:54">
      <c r="C3653" s="9"/>
      <c r="F3653" s="9"/>
      <c r="G3653" s="9"/>
      <c r="I3653" s="9"/>
      <c r="L3653" s="9"/>
      <c r="O3653" s="9"/>
      <c r="P3653" s="9"/>
      <c r="R3653" s="9"/>
      <c r="U3653" s="9"/>
      <c r="AP3653" s="9"/>
      <c r="AS3653" s="9"/>
      <c r="AV3653" s="9"/>
      <c r="AW3653" s="9"/>
      <c r="AY3653" s="9"/>
      <c r="BB3653" s="9"/>
    </row>
    <row r="3654" spans="3:54">
      <c r="C3654" s="9"/>
      <c r="F3654" s="9"/>
      <c r="G3654" s="9"/>
      <c r="I3654" s="9"/>
      <c r="L3654" s="9"/>
      <c r="O3654" s="9"/>
      <c r="P3654" s="9"/>
      <c r="R3654" s="9"/>
      <c r="U3654" s="9"/>
      <c r="AP3654" s="9"/>
      <c r="AS3654" s="9"/>
      <c r="AV3654" s="9"/>
      <c r="AW3654" s="9"/>
      <c r="AY3654" s="9"/>
      <c r="BB3654" s="9"/>
    </row>
    <row r="3655" spans="3:54">
      <c r="C3655" s="9"/>
      <c r="F3655" s="9"/>
      <c r="G3655" s="9"/>
      <c r="I3655" s="9"/>
      <c r="L3655" s="9"/>
      <c r="O3655" s="9"/>
      <c r="P3655" s="9"/>
      <c r="R3655" s="9"/>
      <c r="U3655" s="9"/>
      <c r="AP3655" s="9"/>
      <c r="AS3655" s="9"/>
      <c r="AV3655" s="9"/>
      <c r="AW3655" s="9"/>
      <c r="AY3655" s="9"/>
      <c r="BB3655" s="9"/>
    </row>
    <row r="3656" spans="3:54">
      <c r="C3656" s="9"/>
      <c r="F3656" s="9"/>
      <c r="G3656" s="9"/>
      <c r="I3656" s="9"/>
      <c r="L3656" s="9"/>
      <c r="O3656" s="9"/>
      <c r="P3656" s="9"/>
      <c r="R3656" s="9"/>
      <c r="U3656" s="9"/>
      <c r="AP3656" s="9"/>
      <c r="AS3656" s="9"/>
      <c r="AV3656" s="9"/>
      <c r="AW3656" s="9"/>
      <c r="AY3656" s="9"/>
      <c r="BB3656" s="9"/>
    </row>
    <row r="3657" spans="3:54">
      <c r="C3657" s="9"/>
      <c r="F3657" s="9"/>
      <c r="G3657" s="9"/>
      <c r="I3657" s="9"/>
      <c r="L3657" s="9"/>
      <c r="O3657" s="9"/>
      <c r="P3657" s="9"/>
      <c r="R3657" s="9"/>
      <c r="U3657" s="9"/>
      <c r="AP3657" s="9"/>
      <c r="AS3657" s="9"/>
      <c r="AV3657" s="9"/>
      <c r="AW3657" s="9"/>
      <c r="AY3657" s="9"/>
      <c r="BB3657" s="9"/>
    </row>
    <row r="3658" spans="3:54">
      <c r="C3658" s="9"/>
      <c r="F3658" s="9"/>
      <c r="G3658" s="9"/>
      <c r="I3658" s="9"/>
      <c r="L3658" s="9"/>
      <c r="O3658" s="9"/>
      <c r="P3658" s="9"/>
      <c r="R3658" s="9"/>
      <c r="U3658" s="9"/>
      <c r="AP3658" s="9"/>
      <c r="AS3658" s="9"/>
      <c r="AV3658" s="9"/>
      <c r="AW3658" s="9"/>
      <c r="AY3658" s="9"/>
      <c r="BB3658" s="9"/>
    </row>
    <row r="3659" spans="3:54">
      <c r="C3659" s="9"/>
      <c r="F3659" s="9"/>
      <c r="G3659" s="9"/>
      <c r="I3659" s="9"/>
      <c r="L3659" s="9"/>
      <c r="O3659" s="9"/>
      <c r="P3659" s="9"/>
      <c r="R3659" s="9"/>
      <c r="U3659" s="9"/>
      <c r="AP3659" s="9"/>
      <c r="AS3659" s="9"/>
      <c r="AV3659" s="9"/>
      <c r="AW3659" s="9"/>
      <c r="AY3659" s="9"/>
      <c r="BB3659" s="9"/>
    </row>
    <row r="3660" spans="3:54">
      <c r="C3660" s="9"/>
      <c r="F3660" s="9"/>
      <c r="G3660" s="9"/>
      <c r="I3660" s="9"/>
      <c r="L3660" s="9"/>
      <c r="O3660" s="9"/>
      <c r="P3660" s="9"/>
      <c r="R3660" s="9"/>
      <c r="U3660" s="9"/>
      <c r="AP3660" s="9"/>
      <c r="AS3660" s="9"/>
      <c r="AV3660" s="9"/>
      <c r="AW3660" s="9"/>
      <c r="AY3660" s="9"/>
      <c r="BB3660" s="9"/>
    </row>
    <row r="3661" spans="3:54">
      <c r="C3661" s="9"/>
      <c r="F3661" s="9"/>
      <c r="G3661" s="9"/>
      <c r="I3661" s="9"/>
      <c r="L3661" s="9"/>
      <c r="O3661" s="9"/>
      <c r="P3661" s="9"/>
      <c r="R3661" s="9"/>
      <c r="U3661" s="9"/>
      <c r="AP3661" s="9"/>
      <c r="AS3661" s="9"/>
      <c r="AV3661" s="9"/>
      <c r="AW3661" s="9"/>
      <c r="AY3661" s="9"/>
      <c r="BB3661" s="9"/>
    </row>
    <row r="3662" spans="3:54">
      <c r="C3662" s="9"/>
      <c r="F3662" s="9"/>
      <c r="G3662" s="9"/>
      <c r="I3662" s="9"/>
      <c r="L3662" s="9"/>
      <c r="O3662" s="9"/>
      <c r="P3662" s="9"/>
      <c r="R3662" s="9"/>
      <c r="U3662" s="9"/>
      <c r="AP3662" s="9"/>
      <c r="AS3662" s="9"/>
      <c r="AV3662" s="9"/>
      <c r="AW3662" s="9"/>
      <c r="AY3662" s="9"/>
      <c r="BB3662" s="9"/>
    </row>
    <row r="3663" spans="3:54">
      <c r="C3663" s="9"/>
      <c r="F3663" s="9"/>
      <c r="G3663" s="9"/>
      <c r="I3663" s="9"/>
      <c r="L3663" s="9"/>
      <c r="O3663" s="9"/>
      <c r="P3663" s="9"/>
      <c r="R3663" s="9"/>
      <c r="U3663" s="9"/>
      <c r="AP3663" s="9"/>
      <c r="AS3663" s="9"/>
      <c r="AV3663" s="9"/>
      <c r="AW3663" s="9"/>
      <c r="AY3663" s="9"/>
      <c r="BB3663" s="9"/>
    </row>
    <row r="3664" spans="3:54">
      <c r="C3664" s="9"/>
      <c r="F3664" s="9"/>
      <c r="G3664" s="9"/>
      <c r="I3664" s="9"/>
      <c r="L3664" s="9"/>
      <c r="O3664" s="9"/>
      <c r="P3664" s="9"/>
      <c r="R3664" s="9"/>
      <c r="U3664" s="9"/>
      <c r="AP3664" s="9"/>
      <c r="AS3664" s="9"/>
      <c r="AV3664" s="9"/>
      <c r="AW3664" s="9"/>
      <c r="AY3664" s="9"/>
      <c r="BB3664" s="9"/>
    </row>
    <row r="3665" spans="3:54">
      <c r="C3665" s="9"/>
      <c r="F3665" s="9"/>
      <c r="G3665" s="9"/>
      <c r="I3665" s="9"/>
      <c r="L3665" s="9"/>
      <c r="O3665" s="9"/>
      <c r="P3665" s="9"/>
      <c r="R3665" s="9"/>
      <c r="U3665" s="9"/>
      <c r="AP3665" s="9"/>
      <c r="AS3665" s="9"/>
      <c r="AV3665" s="9"/>
      <c r="AW3665" s="9"/>
      <c r="AY3665" s="9"/>
      <c r="BB3665" s="9"/>
    </row>
    <row r="3666" spans="3:54">
      <c r="C3666" s="9"/>
      <c r="F3666" s="9"/>
      <c r="G3666" s="9"/>
      <c r="I3666" s="9"/>
      <c r="L3666" s="9"/>
      <c r="O3666" s="9"/>
      <c r="P3666" s="9"/>
      <c r="R3666" s="9"/>
      <c r="U3666" s="9"/>
      <c r="AP3666" s="9"/>
      <c r="AS3666" s="9"/>
      <c r="AV3666" s="9"/>
      <c r="AW3666" s="9"/>
      <c r="AY3666" s="9"/>
      <c r="BB3666" s="9"/>
    </row>
    <row r="3667" spans="3:54">
      <c r="C3667" s="9"/>
      <c r="F3667" s="9"/>
      <c r="G3667" s="9"/>
      <c r="I3667" s="9"/>
      <c r="L3667" s="9"/>
      <c r="O3667" s="9"/>
      <c r="P3667" s="9"/>
      <c r="R3667" s="9"/>
      <c r="U3667" s="9"/>
      <c r="AP3667" s="9"/>
      <c r="AS3667" s="9"/>
      <c r="AV3667" s="9"/>
      <c r="AW3667" s="9"/>
      <c r="AY3667" s="9"/>
      <c r="BB3667" s="9"/>
    </row>
    <row r="3668" spans="3:54">
      <c r="C3668" s="9"/>
      <c r="F3668" s="9"/>
      <c r="G3668" s="9"/>
      <c r="I3668" s="9"/>
      <c r="L3668" s="9"/>
      <c r="O3668" s="9"/>
      <c r="P3668" s="9"/>
      <c r="R3668" s="9"/>
      <c r="U3668" s="9"/>
      <c r="AP3668" s="9"/>
      <c r="AS3668" s="9"/>
      <c r="AV3668" s="9"/>
      <c r="AW3668" s="9"/>
      <c r="AY3668" s="9"/>
      <c r="BB3668" s="9"/>
    </row>
    <row r="3669" spans="3:54">
      <c r="C3669" s="9"/>
      <c r="F3669" s="9"/>
      <c r="G3669" s="9"/>
      <c r="I3669" s="9"/>
      <c r="L3669" s="9"/>
      <c r="O3669" s="9"/>
      <c r="P3669" s="9"/>
      <c r="R3669" s="9"/>
      <c r="U3669" s="9"/>
      <c r="AP3669" s="9"/>
      <c r="AS3669" s="9"/>
      <c r="AV3669" s="9"/>
      <c r="AW3669" s="9"/>
      <c r="AY3669" s="9"/>
      <c r="BB3669" s="9"/>
    </row>
    <row r="3670" spans="3:54">
      <c r="C3670" s="9"/>
      <c r="F3670" s="9"/>
      <c r="G3670" s="9"/>
      <c r="I3670" s="9"/>
      <c r="L3670" s="9"/>
      <c r="O3670" s="9"/>
      <c r="P3670" s="9"/>
      <c r="R3670" s="9"/>
      <c r="U3670" s="9"/>
      <c r="AP3670" s="9"/>
      <c r="AS3670" s="9"/>
      <c r="AV3670" s="9"/>
      <c r="AW3670" s="9"/>
      <c r="AY3670" s="9"/>
      <c r="BB3670" s="9"/>
    </row>
    <row r="3671" spans="3:54">
      <c r="C3671" s="9"/>
      <c r="F3671" s="9"/>
      <c r="G3671" s="9"/>
      <c r="I3671" s="9"/>
      <c r="L3671" s="9"/>
      <c r="O3671" s="9"/>
      <c r="P3671" s="9"/>
      <c r="R3671" s="9"/>
      <c r="U3671" s="9"/>
      <c r="AP3671" s="9"/>
      <c r="AS3671" s="9"/>
      <c r="AV3671" s="9"/>
      <c r="AW3671" s="9"/>
      <c r="AY3671" s="9"/>
      <c r="BB3671" s="9"/>
    </row>
    <row r="3672" spans="3:54">
      <c r="C3672" s="9"/>
      <c r="F3672" s="9"/>
      <c r="G3672" s="9"/>
      <c r="I3672" s="9"/>
      <c r="L3672" s="9"/>
      <c r="O3672" s="9"/>
      <c r="P3672" s="9"/>
      <c r="R3672" s="9"/>
      <c r="U3672" s="9"/>
      <c r="AP3672" s="9"/>
      <c r="AS3672" s="9"/>
      <c r="AV3672" s="9"/>
      <c r="AW3672" s="9"/>
      <c r="AY3672" s="9"/>
      <c r="BB3672" s="9"/>
    </row>
    <row r="3673" spans="3:54">
      <c r="C3673" s="9"/>
      <c r="F3673" s="9"/>
      <c r="G3673" s="9"/>
      <c r="I3673" s="9"/>
      <c r="L3673" s="9"/>
      <c r="O3673" s="9"/>
      <c r="P3673" s="9"/>
      <c r="R3673" s="9"/>
      <c r="U3673" s="9"/>
      <c r="AP3673" s="9"/>
      <c r="AS3673" s="9"/>
      <c r="AV3673" s="9"/>
      <c r="AW3673" s="9"/>
      <c r="AY3673" s="9"/>
      <c r="BB3673" s="9"/>
    </row>
    <row r="3674" spans="3:54">
      <c r="C3674" s="9"/>
      <c r="F3674" s="9"/>
      <c r="G3674" s="9"/>
      <c r="I3674" s="9"/>
      <c r="L3674" s="9"/>
      <c r="O3674" s="9"/>
      <c r="P3674" s="9"/>
      <c r="R3674" s="9"/>
      <c r="U3674" s="9"/>
      <c r="AP3674" s="9"/>
      <c r="AS3674" s="9"/>
      <c r="AV3674" s="9"/>
      <c r="AW3674" s="9"/>
      <c r="AY3674" s="9"/>
      <c r="BB3674" s="9"/>
    </row>
    <row r="3675" spans="3:54">
      <c r="C3675" s="9"/>
      <c r="F3675" s="9"/>
      <c r="G3675" s="9"/>
      <c r="I3675" s="9"/>
      <c r="L3675" s="9"/>
      <c r="O3675" s="9"/>
      <c r="P3675" s="9"/>
      <c r="R3675" s="9"/>
      <c r="U3675" s="9"/>
      <c r="AP3675" s="9"/>
      <c r="AS3675" s="9"/>
      <c r="AV3675" s="9"/>
      <c r="AW3675" s="9"/>
      <c r="AY3675" s="9"/>
      <c r="BB3675" s="9"/>
    </row>
    <row r="3676" spans="3:54">
      <c r="C3676" s="9"/>
      <c r="F3676" s="9"/>
      <c r="G3676" s="9"/>
      <c r="I3676" s="9"/>
      <c r="L3676" s="9"/>
      <c r="O3676" s="9"/>
      <c r="P3676" s="9"/>
      <c r="R3676" s="9"/>
      <c r="U3676" s="9"/>
      <c r="AP3676" s="9"/>
      <c r="AS3676" s="9"/>
      <c r="AV3676" s="9"/>
      <c r="AW3676" s="9"/>
      <c r="AY3676" s="9"/>
      <c r="BB3676" s="9"/>
    </row>
    <row r="3677" spans="3:54">
      <c r="C3677" s="9"/>
      <c r="F3677" s="9"/>
      <c r="G3677" s="9"/>
      <c r="I3677" s="9"/>
      <c r="L3677" s="9"/>
      <c r="O3677" s="9"/>
      <c r="P3677" s="9"/>
      <c r="R3677" s="9"/>
      <c r="U3677" s="9"/>
      <c r="AP3677" s="9"/>
      <c r="AS3677" s="9"/>
      <c r="AV3677" s="9"/>
      <c r="AW3677" s="9"/>
      <c r="AY3677" s="9"/>
      <c r="BB3677" s="9"/>
    </row>
    <row r="3678" spans="3:54">
      <c r="C3678" s="9"/>
      <c r="F3678" s="9"/>
      <c r="G3678" s="9"/>
      <c r="I3678" s="9"/>
      <c r="L3678" s="9"/>
      <c r="O3678" s="9"/>
      <c r="P3678" s="9"/>
      <c r="R3678" s="9"/>
      <c r="U3678" s="9"/>
      <c r="AP3678" s="9"/>
      <c r="AS3678" s="9"/>
      <c r="AV3678" s="9"/>
      <c r="AW3678" s="9"/>
      <c r="AY3678" s="9"/>
      <c r="BB3678" s="9"/>
    </row>
    <row r="3679" spans="3:54">
      <c r="C3679" s="9"/>
      <c r="F3679" s="9"/>
      <c r="G3679" s="9"/>
      <c r="I3679" s="9"/>
      <c r="L3679" s="9"/>
      <c r="O3679" s="9"/>
      <c r="P3679" s="9"/>
      <c r="R3679" s="9"/>
      <c r="U3679" s="9"/>
      <c r="AP3679" s="9"/>
      <c r="AS3679" s="9"/>
      <c r="AV3679" s="9"/>
      <c r="AW3679" s="9"/>
      <c r="AY3679" s="9"/>
      <c r="BB3679" s="9"/>
    </row>
    <row r="3680" spans="3:54">
      <c r="C3680" s="9"/>
      <c r="F3680" s="9"/>
      <c r="G3680" s="9"/>
      <c r="I3680" s="9"/>
      <c r="L3680" s="9"/>
      <c r="O3680" s="9"/>
      <c r="P3680" s="9"/>
      <c r="R3680" s="9"/>
      <c r="U3680" s="9"/>
      <c r="AP3680" s="9"/>
      <c r="AS3680" s="9"/>
      <c r="AV3680" s="9"/>
      <c r="AW3680" s="9"/>
      <c r="AY3680" s="9"/>
      <c r="BB3680" s="9"/>
    </row>
    <row r="3681" spans="3:54">
      <c r="C3681" s="9"/>
      <c r="F3681" s="9"/>
      <c r="G3681" s="9"/>
      <c r="I3681" s="9"/>
      <c r="L3681" s="9"/>
      <c r="O3681" s="9"/>
      <c r="P3681" s="9"/>
      <c r="R3681" s="9"/>
      <c r="U3681" s="9"/>
      <c r="AP3681" s="9"/>
      <c r="AS3681" s="9"/>
      <c r="AV3681" s="9"/>
      <c r="AW3681" s="9"/>
      <c r="AY3681" s="9"/>
      <c r="BB3681" s="9"/>
    </row>
    <row r="3682" spans="3:54">
      <c r="C3682" s="9"/>
      <c r="F3682" s="9"/>
      <c r="G3682" s="9"/>
      <c r="I3682" s="9"/>
      <c r="L3682" s="9"/>
      <c r="O3682" s="9"/>
      <c r="P3682" s="9"/>
      <c r="R3682" s="9"/>
      <c r="U3682" s="9"/>
      <c r="AP3682" s="9"/>
      <c r="AS3682" s="9"/>
      <c r="AV3682" s="9"/>
      <c r="AW3682" s="9"/>
      <c r="AY3682" s="9"/>
      <c r="BB3682" s="9"/>
    </row>
    <row r="3683" spans="3:54">
      <c r="C3683" s="9"/>
      <c r="F3683" s="9"/>
      <c r="G3683" s="9"/>
      <c r="I3683" s="9"/>
      <c r="L3683" s="9"/>
      <c r="O3683" s="9"/>
      <c r="P3683" s="9"/>
      <c r="R3683" s="9"/>
      <c r="U3683" s="9"/>
      <c r="AP3683" s="9"/>
      <c r="AS3683" s="9"/>
      <c r="AV3683" s="9"/>
      <c r="AW3683" s="9"/>
      <c r="AY3683" s="9"/>
      <c r="BB3683" s="9"/>
    </row>
    <row r="3684" spans="3:54">
      <c r="C3684" s="9"/>
      <c r="F3684" s="9"/>
      <c r="G3684" s="9"/>
      <c r="I3684" s="9"/>
      <c r="L3684" s="9"/>
      <c r="O3684" s="9"/>
      <c r="P3684" s="9"/>
      <c r="R3684" s="9"/>
      <c r="U3684" s="9"/>
      <c r="AP3684" s="9"/>
      <c r="AS3684" s="9"/>
      <c r="AV3684" s="9"/>
      <c r="AW3684" s="9"/>
      <c r="AY3684" s="9"/>
      <c r="BB3684" s="9"/>
    </row>
    <row r="3685" spans="3:54">
      <c r="C3685" s="9"/>
      <c r="F3685" s="9"/>
      <c r="G3685" s="9"/>
      <c r="I3685" s="9"/>
      <c r="L3685" s="9"/>
      <c r="O3685" s="9"/>
      <c r="P3685" s="9"/>
      <c r="R3685" s="9"/>
      <c r="U3685" s="9"/>
      <c r="AP3685" s="9"/>
      <c r="AS3685" s="9"/>
      <c r="AV3685" s="9"/>
      <c r="AW3685" s="9"/>
      <c r="AY3685" s="9"/>
      <c r="BB3685" s="9"/>
    </row>
    <row r="3686" spans="3:54">
      <c r="C3686" s="9"/>
      <c r="F3686" s="9"/>
      <c r="G3686" s="9"/>
      <c r="I3686" s="9"/>
      <c r="L3686" s="9"/>
      <c r="O3686" s="9"/>
      <c r="P3686" s="9"/>
      <c r="R3686" s="9"/>
      <c r="U3686" s="9"/>
      <c r="AP3686" s="9"/>
      <c r="AS3686" s="9"/>
      <c r="AV3686" s="9"/>
      <c r="AW3686" s="9"/>
      <c r="AY3686" s="9"/>
      <c r="BB3686" s="9"/>
    </row>
    <row r="3687" spans="3:54">
      <c r="C3687" s="9"/>
      <c r="F3687" s="9"/>
      <c r="G3687" s="9"/>
      <c r="I3687" s="9"/>
      <c r="L3687" s="9"/>
      <c r="O3687" s="9"/>
      <c r="P3687" s="9"/>
      <c r="R3687" s="9"/>
      <c r="U3687" s="9"/>
      <c r="AP3687" s="9"/>
      <c r="AS3687" s="9"/>
      <c r="AV3687" s="9"/>
      <c r="AW3687" s="9"/>
      <c r="AY3687" s="9"/>
      <c r="BB3687" s="9"/>
    </row>
    <row r="3688" spans="3:54">
      <c r="C3688" s="9"/>
      <c r="F3688" s="9"/>
      <c r="G3688" s="9"/>
      <c r="I3688" s="9"/>
      <c r="L3688" s="9"/>
      <c r="O3688" s="9"/>
      <c r="P3688" s="9"/>
      <c r="R3688" s="9"/>
      <c r="U3688" s="9"/>
      <c r="AP3688" s="9"/>
      <c r="AS3688" s="9"/>
      <c r="AV3688" s="9"/>
      <c r="AW3688" s="9"/>
      <c r="AY3688" s="9"/>
      <c r="BB3688" s="9"/>
    </row>
    <row r="3689" spans="3:54">
      <c r="C3689" s="9"/>
      <c r="F3689" s="9"/>
      <c r="G3689" s="9"/>
      <c r="I3689" s="9"/>
      <c r="L3689" s="9"/>
      <c r="O3689" s="9"/>
      <c r="P3689" s="9"/>
      <c r="R3689" s="9"/>
      <c r="U3689" s="9"/>
      <c r="AP3689" s="9"/>
      <c r="AS3689" s="9"/>
      <c r="AV3689" s="9"/>
      <c r="AW3689" s="9"/>
      <c r="AY3689" s="9"/>
      <c r="BB3689" s="9"/>
    </row>
    <row r="3690" spans="3:54">
      <c r="C3690" s="9"/>
      <c r="F3690" s="9"/>
      <c r="G3690" s="9"/>
      <c r="I3690" s="9"/>
      <c r="L3690" s="9"/>
      <c r="O3690" s="9"/>
      <c r="P3690" s="9"/>
      <c r="R3690" s="9"/>
      <c r="U3690" s="9"/>
      <c r="AP3690" s="9"/>
      <c r="AS3690" s="9"/>
      <c r="AV3690" s="9"/>
      <c r="AW3690" s="9"/>
      <c r="AY3690" s="9"/>
      <c r="BB3690" s="9"/>
    </row>
    <row r="3691" spans="3:54">
      <c r="C3691" s="9"/>
      <c r="F3691" s="9"/>
      <c r="G3691" s="9"/>
      <c r="I3691" s="9"/>
      <c r="L3691" s="9"/>
      <c r="O3691" s="9"/>
      <c r="P3691" s="9"/>
      <c r="R3691" s="9"/>
      <c r="U3691" s="9"/>
      <c r="AP3691" s="9"/>
      <c r="AS3691" s="9"/>
      <c r="AV3691" s="9"/>
      <c r="AW3691" s="9"/>
      <c r="AY3691" s="9"/>
      <c r="BB3691" s="9"/>
    </row>
    <row r="3692" spans="3:54">
      <c r="C3692" s="9"/>
      <c r="F3692" s="9"/>
      <c r="G3692" s="9"/>
      <c r="I3692" s="9"/>
      <c r="L3692" s="9"/>
      <c r="O3692" s="9"/>
      <c r="P3692" s="9"/>
      <c r="R3692" s="9"/>
      <c r="U3692" s="9"/>
      <c r="AP3692" s="9"/>
      <c r="AS3692" s="9"/>
      <c r="AV3692" s="9"/>
      <c r="AW3692" s="9"/>
      <c r="AY3692" s="9"/>
      <c r="BB3692" s="9"/>
    </row>
    <row r="3693" spans="3:54">
      <c r="C3693" s="9"/>
      <c r="F3693" s="9"/>
      <c r="G3693" s="9"/>
      <c r="I3693" s="9"/>
      <c r="L3693" s="9"/>
      <c r="O3693" s="9"/>
      <c r="P3693" s="9"/>
      <c r="R3693" s="9"/>
      <c r="U3693" s="9"/>
      <c r="AP3693" s="9"/>
      <c r="AS3693" s="9"/>
      <c r="AV3693" s="9"/>
      <c r="AW3693" s="9"/>
      <c r="AY3693" s="9"/>
      <c r="BB3693" s="9"/>
    </row>
    <row r="3694" spans="3:54">
      <c r="C3694" s="9"/>
      <c r="F3694" s="9"/>
      <c r="G3694" s="9"/>
      <c r="I3694" s="9"/>
      <c r="L3694" s="9"/>
      <c r="O3694" s="9"/>
      <c r="P3694" s="9"/>
      <c r="R3694" s="9"/>
      <c r="U3694" s="9"/>
      <c r="AP3694" s="9"/>
      <c r="AS3694" s="9"/>
      <c r="AV3694" s="9"/>
      <c r="AW3694" s="9"/>
      <c r="AY3694" s="9"/>
      <c r="BB3694" s="9"/>
    </row>
    <row r="3695" spans="3:54">
      <c r="C3695" s="9"/>
      <c r="F3695" s="9"/>
      <c r="G3695" s="9"/>
      <c r="I3695" s="9"/>
      <c r="L3695" s="9"/>
      <c r="O3695" s="9"/>
      <c r="P3695" s="9"/>
      <c r="R3695" s="9"/>
      <c r="U3695" s="9"/>
      <c r="AP3695" s="9"/>
      <c r="AS3695" s="9"/>
      <c r="AV3695" s="9"/>
      <c r="AW3695" s="9"/>
      <c r="AY3695" s="9"/>
      <c r="BB3695" s="9"/>
    </row>
    <row r="3696" spans="3:54">
      <c r="C3696" s="9"/>
      <c r="F3696" s="9"/>
      <c r="G3696" s="9"/>
      <c r="I3696" s="9"/>
      <c r="L3696" s="9"/>
      <c r="O3696" s="9"/>
      <c r="P3696" s="9"/>
      <c r="R3696" s="9"/>
      <c r="U3696" s="9"/>
      <c r="AP3696" s="9"/>
      <c r="AS3696" s="9"/>
      <c r="AV3696" s="9"/>
      <c r="AW3696" s="9"/>
      <c r="AY3696" s="9"/>
      <c r="BB3696" s="9"/>
    </row>
    <row r="3697" spans="3:54">
      <c r="C3697" s="9"/>
      <c r="F3697" s="9"/>
      <c r="G3697" s="9"/>
      <c r="I3697" s="9"/>
      <c r="L3697" s="9"/>
      <c r="O3697" s="9"/>
      <c r="P3697" s="9"/>
      <c r="R3697" s="9"/>
      <c r="U3697" s="9"/>
      <c r="AP3697" s="9"/>
      <c r="AS3697" s="9"/>
      <c r="AV3697" s="9"/>
      <c r="AW3697" s="9"/>
      <c r="AY3697" s="9"/>
      <c r="BB3697" s="9"/>
    </row>
    <row r="3698" spans="3:54">
      <c r="C3698" s="9"/>
      <c r="F3698" s="9"/>
      <c r="G3698" s="9"/>
      <c r="I3698" s="9"/>
      <c r="L3698" s="9"/>
      <c r="O3698" s="9"/>
      <c r="P3698" s="9"/>
      <c r="R3698" s="9"/>
      <c r="U3698" s="9"/>
      <c r="AP3698" s="9"/>
      <c r="AS3698" s="9"/>
      <c r="AV3698" s="9"/>
      <c r="AW3698" s="9"/>
      <c r="AY3698" s="9"/>
      <c r="BB3698" s="9"/>
    </row>
    <row r="3699" spans="3:54">
      <c r="C3699" s="9"/>
      <c r="F3699" s="9"/>
      <c r="G3699" s="9"/>
      <c r="I3699" s="9"/>
      <c r="L3699" s="9"/>
      <c r="O3699" s="9"/>
      <c r="P3699" s="9"/>
      <c r="R3699" s="9"/>
      <c r="U3699" s="9"/>
      <c r="AP3699" s="9"/>
      <c r="AS3699" s="9"/>
      <c r="AV3699" s="9"/>
      <c r="AW3699" s="9"/>
      <c r="AY3699" s="9"/>
      <c r="BB3699" s="9"/>
    </row>
    <row r="3700" spans="3:54">
      <c r="C3700" s="9"/>
      <c r="F3700" s="9"/>
      <c r="G3700" s="9"/>
      <c r="I3700" s="9"/>
      <c r="L3700" s="9"/>
      <c r="O3700" s="9"/>
      <c r="P3700" s="9"/>
      <c r="R3700" s="9"/>
      <c r="U3700" s="9"/>
      <c r="AP3700" s="9"/>
      <c r="AS3700" s="9"/>
      <c r="AV3700" s="9"/>
      <c r="AW3700" s="9"/>
      <c r="AY3700" s="9"/>
      <c r="BB3700" s="9"/>
    </row>
    <row r="3701" spans="3:54">
      <c r="C3701" s="9"/>
      <c r="F3701" s="9"/>
      <c r="G3701" s="9"/>
      <c r="I3701" s="9"/>
      <c r="L3701" s="9"/>
      <c r="O3701" s="9"/>
      <c r="P3701" s="9"/>
      <c r="R3701" s="9"/>
      <c r="U3701" s="9"/>
      <c r="AP3701" s="9"/>
      <c r="AS3701" s="9"/>
      <c r="AV3701" s="9"/>
      <c r="AW3701" s="9"/>
      <c r="AY3701" s="9"/>
      <c r="BB3701" s="9"/>
    </row>
    <row r="3702" spans="3:54">
      <c r="C3702" s="9"/>
      <c r="F3702" s="9"/>
      <c r="G3702" s="9"/>
      <c r="I3702" s="9"/>
      <c r="L3702" s="9"/>
      <c r="O3702" s="9"/>
      <c r="P3702" s="9"/>
      <c r="R3702" s="9"/>
      <c r="U3702" s="9"/>
      <c r="AP3702" s="9"/>
      <c r="AS3702" s="9"/>
      <c r="AV3702" s="9"/>
      <c r="AW3702" s="9"/>
      <c r="AY3702" s="9"/>
      <c r="BB3702" s="9"/>
    </row>
    <row r="3703" spans="3:54">
      <c r="C3703" s="9"/>
      <c r="F3703" s="9"/>
      <c r="G3703" s="9"/>
      <c r="I3703" s="9"/>
      <c r="L3703" s="9"/>
      <c r="O3703" s="9"/>
      <c r="P3703" s="9"/>
      <c r="R3703" s="9"/>
      <c r="U3703" s="9"/>
      <c r="AP3703" s="9"/>
      <c r="AS3703" s="9"/>
      <c r="AV3703" s="9"/>
      <c r="AW3703" s="9"/>
      <c r="AY3703" s="9"/>
      <c r="BB3703" s="9"/>
    </row>
    <row r="3704" spans="3:54">
      <c r="C3704" s="9"/>
      <c r="F3704" s="9"/>
      <c r="G3704" s="9"/>
      <c r="I3704" s="9"/>
      <c r="L3704" s="9"/>
      <c r="O3704" s="9"/>
      <c r="P3704" s="9"/>
      <c r="R3704" s="9"/>
      <c r="U3704" s="9"/>
      <c r="AP3704" s="9"/>
      <c r="AS3704" s="9"/>
      <c r="AV3704" s="9"/>
      <c r="AW3704" s="9"/>
      <c r="AY3704" s="9"/>
      <c r="BB3704" s="9"/>
    </row>
    <row r="3705" spans="3:54">
      <c r="C3705" s="9"/>
      <c r="F3705" s="9"/>
      <c r="G3705" s="9"/>
      <c r="I3705" s="9"/>
      <c r="L3705" s="9"/>
      <c r="O3705" s="9"/>
      <c r="P3705" s="9"/>
      <c r="R3705" s="9"/>
      <c r="U3705" s="9"/>
      <c r="AP3705" s="9"/>
      <c r="AS3705" s="9"/>
      <c r="AV3705" s="9"/>
      <c r="AW3705" s="9"/>
      <c r="AY3705" s="9"/>
      <c r="BB3705" s="9"/>
    </row>
    <row r="3706" spans="3:54">
      <c r="C3706" s="9"/>
      <c r="F3706" s="9"/>
      <c r="G3706" s="9"/>
      <c r="I3706" s="9"/>
      <c r="L3706" s="9"/>
      <c r="O3706" s="9"/>
      <c r="P3706" s="9"/>
      <c r="R3706" s="9"/>
      <c r="U3706" s="9"/>
      <c r="AP3706" s="9"/>
      <c r="AS3706" s="9"/>
      <c r="AV3706" s="9"/>
      <c r="AW3706" s="9"/>
      <c r="AY3706" s="9"/>
      <c r="BB3706" s="9"/>
    </row>
    <row r="3707" spans="3:54">
      <c r="C3707" s="9"/>
      <c r="F3707" s="9"/>
      <c r="G3707" s="9"/>
      <c r="I3707" s="9"/>
      <c r="L3707" s="9"/>
      <c r="O3707" s="9"/>
      <c r="P3707" s="9"/>
      <c r="R3707" s="9"/>
      <c r="U3707" s="9"/>
      <c r="AP3707" s="9"/>
      <c r="AS3707" s="9"/>
      <c r="AV3707" s="9"/>
      <c r="AW3707" s="9"/>
      <c r="AY3707" s="9"/>
      <c r="BB3707" s="9"/>
    </row>
    <row r="3708" spans="3:54">
      <c r="C3708" s="9"/>
      <c r="F3708" s="9"/>
      <c r="G3708" s="9"/>
      <c r="I3708" s="9"/>
      <c r="L3708" s="9"/>
      <c r="O3708" s="9"/>
      <c r="P3708" s="9"/>
      <c r="R3708" s="9"/>
      <c r="U3708" s="9"/>
      <c r="AP3708" s="9"/>
      <c r="AS3708" s="9"/>
      <c r="AV3708" s="9"/>
      <c r="AW3708" s="9"/>
      <c r="AY3708" s="9"/>
      <c r="BB3708" s="9"/>
    </row>
    <row r="3709" spans="3:54">
      <c r="C3709" s="9"/>
      <c r="F3709" s="9"/>
      <c r="G3709" s="9"/>
      <c r="I3709" s="9"/>
      <c r="L3709" s="9"/>
      <c r="O3709" s="9"/>
      <c r="P3709" s="9"/>
      <c r="R3709" s="9"/>
      <c r="U3709" s="9"/>
      <c r="AP3709" s="9"/>
      <c r="AS3709" s="9"/>
      <c r="AV3709" s="9"/>
      <c r="AW3709" s="9"/>
      <c r="AY3709" s="9"/>
      <c r="BB3709" s="9"/>
    </row>
    <row r="3710" spans="3:54">
      <c r="C3710" s="9"/>
      <c r="F3710" s="9"/>
      <c r="G3710" s="9"/>
      <c r="I3710" s="9"/>
      <c r="L3710" s="9"/>
      <c r="O3710" s="9"/>
      <c r="P3710" s="9"/>
      <c r="R3710" s="9"/>
      <c r="U3710" s="9"/>
      <c r="AP3710" s="9"/>
      <c r="AS3710" s="9"/>
      <c r="AV3710" s="9"/>
      <c r="AW3710" s="9"/>
      <c r="AY3710" s="9"/>
      <c r="BB3710" s="9"/>
    </row>
    <row r="3711" spans="3:54">
      <c r="C3711" s="9"/>
      <c r="F3711" s="9"/>
      <c r="G3711" s="9"/>
      <c r="I3711" s="9"/>
      <c r="L3711" s="9"/>
      <c r="O3711" s="9"/>
      <c r="P3711" s="9"/>
      <c r="R3711" s="9"/>
      <c r="U3711" s="9"/>
      <c r="AP3711" s="9"/>
      <c r="AS3711" s="9"/>
      <c r="AV3711" s="9"/>
      <c r="AW3711" s="9"/>
      <c r="AY3711" s="9"/>
      <c r="BB3711" s="9"/>
    </row>
    <row r="3712" spans="3:54">
      <c r="C3712" s="9"/>
      <c r="F3712" s="9"/>
      <c r="G3712" s="9"/>
      <c r="I3712" s="9"/>
      <c r="L3712" s="9"/>
      <c r="O3712" s="9"/>
      <c r="P3712" s="9"/>
      <c r="R3712" s="9"/>
      <c r="U3712" s="9"/>
      <c r="AP3712" s="9"/>
      <c r="AS3712" s="9"/>
      <c r="AV3712" s="9"/>
      <c r="AW3712" s="9"/>
      <c r="AY3712" s="9"/>
      <c r="BB3712" s="9"/>
    </row>
    <row r="3713" spans="3:54">
      <c r="C3713" s="9"/>
      <c r="F3713" s="9"/>
      <c r="G3713" s="9"/>
      <c r="I3713" s="9"/>
      <c r="L3713" s="9"/>
      <c r="O3713" s="9"/>
      <c r="P3713" s="9"/>
      <c r="R3713" s="9"/>
      <c r="U3713" s="9"/>
      <c r="AP3713" s="9"/>
      <c r="AS3713" s="9"/>
      <c r="AV3713" s="9"/>
      <c r="AW3713" s="9"/>
      <c r="AY3713" s="9"/>
      <c r="BB3713" s="9"/>
    </row>
    <row r="3714" spans="3:54">
      <c r="C3714" s="9"/>
      <c r="F3714" s="9"/>
      <c r="G3714" s="9"/>
      <c r="I3714" s="9"/>
      <c r="L3714" s="9"/>
      <c r="O3714" s="9"/>
      <c r="P3714" s="9"/>
      <c r="R3714" s="9"/>
      <c r="U3714" s="9"/>
      <c r="AP3714" s="9"/>
      <c r="AS3714" s="9"/>
      <c r="AV3714" s="9"/>
      <c r="AW3714" s="9"/>
      <c r="AY3714" s="9"/>
      <c r="BB3714" s="9"/>
    </row>
    <row r="3715" spans="3:54">
      <c r="C3715" s="9"/>
      <c r="F3715" s="9"/>
      <c r="G3715" s="9"/>
      <c r="I3715" s="9"/>
      <c r="L3715" s="9"/>
      <c r="O3715" s="9"/>
      <c r="P3715" s="9"/>
      <c r="R3715" s="9"/>
      <c r="U3715" s="9"/>
      <c r="AP3715" s="9"/>
      <c r="AS3715" s="9"/>
      <c r="AV3715" s="9"/>
      <c r="AW3715" s="9"/>
      <c r="AY3715" s="9"/>
      <c r="BB3715" s="9"/>
    </row>
    <row r="3716" spans="3:54">
      <c r="C3716" s="9"/>
      <c r="F3716" s="9"/>
      <c r="G3716" s="9"/>
      <c r="I3716" s="9"/>
      <c r="L3716" s="9"/>
      <c r="O3716" s="9"/>
      <c r="P3716" s="9"/>
      <c r="R3716" s="9"/>
      <c r="U3716" s="9"/>
      <c r="AP3716" s="9"/>
      <c r="AS3716" s="9"/>
      <c r="AV3716" s="9"/>
      <c r="AW3716" s="9"/>
      <c r="AY3716" s="9"/>
      <c r="BB3716" s="9"/>
    </row>
    <row r="3717" spans="3:54">
      <c r="C3717" s="9"/>
      <c r="F3717" s="9"/>
      <c r="G3717" s="9"/>
      <c r="I3717" s="9"/>
      <c r="L3717" s="9"/>
      <c r="O3717" s="9"/>
      <c r="P3717" s="9"/>
      <c r="R3717" s="9"/>
      <c r="U3717" s="9"/>
      <c r="AP3717" s="9"/>
      <c r="AS3717" s="9"/>
      <c r="AV3717" s="9"/>
      <c r="AW3717" s="9"/>
      <c r="AY3717" s="9"/>
      <c r="BB3717" s="9"/>
    </row>
    <row r="3718" spans="3:54">
      <c r="C3718" s="9"/>
      <c r="F3718" s="9"/>
      <c r="G3718" s="9"/>
      <c r="I3718" s="9"/>
      <c r="L3718" s="9"/>
      <c r="O3718" s="9"/>
      <c r="P3718" s="9"/>
      <c r="R3718" s="9"/>
      <c r="U3718" s="9"/>
      <c r="AP3718" s="9"/>
      <c r="AS3718" s="9"/>
      <c r="AV3718" s="9"/>
      <c r="AW3718" s="9"/>
      <c r="AY3718" s="9"/>
      <c r="BB3718" s="9"/>
    </row>
    <row r="3719" spans="3:54">
      <c r="C3719" s="9"/>
      <c r="F3719" s="9"/>
      <c r="G3719" s="9"/>
      <c r="I3719" s="9"/>
      <c r="L3719" s="9"/>
      <c r="O3719" s="9"/>
      <c r="P3719" s="9"/>
      <c r="R3719" s="9"/>
      <c r="U3719" s="9"/>
      <c r="AP3719" s="9"/>
      <c r="AS3719" s="9"/>
      <c r="AV3719" s="9"/>
      <c r="AW3719" s="9"/>
      <c r="AY3719" s="9"/>
      <c r="BB3719" s="9"/>
    </row>
    <row r="3720" spans="3:54">
      <c r="C3720" s="9"/>
      <c r="F3720" s="9"/>
      <c r="G3720" s="9"/>
      <c r="I3720" s="9"/>
      <c r="L3720" s="9"/>
      <c r="O3720" s="9"/>
      <c r="P3720" s="9"/>
      <c r="R3720" s="9"/>
      <c r="U3720" s="9"/>
      <c r="AP3720" s="9"/>
      <c r="AS3720" s="9"/>
      <c r="AV3720" s="9"/>
      <c r="AW3720" s="9"/>
      <c r="AY3720" s="9"/>
      <c r="BB3720" s="9"/>
    </row>
    <row r="3721" spans="3:54">
      <c r="C3721" s="9"/>
      <c r="F3721" s="9"/>
      <c r="G3721" s="9"/>
      <c r="I3721" s="9"/>
      <c r="L3721" s="9"/>
      <c r="O3721" s="9"/>
      <c r="P3721" s="9"/>
      <c r="R3721" s="9"/>
      <c r="U3721" s="9"/>
      <c r="AP3721" s="9"/>
      <c r="AS3721" s="9"/>
      <c r="AV3721" s="9"/>
      <c r="AW3721" s="9"/>
      <c r="AY3721" s="9"/>
      <c r="BB3721" s="9"/>
    </row>
    <row r="3722" spans="3:54">
      <c r="C3722" s="9"/>
      <c r="F3722" s="9"/>
      <c r="G3722" s="9"/>
      <c r="I3722" s="9"/>
      <c r="L3722" s="9"/>
      <c r="O3722" s="9"/>
      <c r="P3722" s="9"/>
      <c r="R3722" s="9"/>
      <c r="U3722" s="9"/>
      <c r="AP3722" s="9"/>
      <c r="AS3722" s="9"/>
      <c r="AV3722" s="9"/>
      <c r="AW3722" s="9"/>
      <c r="AY3722" s="9"/>
      <c r="BB3722" s="9"/>
    </row>
    <row r="3723" spans="3:54">
      <c r="C3723" s="9"/>
      <c r="F3723" s="9"/>
      <c r="G3723" s="9"/>
      <c r="I3723" s="9"/>
      <c r="L3723" s="9"/>
      <c r="O3723" s="9"/>
      <c r="P3723" s="9"/>
      <c r="R3723" s="9"/>
      <c r="U3723" s="9"/>
      <c r="AP3723" s="9"/>
      <c r="AS3723" s="9"/>
      <c r="AV3723" s="9"/>
      <c r="AW3723" s="9"/>
      <c r="AY3723" s="9"/>
      <c r="BB3723" s="9"/>
    </row>
    <row r="3724" spans="3:54">
      <c r="C3724" s="9"/>
      <c r="F3724" s="9"/>
      <c r="G3724" s="9"/>
      <c r="I3724" s="9"/>
      <c r="L3724" s="9"/>
      <c r="O3724" s="9"/>
      <c r="P3724" s="9"/>
      <c r="R3724" s="9"/>
      <c r="U3724" s="9"/>
      <c r="AP3724" s="9"/>
      <c r="AS3724" s="9"/>
      <c r="AV3724" s="9"/>
      <c r="AW3724" s="9"/>
      <c r="AY3724" s="9"/>
      <c r="BB3724" s="9"/>
    </row>
    <row r="3725" spans="3:54">
      <c r="C3725" s="9"/>
      <c r="F3725" s="9"/>
      <c r="G3725" s="9"/>
      <c r="I3725" s="9"/>
      <c r="L3725" s="9"/>
      <c r="O3725" s="9"/>
      <c r="P3725" s="9"/>
      <c r="R3725" s="9"/>
      <c r="U3725" s="9"/>
      <c r="AP3725" s="9"/>
      <c r="AS3725" s="9"/>
      <c r="AV3725" s="9"/>
      <c r="AW3725" s="9"/>
      <c r="AY3725" s="9"/>
      <c r="BB3725" s="9"/>
    </row>
    <row r="3726" spans="3:54">
      <c r="C3726" s="9"/>
      <c r="F3726" s="9"/>
      <c r="G3726" s="9"/>
      <c r="I3726" s="9"/>
      <c r="L3726" s="9"/>
      <c r="O3726" s="9"/>
      <c r="P3726" s="9"/>
      <c r="R3726" s="9"/>
      <c r="U3726" s="9"/>
      <c r="AP3726" s="9"/>
      <c r="AS3726" s="9"/>
      <c r="AV3726" s="9"/>
      <c r="AW3726" s="9"/>
      <c r="AY3726" s="9"/>
      <c r="BB3726" s="9"/>
    </row>
    <row r="3727" spans="3:54">
      <c r="C3727" s="9"/>
      <c r="F3727" s="9"/>
      <c r="G3727" s="9"/>
      <c r="I3727" s="9"/>
      <c r="L3727" s="9"/>
      <c r="O3727" s="9"/>
      <c r="P3727" s="9"/>
      <c r="R3727" s="9"/>
      <c r="U3727" s="9"/>
      <c r="AP3727" s="9"/>
      <c r="AS3727" s="9"/>
      <c r="AV3727" s="9"/>
      <c r="AW3727" s="9"/>
      <c r="AY3727" s="9"/>
      <c r="BB3727" s="9"/>
    </row>
    <row r="3728" spans="3:54">
      <c r="C3728" s="9"/>
      <c r="F3728" s="9"/>
      <c r="G3728" s="9"/>
      <c r="I3728" s="9"/>
      <c r="L3728" s="9"/>
      <c r="O3728" s="9"/>
      <c r="P3728" s="9"/>
      <c r="R3728" s="9"/>
      <c r="U3728" s="9"/>
      <c r="AP3728" s="9"/>
      <c r="AS3728" s="9"/>
      <c r="AV3728" s="9"/>
      <c r="AW3728" s="9"/>
      <c r="AY3728" s="9"/>
      <c r="BB3728" s="9"/>
    </row>
    <row r="3729" spans="3:54">
      <c r="C3729" s="9"/>
      <c r="F3729" s="9"/>
      <c r="G3729" s="9"/>
      <c r="I3729" s="9"/>
      <c r="L3729" s="9"/>
      <c r="O3729" s="9"/>
      <c r="P3729" s="9"/>
      <c r="R3729" s="9"/>
      <c r="U3729" s="9"/>
      <c r="AP3729" s="9"/>
      <c r="AS3729" s="9"/>
      <c r="AV3729" s="9"/>
      <c r="AW3729" s="9"/>
      <c r="AY3729" s="9"/>
      <c r="BB3729" s="9"/>
    </row>
    <row r="3730" spans="3:54">
      <c r="C3730" s="9"/>
      <c r="F3730" s="9"/>
      <c r="G3730" s="9"/>
      <c r="I3730" s="9"/>
      <c r="L3730" s="9"/>
      <c r="O3730" s="9"/>
      <c r="P3730" s="9"/>
      <c r="R3730" s="9"/>
      <c r="U3730" s="9"/>
      <c r="AP3730" s="9"/>
      <c r="AS3730" s="9"/>
      <c r="AV3730" s="9"/>
      <c r="AW3730" s="9"/>
      <c r="AY3730" s="9"/>
      <c r="BB3730" s="9"/>
    </row>
    <row r="3731" spans="3:54">
      <c r="C3731" s="9"/>
      <c r="F3731" s="9"/>
      <c r="G3731" s="9"/>
      <c r="I3731" s="9"/>
      <c r="L3731" s="9"/>
      <c r="O3731" s="9"/>
      <c r="P3731" s="9"/>
      <c r="R3731" s="9"/>
      <c r="U3731" s="9"/>
      <c r="AP3731" s="9"/>
      <c r="AS3731" s="9"/>
      <c r="AV3731" s="9"/>
      <c r="AW3731" s="9"/>
      <c r="AY3731" s="9"/>
      <c r="BB3731" s="9"/>
    </row>
    <row r="3732" spans="3:54">
      <c r="C3732" s="9"/>
      <c r="F3732" s="9"/>
      <c r="G3732" s="9"/>
      <c r="I3732" s="9"/>
      <c r="L3732" s="9"/>
      <c r="O3732" s="9"/>
      <c r="P3732" s="9"/>
      <c r="R3732" s="9"/>
      <c r="U3732" s="9"/>
      <c r="AP3732" s="9"/>
      <c r="AS3732" s="9"/>
      <c r="AV3732" s="9"/>
      <c r="AW3732" s="9"/>
      <c r="AY3732" s="9"/>
      <c r="BB3732" s="9"/>
    </row>
    <row r="3733" spans="3:54">
      <c r="C3733" s="9"/>
      <c r="F3733" s="9"/>
      <c r="G3733" s="9"/>
      <c r="I3733" s="9"/>
      <c r="L3733" s="9"/>
      <c r="O3733" s="9"/>
      <c r="P3733" s="9"/>
      <c r="R3733" s="9"/>
      <c r="U3733" s="9"/>
      <c r="AP3733" s="9"/>
      <c r="AS3733" s="9"/>
      <c r="AV3733" s="9"/>
      <c r="AW3733" s="9"/>
      <c r="AY3733" s="9"/>
      <c r="BB3733" s="9"/>
    </row>
    <row r="3734" spans="3:54">
      <c r="C3734" s="9"/>
      <c r="F3734" s="9"/>
      <c r="G3734" s="9"/>
      <c r="I3734" s="9"/>
      <c r="L3734" s="9"/>
      <c r="O3734" s="9"/>
      <c r="P3734" s="9"/>
      <c r="R3734" s="9"/>
      <c r="U3734" s="9"/>
      <c r="AP3734" s="9"/>
      <c r="AS3734" s="9"/>
      <c r="AV3734" s="9"/>
      <c r="AW3734" s="9"/>
      <c r="AY3734" s="9"/>
      <c r="BB3734" s="9"/>
    </row>
    <row r="3735" spans="3:54">
      <c r="C3735" s="9"/>
      <c r="F3735" s="9"/>
      <c r="G3735" s="9"/>
      <c r="I3735" s="9"/>
      <c r="L3735" s="9"/>
      <c r="O3735" s="9"/>
      <c r="P3735" s="9"/>
      <c r="R3735" s="9"/>
      <c r="U3735" s="9"/>
      <c r="AP3735" s="9"/>
      <c r="AS3735" s="9"/>
      <c r="AV3735" s="9"/>
      <c r="AW3735" s="9"/>
      <c r="AY3735" s="9"/>
      <c r="BB3735" s="9"/>
    </row>
    <row r="3736" spans="3:54">
      <c r="C3736" s="9"/>
      <c r="F3736" s="9"/>
      <c r="G3736" s="9"/>
      <c r="I3736" s="9"/>
      <c r="L3736" s="9"/>
      <c r="O3736" s="9"/>
      <c r="P3736" s="9"/>
      <c r="R3736" s="9"/>
      <c r="U3736" s="9"/>
      <c r="AP3736" s="9"/>
      <c r="AS3736" s="9"/>
      <c r="AV3736" s="9"/>
      <c r="AW3736" s="9"/>
      <c r="AY3736" s="9"/>
      <c r="BB3736" s="9"/>
    </row>
    <row r="3737" spans="3:54">
      <c r="C3737" s="9"/>
      <c r="F3737" s="9"/>
      <c r="G3737" s="9"/>
      <c r="I3737" s="9"/>
      <c r="L3737" s="9"/>
      <c r="O3737" s="9"/>
      <c r="P3737" s="9"/>
      <c r="R3737" s="9"/>
      <c r="U3737" s="9"/>
      <c r="AP3737" s="9"/>
      <c r="AS3737" s="9"/>
      <c r="AV3737" s="9"/>
      <c r="AW3737" s="9"/>
      <c r="AY3737" s="9"/>
      <c r="BB3737" s="9"/>
    </row>
    <row r="3738" spans="3:54">
      <c r="C3738" s="9"/>
      <c r="F3738" s="9"/>
      <c r="G3738" s="9"/>
      <c r="I3738" s="9"/>
      <c r="L3738" s="9"/>
      <c r="O3738" s="9"/>
      <c r="P3738" s="9"/>
      <c r="R3738" s="9"/>
      <c r="U3738" s="9"/>
      <c r="AP3738" s="9"/>
      <c r="AS3738" s="9"/>
      <c r="AV3738" s="9"/>
      <c r="AW3738" s="9"/>
      <c r="AY3738" s="9"/>
      <c r="BB3738" s="9"/>
    </row>
    <row r="3739" spans="3:54">
      <c r="C3739" s="9"/>
      <c r="F3739" s="9"/>
      <c r="G3739" s="9"/>
      <c r="I3739" s="9"/>
      <c r="L3739" s="9"/>
      <c r="O3739" s="9"/>
      <c r="P3739" s="9"/>
      <c r="R3739" s="9"/>
      <c r="U3739" s="9"/>
      <c r="AP3739" s="9"/>
      <c r="AS3739" s="9"/>
      <c r="AV3739" s="9"/>
      <c r="AW3739" s="9"/>
      <c r="AY3739" s="9"/>
      <c r="BB3739" s="9"/>
    </row>
    <row r="3740" spans="3:54">
      <c r="C3740" s="9"/>
      <c r="F3740" s="9"/>
      <c r="G3740" s="9"/>
      <c r="I3740" s="9"/>
      <c r="L3740" s="9"/>
      <c r="O3740" s="9"/>
      <c r="P3740" s="9"/>
      <c r="R3740" s="9"/>
      <c r="U3740" s="9"/>
      <c r="AP3740" s="9"/>
      <c r="AS3740" s="9"/>
      <c r="AV3740" s="9"/>
      <c r="AW3740" s="9"/>
      <c r="AY3740" s="9"/>
      <c r="BB3740" s="9"/>
    </row>
    <row r="3741" spans="3:54">
      <c r="C3741" s="9"/>
      <c r="F3741" s="9"/>
      <c r="G3741" s="9"/>
      <c r="I3741" s="9"/>
      <c r="L3741" s="9"/>
      <c r="O3741" s="9"/>
      <c r="P3741" s="9"/>
      <c r="R3741" s="9"/>
      <c r="U3741" s="9"/>
      <c r="AP3741" s="9"/>
      <c r="AS3741" s="9"/>
      <c r="AV3741" s="9"/>
      <c r="AW3741" s="9"/>
      <c r="AY3741" s="9"/>
      <c r="BB3741" s="9"/>
    </row>
    <row r="3742" spans="3:54">
      <c r="C3742" s="9"/>
      <c r="F3742" s="9"/>
      <c r="G3742" s="9"/>
      <c r="I3742" s="9"/>
      <c r="L3742" s="9"/>
      <c r="O3742" s="9"/>
      <c r="P3742" s="9"/>
      <c r="R3742" s="9"/>
      <c r="U3742" s="9"/>
      <c r="AP3742" s="9"/>
      <c r="AS3742" s="9"/>
      <c r="AV3742" s="9"/>
      <c r="AW3742" s="9"/>
      <c r="AY3742" s="9"/>
      <c r="BB3742" s="9"/>
    </row>
    <row r="3743" spans="3:54">
      <c r="C3743" s="9"/>
      <c r="F3743" s="9"/>
      <c r="G3743" s="9"/>
      <c r="I3743" s="9"/>
      <c r="L3743" s="9"/>
      <c r="O3743" s="9"/>
      <c r="P3743" s="9"/>
      <c r="R3743" s="9"/>
      <c r="U3743" s="9"/>
      <c r="AP3743" s="9"/>
      <c r="AS3743" s="9"/>
      <c r="AV3743" s="9"/>
      <c r="AW3743" s="9"/>
      <c r="AY3743" s="9"/>
      <c r="BB3743" s="9"/>
    </row>
    <row r="3744" spans="3:54">
      <c r="C3744" s="9"/>
      <c r="F3744" s="9"/>
      <c r="G3744" s="9"/>
      <c r="I3744" s="9"/>
      <c r="L3744" s="9"/>
      <c r="O3744" s="9"/>
      <c r="P3744" s="9"/>
      <c r="R3744" s="9"/>
      <c r="U3744" s="9"/>
      <c r="AP3744" s="9"/>
      <c r="AS3744" s="9"/>
      <c r="AV3744" s="9"/>
      <c r="AW3744" s="9"/>
      <c r="AY3744" s="9"/>
      <c r="BB3744" s="9"/>
    </row>
    <row r="3745" spans="3:54">
      <c r="C3745" s="9"/>
      <c r="F3745" s="9"/>
      <c r="G3745" s="9"/>
      <c r="I3745" s="9"/>
      <c r="L3745" s="9"/>
      <c r="O3745" s="9"/>
      <c r="P3745" s="9"/>
      <c r="R3745" s="9"/>
      <c r="U3745" s="9"/>
      <c r="AP3745" s="9"/>
      <c r="AS3745" s="9"/>
      <c r="AV3745" s="9"/>
      <c r="AW3745" s="9"/>
      <c r="AY3745" s="9"/>
      <c r="BB3745" s="9"/>
    </row>
    <row r="3746" spans="3:54">
      <c r="C3746" s="9"/>
      <c r="F3746" s="9"/>
      <c r="G3746" s="9"/>
      <c r="I3746" s="9"/>
      <c r="L3746" s="9"/>
      <c r="O3746" s="9"/>
      <c r="P3746" s="9"/>
      <c r="R3746" s="9"/>
      <c r="U3746" s="9"/>
      <c r="AP3746" s="9"/>
      <c r="AS3746" s="9"/>
      <c r="AV3746" s="9"/>
      <c r="AW3746" s="9"/>
      <c r="AY3746" s="9"/>
      <c r="BB3746" s="9"/>
    </row>
    <row r="3747" spans="3:54">
      <c r="C3747" s="9"/>
      <c r="F3747" s="9"/>
      <c r="G3747" s="9"/>
      <c r="I3747" s="9"/>
      <c r="L3747" s="9"/>
      <c r="O3747" s="9"/>
      <c r="P3747" s="9"/>
      <c r="R3747" s="9"/>
      <c r="U3747" s="9"/>
      <c r="AP3747" s="9"/>
      <c r="AS3747" s="9"/>
      <c r="AV3747" s="9"/>
      <c r="AW3747" s="9"/>
      <c r="AY3747" s="9"/>
      <c r="BB3747" s="9"/>
    </row>
    <row r="3748" spans="3:54">
      <c r="C3748" s="9"/>
      <c r="F3748" s="9"/>
      <c r="G3748" s="9"/>
      <c r="I3748" s="9"/>
      <c r="L3748" s="9"/>
      <c r="O3748" s="9"/>
      <c r="P3748" s="9"/>
      <c r="R3748" s="9"/>
      <c r="U3748" s="9"/>
      <c r="AP3748" s="9"/>
      <c r="AS3748" s="9"/>
      <c r="AV3748" s="9"/>
      <c r="AW3748" s="9"/>
      <c r="AY3748" s="9"/>
      <c r="BB3748" s="9"/>
    </row>
    <row r="3749" spans="3:54">
      <c r="C3749" s="9"/>
      <c r="F3749" s="9"/>
      <c r="G3749" s="9"/>
      <c r="I3749" s="9"/>
      <c r="L3749" s="9"/>
      <c r="O3749" s="9"/>
      <c r="P3749" s="9"/>
      <c r="R3749" s="9"/>
      <c r="U3749" s="9"/>
      <c r="AP3749" s="9"/>
      <c r="AS3749" s="9"/>
      <c r="AV3749" s="9"/>
      <c r="AW3749" s="9"/>
      <c r="AY3749" s="9"/>
      <c r="BB3749" s="9"/>
    </row>
    <row r="3750" spans="3:54">
      <c r="C3750" s="9"/>
      <c r="F3750" s="9"/>
      <c r="G3750" s="9"/>
      <c r="I3750" s="9"/>
      <c r="L3750" s="9"/>
      <c r="O3750" s="9"/>
      <c r="P3750" s="9"/>
      <c r="R3750" s="9"/>
      <c r="U3750" s="9"/>
      <c r="AP3750" s="9"/>
      <c r="AS3750" s="9"/>
      <c r="AV3750" s="9"/>
      <c r="AW3750" s="9"/>
      <c r="AY3750" s="9"/>
      <c r="BB3750" s="9"/>
    </row>
    <row r="3751" spans="3:54">
      <c r="C3751" s="9"/>
      <c r="F3751" s="9"/>
      <c r="G3751" s="9"/>
      <c r="I3751" s="9"/>
      <c r="L3751" s="9"/>
      <c r="O3751" s="9"/>
      <c r="P3751" s="9"/>
      <c r="R3751" s="9"/>
      <c r="U3751" s="9"/>
      <c r="AP3751" s="9"/>
      <c r="AS3751" s="9"/>
      <c r="AV3751" s="9"/>
      <c r="AW3751" s="9"/>
      <c r="AY3751" s="9"/>
      <c r="BB3751" s="9"/>
    </row>
    <row r="3752" spans="3:54">
      <c r="C3752" s="9"/>
      <c r="F3752" s="9"/>
      <c r="G3752" s="9"/>
      <c r="I3752" s="9"/>
      <c r="L3752" s="9"/>
      <c r="O3752" s="9"/>
      <c r="P3752" s="9"/>
      <c r="R3752" s="9"/>
      <c r="U3752" s="9"/>
      <c r="AP3752" s="9"/>
      <c r="AS3752" s="9"/>
      <c r="AV3752" s="9"/>
      <c r="AW3752" s="9"/>
      <c r="AY3752" s="9"/>
      <c r="BB3752" s="9"/>
    </row>
    <row r="3753" spans="3:54">
      <c r="C3753" s="9"/>
      <c r="F3753" s="9"/>
      <c r="G3753" s="9"/>
      <c r="I3753" s="9"/>
      <c r="L3753" s="9"/>
      <c r="O3753" s="9"/>
      <c r="P3753" s="9"/>
      <c r="R3753" s="9"/>
      <c r="U3753" s="9"/>
      <c r="AP3753" s="9"/>
      <c r="AS3753" s="9"/>
      <c r="AV3753" s="9"/>
      <c r="AW3753" s="9"/>
      <c r="AY3753" s="9"/>
      <c r="BB3753" s="9"/>
    </row>
    <row r="3754" spans="3:54">
      <c r="C3754" s="9"/>
      <c r="F3754" s="9"/>
      <c r="G3754" s="9"/>
      <c r="I3754" s="9"/>
      <c r="L3754" s="9"/>
      <c r="O3754" s="9"/>
      <c r="P3754" s="9"/>
      <c r="R3754" s="9"/>
      <c r="U3754" s="9"/>
      <c r="AP3754" s="9"/>
      <c r="AS3754" s="9"/>
      <c r="AV3754" s="9"/>
      <c r="AW3754" s="9"/>
      <c r="AY3754" s="9"/>
      <c r="BB3754" s="9"/>
    </row>
    <row r="3755" spans="3:54">
      <c r="C3755" s="9"/>
      <c r="F3755" s="9"/>
      <c r="G3755" s="9"/>
      <c r="I3755" s="9"/>
      <c r="L3755" s="9"/>
      <c r="O3755" s="9"/>
      <c r="P3755" s="9"/>
      <c r="R3755" s="9"/>
      <c r="U3755" s="9"/>
      <c r="AP3755" s="9"/>
      <c r="AS3755" s="9"/>
      <c r="AV3755" s="9"/>
      <c r="AW3755" s="9"/>
      <c r="AY3755" s="9"/>
      <c r="BB3755" s="9"/>
    </row>
    <row r="3756" spans="3:54">
      <c r="C3756" s="9"/>
      <c r="F3756" s="9"/>
      <c r="G3756" s="9"/>
      <c r="I3756" s="9"/>
      <c r="L3756" s="9"/>
      <c r="O3756" s="9"/>
      <c r="P3756" s="9"/>
      <c r="R3756" s="9"/>
      <c r="U3756" s="9"/>
      <c r="AP3756" s="9"/>
      <c r="AS3756" s="9"/>
      <c r="AV3756" s="9"/>
      <c r="AW3756" s="9"/>
      <c r="AY3756" s="9"/>
      <c r="BB3756" s="9"/>
    </row>
    <row r="3757" spans="3:54">
      <c r="C3757" s="9"/>
      <c r="F3757" s="9"/>
      <c r="G3757" s="9"/>
      <c r="I3757" s="9"/>
      <c r="L3757" s="9"/>
      <c r="O3757" s="9"/>
      <c r="P3757" s="9"/>
      <c r="R3757" s="9"/>
      <c r="U3757" s="9"/>
      <c r="AP3757" s="9"/>
      <c r="AS3757" s="9"/>
      <c r="AV3757" s="9"/>
      <c r="AW3757" s="9"/>
      <c r="AY3757" s="9"/>
      <c r="BB3757" s="9"/>
    </row>
    <row r="3758" spans="3:54">
      <c r="C3758" s="9"/>
      <c r="F3758" s="9"/>
      <c r="G3758" s="9"/>
      <c r="I3758" s="9"/>
      <c r="L3758" s="9"/>
      <c r="O3758" s="9"/>
      <c r="P3758" s="9"/>
      <c r="R3758" s="9"/>
      <c r="U3758" s="9"/>
      <c r="AP3758" s="9"/>
      <c r="AS3758" s="9"/>
      <c r="AV3758" s="9"/>
      <c r="AW3758" s="9"/>
      <c r="AY3758" s="9"/>
      <c r="BB3758" s="9"/>
    </row>
    <row r="3759" spans="3:54">
      <c r="C3759" s="9"/>
      <c r="F3759" s="9"/>
      <c r="G3759" s="9"/>
      <c r="I3759" s="9"/>
      <c r="L3759" s="9"/>
      <c r="O3759" s="9"/>
      <c r="P3759" s="9"/>
      <c r="R3759" s="9"/>
      <c r="U3759" s="9"/>
      <c r="AP3759" s="9"/>
      <c r="AS3759" s="9"/>
      <c r="AV3759" s="9"/>
      <c r="AW3759" s="9"/>
      <c r="AY3759" s="9"/>
      <c r="BB3759" s="9"/>
    </row>
    <row r="3760" spans="3:54">
      <c r="C3760" s="9"/>
      <c r="F3760" s="9"/>
      <c r="G3760" s="9"/>
      <c r="I3760" s="9"/>
      <c r="L3760" s="9"/>
      <c r="O3760" s="9"/>
      <c r="P3760" s="9"/>
      <c r="R3760" s="9"/>
      <c r="U3760" s="9"/>
      <c r="AP3760" s="9"/>
      <c r="AS3760" s="9"/>
      <c r="AV3760" s="9"/>
      <c r="AW3760" s="9"/>
      <c r="AY3760" s="9"/>
      <c r="BB3760" s="9"/>
    </row>
    <row r="3761" spans="3:54">
      <c r="C3761" s="9"/>
      <c r="F3761" s="9"/>
      <c r="G3761" s="9"/>
      <c r="I3761" s="9"/>
      <c r="L3761" s="9"/>
      <c r="O3761" s="9"/>
      <c r="P3761" s="9"/>
      <c r="R3761" s="9"/>
      <c r="U3761" s="9"/>
      <c r="AP3761" s="9"/>
      <c r="AS3761" s="9"/>
      <c r="AV3761" s="9"/>
      <c r="AW3761" s="9"/>
      <c r="AY3761" s="9"/>
      <c r="BB3761" s="9"/>
    </row>
    <row r="3762" spans="3:54">
      <c r="C3762" s="9"/>
      <c r="F3762" s="9"/>
      <c r="G3762" s="9"/>
      <c r="I3762" s="9"/>
      <c r="L3762" s="9"/>
      <c r="O3762" s="9"/>
      <c r="P3762" s="9"/>
      <c r="R3762" s="9"/>
      <c r="U3762" s="9"/>
      <c r="AP3762" s="9"/>
      <c r="AS3762" s="9"/>
      <c r="AV3762" s="9"/>
      <c r="AW3762" s="9"/>
      <c r="AY3762" s="9"/>
      <c r="BB3762" s="9"/>
    </row>
    <row r="3763" spans="3:54">
      <c r="C3763" s="9"/>
      <c r="F3763" s="9"/>
      <c r="G3763" s="9"/>
      <c r="I3763" s="9"/>
      <c r="L3763" s="9"/>
      <c r="O3763" s="9"/>
      <c r="P3763" s="9"/>
      <c r="R3763" s="9"/>
      <c r="U3763" s="9"/>
      <c r="AP3763" s="9"/>
      <c r="AS3763" s="9"/>
      <c r="AV3763" s="9"/>
      <c r="AW3763" s="9"/>
      <c r="AY3763" s="9"/>
      <c r="BB3763" s="9"/>
    </row>
    <row r="3764" spans="3:54">
      <c r="C3764" s="9"/>
      <c r="F3764" s="9"/>
      <c r="G3764" s="9"/>
      <c r="I3764" s="9"/>
      <c r="L3764" s="9"/>
      <c r="O3764" s="9"/>
      <c r="P3764" s="9"/>
      <c r="R3764" s="9"/>
      <c r="U3764" s="9"/>
      <c r="AP3764" s="9"/>
      <c r="AS3764" s="9"/>
      <c r="AV3764" s="9"/>
      <c r="AW3764" s="9"/>
      <c r="AY3764" s="9"/>
      <c r="BB3764" s="9"/>
    </row>
    <row r="3765" spans="3:54">
      <c r="C3765" s="9"/>
      <c r="F3765" s="9"/>
      <c r="G3765" s="9"/>
      <c r="I3765" s="9"/>
      <c r="L3765" s="9"/>
      <c r="O3765" s="9"/>
      <c r="P3765" s="9"/>
      <c r="R3765" s="9"/>
      <c r="U3765" s="9"/>
      <c r="AP3765" s="9"/>
      <c r="AS3765" s="9"/>
      <c r="AV3765" s="9"/>
      <c r="AW3765" s="9"/>
      <c r="AY3765" s="9"/>
      <c r="BB3765" s="9"/>
    </row>
    <row r="3766" spans="3:54">
      <c r="C3766" s="9"/>
      <c r="F3766" s="9"/>
      <c r="G3766" s="9"/>
      <c r="I3766" s="9"/>
      <c r="L3766" s="9"/>
      <c r="O3766" s="9"/>
      <c r="P3766" s="9"/>
      <c r="R3766" s="9"/>
      <c r="U3766" s="9"/>
      <c r="AP3766" s="9"/>
      <c r="AS3766" s="9"/>
      <c r="AV3766" s="9"/>
      <c r="AW3766" s="9"/>
      <c r="AY3766" s="9"/>
      <c r="BB3766" s="9"/>
    </row>
    <row r="3767" spans="3:54">
      <c r="C3767" s="9"/>
      <c r="F3767" s="9"/>
      <c r="G3767" s="9"/>
      <c r="I3767" s="9"/>
      <c r="L3767" s="9"/>
      <c r="O3767" s="9"/>
      <c r="P3767" s="9"/>
      <c r="R3767" s="9"/>
      <c r="U3767" s="9"/>
      <c r="AP3767" s="9"/>
      <c r="AS3767" s="9"/>
      <c r="AV3767" s="9"/>
      <c r="AW3767" s="9"/>
      <c r="AY3767" s="9"/>
      <c r="BB3767" s="9"/>
    </row>
    <row r="3768" spans="3:54">
      <c r="C3768" s="9"/>
      <c r="F3768" s="9"/>
      <c r="G3768" s="9"/>
      <c r="I3768" s="9"/>
      <c r="L3768" s="9"/>
      <c r="O3768" s="9"/>
      <c r="P3768" s="9"/>
      <c r="R3768" s="9"/>
      <c r="U3768" s="9"/>
      <c r="AP3768" s="9"/>
      <c r="AS3768" s="9"/>
      <c r="AV3768" s="9"/>
      <c r="AW3768" s="9"/>
      <c r="AY3768" s="9"/>
      <c r="BB3768" s="9"/>
    </row>
    <row r="3769" spans="3:54">
      <c r="C3769" s="9"/>
      <c r="F3769" s="9"/>
      <c r="G3769" s="9"/>
      <c r="I3769" s="9"/>
      <c r="L3769" s="9"/>
      <c r="O3769" s="9"/>
      <c r="P3769" s="9"/>
      <c r="R3769" s="9"/>
      <c r="U3769" s="9"/>
      <c r="AP3769" s="9"/>
      <c r="AS3769" s="9"/>
      <c r="AV3769" s="9"/>
      <c r="AW3769" s="9"/>
      <c r="AY3769" s="9"/>
      <c r="BB3769" s="9"/>
    </row>
    <row r="3770" spans="3:54">
      <c r="C3770" s="9"/>
      <c r="F3770" s="9"/>
      <c r="G3770" s="9"/>
      <c r="I3770" s="9"/>
      <c r="L3770" s="9"/>
      <c r="O3770" s="9"/>
      <c r="P3770" s="9"/>
      <c r="R3770" s="9"/>
      <c r="U3770" s="9"/>
      <c r="AP3770" s="9"/>
      <c r="AS3770" s="9"/>
      <c r="AV3770" s="9"/>
      <c r="AW3770" s="9"/>
      <c r="AY3770" s="9"/>
      <c r="BB3770" s="9"/>
    </row>
    <row r="3771" spans="3:54">
      <c r="C3771" s="9"/>
      <c r="F3771" s="9"/>
      <c r="G3771" s="9"/>
      <c r="I3771" s="9"/>
      <c r="L3771" s="9"/>
      <c r="O3771" s="9"/>
      <c r="P3771" s="9"/>
      <c r="R3771" s="9"/>
      <c r="U3771" s="9"/>
      <c r="AP3771" s="9"/>
      <c r="AS3771" s="9"/>
      <c r="AV3771" s="9"/>
      <c r="AW3771" s="9"/>
      <c r="AY3771" s="9"/>
      <c r="BB3771" s="9"/>
    </row>
    <row r="3772" spans="3:54">
      <c r="C3772" s="9"/>
      <c r="F3772" s="9"/>
      <c r="G3772" s="9"/>
      <c r="I3772" s="9"/>
      <c r="L3772" s="9"/>
      <c r="O3772" s="9"/>
      <c r="P3772" s="9"/>
      <c r="R3772" s="9"/>
      <c r="U3772" s="9"/>
      <c r="AP3772" s="9"/>
      <c r="AS3772" s="9"/>
      <c r="AV3772" s="9"/>
      <c r="AW3772" s="9"/>
      <c r="AY3772" s="9"/>
      <c r="BB3772" s="9"/>
    </row>
    <row r="3773" spans="3:54">
      <c r="C3773" s="9"/>
      <c r="F3773" s="9"/>
      <c r="G3773" s="9"/>
      <c r="I3773" s="9"/>
      <c r="L3773" s="9"/>
      <c r="O3773" s="9"/>
      <c r="P3773" s="9"/>
      <c r="R3773" s="9"/>
      <c r="U3773" s="9"/>
      <c r="AP3773" s="9"/>
      <c r="AS3773" s="9"/>
      <c r="AV3773" s="9"/>
      <c r="AW3773" s="9"/>
      <c r="AY3773" s="9"/>
      <c r="BB3773" s="9"/>
    </row>
    <row r="3774" spans="3:54">
      <c r="C3774" s="9"/>
      <c r="F3774" s="9"/>
      <c r="G3774" s="9"/>
      <c r="I3774" s="9"/>
      <c r="L3774" s="9"/>
      <c r="O3774" s="9"/>
      <c r="P3774" s="9"/>
      <c r="R3774" s="9"/>
      <c r="U3774" s="9"/>
      <c r="AP3774" s="9"/>
      <c r="AS3774" s="9"/>
      <c r="AV3774" s="9"/>
      <c r="AW3774" s="9"/>
      <c r="AY3774" s="9"/>
      <c r="BB3774" s="9"/>
    </row>
    <row r="3775" spans="3:54">
      <c r="C3775" s="9"/>
      <c r="F3775" s="9"/>
      <c r="G3775" s="9"/>
      <c r="I3775" s="9"/>
      <c r="L3775" s="9"/>
      <c r="O3775" s="9"/>
      <c r="P3775" s="9"/>
      <c r="R3775" s="9"/>
      <c r="U3775" s="9"/>
      <c r="AP3775" s="9"/>
      <c r="AS3775" s="9"/>
      <c r="AV3775" s="9"/>
      <c r="AW3775" s="9"/>
      <c r="AY3775" s="9"/>
      <c r="BB3775" s="9"/>
    </row>
    <row r="3776" spans="3:54">
      <c r="C3776" s="9"/>
      <c r="F3776" s="9"/>
      <c r="G3776" s="9"/>
      <c r="I3776" s="9"/>
      <c r="L3776" s="9"/>
      <c r="O3776" s="9"/>
      <c r="P3776" s="9"/>
      <c r="R3776" s="9"/>
      <c r="U3776" s="9"/>
      <c r="AP3776" s="9"/>
      <c r="AS3776" s="9"/>
      <c r="AV3776" s="9"/>
      <c r="AW3776" s="9"/>
      <c r="AY3776" s="9"/>
      <c r="BB3776" s="9"/>
    </row>
    <row r="3777" spans="3:54">
      <c r="C3777" s="9"/>
      <c r="F3777" s="9"/>
      <c r="G3777" s="9"/>
      <c r="I3777" s="9"/>
      <c r="L3777" s="9"/>
      <c r="O3777" s="9"/>
      <c r="P3777" s="9"/>
      <c r="R3777" s="9"/>
      <c r="U3777" s="9"/>
      <c r="AP3777" s="9"/>
      <c r="AS3777" s="9"/>
      <c r="AV3777" s="9"/>
      <c r="AW3777" s="9"/>
      <c r="AY3777" s="9"/>
      <c r="BB3777" s="9"/>
    </row>
    <row r="3778" spans="3:54">
      <c r="C3778" s="9"/>
      <c r="F3778" s="9"/>
      <c r="G3778" s="9"/>
      <c r="I3778" s="9"/>
      <c r="L3778" s="9"/>
      <c r="O3778" s="9"/>
      <c r="P3778" s="9"/>
      <c r="R3778" s="9"/>
      <c r="U3778" s="9"/>
      <c r="AP3778" s="9"/>
      <c r="AS3778" s="9"/>
      <c r="AV3778" s="9"/>
      <c r="AW3778" s="9"/>
      <c r="AY3778" s="9"/>
      <c r="BB3778" s="9"/>
    </row>
    <row r="3779" spans="3:54">
      <c r="C3779" s="9"/>
      <c r="F3779" s="9"/>
      <c r="G3779" s="9"/>
      <c r="I3779" s="9"/>
      <c r="L3779" s="9"/>
      <c r="O3779" s="9"/>
      <c r="P3779" s="9"/>
      <c r="R3779" s="9"/>
      <c r="U3779" s="9"/>
      <c r="AP3779" s="9"/>
      <c r="AS3779" s="9"/>
      <c r="AV3779" s="9"/>
      <c r="AW3779" s="9"/>
      <c r="AY3779" s="9"/>
      <c r="BB3779" s="9"/>
    </row>
    <row r="3780" spans="3:54">
      <c r="C3780" s="9"/>
      <c r="F3780" s="9"/>
      <c r="G3780" s="9"/>
      <c r="I3780" s="9"/>
      <c r="L3780" s="9"/>
      <c r="O3780" s="9"/>
      <c r="P3780" s="9"/>
      <c r="R3780" s="9"/>
      <c r="U3780" s="9"/>
      <c r="AP3780" s="9"/>
      <c r="AS3780" s="9"/>
      <c r="AV3780" s="9"/>
      <c r="AW3780" s="9"/>
      <c r="AY3780" s="9"/>
      <c r="BB3780" s="9"/>
    </row>
    <row r="3781" spans="3:54">
      <c r="C3781" s="9"/>
      <c r="F3781" s="9"/>
      <c r="G3781" s="9"/>
      <c r="I3781" s="9"/>
      <c r="L3781" s="9"/>
      <c r="O3781" s="9"/>
      <c r="P3781" s="9"/>
      <c r="R3781" s="9"/>
      <c r="U3781" s="9"/>
      <c r="AP3781" s="9"/>
      <c r="AS3781" s="9"/>
      <c r="AV3781" s="9"/>
      <c r="AW3781" s="9"/>
      <c r="AY3781" s="9"/>
      <c r="BB3781" s="9"/>
    </row>
    <row r="3782" spans="3:54">
      <c r="C3782" s="9"/>
      <c r="F3782" s="9"/>
      <c r="G3782" s="9"/>
      <c r="I3782" s="9"/>
      <c r="L3782" s="9"/>
      <c r="O3782" s="9"/>
      <c r="P3782" s="9"/>
      <c r="R3782" s="9"/>
      <c r="U3782" s="9"/>
      <c r="AP3782" s="9"/>
      <c r="AS3782" s="9"/>
      <c r="AV3782" s="9"/>
      <c r="AW3782" s="9"/>
      <c r="AY3782" s="9"/>
      <c r="BB3782" s="9"/>
    </row>
    <row r="3783" spans="3:54">
      <c r="C3783" s="9"/>
      <c r="F3783" s="9"/>
      <c r="G3783" s="9"/>
      <c r="I3783" s="9"/>
      <c r="L3783" s="9"/>
      <c r="O3783" s="9"/>
      <c r="P3783" s="9"/>
      <c r="R3783" s="9"/>
      <c r="U3783" s="9"/>
      <c r="AP3783" s="9"/>
      <c r="AS3783" s="9"/>
      <c r="AV3783" s="9"/>
      <c r="AW3783" s="9"/>
      <c r="AY3783" s="9"/>
      <c r="BB3783" s="9"/>
    </row>
    <row r="3784" spans="3:54">
      <c r="C3784" s="9"/>
      <c r="F3784" s="9"/>
      <c r="G3784" s="9"/>
      <c r="I3784" s="9"/>
      <c r="L3784" s="9"/>
      <c r="O3784" s="9"/>
      <c r="P3784" s="9"/>
      <c r="R3784" s="9"/>
      <c r="U3784" s="9"/>
      <c r="AP3784" s="9"/>
      <c r="AS3784" s="9"/>
      <c r="AV3784" s="9"/>
      <c r="AW3784" s="9"/>
      <c r="AY3784" s="9"/>
      <c r="BB3784" s="9"/>
    </row>
    <row r="3785" spans="3:54">
      <c r="C3785" s="9"/>
      <c r="F3785" s="9"/>
      <c r="G3785" s="9"/>
      <c r="I3785" s="9"/>
      <c r="L3785" s="9"/>
      <c r="O3785" s="9"/>
      <c r="P3785" s="9"/>
      <c r="R3785" s="9"/>
      <c r="U3785" s="9"/>
      <c r="AP3785" s="9"/>
      <c r="AS3785" s="9"/>
      <c r="AV3785" s="9"/>
      <c r="AW3785" s="9"/>
      <c r="AY3785" s="9"/>
      <c r="BB3785" s="9"/>
    </row>
    <row r="3786" spans="3:54">
      <c r="C3786" s="9"/>
      <c r="F3786" s="9"/>
      <c r="G3786" s="9"/>
      <c r="I3786" s="9"/>
      <c r="L3786" s="9"/>
      <c r="O3786" s="9"/>
      <c r="P3786" s="9"/>
      <c r="R3786" s="9"/>
      <c r="U3786" s="9"/>
      <c r="AP3786" s="9"/>
      <c r="AS3786" s="9"/>
      <c r="AV3786" s="9"/>
      <c r="AW3786" s="9"/>
      <c r="AY3786" s="9"/>
      <c r="BB3786" s="9"/>
    </row>
    <row r="3787" spans="3:54">
      <c r="C3787" s="9"/>
      <c r="F3787" s="9"/>
      <c r="G3787" s="9"/>
      <c r="I3787" s="9"/>
      <c r="L3787" s="9"/>
      <c r="O3787" s="9"/>
      <c r="P3787" s="9"/>
      <c r="R3787" s="9"/>
      <c r="U3787" s="9"/>
      <c r="AP3787" s="9"/>
      <c r="AS3787" s="9"/>
      <c r="AV3787" s="9"/>
      <c r="AW3787" s="9"/>
      <c r="AY3787" s="9"/>
      <c r="BB3787" s="9"/>
    </row>
    <row r="3788" spans="3:54">
      <c r="C3788" s="9"/>
      <c r="F3788" s="9"/>
      <c r="G3788" s="9"/>
      <c r="I3788" s="9"/>
      <c r="L3788" s="9"/>
      <c r="O3788" s="9"/>
      <c r="P3788" s="9"/>
      <c r="R3788" s="9"/>
      <c r="U3788" s="9"/>
      <c r="AP3788" s="9"/>
      <c r="AS3788" s="9"/>
      <c r="AV3788" s="9"/>
      <c r="AW3788" s="9"/>
      <c r="AY3788" s="9"/>
      <c r="BB3788" s="9"/>
    </row>
    <row r="3789" spans="3:54">
      <c r="C3789" s="9"/>
      <c r="F3789" s="9"/>
      <c r="G3789" s="9"/>
      <c r="I3789" s="9"/>
      <c r="L3789" s="9"/>
      <c r="O3789" s="9"/>
      <c r="P3789" s="9"/>
      <c r="R3789" s="9"/>
      <c r="U3789" s="9"/>
      <c r="AP3789" s="9"/>
      <c r="AS3789" s="9"/>
      <c r="AV3789" s="9"/>
      <c r="AW3789" s="9"/>
      <c r="AY3789" s="9"/>
      <c r="BB3789" s="9"/>
    </row>
    <row r="3790" spans="3:54">
      <c r="C3790" s="9"/>
      <c r="F3790" s="9"/>
      <c r="G3790" s="9"/>
      <c r="I3790" s="9"/>
      <c r="L3790" s="9"/>
      <c r="O3790" s="9"/>
      <c r="P3790" s="9"/>
      <c r="R3790" s="9"/>
      <c r="U3790" s="9"/>
      <c r="AP3790" s="9"/>
      <c r="AS3790" s="9"/>
      <c r="AV3790" s="9"/>
      <c r="AW3790" s="9"/>
      <c r="AY3790" s="9"/>
      <c r="BB3790" s="9"/>
    </row>
    <row r="3791" spans="3:54">
      <c r="C3791" s="9"/>
      <c r="F3791" s="9"/>
      <c r="G3791" s="9"/>
      <c r="I3791" s="9"/>
      <c r="L3791" s="9"/>
      <c r="O3791" s="9"/>
      <c r="P3791" s="9"/>
      <c r="R3791" s="9"/>
      <c r="U3791" s="9"/>
      <c r="AP3791" s="9"/>
      <c r="AS3791" s="9"/>
      <c r="AV3791" s="9"/>
      <c r="AW3791" s="9"/>
      <c r="AY3791" s="9"/>
      <c r="BB3791" s="9"/>
    </row>
    <row r="3792" spans="3:54">
      <c r="C3792" s="9"/>
      <c r="F3792" s="9"/>
      <c r="G3792" s="9"/>
      <c r="I3792" s="9"/>
      <c r="L3792" s="9"/>
      <c r="O3792" s="9"/>
      <c r="P3792" s="9"/>
      <c r="R3792" s="9"/>
      <c r="U3792" s="9"/>
      <c r="AP3792" s="9"/>
      <c r="AS3792" s="9"/>
      <c r="AV3792" s="9"/>
      <c r="AW3792" s="9"/>
      <c r="AY3792" s="9"/>
      <c r="BB3792" s="9"/>
    </row>
    <row r="3793" spans="3:54">
      <c r="C3793" s="9"/>
      <c r="F3793" s="9"/>
      <c r="G3793" s="9"/>
      <c r="I3793" s="9"/>
      <c r="L3793" s="9"/>
      <c r="O3793" s="9"/>
      <c r="P3793" s="9"/>
      <c r="R3793" s="9"/>
      <c r="U3793" s="9"/>
      <c r="AP3793" s="9"/>
      <c r="AS3793" s="9"/>
      <c r="AV3793" s="9"/>
      <c r="AW3793" s="9"/>
      <c r="AY3793" s="9"/>
      <c r="BB3793" s="9"/>
    </row>
    <row r="3794" spans="3:54">
      <c r="C3794" s="9"/>
      <c r="F3794" s="9"/>
      <c r="G3794" s="9"/>
      <c r="I3794" s="9"/>
      <c r="L3794" s="9"/>
      <c r="O3794" s="9"/>
      <c r="P3794" s="9"/>
      <c r="R3794" s="9"/>
      <c r="U3794" s="9"/>
      <c r="AP3794" s="9"/>
      <c r="AS3794" s="9"/>
      <c r="AV3794" s="9"/>
      <c r="AW3794" s="9"/>
      <c r="AY3794" s="9"/>
      <c r="BB3794" s="9"/>
    </row>
    <row r="3795" spans="3:54">
      <c r="C3795" s="9"/>
      <c r="F3795" s="9"/>
      <c r="G3795" s="9"/>
      <c r="I3795" s="9"/>
      <c r="L3795" s="9"/>
      <c r="O3795" s="9"/>
      <c r="P3795" s="9"/>
      <c r="R3795" s="9"/>
      <c r="U3795" s="9"/>
      <c r="AP3795" s="9"/>
      <c r="AS3795" s="9"/>
      <c r="AV3795" s="9"/>
      <c r="AW3795" s="9"/>
      <c r="AY3795" s="9"/>
      <c r="BB3795" s="9"/>
    </row>
    <row r="3796" spans="3:54">
      <c r="C3796" s="9"/>
      <c r="F3796" s="9"/>
      <c r="G3796" s="9"/>
      <c r="I3796" s="9"/>
      <c r="L3796" s="9"/>
      <c r="O3796" s="9"/>
      <c r="P3796" s="9"/>
      <c r="R3796" s="9"/>
      <c r="U3796" s="9"/>
      <c r="AP3796" s="9"/>
      <c r="AS3796" s="9"/>
      <c r="AV3796" s="9"/>
      <c r="AW3796" s="9"/>
      <c r="AY3796" s="9"/>
      <c r="BB3796" s="9"/>
    </row>
    <row r="3797" spans="3:54">
      <c r="C3797" s="9"/>
      <c r="F3797" s="9"/>
      <c r="G3797" s="9"/>
      <c r="I3797" s="9"/>
      <c r="L3797" s="9"/>
      <c r="O3797" s="9"/>
      <c r="P3797" s="9"/>
      <c r="R3797" s="9"/>
      <c r="U3797" s="9"/>
      <c r="AP3797" s="9"/>
      <c r="AS3797" s="9"/>
      <c r="AV3797" s="9"/>
      <c r="AW3797" s="9"/>
      <c r="AY3797" s="9"/>
      <c r="BB3797" s="9"/>
    </row>
    <row r="3798" spans="3:54">
      <c r="C3798" s="9"/>
      <c r="F3798" s="9"/>
      <c r="G3798" s="9"/>
      <c r="I3798" s="9"/>
      <c r="L3798" s="9"/>
      <c r="O3798" s="9"/>
      <c r="P3798" s="9"/>
      <c r="R3798" s="9"/>
      <c r="U3798" s="9"/>
      <c r="AP3798" s="9"/>
      <c r="AS3798" s="9"/>
      <c r="AV3798" s="9"/>
      <c r="AW3798" s="9"/>
      <c r="AY3798" s="9"/>
      <c r="BB3798" s="9"/>
    </row>
    <row r="3799" spans="3:54">
      <c r="C3799" s="9"/>
      <c r="F3799" s="9"/>
      <c r="G3799" s="9"/>
      <c r="I3799" s="9"/>
      <c r="L3799" s="9"/>
      <c r="O3799" s="9"/>
      <c r="P3799" s="9"/>
      <c r="R3799" s="9"/>
      <c r="U3799" s="9"/>
      <c r="AP3799" s="9"/>
      <c r="AS3799" s="9"/>
      <c r="AV3799" s="9"/>
      <c r="AW3799" s="9"/>
      <c r="AY3799" s="9"/>
      <c r="BB3799" s="9"/>
    </row>
    <row r="3800" spans="3:54">
      <c r="C3800" s="9"/>
      <c r="F3800" s="9"/>
      <c r="G3800" s="9"/>
      <c r="I3800" s="9"/>
      <c r="L3800" s="9"/>
      <c r="O3800" s="9"/>
      <c r="P3800" s="9"/>
      <c r="R3800" s="9"/>
      <c r="U3800" s="9"/>
      <c r="AP3800" s="9"/>
      <c r="AS3800" s="9"/>
      <c r="AV3800" s="9"/>
      <c r="AW3800" s="9"/>
      <c r="AY3800" s="9"/>
      <c r="BB3800" s="9"/>
    </row>
    <row r="3801" spans="3:54">
      <c r="C3801" s="9"/>
      <c r="F3801" s="9"/>
      <c r="G3801" s="9"/>
      <c r="I3801" s="9"/>
      <c r="L3801" s="9"/>
      <c r="O3801" s="9"/>
      <c r="P3801" s="9"/>
      <c r="R3801" s="9"/>
      <c r="U3801" s="9"/>
      <c r="AP3801" s="9"/>
      <c r="AS3801" s="9"/>
      <c r="AV3801" s="9"/>
      <c r="AW3801" s="9"/>
      <c r="AY3801" s="9"/>
      <c r="BB3801" s="9"/>
    </row>
    <row r="3802" spans="3:54">
      <c r="C3802" s="9"/>
      <c r="F3802" s="9"/>
      <c r="G3802" s="9"/>
      <c r="I3802" s="9"/>
      <c r="L3802" s="9"/>
      <c r="O3802" s="9"/>
      <c r="P3802" s="9"/>
      <c r="R3802" s="9"/>
      <c r="U3802" s="9"/>
      <c r="AP3802" s="9"/>
      <c r="AS3802" s="9"/>
      <c r="AV3802" s="9"/>
      <c r="AW3802" s="9"/>
      <c r="AY3802" s="9"/>
      <c r="BB3802" s="9"/>
    </row>
    <row r="3803" spans="3:54">
      <c r="C3803" s="9"/>
      <c r="F3803" s="9"/>
      <c r="G3803" s="9"/>
      <c r="I3803" s="9"/>
      <c r="L3803" s="9"/>
      <c r="O3803" s="9"/>
      <c r="P3803" s="9"/>
      <c r="R3803" s="9"/>
      <c r="U3803" s="9"/>
      <c r="AP3803" s="9"/>
      <c r="AS3803" s="9"/>
      <c r="AV3803" s="9"/>
      <c r="AW3803" s="9"/>
      <c r="AY3803" s="9"/>
      <c r="BB3803" s="9"/>
    </row>
    <row r="3804" spans="3:54">
      <c r="C3804" s="9"/>
      <c r="F3804" s="9"/>
      <c r="G3804" s="9"/>
      <c r="I3804" s="9"/>
      <c r="L3804" s="9"/>
      <c r="O3804" s="9"/>
      <c r="P3804" s="9"/>
      <c r="R3804" s="9"/>
      <c r="U3804" s="9"/>
      <c r="AP3804" s="9"/>
      <c r="AS3804" s="9"/>
      <c r="AV3804" s="9"/>
      <c r="AW3804" s="9"/>
      <c r="AY3804" s="9"/>
      <c r="BB3804" s="9"/>
    </row>
    <row r="3805" spans="3:54">
      <c r="C3805" s="9"/>
      <c r="F3805" s="9"/>
      <c r="G3805" s="9"/>
      <c r="I3805" s="9"/>
      <c r="L3805" s="9"/>
      <c r="O3805" s="9"/>
      <c r="P3805" s="9"/>
      <c r="R3805" s="9"/>
      <c r="U3805" s="9"/>
      <c r="AP3805" s="9"/>
      <c r="AS3805" s="9"/>
      <c r="AV3805" s="9"/>
      <c r="AW3805" s="9"/>
      <c r="AY3805" s="9"/>
      <c r="BB3805" s="9"/>
    </row>
    <row r="3806" spans="3:54">
      <c r="C3806" s="9"/>
      <c r="F3806" s="9"/>
      <c r="G3806" s="9"/>
      <c r="I3806" s="9"/>
      <c r="L3806" s="9"/>
      <c r="O3806" s="9"/>
      <c r="P3806" s="9"/>
      <c r="R3806" s="9"/>
      <c r="U3806" s="9"/>
      <c r="AP3806" s="9"/>
      <c r="AS3806" s="9"/>
      <c r="AV3806" s="9"/>
      <c r="AW3806" s="9"/>
      <c r="AY3806" s="9"/>
      <c r="BB3806" s="9"/>
    </row>
    <row r="3807" spans="3:54">
      <c r="C3807" s="9"/>
      <c r="F3807" s="9"/>
      <c r="G3807" s="9"/>
      <c r="I3807" s="9"/>
      <c r="L3807" s="9"/>
      <c r="O3807" s="9"/>
      <c r="P3807" s="9"/>
      <c r="R3807" s="9"/>
      <c r="U3807" s="9"/>
      <c r="AP3807" s="9"/>
      <c r="AS3807" s="9"/>
      <c r="AV3807" s="9"/>
      <c r="AW3807" s="9"/>
      <c r="AY3807" s="9"/>
      <c r="BB3807" s="9"/>
    </row>
    <row r="3808" spans="3:54">
      <c r="C3808" s="9"/>
      <c r="F3808" s="9"/>
      <c r="G3808" s="9"/>
      <c r="I3808" s="9"/>
      <c r="L3808" s="9"/>
      <c r="O3808" s="9"/>
      <c r="P3808" s="9"/>
      <c r="R3808" s="9"/>
      <c r="U3808" s="9"/>
      <c r="AP3808" s="9"/>
      <c r="AS3808" s="9"/>
      <c r="AV3808" s="9"/>
      <c r="AW3808" s="9"/>
      <c r="AY3808" s="9"/>
      <c r="BB3808" s="9"/>
    </row>
    <row r="3809" spans="3:54">
      <c r="C3809" s="9"/>
      <c r="F3809" s="9"/>
      <c r="G3809" s="9"/>
      <c r="I3809" s="9"/>
      <c r="L3809" s="9"/>
      <c r="O3809" s="9"/>
      <c r="P3809" s="9"/>
      <c r="R3809" s="9"/>
      <c r="U3809" s="9"/>
      <c r="AP3809" s="9"/>
      <c r="AS3809" s="9"/>
      <c r="AV3809" s="9"/>
      <c r="AW3809" s="9"/>
      <c r="AY3809" s="9"/>
      <c r="BB3809" s="9"/>
    </row>
    <row r="3810" spans="3:54">
      <c r="C3810" s="9"/>
      <c r="F3810" s="9"/>
      <c r="G3810" s="9"/>
      <c r="I3810" s="9"/>
      <c r="L3810" s="9"/>
      <c r="O3810" s="9"/>
      <c r="P3810" s="9"/>
      <c r="R3810" s="9"/>
      <c r="U3810" s="9"/>
      <c r="AP3810" s="9"/>
      <c r="AS3810" s="9"/>
      <c r="AV3810" s="9"/>
      <c r="AW3810" s="9"/>
      <c r="AY3810" s="9"/>
      <c r="BB3810" s="9"/>
    </row>
    <row r="3811" spans="3:54">
      <c r="C3811" s="9"/>
      <c r="F3811" s="9"/>
      <c r="G3811" s="9"/>
      <c r="I3811" s="9"/>
      <c r="L3811" s="9"/>
      <c r="O3811" s="9"/>
      <c r="P3811" s="9"/>
      <c r="R3811" s="9"/>
      <c r="U3811" s="9"/>
      <c r="AP3811" s="9"/>
      <c r="AS3811" s="9"/>
      <c r="AV3811" s="9"/>
      <c r="AW3811" s="9"/>
      <c r="AY3811" s="9"/>
      <c r="BB3811" s="9"/>
    </row>
    <row r="3812" spans="3:54">
      <c r="C3812" s="9"/>
      <c r="F3812" s="9"/>
      <c r="G3812" s="9"/>
      <c r="I3812" s="9"/>
      <c r="L3812" s="9"/>
      <c r="O3812" s="9"/>
      <c r="P3812" s="9"/>
      <c r="R3812" s="9"/>
      <c r="U3812" s="9"/>
      <c r="AP3812" s="9"/>
      <c r="AS3812" s="9"/>
      <c r="AV3812" s="9"/>
      <c r="AW3812" s="9"/>
      <c r="AY3812" s="9"/>
      <c r="BB3812" s="9"/>
    </row>
    <row r="3813" spans="3:54">
      <c r="C3813" s="9"/>
      <c r="F3813" s="9"/>
      <c r="G3813" s="9"/>
      <c r="I3813" s="9"/>
      <c r="L3813" s="9"/>
      <c r="O3813" s="9"/>
      <c r="P3813" s="9"/>
      <c r="R3813" s="9"/>
      <c r="U3813" s="9"/>
      <c r="AP3813" s="9"/>
      <c r="AS3813" s="9"/>
      <c r="AV3813" s="9"/>
      <c r="AW3813" s="9"/>
      <c r="AY3813" s="9"/>
      <c r="BB3813" s="9"/>
    </row>
    <row r="3814" spans="3:54">
      <c r="C3814" s="9"/>
      <c r="F3814" s="9"/>
      <c r="G3814" s="9"/>
      <c r="I3814" s="9"/>
      <c r="L3814" s="9"/>
      <c r="O3814" s="9"/>
      <c r="P3814" s="9"/>
      <c r="R3814" s="9"/>
      <c r="U3814" s="9"/>
      <c r="AP3814" s="9"/>
      <c r="AS3814" s="9"/>
      <c r="AV3814" s="9"/>
      <c r="AW3814" s="9"/>
      <c r="AY3814" s="9"/>
      <c r="BB3814" s="9"/>
    </row>
    <row r="3815" spans="3:54">
      <c r="C3815" s="9"/>
      <c r="F3815" s="9"/>
      <c r="G3815" s="9"/>
      <c r="I3815" s="9"/>
      <c r="L3815" s="9"/>
      <c r="O3815" s="9"/>
      <c r="P3815" s="9"/>
      <c r="R3815" s="9"/>
      <c r="U3815" s="9"/>
      <c r="AP3815" s="9"/>
      <c r="AS3815" s="9"/>
      <c r="AV3815" s="9"/>
      <c r="AW3815" s="9"/>
      <c r="AY3815" s="9"/>
      <c r="BB3815" s="9"/>
    </row>
    <row r="3816" spans="3:54">
      <c r="C3816" s="9"/>
      <c r="F3816" s="9"/>
      <c r="G3816" s="9"/>
      <c r="I3816" s="9"/>
      <c r="L3816" s="9"/>
      <c r="O3816" s="9"/>
      <c r="P3816" s="9"/>
      <c r="R3816" s="9"/>
      <c r="U3816" s="9"/>
      <c r="AP3816" s="9"/>
      <c r="AS3816" s="9"/>
      <c r="AV3816" s="9"/>
      <c r="AW3816" s="9"/>
      <c r="AY3816" s="9"/>
      <c r="BB3816" s="9"/>
    </row>
    <row r="3817" spans="3:54">
      <c r="C3817" s="9"/>
      <c r="F3817" s="9"/>
      <c r="G3817" s="9"/>
      <c r="I3817" s="9"/>
      <c r="L3817" s="9"/>
      <c r="O3817" s="9"/>
      <c r="P3817" s="9"/>
      <c r="R3817" s="9"/>
      <c r="U3817" s="9"/>
      <c r="AP3817" s="9"/>
      <c r="AS3817" s="9"/>
      <c r="AV3817" s="9"/>
      <c r="AW3817" s="9"/>
      <c r="AY3817" s="9"/>
      <c r="BB3817" s="9"/>
    </row>
    <row r="3818" spans="3:54">
      <c r="C3818" s="9"/>
      <c r="F3818" s="9"/>
      <c r="G3818" s="9"/>
      <c r="I3818" s="9"/>
      <c r="L3818" s="9"/>
      <c r="O3818" s="9"/>
      <c r="P3818" s="9"/>
      <c r="R3818" s="9"/>
      <c r="U3818" s="9"/>
      <c r="AP3818" s="9"/>
      <c r="AS3818" s="9"/>
      <c r="AV3818" s="9"/>
      <c r="AW3818" s="9"/>
      <c r="AY3818" s="9"/>
      <c r="BB3818" s="9"/>
    </row>
    <row r="3819" spans="3:54">
      <c r="C3819" s="9"/>
      <c r="F3819" s="9"/>
      <c r="G3819" s="9"/>
      <c r="I3819" s="9"/>
      <c r="L3819" s="9"/>
      <c r="O3819" s="9"/>
      <c r="P3819" s="9"/>
      <c r="R3819" s="9"/>
      <c r="U3819" s="9"/>
      <c r="AP3819" s="9"/>
      <c r="AS3819" s="9"/>
      <c r="AV3819" s="9"/>
      <c r="AW3819" s="9"/>
      <c r="AY3819" s="9"/>
      <c r="BB3819" s="9"/>
    </row>
    <row r="3820" spans="3:54">
      <c r="C3820" s="9"/>
      <c r="F3820" s="9"/>
      <c r="G3820" s="9"/>
      <c r="I3820" s="9"/>
      <c r="L3820" s="9"/>
      <c r="O3820" s="9"/>
      <c r="P3820" s="9"/>
      <c r="R3820" s="9"/>
      <c r="U3820" s="9"/>
      <c r="AP3820" s="9"/>
      <c r="AS3820" s="9"/>
      <c r="AV3820" s="9"/>
      <c r="AW3820" s="9"/>
      <c r="AY3820" s="9"/>
      <c r="BB3820" s="9"/>
    </row>
    <row r="3821" spans="3:54">
      <c r="C3821" s="9"/>
      <c r="F3821" s="9"/>
      <c r="G3821" s="9"/>
      <c r="I3821" s="9"/>
      <c r="L3821" s="9"/>
      <c r="O3821" s="9"/>
      <c r="P3821" s="9"/>
      <c r="R3821" s="9"/>
      <c r="U3821" s="9"/>
      <c r="AP3821" s="9"/>
      <c r="AS3821" s="9"/>
      <c r="AV3821" s="9"/>
      <c r="AW3821" s="9"/>
      <c r="AY3821" s="9"/>
      <c r="BB3821" s="9"/>
    </row>
    <row r="3822" spans="3:54">
      <c r="C3822" s="9"/>
      <c r="F3822" s="9"/>
      <c r="G3822" s="9"/>
      <c r="I3822" s="9"/>
      <c r="L3822" s="9"/>
      <c r="O3822" s="9"/>
      <c r="P3822" s="9"/>
      <c r="R3822" s="9"/>
      <c r="U3822" s="9"/>
      <c r="AP3822" s="9"/>
      <c r="AS3822" s="9"/>
      <c r="AV3822" s="9"/>
      <c r="AW3822" s="9"/>
      <c r="AY3822" s="9"/>
      <c r="BB3822" s="9"/>
    </row>
    <row r="3823" spans="3:54">
      <c r="C3823" s="9"/>
      <c r="F3823" s="9"/>
      <c r="G3823" s="9"/>
      <c r="I3823" s="9"/>
      <c r="L3823" s="9"/>
      <c r="O3823" s="9"/>
      <c r="P3823" s="9"/>
      <c r="R3823" s="9"/>
      <c r="U3823" s="9"/>
      <c r="AP3823" s="9"/>
      <c r="AS3823" s="9"/>
      <c r="AV3823" s="9"/>
      <c r="AW3823" s="9"/>
      <c r="AY3823" s="9"/>
      <c r="BB3823" s="9"/>
    </row>
    <row r="3824" spans="3:54">
      <c r="C3824" s="9"/>
      <c r="F3824" s="9"/>
      <c r="G3824" s="9"/>
      <c r="I3824" s="9"/>
      <c r="L3824" s="9"/>
      <c r="O3824" s="9"/>
      <c r="P3824" s="9"/>
      <c r="R3824" s="9"/>
      <c r="U3824" s="9"/>
      <c r="AP3824" s="9"/>
      <c r="AS3824" s="9"/>
      <c r="AV3824" s="9"/>
      <c r="AW3824" s="9"/>
      <c r="AY3824" s="9"/>
      <c r="BB3824" s="9"/>
    </row>
    <row r="3825" spans="3:54">
      <c r="C3825" s="9"/>
      <c r="F3825" s="9"/>
      <c r="G3825" s="9"/>
      <c r="I3825" s="9"/>
      <c r="L3825" s="9"/>
      <c r="O3825" s="9"/>
      <c r="P3825" s="9"/>
      <c r="R3825" s="9"/>
      <c r="U3825" s="9"/>
      <c r="AP3825" s="9"/>
      <c r="AS3825" s="9"/>
      <c r="AV3825" s="9"/>
      <c r="AW3825" s="9"/>
      <c r="AY3825" s="9"/>
      <c r="BB3825" s="9"/>
    </row>
    <row r="3826" spans="3:54">
      <c r="C3826" s="9"/>
      <c r="F3826" s="9"/>
      <c r="G3826" s="9"/>
      <c r="I3826" s="9"/>
      <c r="L3826" s="9"/>
      <c r="O3826" s="9"/>
      <c r="P3826" s="9"/>
      <c r="R3826" s="9"/>
      <c r="U3826" s="9"/>
      <c r="AP3826" s="9"/>
      <c r="AS3826" s="9"/>
      <c r="AV3826" s="9"/>
      <c r="AW3826" s="9"/>
      <c r="AY3826" s="9"/>
      <c r="BB3826" s="9"/>
    </row>
    <row r="3827" spans="3:54">
      <c r="C3827" s="9"/>
      <c r="F3827" s="9"/>
      <c r="G3827" s="9"/>
      <c r="I3827" s="9"/>
      <c r="L3827" s="9"/>
      <c r="O3827" s="9"/>
      <c r="P3827" s="9"/>
      <c r="R3827" s="9"/>
      <c r="U3827" s="9"/>
      <c r="AP3827" s="9"/>
      <c r="AS3827" s="9"/>
      <c r="AV3827" s="9"/>
      <c r="AW3827" s="9"/>
      <c r="AY3827" s="9"/>
      <c r="BB3827" s="9"/>
    </row>
    <row r="3828" spans="3:54">
      <c r="C3828" s="9"/>
      <c r="F3828" s="9"/>
      <c r="G3828" s="9"/>
      <c r="I3828" s="9"/>
      <c r="L3828" s="9"/>
      <c r="O3828" s="9"/>
      <c r="P3828" s="9"/>
      <c r="R3828" s="9"/>
      <c r="U3828" s="9"/>
      <c r="AP3828" s="9"/>
      <c r="AS3828" s="9"/>
      <c r="AV3828" s="9"/>
      <c r="AW3828" s="9"/>
      <c r="AY3828" s="9"/>
      <c r="BB3828" s="9"/>
    </row>
    <row r="3829" spans="3:54">
      <c r="C3829" s="9"/>
      <c r="F3829" s="9"/>
      <c r="G3829" s="9"/>
      <c r="I3829" s="9"/>
      <c r="L3829" s="9"/>
      <c r="O3829" s="9"/>
      <c r="P3829" s="9"/>
      <c r="R3829" s="9"/>
      <c r="U3829" s="9"/>
      <c r="AP3829" s="9"/>
      <c r="AS3829" s="9"/>
      <c r="AV3829" s="9"/>
      <c r="AW3829" s="9"/>
      <c r="AY3829" s="9"/>
      <c r="BB3829" s="9"/>
    </row>
    <row r="3830" spans="3:54">
      <c r="C3830" s="9"/>
      <c r="F3830" s="9"/>
      <c r="G3830" s="9"/>
      <c r="I3830" s="9"/>
      <c r="L3830" s="9"/>
      <c r="O3830" s="9"/>
      <c r="P3830" s="9"/>
      <c r="R3830" s="9"/>
      <c r="U3830" s="9"/>
      <c r="AP3830" s="9"/>
      <c r="AS3830" s="9"/>
      <c r="AV3830" s="9"/>
      <c r="AW3830" s="9"/>
      <c r="AY3830" s="9"/>
      <c r="BB3830" s="9"/>
    </row>
    <row r="3831" spans="3:54">
      <c r="C3831" s="9"/>
      <c r="F3831" s="9"/>
      <c r="G3831" s="9"/>
      <c r="I3831" s="9"/>
      <c r="L3831" s="9"/>
      <c r="O3831" s="9"/>
      <c r="P3831" s="9"/>
      <c r="R3831" s="9"/>
      <c r="U3831" s="9"/>
      <c r="AP3831" s="9"/>
      <c r="AS3831" s="9"/>
      <c r="AV3831" s="9"/>
      <c r="AW3831" s="9"/>
      <c r="AY3831" s="9"/>
      <c r="BB3831" s="9"/>
    </row>
    <row r="3832" spans="3:54">
      <c r="C3832" s="9"/>
      <c r="F3832" s="9"/>
      <c r="G3832" s="9"/>
      <c r="I3832" s="9"/>
      <c r="L3832" s="9"/>
      <c r="O3832" s="9"/>
      <c r="P3832" s="9"/>
      <c r="R3832" s="9"/>
      <c r="U3832" s="9"/>
      <c r="AP3832" s="9"/>
      <c r="AS3832" s="9"/>
      <c r="AV3832" s="9"/>
      <c r="AW3832" s="9"/>
      <c r="AY3832" s="9"/>
      <c r="BB3832" s="9"/>
    </row>
    <row r="3833" spans="3:54">
      <c r="C3833" s="9"/>
      <c r="F3833" s="9"/>
      <c r="G3833" s="9"/>
      <c r="I3833" s="9"/>
      <c r="L3833" s="9"/>
      <c r="O3833" s="9"/>
      <c r="P3833" s="9"/>
      <c r="R3833" s="9"/>
      <c r="U3833" s="9"/>
      <c r="AP3833" s="9"/>
      <c r="AS3833" s="9"/>
      <c r="AV3833" s="9"/>
      <c r="AW3833" s="9"/>
      <c r="AY3833" s="9"/>
      <c r="BB3833" s="9"/>
    </row>
    <row r="3834" spans="3:54">
      <c r="C3834" s="9"/>
      <c r="F3834" s="9"/>
      <c r="G3834" s="9"/>
      <c r="I3834" s="9"/>
      <c r="L3834" s="9"/>
      <c r="O3834" s="9"/>
      <c r="P3834" s="9"/>
      <c r="R3834" s="9"/>
      <c r="U3834" s="9"/>
      <c r="AP3834" s="9"/>
      <c r="AS3834" s="9"/>
      <c r="AV3834" s="9"/>
      <c r="AW3834" s="9"/>
      <c r="AY3834" s="9"/>
      <c r="BB3834" s="9"/>
    </row>
    <row r="3835" spans="3:54">
      <c r="C3835" s="9"/>
      <c r="F3835" s="9"/>
      <c r="G3835" s="9"/>
      <c r="I3835" s="9"/>
      <c r="L3835" s="9"/>
      <c r="O3835" s="9"/>
      <c r="P3835" s="9"/>
      <c r="R3835" s="9"/>
      <c r="U3835" s="9"/>
      <c r="AP3835" s="9"/>
      <c r="AS3835" s="9"/>
      <c r="AV3835" s="9"/>
      <c r="AW3835" s="9"/>
      <c r="AY3835" s="9"/>
      <c r="BB3835" s="9"/>
    </row>
    <row r="3836" spans="3:54">
      <c r="C3836" s="9"/>
      <c r="F3836" s="9"/>
      <c r="G3836" s="9"/>
      <c r="I3836" s="9"/>
      <c r="L3836" s="9"/>
      <c r="O3836" s="9"/>
      <c r="P3836" s="9"/>
      <c r="R3836" s="9"/>
      <c r="U3836" s="9"/>
      <c r="AP3836" s="9"/>
      <c r="AS3836" s="9"/>
      <c r="AV3836" s="9"/>
      <c r="AW3836" s="9"/>
      <c r="AY3836" s="9"/>
      <c r="BB3836" s="9"/>
    </row>
    <row r="3837" spans="3:54">
      <c r="C3837" s="9"/>
      <c r="F3837" s="9"/>
      <c r="G3837" s="9"/>
      <c r="I3837" s="9"/>
      <c r="L3837" s="9"/>
      <c r="O3837" s="9"/>
      <c r="P3837" s="9"/>
      <c r="R3837" s="9"/>
      <c r="U3837" s="9"/>
      <c r="AP3837" s="9"/>
      <c r="AS3837" s="9"/>
      <c r="AV3837" s="9"/>
      <c r="AW3837" s="9"/>
      <c r="AY3837" s="9"/>
      <c r="BB3837" s="9"/>
    </row>
    <row r="3838" spans="3:54">
      <c r="C3838" s="9"/>
      <c r="F3838" s="9"/>
      <c r="G3838" s="9"/>
      <c r="I3838" s="9"/>
      <c r="L3838" s="9"/>
      <c r="O3838" s="9"/>
      <c r="P3838" s="9"/>
      <c r="R3838" s="9"/>
      <c r="U3838" s="9"/>
      <c r="AP3838" s="9"/>
      <c r="AS3838" s="9"/>
      <c r="AV3838" s="9"/>
      <c r="AW3838" s="9"/>
      <c r="AY3838" s="9"/>
      <c r="BB3838" s="9"/>
    </row>
    <row r="3839" spans="3:54">
      <c r="C3839" s="9"/>
      <c r="F3839" s="9"/>
      <c r="G3839" s="9"/>
      <c r="I3839" s="9"/>
      <c r="L3839" s="9"/>
      <c r="O3839" s="9"/>
      <c r="P3839" s="9"/>
      <c r="R3839" s="9"/>
      <c r="U3839" s="9"/>
      <c r="AP3839" s="9"/>
      <c r="AS3839" s="9"/>
      <c r="AV3839" s="9"/>
      <c r="AW3839" s="9"/>
      <c r="AY3839" s="9"/>
      <c r="BB3839" s="9"/>
    </row>
    <row r="3840" spans="3:54">
      <c r="C3840" s="9"/>
      <c r="F3840" s="9"/>
      <c r="G3840" s="9"/>
      <c r="I3840" s="9"/>
      <c r="L3840" s="9"/>
      <c r="O3840" s="9"/>
      <c r="P3840" s="9"/>
      <c r="R3840" s="9"/>
      <c r="U3840" s="9"/>
      <c r="AP3840" s="9"/>
      <c r="AS3840" s="9"/>
      <c r="AV3840" s="9"/>
      <c r="AW3840" s="9"/>
      <c r="AY3840" s="9"/>
      <c r="BB3840" s="9"/>
    </row>
    <row r="3841" spans="3:54">
      <c r="C3841" s="9"/>
      <c r="F3841" s="9"/>
      <c r="G3841" s="9"/>
      <c r="I3841" s="9"/>
      <c r="L3841" s="9"/>
      <c r="O3841" s="9"/>
      <c r="P3841" s="9"/>
      <c r="R3841" s="9"/>
      <c r="U3841" s="9"/>
      <c r="AP3841" s="9"/>
      <c r="AS3841" s="9"/>
      <c r="AV3841" s="9"/>
      <c r="AW3841" s="9"/>
      <c r="AY3841" s="9"/>
      <c r="BB3841" s="9"/>
    </row>
    <row r="3842" spans="3:54">
      <c r="C3842" s="9"/>
      <c r="F3842" s="9"/>
      <c r="G3842" s="9"/>
      <c r="I3842" s="9"/>
      <c r="L3842" s="9"/>
      <c r="O3842" s="9"/>
      <c r="P3842" s="9"/>
      <c r="R3842" s="9"/>
      <c r="U3842" s="9"/>
      <c r="AP3842" s="9"/>
      <c r="AS3842" s="9"/>
      <c r="AV3842" s="9"/>
      <c r="AW3842" s="9"/>
      <c r="AY3842" s="9"/>
      <c r="BB3842" s="9"/>
    </row>
    <row r="3843" spans="3:54">
      <c r="C3843" s="9"/>
      <c r="F3843" s="9"/>
      <c r="G3843" s="9"/>
      <c r="I3843" s="9"/>
      <c r="L3843" s="9"/>
      <c r="O3843" s="9"/>
      <c r="P3843" s="9"/>
      <c r="R3843" s="9"/>
      <c r="U3843" s="9"/>
      <c r="AP3843" s="9"/>
      <c r="AS3843" s="9"/>
      <c r="AV3843" s="9"/>
      <c r="AW3843" s="9"/>
      <c r="AY3843" s="9"/>
      <c r="BB3843" s="9"/>
    </row>
    <row r="3844" spans="3:54">
      <c r="C3844" s="9"/>
      <c r="F3844" s="9"/>
      <c r="G3844" s="9"/>
      <c r="I3844" s="9"/>
      <c r="L3844" s="9"/>
      <c r="O3844" s="9"/>
      <c r="P3844" s="9"/>
      <c r="R3844" s="9"/>
      <c r="U3844" s="9"/>
      <c r="AP3844" s="9"/>
      <c r="AS3844" s="9"/>
      <c r="AV3844" s="9"/>
      <c r="AW3844" s="9"/>
      <c r="AY3844" s="9"/>
      <c r="BB3844" s="9"/>
    </row>
    <row r="3845" spans="3:54">
      <c r="C3845" s="9"/>
      <c r="F3845" s="9"/>
      <c r="G3845" s="9"/>
      <c r="I3845" s="9"/>
      <c r="L3845" s="9"/>
      <c r="O3845" s="9"/>
      <c r="P3845" s="9"/>
      <c r="R3845" s="9"/>
      <c r="U3845" s="9"/>
      <c r="AP3845" s="9"/>
      <c r="AS3845" s="9"/>
      <c r="AV3845" s="9"/>
      <c r="AW3845" s="9"/>
      <c r="AY3845" s="9"/>
      <c r="BB3845" s="9"/>
    </row>
    <row r="3846" spans="3:54">
      <c r="C3846" s="9"/>
      <c r="F3846" s="9"/>
      <c r="G3846" s="9"/>
      <c r="I3846" s="9"/>
      <c r="L3846" s="9"/>
      <c r="O3846" s="9"/>
      <c r="P3846" s="9"/>
      <c r="R3846" s="9"/>
      <c r="U3846" s="9"/>
      <c r="AP3846" s="9"/>
      <c r="AS3846" s="9"/>
      <c r="AV3846" s="9"/>
      <c r="AW3846" s="9"/>
      <c r="AY3846" s="9"/>
      <c r="BB3846" s="9"/>
    </row>
    <row r="3847" spans="3:54">
      <c r="C3847" s="9"/>
      <c r="F3847" s="9"/>
      <c r="G3847" s="9"/>
      <c r="I3847" s="9"/>
      <c r="L3847" s="9"/>
      <c r="O3847" s="9"/>
      <c r="P3847" s="9"/>
      <c r="R3847" s="9"/>
      <c r="U3847" s="9"/>
      <c r="AP3847" s="9"/>
      <c r="AS3847" s="9"/>
      <c r="AV3847" s="9"/>
      <c r="AW3847" s="9"/>
      <c r="AY3847" s="9"/>
      <c r="BB3847" s="9"/>
    </row>
    <row r="3848" spans="3:54">
      <c r="C3848" s="9"/>
      <c r="F3848" s="9"/>
      <c r="G3848" s="9"/>
      <c r="I3848" s="9"/>
      <c r="L3848" s="9"/>
      <c r="O3848" s="9"/>
      <c r="P3848" s="9"/>
      <c r="R3848" s="9"/>
      <c r="U3848" s="9"/>
      <c r="AP3848" s="9"/>
      <c r="AS3848" s="9"/>
      <c r="AV3848" s="9"/>
      <c r="AW3848" s="9"/>
      <c r="AY3848" s="9"/>
      <c r="BB3848" s="9"/>
    </row>
    <row r="3849" spans="3:54">
      <c r="C3849" s="9"/>
      <c r="F3849" s="9"/>
      <c r="G3849" s="9"/>
      <c r="I3849" s="9"/>
      <c r="L3849" s="9"/>
      <c r="O3849" s="9"/>
      <c r="P3849" s="9"/>
      <c r="R3849" s="9"/>
      <c r="U3849" s="9"/>
      <c r="AP3849" s="9"/>
      <c r="AS3849" s="9"/>
      <c r="AV3849" s="9"/>
      <c r="AW3849" s="9"/>
      <c r="AY3849" s="9"/>
      <c r="BB3849" s="9"/>
    </row>
    <row r="3850" spans="3:54">
      <c r="C3850" s="9"/>
      <c r="F3850" s="9"/>
      <c r="G3850" s="9"/>
      <c r="I3850" s="9"/>
      <c r="L3850" s="9"/>
      <c r="O3850" s="9"/>
      <c r="P3850" s="9"/>
      <c r="R3850" s="9"/>
      <c r="U3850" s="9"/>
      <c r="AP3850" s="9"/>
      <c r="AS3850" s="9"/>
      <c r="AV3850" s="9"/>
      <c r="AW3850" s="9"/>
      <c r="AY3850" s="9"/>
      <c r="BB3850" s="9"/>
    </row>
    <row r="3851" spans="3:54">
      <c r="C3851" s="9"/>
      <c r="F3851" s="9"/>
      <c r="G3851" s="9"/>
      <c r="I3851" s="9"/>
      <c r="L3851" s="9"/>
      <c r="O3851" s="9"/>
      <c r="P3851" s="9"/>
      <c r="R3851" s="9"/>
      <c r="U3851" s="9"/>
      <c r="AP3851" s="9"/>
      <c r="AS3851" s="9"/>
      <c r="AV3851" s="9"/>
      <c r="AW3851" s="9"/>
      <c r="AY3851" s="9"/>
      <c r="BB3851" s="9"/>
    </row>
    <row r="3852" spans="3:54">
      <c r="C3852" s="9"/>
      <c r="F3852" s="9"/>
      <c r="G3852" s="9"/>
      <c r="I3852" s="9"/>
      <c r="L3852" s="9"/>
      <c r="O3852" s="9"/>
      <c r="P3852" s="9"/>
      <c r="R3852" s="9"/>
      <c r="U3852" s="9"/>
      <c r="AP3852" s="9"/>
      <c r="AS3852" s="9"/>
      <c r="AV3852" s="9"/>
      <c r="AW3852" s="9"/>
      <c r="AY3852" s="9"/>
      <c r="BB3852" s="9"/>
    </row>
    <row r="3853" spans="3:54">
      <c r="C3853" s="9"/>
      <c r="F3853" s="9"/>
      <c r="G3853" s="9"/>
      <c r="I3853" s="9"/>
      <c r="L3853" s="9"/>
      <c r="O3853" s="9"/>
      <c r="P3853" s="9"/>
      <c r="R3853" s="9"/>
      <c r="U3853" s="9"/>
      <c r="AP3853" s="9"/>
      <c r="AS3853" s="9"/>
      <c r="AV3853" s="9"/>
      <c r="AW3853" s="9"/>
      <c r="AY3853" s="9"/>
      <c r="BB3853" s="9"/>
    </row>
    <row r="3854" spans="3:54">
      <c r="C3854" s="9"/>
      <c r="F3854" s="9"/>
      <c r="G3854" s="9"/>
      <c r="I3854" s="9"/>
      <c r="L3854" s="9"/>
      <c r="O3854" s="9"/>
      <c r="P3854" s="9"/>
      <c r="R3854" s="9"/>
      <c r="U3854" s="9"/>
      <c r="AP3854" s="9"/>
      <c r="AS3854" s="9"/>
      <c r="AV3854" s="9"/>
      <c r="AW3854" s="9"/>
      <c r="AY3854" s="9"/>
      <c r="BB3854" s="9"/>
    </row>
    <row r="3855" spans="3:54">
      <c r="C3855" s="9"/>
      <c r="F3855" s="9"/>
      <c r="G3855" s="9"/>
      <c r="I3855" s="9"/>
      <c r="L3855" s="9"/>
      <c r="O3855" s="9"/>
      <c r="P3855" s="9"/>
      <c r="R3855" s="9"/>
      <c r="U3855" s="9"/>
      <c r="AP3855" s="9"/>
      <c r="AS3855" s="9"/>
      <c r="AV3855" s="9"/>
      <c r="AW3855" s="9"/>
      <c r="AY3855" s="9"/>
      <c r="BB3855" s="9"/>
    </row>
    <row r="3856" spans="3:54">
      <c r="C3856" s="9"/>
      <c r="F3856" s="9"/>
      <c r="G3856" s="9"/>
      <c r="I3856" s="9"/>
      <c r="L3856" s="9"/>
      <c r="O3856" s="9"/>
      <c r="P3856" s="9"/>
      <c r="R3856" s="9"/>
      <c r="U3856" s="9"/>
      <c r="AP3856" s="9"/>
      <c r="AS3856" s="9"/>
      <c r="AV3856" s="9"/>
      <c r="AW3856" s="9"/>
      <c r="AY3856" s="9"/>
      <c r="BB3856" s="9"/>
    </row>
    <row r="3857" spans="3:54">
      <c r="C3857" s="9"/>
      <c r="F3857" s="9"/>
      <c r="G3857" s="9"/>
      <c r="I3857" s="9"/>
      <c r="L3857" s="9"/>
      <c r="O3857" s="9"/>
      <c r="P3857" s="9"/>
      <c r="R3857" s="9"/>
      <c r="U3857" s="9"/>
      <c r="AP3857" s="9"/>
      <c r="AS3857" s="9"/>
      <c r="AV3857" s="9"/>
      <c r="AW3857" s="9"/>
      <c r="AY3857" s="9"/>
      <c r="BB3857" s="9"/>
    </row>
    <row r="3858" spans="3:54">
      <c r="C3858" s="9"/>
      <c r="F3858" s="9"/>
      <c r="G3858" s="9"/>
      <c r="I3858" s="9"/>
      <c r="L3858" s="9"/>
      <c r="O3858" s="9"/>
      <c r="P3858" s="9"/>
      <c r="R3858" s="9"/>
      <c r="U3858" s="9"/>
      <c r="AP3858" s="9"/>
      <c r="AS3858" s="9"/>
      <c r="AV3858" s="9"/>
      <c r="AW3858" s="9"/>
      <c r="AY3858" s="9"/>
      <c r="BB3858" s="9"/>
    </row>
    <row r="3859" spans="3:54">
      <c r="C3859" s="9"/>
      <c r="F3859" s="9"/>
      <c r="G3859" s="9"/>
      <c r="I3859" s="9"/>
      <c r="L3859" s="9"/>
      <c r="O3859" s="9"/>
      <c r="P3859" s="9"/>
      <c r="R3859" s="9"/>
      <c r="U3859" s="9"/>
      <c r="AP3859" s="9"/>
      <c r="AS3859" s="9"/>
      <c r="AV3859" s="9"/>
      <c r="AW3859" s="9"/>
      <c r="AY3859" s="9"/>
      <c r="BB3859" s="9"/>
    </row>
    <row r="3860" spans="3:54">
      <c r="C3860" s="9"/>
      <c r="F3860" s="9"/>
      <c r="G3860" s="9"/>
      <c r="I3860" s="9"/>
      <c r="L3860" s="9"/>
      <c r="O3860" s="9"/>
      <c r="P3860" s="9"/>
      <c r="R3860" s="9"/>
      <c r="U3860" s="9"/>
      <c r="AP3860" s="9"/>
      <c r="AS3860" s="9"/>
      <c r="AV3860" s="9"/>
      <c r="AW3860" s="9"/>
      <c r="AY3860" s="9"/>
      <c r="BB3860" s="9"/>
    </row>
    <row r="3861" spans="3:54">
      <c r="C3861" s="9"/>
      <c r="F3861" s="9"/>
      <c r="G3861" s="9"/>
      <c r="I3861" s="9"/>
      <c r="L3861" s="9"/>
      <c r="O3861" s="9"/>
      <c r="P3861" s="9"/>
      <c r="R3861" s="9"/>
      <c r="U3861" s="9"/>
      <c r="AP3861" s="9"/>
      <c r="AS3861" s="9"/>
      <c r="AV3861" s="9"/>
      <c r="AW3861" s="9"/>
      <c r="AY3861" s="9"/>
      <c r="BB3861" s="9"/>
    </row>
    <row r="3862" spans="3:54">
      <c r="C3862" s="9"/>
      <c r="F3862" s="9"/>
      <c r="G3862" s="9"/>
      <c r="I3862" s="9"/>
      <c r="L3862" s="9"/>
      <c r="O3862" s="9"/>
      <c r="P3862" s="9"/>
      <c r="R3862" s="9"/>
      <c r="U3862" s="9"/>
      <c r="AP3862" s="9"/>
      <c r="AS3862" s="9"/>
      <c r="AV3862" s="9"/>
      <c r="AW3862" s="9"/>
      <c r="AY3862" s="9"/>
      <c r="BB3862" s="9"/>
    </row>
    <row r="3863" spans="3:54">
      <c r="C3863" s="9"/>
      <c r="F3863" s="9"/>
      <c r="G3863" s="9"/>
      <c r="I3863" s="9"/>
      <c r="L3863" s="9"/>
      <c r="O3863" s="9"/>
      <c r="P3863" s="9"/>
      <c r="R3863" s="9"/>
      <c r="U3863" s="9"/>
      <c r="AP3863" s="9"/>
      <c r="AS3863" s="9"/>
      <c r="AV3863" s="9"/>
      <c r="AW3863" s="9"/>
      <c r="AY3863" s="9"/>
      <c r="BB3863" s="9"/>
    </row>
    <row r="3864" spans="3:54">
      <c r="C3864" s="9"/>
      <c r="F3864" s="9"/>
      <c r="G3864" s="9"/>
      <c r="I3864" s="9"/>
      <c r="L3864" s="9"/>
      <c r="O3864" s="9"/>
      <c r="P3864" s="9"/>
      <c r="R3864" s="9"/>
      <c r="U3864" s="9"/>
      <c r="AP3864" s="9"/>
      <c r="AS3864" s="9"/>
      <c r="AV3864" s="9"/>
      <c r="AW3864" s="9"/>
      <c r="AY3864" s="9"/>
      <c r="BB3864" s="9"/>
    </row>
    <row r="3865" spans="3:54">
      <c r="C3865" s="9"/>
      <c r="F3865" s="9"/>
      <c r="G3865" s="9"/>
      <c r="I3865" s="9"/>
      <c r="L3865" s="9"/>
      <c r="O3865" s="9"/>
      <c r="P3865" s="9"/>
      <c r="R3865" s="9"/>
      <c r="U3865" s="9"/>
      <c r="AP3865" s="9"/>
      <c r="AS3865" s="9"/>
      <c r="AV3865" s="9"/>
      <c r="AW3865" s="9"/>
      <c r="AY3865" s="9"/>
      <c r="BB3865" s="9"/>
    </row>
    <row r="3866" spans="3:54">
      <c r="C3866" s="9"/>
      <c r="F3866" s="9"/>
      <c r="G3866" s="9"/>
      <c r="I3866" s="9"/>
      <c r="L3866" s="9"/>
      <c r="O3866" s="9"/>
      <c r="P3866" s="9"/>
      <c r="R3866" s="9"/>
      <c r="U3866" s="9"/>
      <c r="AP3866" s="9"/>
      <c r="AS3866" s="9"/>
      <c r="AV3866" s="9"/>
      <c r="AW3866" s="9"/>
      <c r="AY3866" s="9"/>
      <c r="BB3866" s="9"/>
    </row>
    <row r="3867" spans="3:54">
      <c r="C3867" s="9"/>
      <c r="F3867" s="9"/>
      <c r="G3867" s="9"/>
      <c r="I3867" s="9"/>
      <c r="L3867" s="9"/>
      <c r="O3867" s="9"/>
      <c r="P3867" s="9"/>
      <c r="R3867" s="9"/>
      <c r="U3867" s="9"/>
      <c r="AP3867" s="9"/>
      <c r="AS3867" s="9"/>
      <c r="AV3867" s="9"/>
      <c r="AW3867" s="9"/>
      <c r="AY3867" s="9"/>
      <c r="BB3867" s="9"/>
    </row>
    <row r="3868" spans="3:54">
      <c r="C3868" s="9"/>
      <c r="F3868" s="9"/>
      <c r="G3868" s="9"/>
      <c r="I3868" s="9"/>
      <c r="L3868" s="9"/>
      <c r="O3868" s="9"/>
      <c r="P3868" s="9"/>
      <c r="R3868" s="9"/>
      <c r="U3868" s="9"/>
      <c r="AP3868" s="9"/>
      <c r="AS3868" s="9"/>
      <c r="AV3868" s="9"/>
      <c r="AW3868" s="9"/>
      <c r="AY3868" s="9"/>
      <c r="BB3868" s="9"/>
    </row>
    <row r="3869" spans="3:54">
      <c r="C3869" s="9"/>
      <c r="F3869" s="9"/>
      <c r="G3869" s="9"/>
      <c r="I3869" s="9"/>
      <c r="L3869" s="9"/>
      <c r="O3869" s="9"/>
      <c r="P3869" s="9"/>
      <c r="R3869" s="9"/>
      <c r="U3869" s="9"/>
      <c r="AP3869" s="9"/>
      <c r="AS3869" s="9"/>
      <c r="AV3869" s="9"/>
      <c r="AW3869" s="9"/>
      <c r="AY3869" s="9"/>
      <c r="BB3869" s="9"/>
    </row>
    <row r="3870" spans="3:54">
      <c r="C3870" s="9"/>
      <c r="F3870" s="9"/>
      <c r="G3870" s="9"/>
      <c r="I3870" s="9"/>
      <c r="L3870" s="9"/>
      <c r="O3870" s="9"/>
      <c r="P3870" s="9"/>
      <c r="R3870" s="9"/>
      <c r="U3870" s="9"/>
      <c r="AP3870" s="9"/>
      <c r="AS3870" s="9"/>
      <c r="AV3870" s="9"/>
      <c r="AW3870" s="9"/>
      <c r="AY3870" s="9"/>
      <c r="BB3870" s="9"/>
    </row>
    <row r="3871" spans="3:54">
      <c r="C3871" s="9"/>
      <c r="F3871" s="9"/>
      <c r="G3871" s="9"/>
      <c r="I3871" s="9"/>
      <c r="L3871" s="9"/>
      <c r="O3871" s="9"/>
      <c r="P3871" s="9"/>
      <c r="R3871" s="9"/>
      <c r="U3871" s="9"/>
      <c r="AP3871" s="9"/>
      <c r="AS3871" s="9"/>
      <c r="AV3871" s="9"/>
      <c r="AW3871" s="9"/>
      <c r="AY3871" s="9"/>
      <c r="BB3871" s="9"/>
    </row>
    <row r="3872" spans="3:54">
      <c r="C3872" s="9"/>
      <c r="F3872" s="9"/>
      <c r="G3872" s="9"/>
      <c r="I3872" s="9"/>
      <c r="L3872" s="9"/>
      <c r="O3872" s="9"/>
      <c r="P3872" s="9"/>
      <c r="R3872" s="9"/>
      <c r="U3872" s="9"/>
      <c r="AP3872" s="9"/>
      <c r="AS3872" s="9"/>
      <c r="AV3872" s="9"/>
      <c r="AW3872" s="9"/>
      <c r="AY3872" s="9"/>
      <c r="BB3872" s="9"/>
    </row>
    <row r="3873" spans="3:54">
      <c r="C3873" s="9"/>
      <c r="F3873" s="9"/>
      <c r="G3873" s="9"/>
      <c r="I3873" s="9"/>
      <c r="L3873" s="9"/>
      <c r="O3873" s="9"/>
      <c r="P3873" s="9"/>
      <c r="R3873" s="9"/>
      <c r="U3873" s="9"/>
      <c r="AP3873" s="9"/>
      <c r="AS3873" s="9"/>
      <c r="AV3873" s="9"/>
      <c r="AW3873" s="9"/>
      <c r="AY3873" s="9"/>
      <c r="BB3873" s="9"/>
    </row>
    <row r="3874" spans="3:54">
      <c r="C3874" s="9"/>
      <c r="F3874" s="9"/>
      <c r="G3874" s="9"/>
      <c r="I3874" s="9"/>
      <c r="L3874" s="9"/>
      <c r="O3874" s="9"/>
      <c r="P3874" s="9"/>
      <c r="R3874" s="9"/>
      <c r="U3874" s="9"/>
      <c r="AP3874" s="9"/>
      <c r="AS3874" s="9"/>
      <c r="AV3874" s="9"/>
      <c r="AW3874" s="9"/>
      <c r="AY3874" s="9"/>
      <c r="BB3874" s="9"/>
    </row>
    <row r="3875" spans="3:54">
      <c r="C3875" s="9"/>
      <c r="F3875" s="9"/>
      <c r="G3875" s="9"/>
      <c r="I3875" s="9"/>
      <c r="L3875" s="9"/>
      <c r="O3875" s="9"/>
      <c r="P3875" s="9"/>
      <c r="R3875" s="9"/>
      <c r="U3875" s="9"/>
      <c r="AP3875" s="9"/>
      <c r="AS3875" s="9"/>
      <c r="AV3875" s="9"/>
      <c r="AW3875" s="9"/>
      <c r="AY3875" s="9"/>
      <c r="BB3875" s="9"/>
    </row>
    <row r="3876" spans="3:54">
      <c r="C3876" s="9"/>
      <c r="F3876" s="9"/>
      <c r="G3876" s="9"/>
      <c r="I3876" s="9"/>
      <c r="L3876" s="9"/>
      <c r="O3876" s="9"/>
      <c r="P3876" s="9"/>
      <c r="R3876" s="9"/>
      <c r="U3876" s="9"/>
      <c r="AP3876" s="9"/>
      <c r="AS3876" s="9"/>
      <c r="AV3876" s="9"/>
      <c r="AW3876" s="9"/>
      <c r="AY3876" s="9"/>
      <c r="BB3876" s="9"/>
    </row>
    <row r="3877" spans="3:54">
      <c r="C3877" s="9"/>
      <c r="F3877" s="9"/>
      <c r="G3877" s="9"/>
      <c r="I3877" s="9"/>
      <c r="L3877" s="9"/>
      <c r="O3877" s="9"/>
      <c r="P3877" s="9"/>
      <c r="R3877" s="9"/>
      <c r="U3877" s="9"/>
      <c r="AP3877" s="9"/>
      <c r="AS3877" s="9"/>
      <c r="AV3877" s="9"/>
      <c r="AW3877" s="9"/>
      <c r="AY3877" s="9"/>
      <c r="BB3877" s="9"/>
    </row>
    <row r="3878" spans="3:54">
      <c r="C3878" s="9"/>
      <c r="F3878" s="9"/>
      <c r="G3878" s="9"/>
      <c r="I3878" s="9"/>
      <c r="L3878" s="9"/>
      <c r="O3878" s="9"/>
      <c r="P3878" s="9"/>
      <c r="R3878" s="9"/>
      <c r="U3878" s="9"/>
      <c r="AP3878" s="9"/>
      <c r="AS3878" s="9"/>
      <c r="AV3878" s="9"/>
      <c r="AW3878" s="9"/>
      <c r="AY3878" s="9"/>
      <c r="BB3878" s="9"/>
    </row>
    <row r="3879" spans="3:54">
      <c r="C3879" s="9"/>
      <c r="F3879" s="9"/>
      <c r="G3879" s="9"/>
      <c r="I3879" s="9"/>
      <c r="L3879" s="9"/>
      <c r="O3879" s="9"/>
      <c r="P3879" s="9"/>
      <c r="R3879" s="9"/>
      <c r="U3879" s="9"/>
      <c r="AP3879" s="9"/>
      <c r="AS3879" s="9"/>
      <c r="AV3879" s="9"/>
      <c r="AW3879" s="9"/>
      <c r="AY3879" s="9"/>
      <c r="BB3879" s="9"/>
    </row>
    <row r="3880" spans="3:54">
      <c r="C3880" s="9"/>
      <c r="F3880" s="9"/>
      <c r="G3880" s="9"/>
      <c r="I3880" s="9"/>
      <c r="L3880" s="9"/>
      <c r="O3880" s="9"/>
      <c r="P3880" s="9"/>
      <c r="R3880" s="9"/>
      <c r="U3880" s="9"/>
      <c r="AP3880" s="9"/>
      <c r="AS3880" s="9"/>
      <c r="AV3880" s="9"/>
      <c r="AW3880" s="9"/>
      <c r="AY3880" s="9"/>
      <c r="BB3880" s="9"/>
    </row>
    <row r="3881" spans="3:54">
      <c r="C3881" s="9"/>
      <c r="F3881" s="9"/>
      <c r="G3881" s="9"/>
      <c r="I3881" s="9"/>
      <c r="L3881" s="9"/>
      <c r="O3881" s="9"/>
      <c r="P3881" s="9"/>
      <c r="R3881" s="9"/>
      <c r="U3881" s="9"/>
      <c r="AP3881" s="9"/>
      <c r="AS3881" s="9"/>
      <c r="AV3881" s="9"/>
      <c r="AW3881" s="9"/>
      <c r="AY3881" s="9"/>
      <c r="BB3881" s="9"/>
    </row>
    <row r="3882" spans="3:54">
      <c r="C3882" s="9"/>
      <c r="F3882" s="9"/>
      <c r="G3882" s="9"/>
      <c r="I3882" s="9"/>
      <c r="L3882" s="9"/>
      <c r="O3882" s="9"/>
      <c r="P3882" s="9"/>
      <c r="R3882" s="9"/>
      <c r="U3882" s="9"/>
      <c r="AP3882" s="9"/>
      <c r="AS3882" s="9"/>
      <c r="AV3882" s="9"/>
      <c r="AW3882" s="9"/>
      <c r="AY3882" s="9"/>
      <c r="BB3882" s="9"/>
    </row>
    <row r="3883" spans="3:54">
      <c r="C3883" s="9"/>
      <c r="F3883" s="9"/>
      <c r="G3883" s="9"/>
      <c r="I3883" s="9"/>
      <c r="L3883" s="9"/>
      <c r="O3883" s="9"/>
      <c r="P3883" s="9"/>
      <c r="R3883" s="9"/>
      <c r="U3883" s="9"/>
      <c r="AP3883" s="9"/>
      <c r="AS3883" s="9"/>
      <c r="AV3883" s="9"/>
      <c r="AW3883" s="9"/>
      <c r="AY3883" s="9"/>
      <c r="BB3883" s="9"/>
    </row>
    <row r="3884" spans="3:54">
      <c r="C3884" s="9"/>
      <c r="F3884" s="9"/>
      <c r="G3884" s="9"/>
      <c r="I3884" s="9"/>
      <c r="L3884" s="9"/>
      <c r="O3884" s="9"/>
      <c r="P3884" s="9"/>
      <c r="R3884" s="9"/>
      <c r="U3884" s="9"/>
      <c r="AP3884" s="9"/>
      <c r="AS3884" s="9"/>
      <c r="AV3884" s="9"/>
      <c r="AW3884" s="9"/>
      <c r="AY3884" s="9"/>
      <c r="BB3884" s="9"/>
    </row>
    <row r="3885" spans="3:54">
      <c r="C3885" s="9"/>
      <c r="F3885" s="9"/>
      <c r="G3885" s="9"/>
      <c r="I3885" s="9"/>
      <c r="L3885" s="9"/>
      <c r="O3885" s="9"/>
      <c r="P3885" s="9"/>
      <c r="R3885" s="9"/>
      <c r="U3885" s="9"/>
      <c r="AP3885" s="9"/>
      <c r="AS3885" s="9"/>
      <c r="AV3885" s="9"/>
      <c r="AW3885" s="9"/>
      <c r="AY3885" s="9"/>
      <c r="BB3885" s="9"/>
    </row>
    <row r="3886" spans="3:54">
      <c r="C3886" s="9"/>
      <c r="F3886" s="9"/>
      <c r="G3886" s="9"/>
      <c r="I3886" s="9"/>
      <c r="L3886" s="9"/>
      <c r="O3886" s="9"/>
      <c r="P3886" s="9"/>
      <c r="R3886" s="9"/>
      <c r="U3886" s="9"/>
      <c r="AP3886" s="9"/>
      <c r="AS3886" s="9"/>
      <c r="AV3886" s="9"/>
      <c r="AW3886" s="9"/>
      <c r="AY3886" s="9"/>
      <c r="BB3886" s="9"/>
    </row>
    <row r="3887" spans="3:54">
      <c r="C3887" s="9"/>
      <c r="F3887" s="9"/>
      <c r="G3887" s="9"/>
      <c r="I3887" s="9"/>
      <c r="L3887" s="9"/>
      <c r="O3887" s="9"/>
      <c r="P3887" s="9"/>
      <c r="R3887" s="9"/>
      <c r="U3887" s="9"/>
      <c r="AP3887" s="9"/>
      <c r="AS3887" s="9"/>
      <c r="AV3887" s="9"/>
      <c r="AW3887" s="9"/>
      <c r="AY3887" s="9"/>
      <c r="BB3887" s="9"/>
    </row>
    <row r="3888" spans="3:54">
      <c r="C3888" s="9"/>
      <c r="F3888" s="9"/>
      <c r="G3888" s="9"/>
      <c r="I3888" s="9"/>
      <c r="L3888" s="9"/>
      <c r="O3888" s="9"/>
      <c r="P3888" s="9"/>
      <c r="R3888" s="9"/>
      <c r="U3888" s="9"/>
      <c r="AP3888" s="9"/>
      <c r="AS3888" s="9"/>
      <c r="AV3888" s="9"/>
      <c r="AW3888" s="9"/>
      <c r="AY3888" s="9"/>
      <c r="BB3888" s="9"/>
    </row>
    <row r="3889" spans="3:54">
      <c r="C3889" s="9"/>
      <c r="F3889" s="9"/>
      <c r="G3889" s="9"/>
      <c r="I3889" s="9"/>
      <c r="L3889" s="9"/>
      <c r="O3889" s="9"/>
      <c r="P3889" s="9"/>
      <c r="R3889" s="9"/>
      <c r="U3889" s="9"/>
      <c r="AP3889" s="9"/>
      <c r="AS3889" s="9"/>
      <c r="AV3889" s="9"/>
      <c r="AW3889" s="9"/>
      <c r="AY3889" s="9"/>
      <c r="BB3889" s="9"/>
    </row>
    <row r="3890" spans="3:54">
      <c r="C3890" s="9"/>
      <c r="F3890" s="9"/>
      <c r="G3890" s="9"/>
      <c r="I3890" s="9"/>
      <c r="L3890" s="9"/>
      <c r="O3890" s="9"/>
      <c r="P3890" s="9"/>
      <c r="R3890" s="9"/>
      <c r="U3890" s="9"/>
      <c r="AP3890" s="9"/>
      <c r="AS3890" s="9"/>
      <c r="AV3890" s="9"/>
      <c r="AW3890" s="9"/>
      <c r="AY3890" s="9"/>
      <c r="BB3890" s="9"/>
    </row>
    <row r="3891" spans="3:54">
      <c r="C3891" s="9"/>
      <c r="F3891" s="9"/>
      <c r="G3891" s="9"/>
      <c r="I3891" s="9"/>
      <c r="L3891" s="9"/>
      <c r="O3891" s="9"/>
      <c r="P3891" s="9"/>
      <c r="R3891" s="9"/>
      <c r="U3891" s="9"/>
      <c r="AP3891" s="9"/>
      <c r="AS3891" s="9"/>
      <c r="AV3891" s="9"/>
      <c r="AW3891" s="9"/>
      <c r="AY3891" s="9"/>
      <c r="BB3891" s="9"/>
    </row>
    <row r="3892" spans="3:54">
      <c r="C3892" s="9"/>
      <c r="F3892" s="9"/>
      <c r="G3892" s="9"/>
      <c r="I3892" s="9"/>
      <c r="L3892" s="9"/>
      <c r="O3892" s="9"/>
      <c r="P3892" s="9"/>
      <c r="R3892" s="9"/>
      <c r="U3892" s="9"/>
      <c r="AP3892" s="9"/>
      <c r="AS3892" s="9"/>
      <c r="AV3892" s="9"/>
      <c r="AW3892" s="9"/>
      <c r="AY3892" s="9"/>
      <c r="BB3892" s="9"/>
    </row>
    <row r="3893" spans="3:54">
      <c r="C3893" s="9"/>
      <c r="F3893" s="9"/>
      <c r="G3893" s="9"/>
      <c r="I3893" s="9"/>
      <c r="L3893" s="9"/>
      <c r="O3893" s="9"/>
      <c r="P3893" s="9"/>
      <c r="R3893" s="9"/>
      <c r="U3893" s="9"/>
      <c r="AP3893" s="9"/>
      <c r="AS3893" s="9"/>
      <c r="AV3893" s="9"/>
      <c r="AW3893" s="9"/>
      <c r="AY3893" s="9"/>
      <c r="BB3893" s="9"/>
    </row>
    <row r="3894" spans="3:54">
      <c r="C3894" s="9"/>
      <c r="F3894" s="9"/>
      <c r="G3894" s="9"/>
      <c r="I3894" s="9"/>
      <c r="L3894" s="9"/>
      <c r="O3894" s="9"/>
      <c r="P3894" s="9"/>
      <c r="R3894" s="9"/>
      <c r="U3894" s="9"/>
      <c r="AP3894" s="9"/>
      <c r="AS3894" s="9"/>
      <c r="AV3894" s="9"/>
      <c r="AW3894" s="9"/>
      <c r="AY3894" s="9"/>
      <c r="BB3894" s="9"/>
    </row>
    <row r="3895" spans="3:54">
      <c r="C3895" s="9"/>
      <c r="F3895" s="9"/>
      <c r="G3895" s="9"/>
      <c r="I3895" s="9"/>
      <c r="L3895" s="9"/>
      <c r="O3895" s="9"/>
      <c r="P3895" s="9"/>
      <c r="R3895" s="9"/>
      <c r="U3895" s="9"/>
      <c r="AP3895" s="9"/>
      <c r="AS3895" s="9"/>
      <c r="AV3895" s="9"/>
      <c r="AW3895" s="9"/>
      <c r="AY3895" s="9"/>
      <c r="BB3895" s="9"/>
    </row>
    <row r="3896" spans="3:54">
      <c r="C3896" s="9"/>
      <c r="F3896" s="9"/>
      <c r="G3896" s="9"/>
      <c r="I3896" s="9"/>
      <c r="L3896" s="9"/>
      <c r="O3896" s="9"/>
      <c r="P3896" s="9"/>
      <c r="R3896" s="9"/>
      <c r="U3896" s="9"/>
      <c r="AP3896" s="9"/>
      <c r="AS3896" s="9"/>
      <c r="AV3896" s="9"/>
      <c r="AW3896" s="9"/>
      <c r="AY3896" s="9"/>
      <c r="BB3896" s="9"/>
    </row>
    <row r="3897" spans="3:54">
      <c r="C3897" s="9"/>
      <c r="F3897" s="9"/>
      <c r="G3897" s="9"/>
      <c r="I3897" s="9"/>
      <c r="L3897" s="9"/>
      <c r="O3897" s="9"/>
      <c r="P3897" s="9"/>
      <c r="R3897" s="9"/>
      <c r="U3897" s="9"/>
      <c r="AP3897" s="9"/>
      <c r="AS3897" s="9"/>
      <c r="AV3897" s="9"/>
      <c r="AW3897" s="9"/>
      <c r="AY3897" s="9"/>
      <c r="BB3897" s="9"/>
    </row>
    <row r="3898" spans="3:54">
      <c r="C3898" s="9"/>
      <c r="F3898" s="9"/>
      <c r="G3898" s="9"/>
      <c r="I3898" s="9"/>
      <c r="L3898" s="9"/>
      <c r="O3898" s="9"/>
      <c r="P3898" s="9"/>
      <c r="R3898" s="9"/>
      <c r="U3898" s="9"/>
      <c r="AP3898" s="9"/>
      <c r="AS3898" s="9"/>
      <c r="AV3898" s="9"/>
      <c r="AW3898" s="9"/>
      <c r="AY3898" s="9"/>
      <c r="BB3898" s="9"/>
    </row>
    <row r="3899" spans="3:54">
      <c r="C3899" s="9"/>
      <c r="F3899" s="9"/>
      <c r="G3899" s="9"/>
      <c r="I3899" s="9"/>
      <c r="L3899" s="9"/>
      <c r="O3899" s="9"/>
      <c r="P3899" s="9"/>
      <c r="R3899" s="9"/>
      <c r="U3899" s="9"/>
      <c r="AP3899" s="9"/>
      <c r="AS3899" s="9"/>
      <c r="AV3899" s="9"/>
      <c r="AW3899" s="9"/>
      <c r="AY3899" s="9"/>
      <c r="BB3899" s="9"/>
    </row>
    <row r="3900" spans="3:54">
      <c r="C3900" s="9"/>
      <c r="F3900" s="9"/>
      <c r="G3900" s="9"/>
      <c r="I3900" s="9"/>
      <c r="L3900" s="9"/>
      <c r="O3900" s="9"/>
      <c r="P3900" s="9"/>
      <c r="R3900" s="9"/>
      <c r="U3900" s="9"/>
      <c r="AP3900" s="9"/>
      <c r="AS3900" s="9"/>
      <c r="AV3900" s="9"/>
      <c r="AW3900" s="9"/>
      <c r="AY3900" s="9"/>
      <c r="BB3900" s="9"/>
    </row>
    <row r="3901" spans="3:54">
      <c r="C3901" s="9"/>
      <c r="F3901" s="9"/>
      <c r="G3901" s="9"/>
      <c r="I3901" s="9"/>
      <c r="L3901" s="9"/>
      <c r="O3901" s="9"/>
      <c r="P3901" s="9"/>
      <c r="R3901" s="9"/>
      <c r="U3901" s="9"/>
      <c r="AP3901" s="9"/>
      <c r="AS3901" s="9"/>
      <c r="AV3901" s="9"/>
      <c r="AW3901" s="9"/>
      <c r="AY3901" s="9"/>
      <c r="BB3901" s="9"/>
    </row>
    <row r="3902" spans="3:54">
      <c r="C3902" s="9"/>
      <c r="F3902" s="9"/>
      <c r="G3902" s="9"/>
      <c r="I3902" s="9"/>
      <c r="L3902" s="9"/>
      <c r="O3902" s="9"/>
      <c r="P3902" s="9"/>
      <c r="R3902" s="9"/>
      <c r="U3902" s="9"/>
      <c r="AP3902" s="9"/>
      <c r="AS3902" s="9"/>
      <c r="AV3902" s="9"/>
      <c r="AW3902" s="9"/>
      <c r="AY3902" s="9"/>
      <c r="BB3902" s="9"/>
    </row>
    <row r="3903" spans="3:54">
      <c r="C3903" s="9"/>
      <c r="F3903" s="9"/>
      <c r="G3903" s="9"/>
      <c r="I3903" s="9"/>
      <c r="L3903" s="9"/>
      <c r="O3903" s="9"/>
      <c r="P3903" s="9"/>
      <c r="R3903" s="9"/>
      <c r="U3903" s="9"/>
      <c r="AP3903" s="9"/>
      <c r="AS3903" s="9"/>
      <c r="AV3903" s="9"/>
      <c r="AW3903" s="9"/>
      <c r="AY3903" s="9"/>
      <c r="BB3903" s="9"/>
    </row>
    <row r="3904" spans="3:54">
      <c r="C3904" s="9"/>
      <c r="F3904" s="9"/>
      <c r="G3904" s="9"/>
      <c r="I3904" s="9"/>
      <c r="L3904" s="9"/>
      <c r="O3904" s="9"/>
      <c r="P3904" s="9"/>
      <c r="R3904" s="9"/>
      <c r="U3904" s="9"/>
      <c r="AP3904" s="9"/>
      <c r="AS3904" s="9"/>
      <c r="AV3904" s="9"/>
      <c r="AW3904" s="9"/>
      <c r="AY3904" s="9"/>
      <c r="BB3904" s="9"/>
    </row>
    <row r="3905" spans="3:54">
      <c r="C3905" s="9"/>
      <c r="F3905" s="9"/>
      <c r="G3905" s="9"/>
      <c r="I3905" s="9"/>
      <c r="L3905" s="9"/>
      <c r="O3905" s="9"/>
      <c r="P3905" s="9"/>
      <c r="R3905" s="9"/>
      <c r="U3905" s="9"/>
      <c r="AP3905" s="9"/>
      <c r="AS3905" s="9"/>
      <c r="AV3905" s="9"/>
      <c r="AW3905" s="9"/>
      <c r="AY3905" s="9"/>
      <c r="BB3905" s="9"/>
    </row>
    <row r="3906" spans="3:54">
      <c r="C3906" s="9"/>
      <c r="F3906" s="9"/>
      <c r="G3906" s="9"/>
      <c r="I3906" s="9"/>
      <c r="L3906" s="9"/>
      <c r="O3906" s="9"/>
      <c r="P3906" s="9"/>
      <c r="R3906" s="9"/>
      <c r="U3906" s="9"/>
      <c r="AP3906" s="9"/>
      <c r="AS3906" s="9"/>
      <c r="AV3906" s="9"/>
      <c r="AW3906" s="9"/>
      <c r="AY3906" s="9"/>
      <c r="BB3906" s="9"/>
    </row>
    <row r="3907" spans="3:54">
      <c r="C3907" s="9"/>
      <c r="F3907" s="9"/>
      <c r="G3907" s="9"/>
      <c r="I3907" s="9"/>
      <c r="L3907" s="9"/>
      <c r="O3907" s="9"/>
      <c r="P3907" s="9"/>
      <c r="R3907" s="9"/>
      <c r="U3907" s="9"/>
      <c r="AP3907" s="9"/>
      <c r="AS3907" s="9"/>
      <c r="AV3907" s="9"/>
      <c r="AW3907" s="9"/>
      <c r="AY3907" s="9"/>
      <c r="BB3907" s="9"/>
    </row>
    <row r="3908" spans="3:54">
      <c r="C3908" s="9"/>
      <c r="F3908" s="9"/>
      <c r="G3908" s="9"/>
      <c r="I3908" s="9"/>
      <c r="L3908" s="9"/>
      <c r="O3908" s="9"/>
      <c r="P3908" s="9"/>
      <c r="R3908" s="9"/>
      <c r="U3908" s="9"/>
      <c r="AP3908" s="9"/>
      <c r="AS3908" s="9"/>
      <c r="AV3908" s="9"/>
      <c r="AW3908" s="9"/>
      <c r="AY3908" s="9"/>
      <c r="BB3908" s="9"/>
    </row>
    <row r="3909" spans="3:54">
      <c r="C3909" s="9"/>
      <c r="F3909" s="9"/>
      <c r="G3909" s="9"/>
      <c r="I3909" s="9"/>
      <c r="L3909" s="9"/>
      <c r="O3909" s="9"/>
      <c r="P3909" s="9"/>
      <c r="R3909" s="9"/>
      <c r="U3909" s="9"/>
      <c r="AP3909" s="9"/>
      <c r="AS3909" s="9"/>
      <c r="AV3909" s="9"/>
      <c r="AW3909" s="9"/>
      <c r="AY3909" s="9"/>
      <c r="BB3909" s="9"/>
    </row>
    <row r="3910" spans="3:54">
      <c r="C3910" s="9"/>
      <c r="F3910" s="9"/>
      <c r="G3910" s="9"/>
      <c r="I3910" s="9"/>
      <c r="L3910" s="9"/>
      <c r="O3910" s="9"/>
      <c r="P3910" s="9"/>
      <c r="R3910" s="9"/>
      <c r="U3910" s="9"/>
      <c r="AP3910" s="9"/>
      <c r="AS3910" s="9"/>
      <c r="AV3910" s="9"/>
      <c r="AW3910" s="9"/>
      <c r="AY3910" s="9"/>
      <c r="BB3910" s="9"/>
    </row>
    <row r="3911" spans="3:54">
      <c r="C3911" s="9"/>
      <c r="F3911" s="9"/>
      <c r="G3911" s="9"/>
      <c r="I3911" s="9"/>
      <c r="L3911" s="9"/>
      <c r="O3911" s="9"/>
      <c r="P3911" s="9"/>
      <c r="R3911" s="9"/>
      <c r="U3911" s="9"/>
      <c r="AP3911" s="9"/>
      <c r="AS3911" s="9"/>
      <c r="AV3911" s="9"/>
      <c r="AW3911" s="9"/>
      <c r="AY3911" s="9"/>
      <c r="BB3911" s="9"/>
    </row>
    <row r="3912" spans="3:54">
      <c r="C3912" s="9"/>
      <c r="F3912" s="9"/>
      <c r="G3912" s="9"/>
      <c r="I3912" s="9"/>
      <c r="L3912" s="9"/>
      <c r="O3912" s="9"/>
      <c r="P3912" s="9"/>
      <c r="R3912" s="9"/>
      <c r="U3912" s="9"/>
      <c r="AP3912" s="9"/>
      <c r="AS3912" s="9"/>
      <c r="AV3912" s="9"/>
      <c r="AW3912" s="9"/>
      <c r="AY3912" s="9"/>
      <c r="BB3912" s="9"/>
    </row>
    <row r="3913" spans="3:54">
      <c r="C3913" s="9"/>
      <c r="F3913" s="9"/>
      <c r="G3913" s="9"/>
      <c r="I3913" s="9"/>
      <c r="L3913" s="9"/>
      <c r="O3913" s="9"/>
      <c r="P3913" s="9"/>
      <c r="R3913" s="9"/>
      <c r="U3913" s="9"/>
      <c r="AP3913" s="9"/>
      <c r="AS3913" s="9"/>
      <c r="AV3913" s="9"/>
      <c r="AW3913" s="9"/>
      <c r="AY3913" s="9"/>
      <c r="BB3913" s="9"/>
    </row>
    <row r="3914" spans="3:54">
      <c r="C3914" s="9"/>
      <c r="F3914" s="9"/>
      <c r="G3914" s="9"/>
      <c r="I3914" s="9"/>
      <c r="L3914" s="9"/>
      <c r="O3914" s="9"/>
      <c r="P3914" s="9"/>
      <c r="R3914" s="9"/>
      <c r="U3914" s="9"/>
      <c r="AP3914" s="9"/>
      <c r="AS3914" s="9"/>
      <c r="AV3914" s="9"/>
      <c r="AW3914" s="9"/>
      <c r="AY3914" s="9"/>
      <c r="BB3914" s="9"/>
    </row>
    <row r="3915" spans="3:54">
      <c r="C3915" s="9"/>
      <c r="F3915" s="9"/>
      <c r="G3915" s="9"/>
      <c r="I3915" s="9"/>
      <c r="L3915" s="9"/>
      <c r="O3915" s="9"/>
      <c r="P3915" s="9"/>
      <c r="R3915" s="9"/>
      <c r="U3915" s="9"/>
      <c r="AP3915" s="9"/>
      <c r="AS3915" s="9"/>
      <c r="AV3915" s="9"/>
      <c r="AW3915" s="9"/>
      <c r="AY3915" s="9"/>
      <c r="BB3915" s="9"/>
    </row>
    <row r="3916" spans="3:54">
      <c r="C3916" s="9"/>
      <c r="F3916" s="9"/>
      <c r="G3916" s="9"/>
      <c r="I3916" s="9"/>
      <c r="L3916" s="9"/>
      <c r="O3916" s="9"/>
      <c r="P3916" s="9"/>
      <c r="R3916" s="9"/>
      <c r="U3916" s="9"/>
      <c r="AP3916" s="9"/>
      <c r="AS3916" s="9"/>
      <c r="AV3916" s="9"/>
      <c r="AW3916" s="9"/>
      <c r="AY3916" s="9"/>
      <c r="BB3916" s="9"/>
    </row>
    <row r="3917" spans="3:54">
      <c r="C3917" s="9"/>
      <c r="F3917" s="9"/>
      <c r="G3917" s="9"/>
      <c r="I3917" s="9"/>
      <c r="L3917" s="9"/>
      <c r="O3917" s="9"/>
      <c r="P3917" s="9"/>
      <c r="R3917" s="9"/>
      <c r="U3917" s="9"/>
      <c r="AP3917" s="9"/>
      <c r="AS3917" s="9"/>
      <c r="AV3917" s="9"/>
      <c r="AW3917" s="9"/>
      <c r="AY3917" s="9"/>
      <c r="BB3917" s="9"/>
    </row>
    <row r="3918" spans="3:54">
      <c r="C3918" s="9"/>
      <c r="F3918" s="9"/>
      <c r="G3918" s="9"/>
      <c r="I3918" s="9"/>
      <c r="L3918" s="9"/>
      <c r="O3918" s="9"/>
      <c r="P3918" s="9"/>
      <c r="R3918" s="9"/>
      <c r="U3918" s="9"/>
      <c r="AP3918" s="9"/>
      <c r="AS3918" s="9"/>
      <c r="AV3918" s="9"/>
      <c r="AW3918" s="9"/>
      <c r="AY3918" s="9"/>
      <c r="BB3918" s="9"/>
    </row>
    <row r="3919" spans="3:54">
      <c r="C3919" s="9"/>
      <c r="F3919" s="9"/>
      <c r="G3919" s="9"/>
      <c r="I3919" s="9"/>
      <c r="L3919" s="9"/>
      <c r="O3919" s="9"/>
      <c r="P3919" s="9"/>
      <c r="R3919" s="9"/>
      <c r="U3919" s="9"/>
      <c r="AP3919" s="9"/>
      <c r="AS3919" s="9"/>
      <c r="AV3919" s="9"/>
      <c r="AW3919" s="9"/>
      <c r="AY3919" s="9"/>
      <c r="BB3919" s="9"/>
    </row>
    <row r="3920" spans="3:54">
      <c r="C3920" s="9"/>
      <c r="F3920" s="9"/>
      <c r="G3920" s="9"/>
      <c r="I3920" s="9"/>
      <c r="L3920" s="9"/>
      <c r="O3920" s="9"/>
      <c r="P3920" s="9"/>
      <c r="R3920" s="9"/>
      <c r="U3920" s="9"/>
      <c r="AP3920" s="9"/>
      <c r="AS3920" s="9"/>
      <c r="AV3920" s="9"/>
      <c r="AW3920" s="9"/>
      <c r="AY3920" s="9"/>
      <c r="BB3920" s="9"/>
    </row>
    <row r="3921" spans="3:54">
      <c r="C3921" s="9"/>
      <c r="F3921" s="9"/>
      <c r="G3921" s="9"/>
      <c r="I3921" s="9"/>
      <c r="L3921" s="9"/>
      <c r="O3921" s="9"/>
      <c r="P3921" s="9"/>
      <c r="R3921" s="9"/>
      <c r="U3921" s="9"/>
      <c r="AP3921" s="9"/>
      <c r="AS3921" s="9"/>
      <c r="AV3921" s="9"/>
      <c r="AW3921" s="9"/>
      <c r="AY3921" s="9"/>
      <c r="BB3921" s="9"/>
    </row>
    <row r="3922" spans="3:54">
      <c r="C3922" s="9"/>
      <c r="F3922" s="9"/>
      <c r="G3922" s="9"/>
      <c r="I3922" s="9"/>
      <c r="L3922" s="9"/>
      <c r="O3922" s="9"/>
      <c r="P3922" s="9"/>
      <c r="R3922" s="9"/>
      <c r="U3922" s="9"/>
      <c r="AP3922" s="9"/>
      <c r="AS3922" s="9"/>
      <c r="AV3922" s="9"/>
      <c r="AW3922" s="9"/>
      <c r="AY3922" s="9"/>
      <c r="BB3922" s="9"/>
    </row>
    <row r="3923" spans="3:54">
      <c r="C3923" s="9"/>
      <c r="F3923" s="9"/>
      <c r="G3923" s="9"/>
      <c r="I3923" s="9"/>
      <c r="L3923" s="9"/>
      <c r="O3923" s="9"/>
      <c r="P3923" s="9"/>
      <c r="R3923" s="9"/>
      <c r="U3923" s="9"/>
      <c r="AP3923" s="9"/>
      <c r="AS3923" s="9"/>
      <c r="AV3923" s="9"/>
      <c r="AW3923" s="9"/>
      <c r="AY3923" s="9"/>
      <c r="BB3923" s="9"/>
    </row>
    <row r="3924" spans="3:54">
      <c r="C3924" s="9"/>
      <c r="F3924" s="9"/>
      <c r="G3924" s="9"/>
      <c r="I3924" s="9"/>
      <c r="L3924" s="9"/>
      <c r="O3924" s="9"/>
      <c r="P3924" s="9"/>
      <c r="R3924" s="9"/>
      <c r="U3924" s="9"/>
      <c r="AP3924" s="9"/>
      <c r="AS3924" s="9"/>
      <c r="AV3924" s="9"/>
      <c r="AW3924" s="9"/>
      <c r="AY3924" s="9"/>
      <c r="BB3924" s="9"/>
    </row>
    <row r="3925" spans="3:54">
      <c r="C3925" s="9"/>
      <c r="F3925" s="9"/>
      <c r="G3925" s="9"/>
      <c r="I3925" s="9"/>
      <c r="L3925" s="9"/>
      <c r="O3925" s="9"/>
      <c r="P3925" s="9"/>
      <c r="R3925" s="9"/>
      <c r="U3925" s="9"/>
      <c r="AP3925" s="9"/>
      <c r="AS3925" s="9"/>
      <c r="AV3925" s="9"/>
      <c r="AW3925" s="9"/>
      <c r="AY3925" s="9"/>
      <c r="BB3925" s="9"/>
    </row>
    <row r="3926" spans="3:54">
      <c r="C3926" s="9"/>
      <c r="F3926" s="9"/>
      <c r="G3926" s="9"/>
      <c r="I3926" s="9"/>
      <c r="L3926" s="9"/>
      <c r="O3926" s="9"/>
      <c r="P3926" s="9"/>
      <c r="R3926" s="9"/>
      <c r="U3926" s="9"/>
      <c r="AP3926" s="9"/>
      <c r="AS3926" s="9"/>
      <c r="AV3926" s="9"/>
      <c r="AW3926" s="9"/>
      <c r="AY3926" s="9"/>
      <c r="BB3926" s="9"/>
    </row>
    <row r="3927" spans="3:54">
      <c r="C3927" s="9"/>
      <c r="F3927" s="9"/>
      <c r="G3927" s="9"/>
      <c r="I3927" s="9"/>
      <c r="L3927" s="9"/>
      <c r="O3927" s="9"/>
      <c r="P3927" s="9"/>
      <c r="R3927" s="9"/>
      <c r="U3927" s="9"/>
      <c r="AP3927" s="9"/>
      <c r="AS3927" s="9"/>
      <c r="AV3927" s="9"/>
      <c r="AW3927" s="9"/>
      <c r="AY3927" s="9"/>
      <c r="BB3927" s="9"/>
    </row>
    <row r="3928" spans="3:54">
      <c r="C3928" s="9"/>
      <c r="F3928" s="9"/>
      <c r="G3928" s="9"/>
      <c r="I3928" s="9"/>
      <c r="L3928" s="9"/>
      <c r="O3928" s="9"/>
      <c r="P3928" s="9"/>
      <c r="R3928" s="9"/>
      <c r="U3928" s="9"/>
      <c r="AP3928" s="9"/>
      <c r="AS3928" s="9"/>
      <c r="AV3928" s="9"/>
      <c r="AW3928" s="9"/>
      <c r="AY3928" s="9"/>
      <c r="BB3928" s="9"/>
    </row>
    <row r="3929" spans="3:54">
      <c r="C3929" s="9"/>
      <c r="F3929" s="9"/>
      <c r="G3929" s="9"/>
      <c r="I3929" s="9"/>
      <c r="L3929" s="9"/>
      <c r="O3929" s="9"/>
      <c r="P3929" s="9"/>
      <c r="R3929" s="9"/>
      <c r="U3929" s="9"/>
      <c r="AP3929" s="9"/>
      <c r="AS3929" s="9"/>
      <c r="AV3929" s="9"/>
      <c r="AW3929" s="9"/>
      <c r="AY3929" s="9"/>
      <c r="BB3929" s="9"/>
    </row>
    <row r="3930" spans="3:54">
      <c r="C3930" s="9"/>
      <c r="F3930" s="9"/>
      <c r="G3930" s="9"/>
      <c r="I3930" s="9"/>
      <c r="L3930" s="9"/>
      <c r="O3930" s="9"/>
      <c r="P3930" s="9"/>
      <c r="R3930" s="9"/>
      <c r="U3930" s="9"/>
      <c r="AP3930" s="9"/>
      <c r="AS3930" s="9"/>
      <c r="AV3930" s="9"/>
      <c r="AW3930" s="9"/>
      <c r="AY3930" s="9"/>
      <c r="BB3930" s="9"/>
    </row>
    <row r="3931" spans="3:54">
      <c r="C3931" s="9"/>
      <c r="F3931" s="9"/>
      <c r="G3931" s="9"/>
      <c r="I3931" s="9"/>
      <c r="L3931" s="9"/>
      <c r="O3931" s="9"/>
      <c r="P3931" s="9"/>
      <c r="R3931" s="9"/>
      <c r="U3931" s="9"/>
      <c r="AP3931" s="9"/>
      <c r="AS3931" s="9"/>
      <c r="AV3931" s="9"/>
      <c r="AW3931" s="9"/>
      <c r="AY3931" s="9"/>
      <c r="BB3931" s="9"/>
    </row>
    <row r="3932" spans="3:54">
      <c r="C3932" s="9"/>
      <c r="F3932" s="9"/>
      <c r="G3932" s="9"/>
      <c r="I3932" s="9"/>
      <c r="L3932" s="9"/>
      <c r="O3932" s="9"/>
      <c r="P3932" s="9"/>
      <c r="R3932" s="9"/>
      <c r="U3932" s="9"/>
      <c r="AP3932" s="9"/>
      <c r="AS3932" s="9"/>
      <c r="AV3932" s="9"/>
      <c r="AW3932" s="9"/>
      <c r="AY3932" s="9"/>
      <c r="BB3932" s="9"/>
    </row>
    <row r="3933" spans="3:54">
      <c r="C3933" s="9"/>
      <c r="F3933" s="9"/>
      <c r="G3933" s="9"/>
      <c r="I3933" s="9"/>
      <c r="L3933" s="9"/>
      <c r="O3933" s="9"/>
      <c r="P3933" s="9"/>
      <c r="R3933" s="9"/>
      <c r="U3933" s="9"/>
      <c r="AP3933" s="9"/>
      <c r="AS3933" s="9"/>
      <c r="AV3933" s="9"/>
      <c r="AW3933" s="9"/>
      <c r="AY3933" s="9"/>
      <c r="BB3933" s="9"/>
    </row>
    <row r="3934" spans="3:54">
      <c r="C3934" s="9"/>
      <c r="F3934" s="9"/>
      <c r="G3934" s="9"/>
      <c r="I3934" s="9"/>
      <c r="L3934" s="9"/>
      <c r="O3934" s="9"/>
      <c r="P3934" s="9"/>
      <c r="R3934" s="9"/>
      <c r="U3934" s="9"/>
      <c r="AP3934" s="9"/>
      <c r="AS3934" s="9"/>
      <c r="AV3934" s="9"/>
      <c r="AW3934" s="9"/>
      <c r="AY3934" s="9"/>
      <c r="BB3934" s="9"/>
    </row>
    <row r="3935" spans="3:54">
      <c r="C3935" s="9"/>
      <c r="F3935" s="9"/>
      <c r="G3935" s="9"/>
      <c r="I3935" s="9"/>
      <c r="L3935" s="9"/>
      <c r="O3935" s="9"/>
      <c r="P3935" s="9"/>
      <c r="R3935" s="9"/>
      <c r="U3935" s="9"/>
      <c r="AP3935" s="9"/>
      <c r="AS3935" s="9"/>
      <c r="AV3935" s="9"/>
      <c r="AW3935" s="9"/>
      <c r="AY3935" s="9"/>
      <c r="BB3935" s="9"/>
    </row>
    <row r="3936" spans="3:54">
      <c r="C3936" s="9"/>
      <c r="F3936" s="9"/>
      <c r="G3936" s="9"/>
      <c r="I3936" s="9"/>
      <c r="L3936" s="9"/>
      <c r="O3936" s="9"/>
      <c r="P3936" s="9"/>
      <c r="R3936" s="9"/>
      <c r="U3936" s="9"/>
      <c r="AP3936" s="9"/>
      <c r="AS3936" s="9"/>
      <c r="AV3936" s="9"/>
      <c r="AW3936" s="9"/>
      <c r="AY3936" s="9"/>
      <c r="BB3936" s="9"/>
    </row>
    <row r="3937" spans="3:54">
      <c r="C3937" s="9"/>
      <c r="F3937" s="9"/>
      <c r="G3937" s="9"/>
      <c r="I3937" s="9"/>
      <c r="L3937" s="9"/>
      <c r="O3937" s="9"/>
      <c r="P3937" s="9"/>
      <c r="R3937" s="9"/>
      <c r="U3937" s="9"/>
      <c r="AP3937" s="9"/>
      <c r="AS3937" s="9"/>
      <c r="AV3937" s="9"/>
      <c r="AW3937" s="9"/>
      <c r="AY3937" s="9"/>
      <c r="BB3937" s="9"/>
    </row>
    <row r="3938" spans="3:54">
      <c r="C3938" s="9"/>
      <c r="F3938" s="9"/>
      <c r="G3938" s="9"/>
      <c r="I3938" s="9"/>
      <c r="L3938" s="9"/>
      <c r="O3938" s="9"/>
      <c r="P3938" s="9"/>
      <c r="R3938" s="9"/>
      <c r="U3938" s="9"/>
      <c r="AP3938" s="9"/>
      <c r="AS3938" s="9"/>
      <c r="AV3938" s="9"/>
      <c r="AW3938" s="9"/>
      <c r="AY3938" s="9"/>
      <c r="BB3938" s="9"/>
    </row>
    <row r="3939" spans="3:54">
      <c r="C3939" s="9"/>
      <c r="F3939" s="9"/>
      <c r="G3939" s="9"/>
      <c r="I3939" s="9"/>
      <c r="L3939" s="9"/>
      <c r="O3939" s="9"/>
      <c r="P3939" s="9"/>
      <c r="R3939" s="9"/>
      <c r="U3939" s="9"/>
      <c r="AP3939" s="9"/>
      <c r="AS3939" s="9"/>
      <c r="AV3939" s="9"/>
      <c r="AW3939" s="9"/>
      <c r="AY3939" s="9"/>
      <c r="BB3939" s="9"/>
    </row>
    <row r="3940" spans="3:54">
      <c r="C3940" s="9"/>
      <c r="F3940" s="9"/>
      <c r="G3940" s="9"/>
      <c r="I3940" s="9"/>
      <c r="L3940" s="9"/>
      <c r="O3940" s="9"/>
      <c r="P3940" s="9"/>
      <c r="R3940" s="9"/>
      <c r="U3940" s="9"/>
      <c r="AP3940" s="9"/>
      <c r="AS3940" s="9"/>
      <c r="AV3940" s="9"/>
      <c r="AW3940" s="9"/>
      <c r="AY3940" s="9"/>
      <c r="BB3940" s="9"/>
    </row>
    <row r="3941" spans="3:54">
      <c r="C3941" s="9"/>
      <c r="F3941" s="9"/>
      <c r="G3941" s="9"/>
      <c r="I3941" s="9"/>
      <c r="L3941" s="9"/>
      <c r="O3941" s="9"/>
      <c r="P3941" s="9"/>
      <c r="R3941" s="9"/>
      <c r="U3941" s="9"/>
      <c r="AP3941" s="9"/>
      <c r="AS3941" s="9"/>
      <c r="AV3941" s="9"/>
      <c r="AW3941" s="9"/>
      <c r="AY3941" s="9"/>
      <c r="BB3941" s="9"/>
    </row>
    <row r="3942" spans="3:54">
      <c r="C3942" s="9"/>
      <c r="F3942" s="9"/>
      <c r="G3942" s="9"/>
      <c r="I3942" s="9"/>
      <c r="L3942" s="9"/>
      <c r="O3942" s="9"/>
      <c r="P3942" s="9"/>
      <c r="R3942" s="9"/>
      <c r="U3942" s="9"/>
      <c r="AP3942" s="9"/>
      <c r="AS3942" s="9"/>
      <c r="AV3942" s="9"/>
      <c r="AW3942" s="9"/>
      <c r="AY3942" s="9"/>
      <c r="BB3942" s="9"/>
    </row>
    <row r="3943" spans="3:54">
      <c r="C3943" s="9"/>
      <c r="F3943" s="9"/>
      <c r="G3943" s="9"/>
      <c r="I3943" s="9"/>
      <c r="L3943" s="9"/>
      <c r="O3943" s="9"/>
      <c r="P3943" s="9"/>
      <c r="R3943" s="9"/>
      <c r="U3943" s="9"/>
      <c r="AP3943" s="9"/>
      <c r="AS3943" s="9"/>
      <c r="AV3943" s="9"/>
      <c r="AW3943" s="9"/>
      <c r="AY3943" s="9"/>
      <c r="BB3943" s="9"/>
    </row>
    <row r="3944" spans="3:54">
      <c r="C3944" s="9"/>
      <c r="F3944" s="9"/>
      <c r="G3944" s="9"/>
      <c r="I3944" s="9"/>
      <c r="L3944" s="9"/>
      <c r="O3944" s="9"/>
      <c r="P3944" s="9"/>
      <c r="R3944" s="9"/>
      <c r="U3944" s="9"/>
      <c r="AP3944" s="9"/>
      <c r="AS3944" s="9"/>
      <c r="AV3944" s="9"/>
      <c r="AW3944" s="9"/>
      <c r="AY3944" s="9"/>
      <c r="BB3944" s="9"/>
    </row>
    <row r="3945" spans="3:54">
      <c r="C3945" s="9"/>
      <c r="F3945" s="9"/>
      <c r="G3945" s="9"/>
      <c r="I3945" s="9"/>
      <c r="L3945" s="9"/>
      <c r="O3945" s="9"/>
      <c r="P3945" s="9"/>
      <c r="R3945" s="9"/>
      <c r="U3945" s="9"/>
      <c r="AP3945" s="9"/>
      <c r="AS3945" s="9"/>
      <c r="AV3945" s="9"/>
      <c r="AW3945" s="9"/>
      <c r="AY3945" s="9"/>
      <c r="BB3945" s="9"/>
    </row>
    <row r="3946" spans="3:54">
      <c r="C3946" s="9"/>
      <c r="F3946" s="9"/>
      <c r="G3946" s="9"/>
      <c r="I3946" s="9"/>
      <c r="L3946" s="9"/>
      <c r="O3946" s="9"/>
      <c r="P3946" s="9"/>
      <c r="R3946" s="9"/>
      <c r="U3946" s="9"/>
      <c r="AP3946" s="9"/>
      <c r="AS3946" s="9"/>
      <c r="AV3946" s="9"/>
      <c r="AW3946" s="9"/>
      <c r="AY3946" s="9"/>
      <c r="BB3946" s="9"/>
    </row>
    <row r="3947" spans="3:54">
      <c r="C3947" s="9"/>
      <c r="F3947" s="9"/>
      <c r="G3947" s="9"/>
      <c r="I3947" s="9"/>
      <c r="L3947" s="9"/>
      <c r="O3947" s="9"/>
      <c r="P3947" s="9"/>
      <c r="R3947" s="9"/>
      <c r="U3947" s="9"/>
      <c r="AP3947" s="9"/>
      <c r="AS3947" s="9"/>
      <c r="AV3947" s="9"/>
      <c r="AW3947" s="9"/>
      <c r="AY3947" s="9"/>
      <c r="BB3947" s="9"/>
    </row>
    <row r="3948" spans="3:54">
      <c r="C3948" s="9"/>
      <c r="F3948" s="9"/>
      <c r="G3948" s="9"/>
      <c r="I3948" s="9"/>
      <c r="L3948" s="9"/>
      <c r="O3948" s="9"/>
      <c r="P3948" s="9"/>
      <c r="R3948" s="9"/>
      <c r="U3948" s="9"/>
      <c r="AP3948" s="9"/>
      <c r="AS3948" s="9"/>
      <c r="AV3948" s="9"/>
      <c r="AW3948" s="9"/>
      <c r="AY3948" s="9"/>
      <c r="BB3948" s="9"/>
    </row>
    <row r="3949" spans="3:54">
      <c r="C3949" s="9"/>
      <c r="F3949" s="9"/>
      <c r="G3949" s="9"/>
      <c r="I3949" s="9"/>
      <c r="L3949" s="9"/>
      <c r="O3949" s="9"/>
      <c r="P3949" s="9"/>
      <c r="R3949" s="9"/>
      <c r="U3949" s="9"/>
      <c r="AP3949" s="9"/>
      <c r="AS3949" s="9"/>
      <c r="AV3949" s="9"/>
      <c r="AW3949" s="9"/>
      <c r="AY3949" s="9"/>
      <c r="BB3949" s="9"/>
    </row>
    <row r="3950" spans="3:54">
      <c r="C3950" s="9"/>
      <c r="F3950" s="9"/>
      <c r="G3950" s="9"/>
      <c r="I3950" s="9"/>
      <c r="L3950" s="9"/>
      <c r="O3950" s="9"/>
      <c r="P3950" s="9"/>
      <c r="R3950" s="9"/>
      <c r="U3950" s="9"/>
      <c r="AP3950" s="9"/>
      <c r="AS3950" s="9"/>
      <c r="AV3950" s="9"/>
      <c r="AW3950" s="9"/>
      <c r="AY3950" s="9"/>
      <c r="BB3950" s="9"/>
    </row>
    <row r="3951" spans="3:54">
      <c r="C3951" s="9"/>
      <c r="F3951" s="9"/>
      <c r="G3951" s="9"/>
      <c r="I3951" s="9"/>
      <c r="L3951" s="9"/>
      <c r="O3951" s="9"/>
      <c r="P3951" s="9"/>
      <c r="R3951" s="9"/>
      <c r="U3951" s="9"/>
      <c r="AP3951" s="9"/>
      <c r="AS3951" s="9"/>
      <c r="AV3951" s="9"/>
      <c r="AW3951" s="9"/>
      <c r="AY3951" s="9"/>
      <c r="BB3951" s="9"/>
    </row>
    <row r="3952" spans="3:54">
      <c r="C3952" s="9"/>
      <c r="F3952" s="9"/>
      <c r="G3952" s="9"/>
      <c r="I3952" s="9"/>
      <c r="L3952" s="9"/>
      <c r="O3952" s="9"/>
      <c r="P3952" s="9"/>
      <c r="R3952" s="9"/>
      <c r="U3952" s="9"/>
      <c r="AP3952" s="9"/>
      <c r="AS3952" s="9"/>
      <c r="AV3952" s="9"/>
      <c r="AW3952" s="9"/>
      <c r="AY3952" s="9"/>
      <c r="BB3952" s="9"/>
    </row>
    <row r="3953" spans="3:54">
      <c r="C3953" s="9"/>
      <c r="F3953" s="9"/>
      <c r="G3953" s="9"/>
      <c r="I3953" s="9"/>
      <c r="L3953" s="9"/>
      <c r="O3953" s="9"/>
      <c r="P3953" s="9"/>
      <c r="R3953" s="9"/>
      <c r="U3953" s="9"/>
      <c r="AP3953" s="9"/>
      <c r="AS3953" s="9"/>
      <c r="AV3953" s="9"/>
      <c r="AW3953" s="9"/>
      <c r="AY3953" s="9"/>
      <c r="BB3953" s="9"/>
    </row>
    <row r="3954" spans="3:54">
      <c r="C3954" s="9"/>
      <c r="F3954" s="9"/>
      <c r="G3954" s="9"/>
      <c r="I3954" s="9"/>
      <c r="L3954" s="9"/>
      <c r="O3954" s="9"/>
      <c r="P3954" s="9"/>
      <c r="R3954" s="9"/>
      <c r="U3954" s="9"/>
      <c r="AP3954" s="9"/>
      <c r="AS3954" s="9"/>
      <c r="AV3954" s="9"/>
      <c r="AW3954" s="9"/>
      <c r="AY3954" s="9"/>
      <c r="BB3954" s="9"/>
    </row>
    <row r="3955" spans="3:54">
      <c r="C3955" s="9"/>
      <c r="F3955" s="9"/>
      <c r="G3955" s="9"/>
      <c r="I3955" s="9"/>
      <c r="L3955" s="9"/>
      <c r="O3955" s="9"/>
      <c r="P3955" s="9"/>
      <c r="R3955" s="9"/>
      <c r="U3955" s="9"/>
      <c r="AP3955" s="9"/>
      <c r="AS3955" s="9"/>
      <c r="AV3955" s="9"/>
      <c r="AW3955" s="9"/>
      <c r="AY3955" s="9"/>
      <c r="BB3955" s="9"/>
    </row>
    <row r="3956" spans="3:54">
      <c r="C3956" s="9"/>
      <c r="F3956" s="9"/>
      <c r="G3956" s="9"/>
      <c r="I3956" s="9"/>
      <c r="L3956" s="9"/>
      <c r="O3956" s="9"/>
      <c r="P3956" s="9"/>
      <c r="R3956" s="9"/>
      <c r="U3956" s="9"/>
      <c r="AP3956" s="9"/>
      <c r="AS3956" s="9"/>
      <c r="AV3956" s="9"/>
      <c r="AW3956" s="9"/>
      <c r="AY3956" s="9"/>
      <c r="BB3956" s="9"/>
    </row>
    <row r="3957" spans="3:54">
      <c r="C3957" s="9"/>
      <c r="F3957" s="9"/>
      <c r="G3957" s="9"/>
      <c r="I3957" s="9"/>
      <c r="L3957" s="9"/>
      <c r="O3957" s="9"/>
      <c r="P3957" s="9"/>
      <c r="R3957" s="9"/>
      <c r="U3957" s="9"/>
      <c r="AP3957" s="9"/>
      <c r="AS3957" s="9"/>
      <c r="AV3957" s="9"/>
      <c r="AW3957" s="9"/>
      <c r="AY3957" s="9"/>
      <c r="BB3957" s="9"/>
    </row>
    <row r="3958" spans="3:54">
      <c r="C3958" s="9"/>
      <c r="F3958" s="9"/>
      <c r="G3958" s="9"/>
      <c r="I3958" s="9"/>
      <c r="L3958" s="9"/>
      <c r="O3958" s="9"/>
      <c r="P3958" s="9"/>
      <c r="R3958" s="9"/>
      <c r="U3958" s="9"/>
      <c r="AP3958" s="9"/>
      <c r="AS3958" s="9"/>
      <c r="AV3958" s="9"/>
      <c r="AW3958" s="9"/>
      <c r="AY3958" s="9"/>
      <c r="BB3958" s="9"/>
    </row>
    <row r="3959" spans="3:54">
      <c r="C3959" s="9"/>
      <c r="F3959" s="9"/>
      <c r="G3959" s="9"/>
      <c r="I3959" s="9"/>
      <c r="L3959" s="9"/>
      <c r="O3959" s="9"/>
      <c r="P3959" s="9"/>
      <c r="R3959" s="9"/>
      <c r="U3959" s="9"/>
      <c r="AP3959" s="9"/>
      <c r="AS3959" s="9"/>
      <c r="AV3959" s="9"/>
      <c r="AW3959" s="9"/>
      <c r="AY3959" s="9"/>
      <c r="BB3959" s="9"/>
    </row>
    <row r="3960" spans="3:54">
      <c r="C3960" s="9"/>
      <c r="F3960" s="9"/>
      <c r="G3960" s="9"/>
      <c r="I3960" s="9"/>
      <c r="L3960" s="9"/>
      <c r="O3960" s="9"/>
      <c r="P3960" s="9"/>
      <c r="R3960" s="9"/>
      <c r="U3960" s="9"/>
      <c r="AP3960" s="9"/>
      <c r="AS3960" s="9"/>
      <c r="AV3960" s="9"/>
      <c r="AW3960" s="9"/>
      <c r="AY3960" s="9"/>
      <c r="BB3960" s="9"/>
    </row>
    <row r="3961" spans="3:54">
      <c r="C3961" s="9"/>
      <c r="F3961" s="9"/>
      <c r="G3961" s="9"/>
      <c r="I3961" s="9"/>
      <c r="L3961" s="9"/>
      <c r="O3961" s="9"/>
      <c r="P3961" s="9"/>
      <c r="R3961" s="9"/>
      <c r="U3961" s="9"/>
      <c r="AP3961" s="9"/>
      <c r="AS3961" s="9"/>
      <c r="AV3961" s="9"/>
      <c r="AW3961" s="9"/>
      <c r="AY3961" s="9"/>
      <c r="BB3961" s="9"/>
    </row>
    <row r="3962" spans="3:54">
      <c r="C3962" s="9"/>
      <c r="F3962" s="9"/>
      <c r="G3962" s="9"/>
      <c r="I3962" s="9"/>
      <c r="L3962" s="9"/>
      <c r="O3962" s="9"/>
      <c r="P3962" s="9"/>
      <c r="R3962" s="9"/>
      <c r="U3962" s="9"/>
      <c r="AP3962" s="9"/>
      <c r="AS3962" s="9"/>
      <c r="AV3962" s="9"/>
      <c r="AW3962" s="9"/>
      <c r="AY3962" s="9"/>
      <c r="BB3962" s="9"/>
    </row>
    <row r="3963" spans="3:54">
      <c r="C3963" s="9"/>
      <c r="F3963" s="9"/>
      <c r="G3963" s="9"/>
      <c r="I3963" s="9"/>
      <c r="L3963" s="9"/>
      <c r="O3963" s="9"/>
      <c r="P3963" s="9"/>
      <c r="R3963" s="9"/>
      <c r="U3963" s="9"/>
      <c r="AP3963" s="9"/>
      <c r="AS3963" s="9"/>
      <c r="AV3963" s="9"/>
      <c r="AW3963" s="9"/>
      <c r="AY3963" s="9"/>
      <c r="BB3963" s="9"/>
    </row>
    <row r="3964" spans="3:54">
      <c r="C3964" s="9"/>
      <c r="F3964" s="9"/>
      <c r="G3964" s="9"/>
      <c r="I3964" s="9"/>
      <c r="L3964" s="9"/>
      <c r="O3964" s="9"/>
      <c r="P3964" s="9"/>
      <c r="R3964" s="9"/>
      <c r="U3964" s="9"/>
      <c r="AP3964" s="9"/>
      <c r="AS3964" s="9"/>
      <c r="AV3964" s="9"/>
      <c r="AW3964" s="9"/>
      <c r="AY3964" s="9"/>
      <c r="BB3964" s="9"/>
    </row>
    <row r="3965" spans="3:54">
      <c r="C3965" s="9"/>
      <c r="F3965" s="9"/>
      <c r="G3965" s="9"/>
      <c r="I3965" s="9"/>
      <c r="L3965" s="9"/>
      <c r="O3965" s="9"/>
      <c r="P3965" s="9"/>
      <c r="R3965" s="9"/>
      <c r="U3965" s="9"/>
      <c r="AP3965" s="9"/>
      <c r="AS3965" s="9"/>
      <c r="AV3965" s="9"/>
      <c r="AW3965" s="9"/>
      <c r="AY3965" s="9"/>
      <c r="BB3965" s="9"/>
    </row>
    <row r="3966" spans="3:54">
      <c r="C3966" s="9"/>
      <c r="F3966" s="9"/>
      <c r="G3966" s="9"/>
      <c r="I3966" s="9"/>
      <c r="L3966" s="9"/>
      <c r="O3966" s="9"/>
      <c r="P3966" s="9"/>
      <c r="R3966" s="9"/>
      <c r="U3966" s="9"/>
      <c r="AP3966" s="9"/>
      <c r="AS3966" s="9"/>
      <c r="AV3966" s="9"/>
      <c r="AW3966" s="9"/>
      <c r="AY3966" s="9"/>
      <c r="BB3966" s="9"/>
    </row>
    <row r="3967" spans="3:54">
      <c r="C3967" s="9"/>
      <c r="F3967" s="9"/>
      <c r="G3967" s="9"/>
      <c r="I3967" s="9"/>
      <c r="L3967" s="9"/>
      <c r="O3967" s="9"/>
      <c r="P3967" s="9"/>
      <c r="R3967" s="9"/>
      <c r="U3967" s="9"/>
      <c r="AP3967" s="9"/>
      <c r="AS3967" s="9"/>
      <c r="AV3967" s="9"/>
      <c r="AW3967" s="9"/>
      <c r="AY3967" s="9"/>
      <c r="BB3967" s="9"/>
    </row>
    <row r="3968" spans="3:54">
      <c r="C3968" s="9"/>
      <c r="F3968" s="9"/>
      <c r="G3968" s="9"/>
      <c r="I3968" s="9"/>
      <c r="L3968" s="9"/>
      <c r="O3968" s="9"/>
      <c r="P3968" s="9"/>
      <c r="R3968" s="9"/>
      <c r="U3968" s="9"/>
      <c r="AP3968" s="9"/>
      <c r="AS3968" s="9"/>
      <c r="AV3968" s="9"/>
      <c r="AW3968" s="9"/>
      <c r="AY3968" s="9"/>
      <c r="BB3968" s="9"/>
    </row>
    <row r="3969" spans="3:54">
      <c r="C3969" s="9"/>
      <c r="F3969" s="9"/>
      <c r="G3969" s="9"/>
      <c r="I3969" s="9"/>
      <c r="L3969" s="9"/>
      <c r="O3969" s="9"/>
      <c r="P3969" s="9"/>
      <c r="R3969" s="9"/>
      <c r="U3969" s="9"/>
      <c r="AP3969" s="9"/>
      <c r="AS3969" s="9"/>
      <c r="AV3969" s="9"/>
      <c r="AW3969" s="9"/>
      <c r="AY3969" s="9"/>
      <c r="BB3969" s="9"/>
    </row>
    <row r="3970" spans="3:54">
      <c r="C3970" s="9"/>
      <c r="F3970" s="9"/>
      <c r="G3970" s="9"/>
      <c r="I3970" s="9"/>
      <c r="L3970" s="9"/>
      <c r="O3970" s="9"/>
      <c r="P3970" s="9"/>
      <c r="R3970" s="9"/>
      <c r="U3970" s="9"/>
      <c r="AP3970" s="9"/>
      <c r="AS3970" s="9"/>
      <c r="AV3970" s="9"/>
      <c r="AW3970" s="9"/>
      <c r="AY3970" s="9"/>
      <c r="BB3970" s="9"/>
    </row>
    <row r="3971" spans="3:54">
      <c r="C3971" s="9"/>
      <c r="F3971" s="9"/>
      <c r="G3971" s="9"/>
      <c r="I3971" s="9"/>
      <c r="L3971" s="9"/>
      <c r="O3971" s="9"/>
      <c r="P3971" s="9"/>
      <c r="R3971" s="9"/>
      <c r="U3971" s="9"/>
      <c r="AP3971" s="9"/>
      <c r="AS3971" s="9"/>
      <c r="AV3971" s="9"/>
      <c r="AW3971" s="9"/>
      <c r="AY3971" s="9"/>
      <c r="BB3971" s="9"/>
    </row>
    <row r="3972" spans="3:54">
      <c r="C3972" s="9"/>
      <c r="F3972" s="9"/>
      <c r="G3972" s="9"/>
      <c r="I3972" s="9"/>
      <c r="L3972" s="9"/>
      <c r="O3972" s="9"/>
      <c r="P3972" s="9"/>
      <c r="R3972" s="9"/>
      <c r="U3972" s="9"/>
      <c r="AP3972" s="9"/>
      <c r="AS3972" s="9"/>
      <c r="AV3972" s="9"/>
      <c r="AW3972" s="9"/>
      <c r="AY3972" s="9"/>
      <c r="BB3972" s="9"/>
    </row>
    <row r="3973" spans="3:54">
      <c r="C3973" s="9"/>
      <c r="F3973" s="9"/>
      <c r="G3973" s="9"/>
      <c r="I3973" s="9"/>
      <c r="L3973" s="9"/>
      <c r="O3973" s="9"/>
      <c r="P3973" s="9"/>
      <c r="R3973" s="9"/>
      <c r="U3973" s="9"/>
      <c r="AP3973" s="9"/>
      <c r="AS3973" s="9"/>
      <c r="AV3973" s="9"/>
      <c r="AW3973" s="9"/>
      <c r="AY3973" s="9"/>
      <c r="BB3973" s="9"/>
    </row>
    <row r="3974" spans="3:54">
      <c r="C3974" s="9"/>
      <c r="F3974" s="9"/>
      <c r="G3974" s="9"/>
      <c r="I3974" s="9"/>
      <c r="L3974" s="9"/>
      <c r="O3974" s="9"/>
      <c r="P3974" s="9"/>
      <c r="R3974" s="9"/>
      <c r="U3974" s="9"/>
      <c r="AP3974" s="9"/>
      <c r="AS3974" s="9"/>
      <c r="AV3974" s="9"/>
      <c r="AW3974" s="9"/>
      <c r="AY3974" s="9"/>
      <c r="BB3974" s="9"/>
    </row>
    <row r="3975" spans="3:54">
      <c r="C3975" s="9"/>
      <c r="F3975" s="9"/>
      <c r="G3975" s="9"/>
      <c r="I3975" s="9"/>
      <c r="L3975" s="9"/>
      <c r="O3975" s="9"/>
      <c r="P3975" s="9"/>
      <c r="R3975" s="9"/>
      <c r="U3975" s="9"/>
      <c r="AP3975" s="9"/>
      <c r="AS3975" s="9"/>
      <c r="AV3975" s="9"/>
      <c r="AW3975" s="9"/>
      <c r="AY3975" s="9"/>
      <c r="BB3975" s="9"/>
    </row>
    <row r="3976" spans="3:54">
      <c r="C3976" s="9"/>
      <c r="F3976" s="9"/>
      <c r="G3976" s="9"/>
      <c r="I3976" s="9"/>
      <c r="L3976" s="9"/>
      <c r="O3976" s="9"/>
      <c r="P3976" s="9"/>
      <c r="R3976" s="9"/>
      <c r="U3976" s="9"/>
      <c r="AP3976" s="9"/>
      <c r="AS3976" s="9"/>
      <c r="AV3976" s="9"/>
      <c r="AW3976" s="9"/>
      <c r="AY3976" s="9"/>
      <c r="BB3976" s="9"/>
    </row>
    <row r="3977" spans="3:54">
      <c r="C3977" s="9"/>
      <c r="F3977" s="9"/>
      <c r="G3977" s="9"/>
      <c r="I3977" s="9"/>
      <c r="L3977" s="9"/>
      <c r="O3977" s="9"/>
      <c r="P3977" s="9"/>
      <c r="R3977" s="9"/>
      <c r="U3977" s="9"/>
      <c r="AP3977" s="9"/>
      <c r="AS3977" s="9"/>
      <c r="AV3977" s="9"/>
      <c r="AW3977" s="9"/>
      <c r="AY3977" s="9"/>
      <c r="BB3977" s="9"/>
    </row>
    <row r="3978" spans="3:54">
      <c r="C3978" s="9"/>
      <c r="F3978" s="9"/>
      <c r="G3978" s="9"/>
      <c r="I3978" s="9"/>
      <c r="L3978" s="9"/>
      <c r="O3978" s="9"/>
      <c r="P3978" s="9"/>
      <c r="R3978" s="9"/>
      <c r="U3978" s="9"/>
      <c r="AP3978" s="9"/>
      <c r="AS3978" s="9"/>
      <c r="AV3978" s="9"/>
      <c r="AW3978" s="9"/>
      <c r="AY3978" s="9"/>
      <c r="BB3978" s="9"/>
    </row>
    <row r="3979" spans="3:54">
      <c r="C3979" s="9"/>
      <c r="F3979" s="9"/>
      <c r="G3979" s="9"/>
      <c r="I3979" s="9"/>
      <c r="L3979" s="9"/>
      <c r="O3979" s="9"/>
      <c r="P3979" s="9"/>
      <c r="R3979" s="9"/>
      <c r="U3979" s="9"/>
      <c r="AP3979" s="9"/>
      <c r="AS3979" s="9"/>
      <c r="AV3979" s="9"/>
      <c r="AW3979" s="9"/>
      <c r="AY3979" s="9"/>
      <c r="BB3979" s="9"/>
    </row>
    <row r="3980" spans="3:54">
      <c r="C3980" s="9"/>
      <c r="F3980" s="9"/>
      <c r="G3980" s="9"/>
      <c r="I3980" s="9"/>
      <c r="L3980" s="9"/>
      <c r="O3980" s="9"/>
      <c r="P3980" s="9"/>
      <c r="R3980" s="9"/>
      <c r="U3980" s="9"/>
      <c r="AP3980" s="9"/>
      <c r="AS3980" s="9"/>
      <c r="AV3980" s="9"/>
      <c r="AW3980" s="9"/>
      <c r="AY3980" s="9"/>
      <c r="BB3980" s="9"/>
    </row>
    <row r="3981" spans="3:54">
      <c r="C3981" s="9"/>
      <c r="F3981" s="9"/>
      <c r="G3981" s="9"/>
      <c r="I3981" s="9"/>
      <c r="L3981" s="9"/>
      <c r="O3981" s="9"/>
      <c r="P3981" s="9"/>
      <c r="R3981" s="9"/>
      <c r="U3981" s="9"/>
      <c r="AP3981" s="9"/>
      <c r="AS3981" s="9"/>
      <c r="AV3981" s="9"/>
      <c r="AW3981" s="9"/>
      <c r="AY3981" s="9"/>
      <c r="BB3981" s="9"/>
    </row>
    <row r="3982" spans="3:54">
      <c r="C3982" s="9"/>
      <c r="F3982" s="9"/>
      <c r="G3982" s="9"/>
      <c r="I3982" s="9"/>
      <c r="L3982" s="9"/>
      <c r="O3982" s="9"/>
      <c r="P3982" s="9"/>
      <c r="R3982" s="9"/>
      <c r="U3982" s="9"/>
      <c r="AP3982" s="9"/>
      <c r="AS3982" s="9"/>
      <c r="AV3982" s="9"/>
      <c r="AW3982" s="9"/>
      <c r="AY3982" s="9"/>
      <c r="BB3982" s="9"/>
    </row>
    <row r="3983" spans="3:54">
      <c r="C3983" s="9"/>
      <c r="F3983" s="9"/>
      <c r="G3983" s="9"/>
      <c r="I3983" s="9"/>
      <c r="L3983" s="9"/>
      <c r="O3983" s="9"/>
      <c r="P3983" s="9"/>
      <c r="R3983" s="9"/>
      <c r="U3983" s="9"/>
      <c r="AP3983" s="9"/>
      <c r="AS3983" s="9"/>
      <c r="AV3983" s="9"/>
      <c r="AW3983" s="9"/>
      <c r="AY3983" s="9"/>
      <c r="BB3983" s="9"/>
    </row>
    <row r="3984" spans="3:54">
      <c r="C3984" s="9"/>
      <c r="F3984" s="9"/>
      <c r="G3984" s="9"/>
      <c r="I3984" s="9"/>
      <c r="L3984" s="9"/>
      <c r="O3984" s="9"/>
      <c r="P3984" s="9"/>
      <c r="R3984" s="9"/>
      <c r="U3984" s="9"/>
      <c r="AP3984" s="9"/>
      <c r="AS3984" s="9"/>
      <c r="AV3984" s="9"/>
      <c r="AW3984" s="9"/>
      <c r="AY3984" s="9"/>
      <c r="BB3984" s="9"/>
    </row>
    <row r="3985" spans="3:54">
      <c r="C3985" s="9"/>
      <c r="F3985" s="9"/>
      <c r="G3985" s="9"/>
      <c r="I3985" s="9"/>
      <c r="L3985" s="9"/>
      <c r="O3985" s="9"/>
      <c r="P3985" s="9"/>
      <c r="R3985" s="9"/>
      <c r="U3985" s="9"/>
      <c r="AP3985" s="9"/>
      <c r="AS3985" s="9"/>
      <c r="AV3985" s="9"/>
      <c r="AW3985" s="9"/>
      <c r="AY3985" s="9"/>
      <c r="BB3985" s="9"/>
    </row>
    <row r="3986" spans="3:54">
      <c r="C3986" s="9"/>
      <c r="F3986" s="9"/>
      <c r="G3986" s="9"/>
      <c r="I3986" s="9"/>
      <c r="L3986" s="9"/>
      <c r="O3986" s="9"/>
      <c r="P3986" s="9"/>
      <c r="R3986" s="9"/>
      <c r="U3986" s="9"/>
      <c r="AP3986" s="9"/>
      <c r="AS3986" s="9"/>
      <c r="AV3986" s="9"/>
      <c r="AW3986" s="9"/>
      <c r="AY3986" s="9"/>
      <c r="BB3986" s="9"/>
    </row>
    <row r="3987" spans="3:54">
      <c r="C3987" s="9"/>
      <c r="F3987" s="9"/>
      <c r="G3987" s="9"/>
      <c r="I3987" s="9"/>
      <c r="L3987" s="9"/>
      <c r="O3987" s="9"/>
      <c r="P3987" s="9"/>
      <c r="R3987" s="9"/>
      <c r="U3987" s="9"/>
      <c r="AP3987" s="9"/>
      <c r="AS3987" s="9"/>
      <c r="AV3987" s="9"/>
      <c r="AW3987" s="9"/>
      <c r="AY3987" s="9"/>
      <c r="BB3987" s="9"/>
    </row>
    <row r="3988" spans="3:54">
      <c r="C3988" s="9"/>
      <c r="F3988" s="9"/>
      <c r="G3988" s="9"/>
      <c r="I3988" s="9"/>
      <c r="L3988" s="9"/>
      <c r="O3988" s="9"/>
      <c r="P3988" s="9"/>
      <c r="R3988" s="9"/>
      <c r="U3988" s="9"/>
      <c r="AP3988" s="9"/>
      <c r="AS3988" s="9"/>
      <c r="AV3988" s="9"/>
      <c r="AW3988" s="9"/>
      <c r="AY3988" s="9"/>
      <c r="BB3988" s="9"/>
    </row>
    <row r="3989" spans="3:54">
      <c r="C3989" s="9"/>
      <c r="F3989" s="9"/>
      <c r="G3989" s="9"/>
      <c r="I3989" s="9"/>
      <c r="L3989" s="9"/>
      <c r="O3989" s="9"/>
      <c r="P3989" s="9"/>
      <c r="R3989" s="9"/>
      <c r="U3989" s="9"/>
      <c r="AP3989" s="9"/>
      <c r="AS3989" s="9"/>
      <c r="AV3989" s="9"/>
      <c r="AW3989" s="9"/>
      <c r="AY3989" s="9"/>
      <c r="BB3989" s="9"/>
    </row>
    <row r="3990" spans="3:54">
      <c r="C3990" s="9"/>
      <c r="F3990" s="9"/>
      <c r="G3990" s="9"/>
      <c r="I3990" s="9"/>
      <c r="L3990" s="9"/>
      <c r="O3990" s="9"/>
      <c r="P3990" s="9"/>
      <c r="R3990" s="9"/>
      <c r="U3990" s="9"/>
      <c r="AP3990" s="9"/>
      <c r="AS3990" s="9"/>
      <c r="AV3990" s="9"/>
      <c r="AW3990" s="9"/>
      <c r="AY3990" s="9"/>
      <c r="BB3990" s="9"/>
    </row>
    <row r="3991" spans="3:54">
      <c r="C3991" s="9"/>
      <c r="F3991" s="9"/>
      <c r="G3991" s="9"/>
      <c r="I3991" s="9"/>
      <c r="L3991" s="9"/>
      <c r="O3991" s="9"/>
      <c r="P3991" s="9"/>
      <c r="R3991" s="9"/>
      <c r="U3991" s="9"/>
      <c r="AP3991" s="9"/>
      <c r="AS3991" s="9"/>
      <c r="AV3991" s="9"/>
      <c r="AW3991" s="9"/>
      <c r="AY3991" s="9"/>
      <c r="BB3991" s="9"/>
    </row>
    <row r="3992" spans="3:54">
      <c r="C3992" s="9"/>
      <c r="F3992" s="9"/>
      <c r="G3992" s="9"/>
      <c r="I3992" s="9"/>
      <c r="L3992" s="9"/>
      <c r="O3992" s="9"/>
      <c r="P3992" s="9"/>
      <c r="R3992" s="9"/>
      <c r="U3992" s="9"/>
      <c r="AP3992" s="9"/>
      <c r="AS3992" s="9"/>
      <c r="AV3992" s="9"/>
      <c r="AW3992" s="9"/>
      <c r="AY3992" s="9"/>
      <c r="BB3992" s="9"/>
    </row>
    <row r="3993" spans="3:54">
      <c r="C3993" s="9"/>
      <c r="F3993" s="9"/>
      <c r="G3993" s="9"/>
      <c r="I3993" s="9"/>
      <c r="L3993" s="9"/>
      <c r="O3993" s="9"/>
      <c r="P3993" s="9"/>
      <c r="R3993" s="9"/>
      <c r="U3993" s="9"/>
      <c r="AP3993" s="9"/>
      <c r="AS3993" s="9"/>
      <c r="AV3993" s="9"/>
      <c r="AW3993" s="9"/>
      <c r="AY3993" s="9"/>
      <c r="BB3993" s="9"/>
    </row>
    <row r="3994" spans="3:54">
      <c r="C3994" s="9"/>
      <c r="F3994" s="9"/>
      <c r="G3994" s="9"/>
      <c r="I3994" s="9"/>
      <c r="L3994" s="9"/>
      <c r="O3994" s="9"/>
      <c r="P3994" s="9"/>
      <c r="R3994" s="9"/>
      <c r="U3994" s="9"/>
      <c r="AP3994" s="9"/>
      <c r="AS3994" s="9"/>
      <c r="AV3994" s="9"/>
      <c r="AW3994" s="9"/>
      <c r="AY3994" s="9"/>
      <c r="BB3994" s="9"/>
    </row>
    <row r="3995" spans="3:54">
      <c r="C3995" s="9"/>
      <c r="F3995" s="9"/>
      <c r="G3995" s="9"/>
      <c r="I3995" s="9"/>
      <c r="L3995" s="9"/>
      <c r="O3995" s="9"/>
      <c r="P3995" s="9"/>
      <c r="R3995" s="9"/>
      <c r="U3995" s="9"/>
      <c r="AP3995" s="9"/>
      <c r="AS3995" s="9"/>
      <c r="AV3995" s="9"/>
      <c r="AW3995" s="9"/>
      <c r="AY3995" s="9"/>
      <c r="BB3995" s="9"/>
    </row>
    <row r="3996" spans="3:54">
      <c r="C3996" s="9"/>
      <c r="F3996" s="9"/>
      <c r="G3996" s="9"/>
      <c r="I3996" s="9"/>
      <c r="L3996" s="9"/>
      <c r="O3996" s="9"/>
      <c r="P3996" s="9"/>
      <c r="R3996" s="9"/>
      <c r="U3996" s="9"/>
      <c r="AP3996" s="9"/>
      <c r="AS3996" s="9"/>
      <c r="AV3996" s="9"/>
      <c r="AW3996" s="9"/>
      <c r="AY3996" s="9"/>
      <c r="BB3996" s="9"/>
    </row>
    <row r="3997" spans="3:54">
      <c r="C3997" s="9"/>
      <c r="F3997" s="9"/>
      <c r="G3997" s="9"/>
      <c r="I3997" s="9"/>
      <c r="L3997" s="9"/>
      <c r="O3997" s="9"/>
      <c r="P3997" s="9"/>
      <c r="R3997" s="9"/>
      <c r="U3997" s="9"/>
      <c r="AP3997" s="9"/>
      <c r="AS3997" s="9"/>
      <c r="AV3997" s="9"/>
      <c r="AW3997" s="9"/>
      <c r="AY3997" s="9"/>
      <c r="BB3997" s="9"/>
    </row>
    <row r="3998" spans="3:54">
      <c r="C3998" s="9"/>
      <c r="F3998" s="9"/>
      <c r="G3998" s="9"/>
      <c r="I3998" s="9"/>
      <c r="L3998" s="9"/>
      <c r="O3998" s="9"/>
      <c r="P3998" s="9"/>
      <c r="R3998" s="9"/>
      <c r="U3998" s="9"/>
      <c r="AP3998" s="9"/>
      <c r="AS3998" s="9"/>
      <c r="AV3998" s="9"/>
      <c r="AW3998" s="9"/>
      <c r="AY3998" s="9"/>
      <c r="BB3998" s="9"/>
    </row>
    <row r="3999" spans="3:54">
      <c r="C3999" s="9"/>
      <c r="F3999" s="9"/>
      <c r="G3999" s="9"/>
      <c r="I3999" s="9"/>
      <c r="L3999" s="9"/>
      <c r="O3999" s="9"/>
      <c r="P3999" s="9"/>
      <c r="R3999" s="9"/>
      <c r="U3999" s="9"/>
      <c r="AP3999" s="9"/>
      <c r="AS3999" s="9"/>
      <c r="AV3999" s="9"/>
      <c r="AW3999" s="9"/>
      <c r="AY3999" s="9"/>
      <c r="BB3999" s="9"/>
    </row>
    <row r="4000" spans="3:54">
      <c r="C4000" s="9"/>
      <c r="F4000" s="9"/>
      <c r="G4000" s="9"/>
      <c r="I4000" s="9"/>
      <c r="L4000" s="9"/>
      <c r="O4000" s="9"/>
      <c r="P4000" s="9"/>
      <c r="R4000" s="9"/>
      <c r="U4000" s="9"/>
      <c r="AP4000" s="9"/>
      <c r="AS4000" s="9"/>
      <c r="AV4000" s="9"/>
      <c r="AW4000" s="9"/>
      <c r="AY4000" s="9"/>
      <c r="BB4000" s="9"/>
    </row>
    <row r="4001" spans="3:54">
      <c r="C4001" s="9"/>
      <c r="F4001" s="9"/>
      <c r="G4001" s="9"/>
      <c r="I4001" s="9"/>
      <c r="L4001" s="9"/>
      <c r="O4001" s="9"/>
      <c r="P4001" s="9"/>
      <c r="R4001" s="9"/>
      <c r="U4001" s="9"/>
      <c r="AP4001" s="9"/>
      <c r="AS4001" s="9"/>
      <c r="AV4001" s="9"/>
      <c r="AW4001" s="9"/>
      <c r="AY4001" s="9"/>
      <c r="BB4001" s="9"/>
    </row>
    <row r="4002" spans="3:54">
      <c r="C4002" s="9"/>
      <c r="F4002" s="9"/>
      <c r="G4002" s="9"/>
      <c r="I4002" s="9"/>
      <c r="L4002" s="9"/>
      <c r="O4002" s="9"/>
      <c r="P4002" s="9"/>
      <c r="R4002" s="9"/>
      <c r="U4002" s="9"/>
      <c r="AP4002" s="9"/>
      <c r="AS4002" s="9"/>
      <c r="AV4002" s="9"/>
      <c r="AW4002" s="9"/>
      <c r="AY4002" s="9"/>
      <c r="BB4002" s="9"/>
    </row>
    <row r="4003" spans="3:54">
      <c r="C4003" s="9"/>
      <c r="F4003" s="9"/>
      <c r="G4003" s="9"/>
      <c r="I4003" s="9"/>
      <c r="L4003" s="9"/>
      <c r="O4003" s="9"/>
      <c r="P4003" s="9"/>
      <c r="R4003" s="9"/>
      <c r="U4003" s="9"/>
      <c r="AP4003" s="9"/>
      <c r="AS4003" s="9"/>
      <c r="AV4003" s="9"/>
      <c r="AW4003" s="9"/>
      <c r="AY4003" s="9"/>
      <c r="BB4003" s="9"/>
    </row>
    <row r="4004" spans="3:54">
      <c r="C4004" s="9"/>
      <c r="F4004" s="9"/>
      <c r="G4004" s="9"/>
      <c r="I4004" s="9"/>
      <c r="L4004" s="9"/>
      <c r="O4004" s="9"/>
      <c r="P4004" s="9"/>
      <c r="R4004" s="9"/>
      <c r="U4004" s="9"/>
      <c r="AP4004" s="9"/>
      <c r="AS4004" s="9"/>
      <c r="AV4004" s="9"/>
      <c r="AW4004" s="9"/>
      <c r="AY4004" s="9"/>
      <c r="BB4004" s="9"/>
    </row>
    <row r="4005" spans="3:54">
      <c r="C4005" s="9"/>
      <c r="F4005" s="9"/>
      <c r="G4005" s="9"/>
      <c r="I4005" s="9"/>
      <c r="L4005" s="9"/>
      <c r="O4005" s="9"/>
      <c r="P4005" s="9"/>
      <c r="R4005" s="9"/>
      <c r="U4005" s="9"/>
      <c r="AP4005" s="9"/>
      <c r="AS4005" s="9"/>
      <c r="AV4005" s="9"/>
      <c r="AW4005" s="9"/>
      <c r="AY4005" s="9"/>
      <c r="BB4005" s="9"/>
    </row>
    <row r="4006" spans="3:54">
      <c r="C4006" s="9"/>
      <c r="F4006" s="9"/>
      <c r="G4006" s="9"/>
      <c r="I4006" s="9"/>
      <c r="L4006" s="9"/>
      <c r="O4006" s="9"/>
      <c r="P4006" s="9"/>
      <c r="R4006" s="9"/>
      <c r="U4006" s="9"/>
      <c r="AP4006" s="9"/>
      <c r="AS4006" s="9"/>
      <c r="AV4006" s="9"/>
      <c r="AW4006" s="9"/>
      <c r="AY4006" s="9"/>
      <c r="BB4006" s="9"/>
    </row>
    <row r="4007" spans="3:54">
      <c r="C4007" s="9"/>
      <c r="F4007" s="9"/>
      <c r="G4007" s="9"/>
      <c r="I4007" s="9"/>
      <c r="L4007" s="9"/>
      <c r="O4007" s="9"/>
      <c r="P4007" s="9"/>
      <c r="R4007" s="9"/>
      <c r="U4007" s="9"/>
      <c r="AP4007" s="9"/>
      <c r="AS4007" s="9"/>
      <c r="AV4007" s="9"/>
      <c r="AW4007" s="9"/>
      <c r="AY4007" s="9"/>
      <c r="BB4007" s="9"/>
    </row>
    <row r="4008" spans="3:54">
      <c r="C4008" s="9"/>
      <c r="F4008" s="9"/>
      <c r="G4008" s="9"/>
      <c r="I4008" s="9"/>
      <c r="L4008" s="9"/>
      <c r="O4008" s="9"/>
      <c r="P4008" s="9"/>
      <c r="R4008" s="9"/>
      <c r="U4008" s="9"/>
      <c r="AP4008" s="9"/>
      <c r="AS4008" s="9"/>
      <c r="AV4008" s="9"/>
      <c r="AW4008" s="9"/>
      <c r="AY4008" s="9"/>
      <c r="BB4008" s="9"/>
    </row>
    <row r="4009" spans="3:54">
      <c r="C4009" s="9"/>
      <c r="F4009" s="9"/>
      <c r="G4009" s="9"/>
      <c r="I4009" s="9"/>
      <c r="L4009" s="9"/>
      <c r="O4009" s="9"/>
      <c r="P4009" s="9"/>
      <c r="R4009" s="9"/>
      <c r="U4009" s="9"/>
      <c r="AP4009" s="9"/>
      <c r="AS4009" s="9"/>
      <c r="AV4009" s="9"/>
      <c r="AW4009" s="9"/>
      <c r="AY4009" s="9"/>
      <c r="BB4009" s="9"/>
    </row>
    <row r="4010" spans="3:54">
      <c r="C4010" s="9"/>
      <c r="F4010" s="9"/>
      <c r="G4010" s="9"/>
      <c r="I4010" s="9"/>
      <c r="L4010" s="9"/>
      <c r="O4010" s="9"/>
      <c r="P4010" s="9"/>
      <c r="R4010" s="9"/>
      <c r="U4010" s="9"/>
      <c r="AP4010" s="9"/>
      <c r="AS4010" s="9"/>
      <c r="AV4010" s="9"/>
      <c r="AW4010" s="9"/>
      <c r="AY4010" s="9"/>
      <c r="BB4010" s="9"/>
    </row>
    <row r="4011" spans="3:54">
      <c r="C4011" s="9"/>
      <c r="F4011" s="9"/>
      <c r="G4011" s="9"/>
      <c r="I4011" s="9"/>
      <c r="L4011" s="9"/>
      <c r="O4011" s="9"/>
      <c r="P4011" s="9"/>
      <c r="R4011" s="9"/>
      <c r="U4011" s="9"/>
      <c r="AP4011" s="9"/>
      <c r="AS4011" s="9"/>
      <c r="AV4011" s="9"/>
      <c r="AW4011" s="9"/>
      <c r="AY4011" s="9"/>
      <c r="BB4011" s="9"/>
    </row>
    <row r="4012" spans="3:54">
      <c r="C4012" s="9"/>
      <c r="F4012" s="9"/>
      <c r="G4012" s="9"/>
      <c r="I4012" s="9"/>
      <c r="L4012" s="9"/>
      <c r="O4012" s="9"/>
      <c r="P4012" s="9"/>
      <c r="R4012" s="9"/>
      <c r="U4012" s="9"/>
      <c r="AP4012" s="9"/>
      <c r="AS4012" s="9"/>
      <c r="AV4012" s="9"/>
      <c r="AW4012" s="9"/>
      <c r="AY4012" s="9"/>
      <c r="BB4012" s="9"/>
    </row>
    <row r="4013" spans="3:54">
      <c r="C4013" s="9"/>
      <c r="F4013" s="9"/>
      <c r="G4013" s="9"/>
      <c r="I4013" s="9"/>
      <c r="L4013" s="9"/>
      <c r="O4013" s="9"/>
      <c r="P4013" s="9"/>
      <c r="R4013" s="9"/>
      <c r="U4013" s="9"/>
      <c r="AP4013" s="9"/>
      <c r="AS4013" s="9"/>
      <c r="AV4013" s="9"/>
      <c r="AW4013" s="9"/>
      <c r="AY4013" s="9"/>
      <c r="BB4013" s="9"/>
    </row>
    <row r="4014" spans="3:54">
      <c r="C4014" s="9"/>
      <c r="F4014" s="9"/>
      <c r="G4014" s="9"/>
      <c r="I4014" s="9"/>
      <c r="L4014" s="9"/>
      <c r="O4014" s="9"/>
      <c r="P4014" s="9"/>
      <c r="R4014" s="9"/>
      <c r="U4014" s="9"/>
      <c r="AP4014" s="9"/>
      <c r="AS4014" s="9"/>
      <c r="AV4014" s="9"/>
      <c r="AW4014" s="9"/>
      <c r="AY4014" s="9"/>
      <c r="BB4014" s="9"/>
    </row>
    <row r="4015" spans="3:54">
      <c r="C4015" s="9"/>
      <c r="F4015" s="9"/>
      <c r="G4015" s="9"/>
      <c r="I4015" s="9"/>
      <c r="L4015" s="9"/>
      <c r="O4015" s="9"/>
      <c r="P4015" s="9"/>
      <c r="R4015" s="9"/>
      <c r="U4015" s="9"/>
      <c r="AP4015" s="9"/>
      <c r="AS4015" s="9"/>
      <c r="AV4015" s="9"/>
      <c r="AW4015" s="9"/>
      <c r="AY4015" s="9"/>
      <c r="BB4015" s="9"/>
    </row>
    <row r="4016" spans="3:54">
      <c r="C4016" s="9"/>
      <c r="F4016" s="9"/>
      <c r="G4016" s="9"/>
      <c r="I4016" s="9"/>
      <c r="L4016" s="9"/>
      <c r="O4016" s="9"/>
      <c r="P4016" s="9"/>
      <c r="R4016" s="9"/>
      <c r="U4016" s="9"/>
      <c r="AP4016" s="9"/>
      <c r="AS4016" s="9"/>
      <c r="AV4016" s="9"/>
      <c r="AW4016" s="9"/>
      <c r="AY4016" s="9"/>
      <c r="BB4016" s="9"/>
    </row>
    <row r="4017" spans="3:54">
      <c r="C4017" s="9"/>
      <c r="F4017" s="9"/>
      <c r="G4017" s="9"/>
      <c r="I4017" s="9"/>
      <c r="L4017" s="9"/>
      <c r="O4017" s="9"/>
      <c r="P4017" s="9"/>
      <c r="R4017" s="9"/>
      <c r="U4017" s="9"/>
      <c r="AP4017" s="9"/>
      <c r="AS4017" s="9"/>
      <c r="AV4017" s="9"/>
      <c r="AW4017" s="9"/>
      <c r="AY4017" s="9"/>
      <c r="BB4017" s="9"/>
    </row>
    <row r="4018" spans="3:54">
      <c r="C4018" s="9"/>
      <c r="F4018" s="9"/>
      <c r="G4018" s="9"/>
      <c r="I4018" s="9"/>
      <c r="L4018" s="9"/>
      <c r="O4018" s="9"/>
      <c r="P4018" s="9"/>
      <c r="R4018" s="9"/>
      <c r="U4018" s="9"/>
      <c r="AP4018" s="9"/>
      <c r="AS4018" s="9"/>
      <c r="AV4018" s="9"/>
      <c r="AW4018" s="9"/>
      <c r="AY4018" s="9"/>
      <c r="BB4018" s="9"/>
    </row>
    <row r="4019" spans="3:54">
      <c r="C4019" s="9"/>
      <c r="F4019" s="9"/>
      <c r="G4019" s="9"/>
      <c r="I4019" s="9"/>
      <c r="L4019" s="9"/>
      <c r="O4019" s="9"/>
      <c r="P4019" s="9"/>
      <c r="R4019" s="9"/>
      <c r="U4019" s="9"/>
      <c r="AP4019" s="9"/>
      <c r="AS4019" s="9"/>
      <c r="AV4019" s="9"/>
      <c r="AW4019" s="9"/>
      <c r="AY4019" s="9"/>
      <c r="BB4019" s="9"/>
    </row>
    <row r="4020" spans="3:54">
      <c r="C4020" s="9"/>
      <c r="F4020" s="9"/>
      <c r="G4020" s="9"/>
      <c r="I4020" s="9"/>
      <c r="L4020" s="9"/>
      <c r="O4020" s="9"/>
      <c r="P4020" s="9"/>
      <c r="R4020" s="9"/>
      <c r="U4020" s="9"/>
      <c r="AP4020" s="9"/>
      <c r="AS4020" s="9"/>
      <c r="AV4020" s="9"/>
      <c r="AW4020" s="9"/>
      <c r="AY4020" s="9"/>
      <c r="BB4020" s="9"/>
    </row>
    <row r="4021" spans="3:54">
      <c r="C4021" s="9"/>
      <c r="F4021" s="9"/>
      <c r="G4021" s="9"/>
      <c r="I4021" s="9"/>
      <c r="L4021" s="9"/>
      <c r="O4021" s="9"/>
      <c r="P4021" s="9"/>
      <c r="R4021" s="9"/>
      <c r="U4021" s="9"/>
      <c r="AP4021" s="9"/>
      <c r="AS4021" s="9"/>
      <c r="AV4021" s="9"/>
      <c r="AW4021" s="9"/>
      <c r="AY4021" s="9"/>
      <c r="BB4021" s="9"/>
    </row>
    <row r="4022" spans="3:54">
      <c r="C4022" s="9"/>
      <c r="F4022" s="9"/>
      <c r="G4022" s="9"/>
      <c r="I4022" s="9"/>
      <c r="L4022" s="9"/>
      <c r="O4022" s="9"/>
      <c r="P4022" s="9"/>
      <c r="R4022" s="9"/>
      <c r="U4022" s="9"/>
      <c r="AP4022" s="9"/>
      <c r="AS4022" s="9"/>
      <c r="AV4022" s="9"/>
      <c r="AW4022" s="9"/>
      <c r="AY4022" s="9"/>
      <c r="BB4022" s="9"/>
    </row>
    <row r="4023" spans="3:54">
      <c r="C4023" s="9"/>
      <c r="F4023" s="9"/>
      <c r="G4023" s="9"/>
      <c r="I4023" s="9"/>
      <c r="L4023" s="9"/>
      <c r="O4023" s="9"/>
      <c r="P4023" s="9"/>
      <c r="R4023" s="9"/>
      <c r="U4023" s="9"/>
      <c r="AP4023" s="9"/>
      <c r="AS4023" s="9"/>
      <c r="AV4023" s="9"/>
      <c r="AW4023" s="9"/>
      <c r="AY4023" s="9"/>
      <c r="BB4023" s="9"/>
    </row>
    <row r="4024" spans="3:54">
      <c r="C4024" s="9"/>
      <c r="F4024" s="9"/>
      <c r="G4024" s="9"/>
      <c r="I4024" s="9"/>
      <c r="L4024" s="9"/>
      <c r="O4024" s="9"/>
      <c r="P4024" s="9"/>
      <c r="R4024" s="9"/>
      <c r="U4024" s="9"/>
      <c r="AP4024" s="9"/>
      <c r="AS4024" s="9"/>
      <c r="AV4024" s="9"/>
      <c r="AW4024" s="9"/>
      <c r="AY4024" s="9"/>
      <c r="BB4024" s="9"/>
    </row>
    <row r="4025" spans="3:54">
      <c r="C4025" s="9"/>
      <c r="F4025" s="9"/>
      <c r="G4025" s="9"/>
      <c r="I4025" s="9"/>
      <c r="L4025" s="9"/>
      <c r="O4025" s="9"/>
      <c r="P4025" s="9"/>
      <c r="R4025" s="9"/>
      <c r="U4025" s="9"/>
      <c r="AP4025" s="9"/>
      <c r="AS4025" s="9"/>
      <c r="AV4025" s="9"/>
      <c r="AW4025" s="9"/>
      <c r="AY4025" s="9"/>
      <c r="BB4025" s="9"/>
    </row>
    <row r="4026" spans="3:54">
      <c r="C4026" s="9"/>
      <c r="F4026" s="9"/>
      <c r="G4026" s="9"/>
      <c r="I4026" s="9"/>
      <c r="L4026" s="9"/>
      <c r="O4026" s="9"/>
      <c r="P4026" s="9"/>
      <c r="R4026" s="9"/>
      <c r="U4026" s="9"/>
      <c r="AP4026" s="9"/>
      <c r="AS4026" s="9"/>
      <c r="AV4026" s="9"/>
      <c r="AW4026" s="9"/>
      <c r="AY4026" s="9"/>
      <c r="BB4026" s="9"/>
    </row>
    <row r="4027" spans="3:54">
      <c r="C4027" s="9"/>
      <c r="F4027" s="9"/>
      <c r="G4027" s="9"/>
      <c r="I4027" s="9"/>
      <c r="L4027" s="9"/>
      <c r="O4027" s="9"/>
      <c r="P4027" s="9"/>
      <c r="R4027" s="9"/>
      <c r="U4027" s="9"/>
      <c r="AP4027" s="9"/>
      <c r="AS4027" s="9"/>
      <c r="AV4027" s="9"/>
      <c r="AW4027" s="9"/>
      <c r="AY4027" s="9"/>
      <c r="BB4027" s="9"/>
    </row>
    <row r="4028" spans="3:54">
      <c r="C4028" s="9"/>
      <c r="F4028" s="9"/>
      <c r="G4028" s="9"/>
      <c r="I4028" s="9"/>
      <c r="L4028" s="9"/>
      <c r="O4028" s="9"/>
      <c r="P4028" s="9"/>
      <c r="R4028" s="9"/>
      <c r="U4028" s="9"/>
      <c r="AP4028" s="9"/>
      <c r="AS4028" s="9"/>
      <c r="AV4028" s="9"/>
      <c r="AW4028" s="9"/>
      <c r="AY4028" s="9"/>
      <c r="BB4028" s="9"/>
    </row>
    <row r="4029" spans="3:54">
      <c r="C4029" s="9"/>
      <c r="F4029" s="9"/>
      <c r="G4029" s="9"/>
      <c r="I4029" s="9"/>
      <c r="L4029" s="9"/>
      <c r="O4029" s="9"/>
      <c r="P4029" s="9"/>
      <c r="R4029" s="9"/>
      <c r="U4029" s="9"/>
      <c r="AP4029" s="9"/>
      <c r="AS4029" s="9"/>
      <c r="AV4029" s="9"/>
      <c r="AW4029" s="9"/>
      <c r="AY4029" s="9"/>
      <c r="BB4029" s="9"/>
    </row>
    <row r="4030" spans="3:54">
      <c r="C4030" s="9"/>
      <c r="F4030" s="9"/>
      <c r="G4030" s="9"/>
      <c r="I4030" s="9"/>
      <c r="L4030" s="9"/>
      <c r="O4030" s="9"/>
      <c r="P4030" s="9"/>
      <c r="R4030" s="9"/>
      <c r="U4030" s="9"/>
      <c r="AP4030" s="9"/>
      <c r="AS4030" s="9"/>
      <c r="AV4030" s="9"/>
      <c r="AW4030" s="9"/>
      <c r="AY4030" s="9"/>
      <c r="BB4030" s="9"/>
    </row>
    <row r="4031" spans="3:54">
      <c r="C4031" s="9"/>
      <c r="F4031" s="9"/>
      <c r="G4031" s="9"/>
      <c r="I4031" s="9"/>
      <c r="L4031" s="9"/>
      <c r="O4031" s="9"/>
      <c r="P4031" s="9"/>
      <c r="R4031" s="9"/>
      <c r="U4031" s="9"/>
      <c r="AP4031" s="9"/>
      <c r="AS4031" s="9"/>
      <c r="AV4031" s="9"/>
      <c r="AW4031" s="9"/>
      <c r="AY4031" s="9"/>
      <c r="BB4031" s="9"/>
    </row>
    <row r="4032" spans="3:54">
      <c r="C4032" s="9"/>
      <c r="F4032" s="9"/>
      <c r="G4032" s="9"/>
      <c r="I4032" s="9"/>
      <c r="L4032" s="9"/>
      <c r="O4032" s="9"/>
      <c r="P4032" s="9"/>
      <c r="R4032" s="9"/>
      <c r="U4032" s="9"/>
      <c r="AP4032" s="9"/>
      <c r="AS4032" s="9"/>
      <c r="AV4032" s="9"/>
      <c r="AW4032" s="9"/>
      <c r="AY4032" s="9"/>
      <c r="BB4032" s="9"/>
    </row>
    <row r="4033" spans="3:54">
      <c r="C4033" s="9"/>
      <c r="F4033" s="9"/>
      <c r="G4033" s="9"/>
      <c r="I4033" s="9"/>
      <c r="L4033" s="9"/>
      <c r="O4033" s="9"/>
      <c r="P4033" s="9"/>
      <c r="R4033" s="9"/>
      <c r="U4033" s="9"/>
      <c r="AP4033" s="9"/>
      <c r="AS4033" s="9"/>
      <c r="AV4033" s="9"/>
      <c r="AW4033" s="9"/>
      <c r="AY4033" s="9"/>
      <c r="BB4033" s="9"/>
    </row>
    <row r="4034" spans="3:54">
      <c r="C4034" s="9"/>
      <c r="F4034" s="9"/>
      <c r="G4034" s="9"/>
      <c r="I4034" s="9"/>
      <c r="L4034" s="9"/>
      <c r="O4034" s="9"/>
      <c r="P4034" s="9"/>
      <c r="R4034" s="9"/>
      <c r="U4034" s="9"/>
      <c r="AP4034" s="9"/>
      <c r="AS4034" s="9"/>
      <c r="AV4034" s="9"/>
      <c r="AW4034" s="9"/>
      <c r="AY4034" s="9"/>
      <c r="BB4034" s="9"/>
    </row>
    <row r="4035" spans="3:54">
      <c r="C4035" s="9"/>
      <c r="F4035" s="9"/>
      <c r="G4035" s="9"/>
      <c r="I4035" s="9"/>
      <c r="L4035" s="9"/>
      <c r="O4035" s="9"/>
      <c r="P4035" s="9"/>
      <c r="R4035" s="9"/>
      <c r="U4035" s="9"/>
      <c r="AP4035" s="9"/>
      <c r="AS4035" s="9"/>
      <c r="AV4035" s="9"/>
      <c r="AW4035" s="9"/>
      <c r="AY4035" s="9"/>
      <c r="BB4035" s="9"/>
    </row>
    <row r="4036" spans="3:54">
      <c r="C4036" s="9"/>
      <c r="F4036" s="9"/>
      <c r="G4036" s="9"/>
      <c r="I4036" s="9"/>
      <c r="L4036" s="9"/>
      <c r="O4036" s="9"/>
      <c r="P4036" s="9"/>
      <c r="R4036" s="9"/>
      <c r="U4036" s="9"/>
      <c r="AP4036" s="9"/>
      <c r="AS4036" s="9"/>
      <c r="AV4036" s="9"/>
      <c r="AW4036" s="9"/>
      <c r="AY4036" s="9"/>
      <c r="BB4036" s="9"/>
    </row>
    <row r="4037" spans="3:54">
      <c r="C4037" s="9"/>
      <c r="F4037" s="9"/>
      <c r="G4037" s="9"/>
      <c r="I4037" s="9"/>
      <c r="L4037" s="9"/>
      <c r="O4037" s="9"/>
      <c r="P4037" s="9"/>
      <c r="R4037" s="9"/>
      <c r="U4037" s="9"/>
      <c r="AP4037" s="9"/>
      <c r="AS4037" s="9"/>
      <c r="AV4037" s="9"/>
      <c r="AW4037" s="9"/>
      <c r="AY4037" s="9"/>
      <c r="BB4037" s="9"/>
    </row>
    <row r="4038" spans="3:54">
      <c r="C4038" s="9"/>
      <c r="F4038" s="9"/>
      <c r="G4038" s="9"/>
      <c r="I4038" s="9"/>
      <c r="L4038" s="9"/>
      <c r="O4038" s="9"/>
      <c r="P4038" s="9"/>
      <c r="R4038" s="9"/>
      <c r="U4038" s="9"/>
      <c r="AP4038" s="9"/>
      <c r="AS4038" s="9"/>
      <c r="AV4038" s="9"/>
      <c r="AW4038" s="9"/>
      <c r="AY4038" s="9"/>
      <c r="BB4038" s="9"/>
    </row>
    <row r="4039" spans="3:54">
      <c r="C4039" s="9"/>
      <c r="F4039" s="9"/>
      <c r="G4039" s="9"/>
      <c r="I4039" s="9"/>
      <c r="L4039" s="9"/>
      <c r="O4039" s="9"/>
      <c r="P4039" s="9"/>
      <c r="R4039" s="9"/>
      <c r="U4039" s="9"/>
      <c r="AP4039" s="9"/>
      <c r="AS4039" s="9"/>
      <c r="AV4039" s="9"/>
      <c r="AW4039" s="9"/>
      <c r="AY4039" s="9"/>
      <c r="BB4039" s="9"/>
    </row>
    <row r="4040" spans="3:54">
      <c r="C4040" s="9"/>
      <c r="F4040" s="9"/>
      <c r="G4040" s="9"/>
      <c r="I4040" s="9"/>
      <c r="L4040" s="9"/>
      <c r="O4040" s="9"/>
      <c r="P4040" s="9"/>
      <c r="R4040" s="9"/>
      <c r="U4040" s="9"/>
      <c r="AP4040" s="9"/>
      <c r="AS4040" s="9"/>
      <c r="AV4040" s="9"/>
      <c r="AW4040" s="9"/>
      <c r="AY4040" s="9"/>
      <c r="BB4040" s="9"/>
    </row>
    <row r="4041" spans="3:54">
      <c r="C4041" s="9"/>
      <c r="F4041" s="9"/>
      <c r="G4041" s="9"/>
      <c r="I4041" s="9"/>
      <c r="L4041" s="9"/>
      <c r="O4041" s="9"/>
      <c r="P4041" s="9"/>
      <c r="R4041" s="9"/>
      <c r="U4041" s="9"/>
      <c r="AP4041" s="9"/>
      <c r="AS4041" s="9"/>
      <c r="AV4041" s="9"/>
      <c r="AW4041" s="9"/>
      <c r="AY4041" s="9"/>
      <c r="BB4041" s="9"/>
    </row>
    <row r="4042" spans="3:54">
      <c r="C4042" s="9"/>
      <c r="F4042" s="9"/>
      <c r="G4042" s="9"/>
      <c r="I4042" s="9"/>
      <c r="L4042" s="9"/>
      <c r="O4042" s="9"/>
      <c r="P4042" s="9"/>
      <c r="R4042" s="9"/>
      <c r="U4042" s="9"/>
      <c r="AP4042" s="9"/>
      <c r="AS4042" s="9"/>
      <c r="AV4042" s="9"/>
      <c r="AW4042" s="9"/>
      <c r="AY4042" s="9"/>
      <c r="BB4042" s="9"/>
    </row>
    <row r="4043" spans="3:54">
      <c r="C4043" s="9"/>
      <c r="F4043" s="9"/>
      <c r="G4043" s="9"/>
      <c r="I4043" s="9"/>
      <c r="L4043" s="9"/>
      <c r="O4043" s="9"/>
      <c r="P4043" s="9"/>
      <c r="R4043" s="9"/>
      <c r="U4043" s="9"/>
      <c r="AP4043" s="9"/>
      <c r="AS4043" s="9"/>
      <c r="AV4043" s="9"/>
      <c r="AW4043" s="9"/>
      <c r="AY4043" s="9"/>
      <c r="BB4043" s="9"/>
    </row>
    <row r="4044" spans="3:54">
      <c r="C4044" s="9"/>
      <c r="F4044" s="9"/>
      <c r="G4044" s="9"/>
      <c r="I4044" s="9"/>
      <c r="L4044" s="9"/>
      <c r="O4044" s="9"/>
      <c r="P4044" s="9"/>
      <c r="R4044" s="9"/>
      <c r="U4044" s="9"/>
      <c r="AP4044" s="9"/>
      <c r="AS4044" s="9"/>
      <c r="AV4044" s="9"/>
      <c r="AW4044" s="9"/>
      <c r="AY4044" s="9"/>
      <c r="BB4044" s="9"/>
    </row>
    <row r="4045" spans="3:54">
      <c r="C4045" s="9"/>
      <c r="F4045" s="9"/>
      <c r="G4045" s="9"/>
      <c r="I4045" s="9"/>
      <c r="L4045" s="9"/>
      <c r="O4045" s="9"/>
      <c r="P4045" s="9"/>
      <c r="R4045" s="9"/>
      <c r="U4045" s="9"/>
      <c r="AP4045" s="9"/>
      <c r="AS4045" s="9"/>
      <c r="AV4045" s="9"/>
      <c r="AW4045" s="9"/>
      <c r="AY4045" s="9"/>
      <c r="BB4045" s="9"/>
    </row>
    <row r="4046" spans="3:54">
      <c r="C4046" s="9"/>
      <c r="F4046" s="9"/>
      <c r="G4046" s="9"/>
      <c r="I4046" s="9"/>
      <c r="L4046" s="9"/>
      <c r="O4046" s="9"/>
      <c r="P4046" s="9"/>
      <c r="R4046" s="9"/>
      <c r="U4046" s="9"/>
      <c r="AP4046" s="9"/>
      <c r="AS4046" s="9"/>
      <c r="AV4046" s="9"/>
      <c r="AW4046" s="9"/>
      <c r="AY4046" s="9"/>
      <c r="BB4046" s="9"/>
    </row>
    <row r="4047" spans="3:54">
      <c r="C4047" s="9"/>
      <c r="F4047" s="9"/>
      <c r="G4047" s="9"/>
      <c r="I4047" s="9"/>
      <c r="L4047" s="9"/>
      <c r="O4047" s="9"/>
      <c r="P4047" s="9"/>
      <c r="R4047" s="9"/>
      <c r="U4047" s="9"/>
      <c r="AP4047" s="9"/>
      <c r="AS4047" s="9"/>
      <c r="AV4047" s="9"/>
      <c r="AW4047" s="9"/>
      <c r="AY4047" s="9"/>
      <c r="BB4047" s="9"/>
    </row>
    <row r="4048" spans="3:54">
      <c r="C4048" s="9"/>
      <c r="F4048" s="9"/>
      <c r="G4048" s="9"/>
      <c r="I4048" s="9"/>
      <c r="L4048" s="9"/>
      <c r="O4048" s="9"/>
      <c r="P4048" s="9"/>
      <c r="R4048" s="9"/>
      <c r="U4048" s="9"/>
      <c r="AP4048" s="9"/>
      <c r="AS4048" s="9"/>
      <c r="AV4048" s="9"/>
      <c r="AW4048" s="9"/>
      <c r="AY4048" s="9"/>
      <c r="BB4048" s="9"/>
    </row>
    <row r="4049" spans="3:54">
      <c r="C4049" s="9"/>
      <c r="F4049" s="9"/>
      <c r="G4049" s="9"/>
      <c r="I4049" s="9"/>
      <c r="L4049" s="9"/>
      <c r="O4049" s="9"/>
      <c r="P4049" s="9"/>
      <c r="R4049" s="9"/>
      <c r="U4049" s="9"/>
      <c r="AP4049" s="9"/>
      <c r="AS4049" s="9"/>
      <c r="AV4049" s="9"/>
      <c r="AW4049" s="9"/>
      <c r="AY4049" s="9"/>
      <c r="BB4049" s="9"/>
    </row>
    <row r="4050" spans="3:54">
      <c r="C4050" s="9"/>
      <c r="F4050" s="9"/>
      <c r="G4050" s="9"/>
      <c r="I4050" s="9"/>
      <c r="L4050" s="9"/>
      <c r="O4050" s="9"/>
      <c r="P4050" s="9"/>
      <c r="R4050" s="9"/>
      <c r="U4050" s="9"/>
      <c r="AP4050" s="9"/>
      <c r="AS4050" s="9"/>
      <c r="AV4050" s="9"/>
      <c r="AW4050" s="9"/>
      <c r="AY4050" s="9"/>
      <c r="BB4050" s="9"/>
    </row>
    <row r="4051" spans="3:54">
      <c r="C4051" s="9"/>
      <c r="F4051" s="9"/>
      <c r="G4051" s="9"/>
      <c r="I4051" s="9"/>
      <c r="L4051" s="9"/>
      <c r="O4051" s="9"/>
      <c r="P4051" s="9"/>
      <c r="R4051" s="9"/>
      <c r="U4051" s="9"/>
      <c r="AP4051" s="9"/>
      <c r="AS4051" s="9"/>
      <c r="AV4051" s="9"/>
      <c r="AW4051" s="9"/>
      <c r="AY4051" s="9"/>
      <c r="BB4051" s="9"/>
    </row>
    <row r="4052" spans="3:54">
      <c r="C4052" s="9"/>
      <c r="F4052" s="9"/>
      <c r="G4052" s="9"/>
      <c r="I4052" s="9"/>
      <c r="L4052" s="9"/>
      <c r="O4052" s="9"/>
      <c r="P4052" s="9"/>
      <c r="R4052" s="9"/>
      <c r="U4052" s="9"/>
      <c r="AP4052" s="9"/>
      <c r="AS4052" s="9"/>
      <c r="AV4052" s="9"/>
      <c r="AW4052" s="9"/>
      <c r="AY4052" s="9"/>
      <c r="BB4052" s="9"/>
    </row>
    <row r="4053" spans="3:54">
      <c r="C4053" s="9"/>
      <c r="F4053" s="9"/>
      <c r="G4053" s="9"/>
      <c r="I4053" s="9"/>
      <c r="L4053" s="9"/>
      <c r="O4053" s="9"/>
      <c r="P4053" s="9"/>
      <c r="R4053" s="9"/>
      <c r="U4053" s="9"/>
      <c r="AP4053" s="9"/>
      <c r="AS4053" s="9"/>
      <c r="AV4053" s="9"/>
      <c r="AW4053" s="9"/>
      <c r="AY4053" s="9"/>
      <c r="BB4053" s="9"/>
    </row>
    <row r="4054" spans="3:54">
      <c r="C4054" s="9"/>
      <c r="F4054" s="9"/>
      <c r="G4054" s="9"/>
      <c r="I4054" s="9"/>
      <c r="L4054" s="9"/>
      <c r="O4054" s="9"/>
      <c r="P4054" s="9"/>
      <c r="R4054" s="9"/>
      <c r="U4054" s="9"/>
      <c r="AP4054" s="9"/>
      <c r="AS4054" s="9"/>
      <c r="AV4054" s="9"/>
      <c r="AW4054" s="9"/>
      <c r="AY4054" s="9"/>
      <c r="BB4054" s="9"/>
    </row>
    <row r="4055" spans="3:54">
      <c r="C4055" s="9"/>
      <c r="F4055" s="9"/>
      <c r="G4055" s="9"/>
      <c r="I4055" s="9"/>
      <c r="L4055" s="9"/>
      <c r="O4055" s="9"/>
      <c r="P4055" s="9"/>
      <c r="R4055" s="9"/>
      <c r="U4055" s="9"/>
      <c r="AP4055" s="9"/>
      <c r="AS4055" s="9"/>
      <c r="AV4055" s="9"/>
      <c r="AW4055" s="9"/>
      <c r="AY4055" s="9"/>
      <c r="BB4055" s="9"/>
    </row>
    <row r="4056" spans="3:54">
      <c r="C4056" s="9"/>
      <c r="F4056" s="9"/>
      <c r="G4056" s="9"/>
      <c r="I4056" s="9"/>
      <c r="L4056" s="9"/>
      <c r="O4056" s="9"/>
      <c r="P4056" s="9"/>
      <c r="R4056" s="9"/>
      <c r="U4056" s="9"/>
      <c r="AP4056" s="9"/>
      <c r="AS4056" s="9"/>
      <c r="AV4056" s="9"/>
      <c r="AW4056" s="9"/>
      <c r="AY4056" s="9"/>
      <c r="BB4056" s="9"/>
    </row>
    <row r="4057" spans="3:54">
      <c r="C4057" s="9"/>
      <c r="F4057" s="9"/>
      <c r="G4057" s="9"/>
      <c r="I4057" s="9"/>
      <c r="L4057" s="9"/>
      <c r="O4057" s="9"/>
      <c r="P4057" s="9"/>
      <c r="R4057" s="9"/>
      <c r="U4057" s="9"/>
      <c r="AP4057" s="9"/>
      <c r="AS4057" s="9"/>
      <c r="AV4057" s="9"/>
      <c r="AW4057" s="9"/>
      <c r="AY4057" s="9"/>
      <c r="BB4057" s="9"/>
    </row>
    <row r="4058" spans="3:54">
      <c r="C4058" s="9"/>
      <c r="F4058" s="9"/>
      <c r="G4058" s="9"/>
      <c r="I4058" s="9"/>
      <c r="L4058" s="9"/>
      <c r="O4058" s="9"/>
      <c r="P4058" s="9"/>
      <c r="R4058" s="9"/>
      <c r="U4058" s="9"/>
      <c r="AP4058" s="9"/>
      <c r="AS4058" s="9"/>
      <c r="AV4058" s="9"/>
      <c r="AW4058" s="9"/>
      <c r="AY4058" s="9"/>
      <c r="BB4058" s="9"/>
    </row>
    <row r="4059" spans="3:54">
      <c r="C4059" s="9"/>
      <c r="F4059" s="9"/>
      <c r="G4059" s="9"/>
      <c r="I4059" s="9"/>
      <c r="L4059" s="9"/>
      <c r="O4059" s="9"/>
      <c r="P4059" s="9"/>
      <c r="R4059" s="9"/>
      <c r="U4059" s="9"/>
      <c r="AP4059" s="9"/>
      <c r="AS4059" s="9"/>
      <c r="AV4059" s="9"/>
      <c r="AW4059" s="9"/>
      <c r="AY4059" s="9"/>
      <c r="BB4059" s="9"/>
    </row>
    <row r="4060" spans="3:54">
      <c r="C4060" s="9"/>
      <c r="F4060" s="9"/>
      <c r="G4060" s="9"/>
      <c r="I4060" s="9"/>
      <c r="L4060" s="9"/>
      <c r="O4060" s="9"/>
      <c r="P4060" s="9"/>
      <c r="R4060" s="9"/>
      <c r="U4060" s="9"/>
      <c r="AP4060" s="9"/>
      <c r="AS4060" s="9"/>
      <c r="AV4060" s="9"/>
      <c r="AW4060" s="9"/>
      <c r="AY4060" s="9"/>
      <c r="BB4060" s="9"/>
    </row>
    <row r="4061" spans="3:54">
      <c r="C4061" s="9"/>
      <c r="F4061" s="9"/>
      <c r="G4061" s="9"/>
      <c r="I4061" s="9"/>
      <c r="L4061" s="9"/>
      <c r="O4061" s="9"/>
      <c r="P4061" s="9"/>
      <c r="R4061" s="9"/>
      <c r="U4061" s="9"/>
      <c r="AP4061" s="9"/>
      <c r="AS4061" s="9"/>
      <c r="AV4061" s="9"/>
      <c r="AW4061" s="9"/>
      <c r="AY4061" s="9"/>
      <c r="BB4061" s="9"/>
    </row>
    <row r="4062" spans="3:54">
      <c r="C4062" s="9"/>
      <c r="F4062" s="9"/>
      <c r="G4062" s="9"/>
      <c r="I4062" s="9"/>
      <c r="L4062" s="9"/>
      <c r="O4062" s="9"/>
      <c r="P4062" s="9"/>
      <c r="R4062" s="9"/>
      <c r="U4062" s="9"/>
      <c r="AP4062" s="9"/>
      <c r="AS4062" s="9"/>
      <c r="AV4062" s="9"/>
      <c r="AW4062" s="9"/>
      <c r="AY4062" s="9"/>
      <c r="BB4062" s="9"/>
    </row>
    <row r="4063" spans="3:54">
      <c r="C4063" s="9"/>
      <c r="F4063" s="9"/>
      <c r="G4063" s="9"/>
      <c r="I4063" s="9"/>
      <c r="L4063" s="9"/>
      <c r="O4063" s="9"/>
      <c r="P4063" s="9"/>
      <c r="R4063" s="9"/>
      <c r="U4063" s="9"/>
      <c r="AP4063" s="9"/>
      <c r="AS4063" s="9"/>
      <c r="AV4063" s="9"/>
      <c r="AW4063" s="9"/>
      <c r="AY4063" s="9"/>
      <c r="BB4063" s="9"/>
    </row>
    <row r="4064" spans="3:54">
      <c r="C4064" s="9"/>
      <c r="F4064" s="9"/>
      <c r="G4064" s="9"/>
      <c r="I4064" s="9"/>
      <c r="L4064" s="9"/>
      <c r="O4064" s="9"/>
      <c r="P4064" s="9"/>
      <c r="R4064" s="9"/>
      <c r="U4064" s="9"/>
      <c r="AP4064" s="9"/>
      <c r="AS4064" s="9"/>
      <c r="AV4064" s="9"/>
      <c r="AW4064" s="9"/>
      <c r="AY4064" s="9"/>
      <c r="BB4064" s="9"/>
    </row>
    <row r="4065" spans="3:54">
      <c r="C4065" s="9"/>
      <c r="F4065" s="9"/>
      <c r="G4065" s="9"/>
      <c r="I4065" s="9"/>
      <c r="L4065" s="9"/>
      <c r="O4065" s="9"/>
      <c r="P4065" s="9"/>
      <c r="R4065" s="9"/>
      <c r="U4065" s="9"/>
      <c r="AP4065" s="9"/>
      <c r="AS4065" s="9"/>
      <c r="AV4065" s="9"/>
      <c r="AW4065" s="9"/>
      <c r="AY4065" s="9"/>
      <c r="BB4065" s="9"/>
    </row>
    <row r="4066" spans="3:54">
      <c r="C4066" s="9"/>
      <c r="F4066" s="9"/>
      <c r="G4066" s="9"/>
      <c r="I4066" s="9"/>
      <c r="L4066" s="9"/>
      <c r="O4066" s="9"/>
      <c r="P4066" s="9"/>
      <c r="R4066" s="9"/>
      <c r="U4066" s="9"/>
      <c r="AP4066" s="9"/>
      <c r="AS4066" s="9"/>
      <c r="AV4066" s="9"/>
      <c r="AW4066" s="9"/>
      <c r="AY4066" s="9"/>
      <c r="BB4066" s="9"/>
    </row>
    <row r="4067" spans="3:54">
      <c r="C4067" s="9"/>
      <c r="F4067" s="9"/>
      <c r="G4067" s="9"/>
      <c r="I4067" s="9"/>
      <c r="L4067" s="9"/>
      <c r="O4067" s="9"/>
      <c r="P4067" s="9"/>
      <c r="R4067" s="9"/>
      <c r="U4067" s="9"/>
      <c r="AP4067" s="9"/>
      <c r="AS4067" s="9"/>
      <c r="AV4067" s="9"/>
      <c r="AW4067" s="9"/>
      <c r="AY4067" s="9"/>
      <c r="BB4067" s="9"/>
    </row>
    <row r="4068" spans="3:54">
      <c r="C4068" s="9"/>
      <c r="F4068" s="9"/>
      <c r="G4068" s="9"/>
      <c r="I4068" s="9"/>
      <c r="L4068" s="9"/>
      <c r="O4068" s="9"/>
      <c r="P4068" s="9"/>
      <c r="R4068" s="9"/>
      <c r="U4068" s="9"/>
      <c r="AP4068" s="9"/>
      <c r="AS4068" s="9"/>
      <c r="AV4068" s="9"/>
      <c r="AW4068" s="9"/>
      <c r="AY4068" s="9"/>
      <c r="BB4068" s="9"/>
    </row>
    <row r="4069" spans="3:54">
      <c r="C4069" s="9"/>
      <c r="F4069" s="9"/>
      <c r="G4069" s="9"/>
      <c r="I4069" s="9"/>
      <c r="L4069" s="9"/>
      <c r="O4069" s="9"/>
      <c r="P4069" s="9"/>
      <c r="R4069" s="9"/>
      <c r="U4069" s="9"/>
      <c r="AP4069" s="9"/>
      <c r="AS4069" s="9"/>
      <c r="AV4069" s="9"/>
      <c r="AW4069" s="9"/>
      <c r="AY4069" s="9"/>
      <c r="BB4069" s="9"/>
    </row>
    <row r="4070" spans="3:54">
      <c r="C4070" s="9"/>
      <c r="F4070" s="9"/>
      <c r="G4070" s="9"/>
      <c r="I4070" s="9"/>
      <c r="L4070" s="9"/>
      <c r="O4070" s="9"/>
      <c r="P4070" s="9"/>
      <c r="R4070" s="9"/>
      <c r="U4070" s="9"/>
      <c r="AP4070" s="9"/>
      <c r="AS4070" s="9"/>
      <c r="AV4070" s="9"/>
      <c r="AW4070" s="9"/>
      <c r="AY4070" s="9"/>
      <c r="BB4070" s="9"/>
    </row>
    <row r="4071" spans="3:54">
      <c r="C4071" s="9"/>
      <c r="F4071" s="9"/>
      <c r="G4071" s="9"/>
      <c r="I4071" s="9"/>
      <c r="L4071" s="9"/>
      <c r="O4071" s="9"/>
      <c r="P4071" s="9"/>
      <c r="R4071" s="9"/>
      <c r="U4071" s="9"/>
      <c r="AP4071" s="9"/>
      <c r="AS4071" s="9"/>
      <c r="AV4071" s="9"/>
      <c r="AW4071" s="9"/>
      <c r="AY4071" s="9"/>
      <c r="BB4071" s="9"/>
    </row>
    <row r="4072" spans="3:54">
      <c r="C4072" s="9"/>
      <c r="F4072" s="9"/>
      <c r="G4072" s="9"/>
      <c r="I4072" s="9"/>
      <c r="L4072" s="9"/>
      <c r="O4072" s="9"/>
      <c r="P4072" s="9"/>
      <c r="R4072" s="9"/>
      <c r="U4072" s="9"/>
      <c r="AP4072" s="9"/>
      <c r="AS4072" s="9"/>
      <c r="AV4072" s="9"/>
      <c r="AW4072" s="9"/>
      <c r="AY4072" s="9"/>
      <c r="BB4072" s="9"/>
    </row>
    <row r="4073" spans="3:54">
      <c r="C4073" s="9"/>
      <c r="F4073" s="9"/>
      <c r="G4073" s="9"/>
      <c r="I4073" s="9"/>
      <c r="L4073" s="9"/>
      <c r="O4073" s="9"/>
      <c r="P4073" s="9"/>
      <c r="R4073" s="9"/>
      <c r="U4073" s="9"/>
      <c r="AP4073" s="9"/>
      <c r="AS4073" s="9"/>
      <c r="AV4073" s="9"/>
      <c r="AW4073" s="9"/>
      <c r="AY4073" s="9"/>
      <c r="BB4073" s="9"/>
    </row>
    <row r="4074" spans="3:54">
      <c r="C4074" s="9"/>
      <c r="F4074" s="9"/>
      <c r="G4074" s="9"/>
      <c r="I4074" s="9"/>
      <c r="L4074" s="9"/>
      <c r="O4074" s="9"/>
      <c r="P4074" s="9"/>
      <c r="R4074" s="9"/>
      <c r="U4074" s="9"/>
      <c r="AP4074" s="9"/>
      <c r="AS4074" s="9"/>
      <c r="AV4074" s="9"/>
      <c r="AW4074" s="9"/>
      <c r="AY4074" s="9"/>
      <c r="BB4074" s="9"/>
    </row>
    <row r="4075" spans="3:54">
      <c r="C4075" s="9"/>
      <c r="F4075" s="9"/>
      <c r="G4075" s="9"/>
      <c r="I4075" s="9"/>
      <c r="L4075" s="9"/>
      <c r="O4075" s="9"/>
      <c r="P4075" s="9"/>
      <c r="R4075" s="9"/>
      <c r="U4075" s="9"/>
      <c r="AP4075" s="9"/>
      <c r="AS4075" s="9"/>
      <c r="AV4075" s="9"/>
      <c r="AW4075" s="9"/>
      <c r="AY4075" s="9"/>
      <c r="BB4075" s="9"/>
    </row>
    <row r="4076" spans="3:54">
      <c r="C4076" s="9"/>
      <c r="F4076" s="9"/>
      <c r="G4076" s="9"/>
      <c r="I4076" s="9"/>
      <c r="L4076" s="9"/>
      <c r="O4076" s="9"/>
      <c r="P4076" s="9"/>
      <c r="R4076" s="9"/>
      <c r="U4076" s="9"/>
      <c r="AP4076" s="9"/>
      <c r="AS4076" s="9"/>
      <c r="AV4076" s="9"/>
      <c r="AW4076" s="9"/>
      <c r="AY4076" s="9"/>
      <c r="BB4076" s="9"/>
    </row>
    <row r="4077" spans="3:54">
      <c r="C4077" s="9"/>
      <c r="F4077" s="9"/>
      <c r="G4077" s="9"/>
      <c r="I4077" s="9"/>
      <c r="L4077" s="9"/>
      <c r="O4077" s="9"/>
      <c r="P4077" s="9"/>
      <c r="R4077" s="9"/>
      <c r="U4077" s="9"/>
      <c r="AP4077" s="9"/>
      <c r="AS4077" s="9"/>
      <c r="AV4077" s="9"/>
      <c r="AW4077" s="9"/>
      <c r="AY4077" s="9"/>
      <c r="BB4077" s="9"/>
    </row>
    <row r="4078" spans="3:54">
      <c r="C4078" s="9"/>
      <c r="F4078" s="9"/>
      <c r="G4078" s="9"/>
      <c r="I4078" s="9"/>
      <c r="L4078" s="9"/>
      <c r="O4078" s="9"/>
      <c r="P4078" s="9"/>
      <c r="R4078" s="9"/>
      <c r="U4078" s="9"/>
      <c r="AP4078" s="9"/>
      <c r="AS4078" s="9"/>
      <c r="AV4078" s="9"/>
      <c r="AW4078" s="9"/>
      <c r="AY4078" s="9"/>
      <c r="BB4078" s="9"/>
    </row>
    <row r="4079" spans="3:54">
      <c r="C4079" s="9"/>
      <c r="F4079" s="9"/>
      <c r="G4079" s="9"/>
      <c r="I4079" s="9"/>
      <c r="L4079" s="9"/>
      <c r="O4079" s="9"/>
      <c r="P4079" s="9"/>
      <c r="R4079" s="9"/>
      <c r="U4079" s="9"/>
      <c r="AP4079" s="9"/>
      <c r="AS4079" s="9"/>
      <c r="AV4079" s="9"/>
      <c r="AW4079" s="9"/>
      <c r="AY4079" s="9"/>
      <c r="BB4079" s="9"/>
    </row>
    <row r="4080" spans="3:54">
      <c r="C4080" s="9"/>
      <c r="F4080" s="9"/>
      <c r="G4080" s="9"/>
      <c r="I4080" s="9"/>
      <c r="L4080" s="9"/>
      <c r="O4080" s="9"/>
      <c r="P4080" s="9"/>
      <c r="R4080" s="9"/>
      <c r="U4080" s="9"/>
      <c r="AP4080" s="9"/>
      <c r="AS4080" s="9"/>
      <c r="AV4080" s="9"/>
      <c r="AW4080" s="9"/>
      <c r="AY4080" s="9"/>
      <c r="BB4080" s="9"/>
    </row>
    <row r="4081" spans="3:54">
      <c r="C4081" s="9"/>
      <c r="F4081" s="9"/>
      <c r="G4081" s="9"/>
      <c r="I4081" s="9"/>
      <c r="L4081" s="9"/>
      <c r="O4081" s="9"/>
      <c r="P4081" s="9"/>
      <c r="R4081" s="9"/>
      <c r="U4081" s="9"/>
      <c r="AP4081" s="9"/>
      <c r="AS4081" s="9"/>
      <c r="AV4081" s="9"/>
      <c r="AW4081" s="9"/>
      <c r="AY4081" s="9"/>
      <c r="BB4081" s="9"/>
    </row>
    <row r="4082" spans="3:54">
      <c r="C4082" s="9"/>
      <c r="F4082" s="9"/>
      <c r="G4082" s="9"/>
      <c r="I4082" s="9"/>
      <c r="L4082" s="9"/>
      <c r="O4082" s="9"/>
      <c r="P4082" s="9"/>
      <c r="R4082" s="9"/>
      <c r="U4082" s="9"/>
      <c r="AP4082" s="9"/>
      <c r="AS4082" s="9"/>
      <c r="AV4082" s="9"/>
      <c r="AW4082" s="9"/>
      <c r="AY4082" s="9"/>
      <c r="BB4082" s="9"/>
    </row>
    <row r="4083" spans="3:54">
      <c r="C4083" s="9"/>
      <c r="F4083" s="9"/>
      <c r="G4083" s="9"/>
      <c r="I4083" s="9"/>
      <c r="L4083" s="9"/>
      <c r="O4083" s="9"/>
      <c r="P4083" s="9"/>
      <c r="R4083" s="9"/>
      <c r="U4083" s="9"/>
      <c r="AP4083" s="9"/>
      <c r="AS4083" s="9"/>
      <c r="AV4083" s="9"/>
      <c r="AW4083" s="9"/>
      <c r="AY4083" s="9"/>
      <c r="BB4083" s="9"/>
    </row>
    <row r="4084" spans="3:54">
      <c r="C4084" s="9"/>
      <c r="F4084" s="9"/>
      <c r="G4084" s="9"/>
      <c r="I4084" s="9"/>
      <c r="L4084" s="9"/>
      <c r="O4084" s="9"/>
      <c r="P4084" s="9"/>
      <c r="R4084" s="9"/>
      <c r="U4084" s="9"/>
      <c r="AP4084" s="9"/>
      <c r="AS4084" s="9"/>
      <c r="AV4084" s="9"/>
      <c r="AW4084" s="9"/>
      <c r="AY4084" s="9"/>
      <c r="BB4084" s="9"/>
    </row>
    <row r="4085" spans="3:54">
      <c r="C4085" s="9"/>
      <c r="F4085" s="9"/>
      <c r="G4085" s="9"/>
      <c r="I4085" s="9"/>
      <c r="L4085" s="9"/>
      <c r="O4085" s="9"/>
      <c r="P4085" s="9"/>
      <c r="R4085" s="9"/>
      <c r="U4085" s="9"/>
      <c r="AP4085" s="9"/>
      <c r="AS4085" s="9"/>
      <c r="AV4085" s="9"/>
      <c r="AW4085" s="9"/>
      <c r="AY4085" s="9"/>
      <c r="BB4085" s="9"/>
    </row>
    <row r="4086" spans="3:54">
      <c r="C4086" s="9"/>
      <c r="F4086" s="9"/>
      <c r="G4086" s="9"/>
      <c r="I4086" s="9"/>
      <c r="L4086" s="9"/>
      <c r="O4086" s="9"/>
      <c r="P4086" s="9"/>
      <c r="R4086" s="9"/>
      <c r="U4086" s="9"/>
      <c r="AP4086" s="9"/>
      <c r="AS4086" s="9"/>
      <c r="AV4086" s="9"/>
      <c r="AW4086" s="9"/>
      <c r="AY4086" s="9"/>
      <c r="BB4086" s="9"/>
    </row>
    <row r="4087" spans="3:54">
      <c r="C4087" s="9"/>
      <c r="F4087" s="9"/>
      <c r="G4087" s="9"/>
      <c r="I4087" s="9"/>
      <c r="L4087" s="9"/>
      <c r="O4087" s="9"/>
      <c r="P4087" s="9"/>
      <c r="R4087" s="9"/>
      <c r="U4087" s="9"/>
      <c r="AP4087" s="9"/>
      <c r="AS4087" s="9"/>
      <c r="AV4087" s="9"/>
      <c r="AW4087" s="9"/>
      <c r="AY4087" s="9"/>
      <c r="BB4087" s="9"/>
    </row>
    <row r="4088" spans="3:54">
      <c r="C4088" s="9"/>
      <c r="F4088" s="9"/>
      <c r="G4088" s="9"/>
      <c r="I4088" s="9"/>
      <c r="L4088" s="9"/>
      <c r="O4088" s="9"/>
      <c r="P4088" s="9"/>
      <c r="R4088" s="9"/>
      <c r="U4088" s="9"/>
      <c r="AP4088" s="9"/>
      <c r="AS4088" s="9"/>
      <c r="AV4088" s="9"/>
      <c r="AW4088" s="9"/>
      <c r="AY4088" s="9"/>
      <c r="BB4088" s="9"/>
    </row>
    <row r="4089" spans="3:54">
      <c r="C4089" s="9"/>
      <c r="F4089" s="9"/>
      <c r="G4089" s="9"/>
      <c r="I4089" s="9"/>
      <c r="L4089" s="9"/>
      <c r="O4089" s="9"/>
      <c r="P4089" s="9"/>
      <c r="R4089" s="9"/>
      <c r="U4089" s="9"/>
      <c r="AP4089" s="9"/>
      <c r="AS4089" s="9"/>
      <c r="AV4089" s="9"/>
      <c r="AW4089" s="9"/>
      <c r="AY4089" s="9"/>
      <c r="BB4089" s="9"/>
    </row>
    <row r="4090" spans="3:54">
      <c r="C4090" s="9"/>
      <c r="F4090" s="9"/>
      <c r="G4090" s="9"/>
      <c r="I4090" s="9"/>
      <c r="L4090" s="9"/>
      <c r="O4090" s="9"/>
      <c r="P4090" s="9"/>
      <c r="R4090" s="9"/>
      <c r="U4090" s="9"/>
      <c r="AP4090" s="9"/>
      <c r="AS4090" s="9"/>
      <c r="AV4090" s="9"/>
      <c r="AW4090" s="9"/>
      <c r="AY4090" s="9"/>
      <c r="BB4090" s="9"/>
    </row>
    <row r="4091" spans="3:54">
      <c r="C4091" s="9"/>
      <c r="F4091" s="9"/>
      <c r="G4091" s="9"/>
      <c r="I4091" s="9"/>
      <c r="L4091" s="9"/>
      <c r="O4091" s="9"/>
      <c r="P4091" s="9"/>
      <c r="R4091" s="9"/>
      <c r="U4091" s="9"/>
      <c r="AP4091" s="9"/>
      <c r="AS4091" s="9"/>
      <c r="AV4091" s="9"/>
      <c r="AW4091" s="9"/>
      <c r="AY4091" s="9"/>
      <c r="BB4091" s="9"/>
    </row>
    <row r="4092" spans="3:54">
      <c r="C4092" s="9"/>
      <c r="F4092" s="9"/>
      <c r="G4092" s="9"/>
      <c r="I4092" s="9"/>
      <c r="L4092" s="9"/>
      <c r="O4092" s="9"/>
      <c r="P4092" s="9"/>
      <c r="R4092" s="9"/>
      <c r="U4092" s="9"/>
      <c r="AP4092" s="9"/>
      <c r="AS4092" s="9"/>
      <c r="AV4092" s="9"/>
      <c r="AW4092" s="9"/>
      <c r="AY4092" s="9"/>
      <c r="BB4092" s="9"/>
    </row>
    <row r="4093" spans="3:54">
      <c r="C4093" s="9"/>
      <c r="F4093" s="9"/>
      <c r="G4093" s="9"/>
      <c r="I4093" s="9"/>
      <c r="L4093" s="9"/>
      <c r="O4093" s="9"/>
      <c r="P4093" s="9"/>
      <c r="R4093" s="9"/>
      <c r="U4093" s="9"/>
      <c r="AP4093" s="9"/>
      <c r="AS4093" s="9"/>
      <c r="AV4093" s="9"/>
      <c r="AW4093" s="9"/>
      <c r="AY4093" s="9"/>
      <c r="BB4093" s="9"/>
    </row>
    <row r="4094" spans="3:54">
      <c r="C4094" s="9"/>
      <c r="F4094" s="9"/>
      <c r="G4094" s="9"/>
      <c r="I4094" s="9"/>
      <c r="L4094" s="9"/>
      <c r="O4094" s="9"/>
      <c r="P4094" s="9"/>
      <c r="R4094" s="9"/>
      <c r="U4094" s="9"/>
      <c r="AP4094" s="9"/>
      <c r="AS4094" s="9"/>
      <c r="AV4094" s="9"/>
      <c r="AW4094" s="9"/>
      <c r="AY4094" s="9"/>
      <c r="BB4094" s="9"/>
    </row>
    <row r="4095" spans="3:54">
      <c r="C4095" s="9"/>
      <c r="F4095" s="9"/>
      <c r="G4095" s="9"/>
      <c r="I4095" s="9"/>
      <c r="L4095" s="9"/>
      <c r="O4095" s="9"/>
      <c r="P4095" s="9"/>
      <c r="R4095" s="9"/>
      <c r="U4095" s="9"/>
      <c r="AP4095" s="9"/>
      <c r="AS4095" s="9"/>
      <c r="AV4095" s="9"/>
      <c r="AW4095" s="9"/>
      <c r="AY4095" s="9"/>
      <c r="BB4095" s="9"/>
    </row>
    <row r="4096" spans="3:54">
      <c r="C4096" s="9"/>
      <c r="F4096" s="9"/>
      <c r="G4096" s="9"/>
      <c r="I4096" s="9"/>
      <c r="L4096" s="9"/>
      <c r="O4096" s="9"/>
      <c r="P4096" s="9"/>
      <c r="R4096" s="9"/>
      <c r="U4096" s="9"/>
      <c r="AP4096" s="9"/>
      <c r="AS4096" s="9"/>
      <c r="AV4096" s="9"/>
      <c r="AW4096" s="9"/>
      <c r="AY4096" s="9"/>
      <c r="BB4096" s="9"/>
    </row>
    <row r="4097" spans="3:54">
      <c r="C4097" s="9"/>
      <c r="F4097" s="9"/>
      <c r="G4097" s="9"/>
      <c r="I4097" s="9"/>
      <c r="L4097" s="9"/>
      <c r="O4097" s="9"/>
      <c r="P4097" s="9"/>
      <c r="R4097" s="9"/>
      <c r="U4097" s="9"/>
      <c r="AP4097" s="9"/>
      <c r="AS4097" s="9"/>
      <c r="AV4097" s="9"/>
      <c r="AW4097" s="9"/>
      <c r="AY4097" s="9"/>
      <c r="BB4097" s="9"/>
    </row>
    <row r="4098" spans="3:54">
      <c r="C4098" s="9"/>
      <c r="F4098" s="9"/>
      <c r="G4098" s="9"/>
      <c r="I4098" s="9"/>
      <c r="L4098" s="9"/>
      <c r="O4098" s="9"/>
      <c r="P4098" s="9"/>
      <c r="R4098" s="9"/>
      <c r="U4098" s="9"/>
      <c r="AP4098" s="9"/>
      <c r="AS4098" s="9"/>
      <c r="AV4098" s="9"/>
      <c r="AW4098" s="9"/>
      <c r="AY4098" s="9"/>
      <c r="BB4098" s="9"/>
    </row>
    <row r="4099" spans="3:54">
      <c r="C4099" s="9"/>
      <c r="F4099" s="9"/>
      <c r="G4099" s="9"/>
      <c r="I4099" s="9"/>
      <c r="L4099" s="9"/>
      <c r="O4099" s="9"/>
      <c r="P4099" s="9"/>
      <c r="R4099" s="9"/>
      <c r="U4099" s="9"/>
      <c r="AP4099" s="9"/>
      <c r="AS4099" s="9"/>
      <c r="AV4099" s="9"/>
      <c r="AW4099" s="9"/>
      <c r="AY4099" s="9"/>
      <c r="BB4099" s="9"/>
    </row>
    <row r="4100" spans="3:54">
      <c r="C4100" s="9"/>
      <c r="F4100" s="9"/>
      <c r="G4100" s="9"/>
      <c r="I4100" s="9"/>
      <c r="L4100" s="9"/>
      <c r="O4100" s="9"/>
      <c r="P4100" s="9"/>
      <c r="R4100" s="9"/>
      <c r="U4100" s="9"/>
      <c r="AP4100" s="9"/>
      <c r="AS4100" s="9"/>
      <c r="AV4100" s="9"/>
      <c r="AW4100" s="9"/>
      <c r="AY4100" s="9"/>
      <c r="BB4100" s="9"/>
    </row>
    <row r="4101" spans="3:54">
      <c r="C4101" s="9"/>
      <c r="F4101" s="9"/>
      <c r="G4101" s="9"/>
      <c r="I4101" s="9"/>
      <c r="L4101" s="9"/>
      <c r="O4101" s="9"/>
      <c r="P4101" s="9"/>
      <c r="R4101" s="9"/>
      <c r="U4101" s="9"/>
      <c r="AP4101" s="9"/>
      <c r="AS4101" s="9"/>
      <c r="AV4101" s="9"/>
      <c r="AW4101" s="9"/>
      <c r="AY4101" s="9"/>
      <c r="BB4101" s="9"/>
    </row>
    <row r="4102" spans="3:54">
      <c r="C4102" s="9"/>
      <c r="F4102" s="9"/>
      <c r="G4102" s="9"/>
      <c r="I4102" s="9"/>
      <c r="L4102" s="9"/>
      <c r="O4102" s="9"/>
      <c r="P4102" s="9"/>
      <c r="R4102" s="9"/>
      <c r="U4102" s="9"/>
      <c r="AP4102" s="9"/>
      <c r="AS4102" s="9"/>
      <c r="AV4102" s="9"/>
      <c r="AW4102" s="9"/>
      <c r="AY4102" s="9"/>
      <c r="BB4102" s="9"/>
    </row>
    <row r="4103" spans="3:54">
      <c r="C4103" s="9"/>
      <c r="F4103" s="9"/>
      <c r="G4103" s="9"/>
      <c r="I4103" s="9"/>
      <c r="L4103" s="9"/>
      <c r="O4103" s="9"/>
      <c r="P4103" s="9"/>
      <c r="R4103" s="9"/>
      <c r="U4103" s="9"/>
      <c r="AP4103" s="9"/>
      <c r="AS4103" s="9"/>
      <c r="AV4103" s="9"/>
      <c r="AW4103" s="9"/>
      <c r="AY4103" s="9"/>
      <c r="BB4103" s="9"/>
    </row>
    <row r="4104" spans="3:54">
      <c r="C4104" s="9"/>
      <c r="F4104" s="9"/>
      <c r="G4104" s="9"/>
      <c r="I4104" s="9"/>
      <c r="L4104" s="9"/>
      <c r="O4104" s="9"/>
      <c r="P4104" s="9"/>
      <c r="R4104" s="9"/>
      <c r="U4104" s="9"/>
      <c r="AP4104" s="9"/>
      <c r="AS4104" s="9"/>
      <c r="AV4104" s="9"/>
      <c r="AW4104" s="9"/>
      <c r="AY4104" s="9"/>
      <c r="BB4104" s="9"/>
    </row>
    <row r="4105" spans="3:54">
      <c r="C4105" s="9"/>
      <c r="F4105" s="9"/>
      <c r="G4105" s="9"/>
      <c r="I4105" s="9"/>
      <c r="L4105" s="9"/>
      <c r="O4105" s="9"/>
      <c r="P4105" s="9"/>
      <c r="R4105" s="9"/>
      <c r="U4105" s="9"/>
      <c r="AP4105" s="9"/>
      <c r="AS4105" s="9"/>
      <c r="AV4105" s="9"/>
      <c r="AW4105" s="9"/>
      <c r="AY4105" s="9"/>
      <c r="BB4105" s="9"/>
    </row>
    <row r="4106" spans="3:54">
      <c r="C4106" s="9"/>
      <c r="F4106" s="9"/>
      <c r="G4106" s="9"/>
      <c r="I4106" s="9"/>
      <c r="L4106" s="9"/>
      <c r="O4106" s="9"/>
      <c r="P4106" s="9"/>
      <c r="R4106" s="9"/>
      <c r="U4106" s="9"/>
      <c r="AP4106" s="9"/>
      <c r="AS4106" s="9"/>
      <c r="AV4106" s="9"/>
      <c r="AW4106" s="9"/>
      <c r="AY4106" s="9"/>
      <c r="BB4106" s="9"/>
    </row>
    <row r="4107" spans="3:54">
      <c r="C4107" s="9"/>
      <c r="F4107" s="9"/>
      <c r="G4107" s="9"/>
      <c r="I4107" s="9"/>
      <c r="L4107" s="9"/>
      <c r="O4107" s="9"/>
      <c r="P4107" s="9"/>
      <c r="R4107" s="9"/>
      <c r="U4107" s="9"/>
      <c r="AP4107" s="9"/>
      <c r="AS4107" s="9"/>
      <c r="AV4107" s="9"/>
      <c r="AW4107" s="9"/>
      <c r="AY4107" s="9"/>
      <c r="BB4107" s="9"/>
    </row>
    <row r="4108" spans="3:54">
      <c r="C4108" s="9"/>
      <c r="F4108" s="9"/>
      <c r="G4108" s="9"/>
      <c r="I4108" s="9"/>
      <c r="L4108" s="9"/>
      <c r="O4108" s="9"/>
      <c r="P4108" s="9"/>
      <c r="R4108" s="9"/>
      <c r="U4108" s="9"/>
      <c r="AP4108" s="9"/>
      <c r="AS4108" s="9"/>
      <c r="AV4108" s="9"/>
      <c r="AW4108" s="9"/>
      <c r="AY4108" s="9"/>
      <c r="BB4108" s="9"/>
    </row>
    <row r="4109" spans="3:54">
      <c r="C4109" s="9"/>
      <c r="F4109" s="9"/>
      <c r="G4109" s="9"/>
      <c r="I4109" s="9"/>
      <c r="L4109" s="9"/>
      <c r="O4109" s="9"/>
      <c r="P4109" s="9"/>
      <c r="R4109" s="9"/>
      <c r="U4109" s="9"/>
      <c r="AP4109" s="9"/>
      <c r="AS4109" s="9"/>
      <c r="AV4109" s="9"/>
      <c r="AW4109" s="9"/>
      <c r="AY4109" s="9"/>
      <c r="BB4109" s="9"/>
    </row>
    <row r="4110" spans="3:54">
      <c r="C4110" s="9"/>
      <c r="F4110" s="9"/>
      <c r="G4110" s="9"/>
      <c r="I4110" s="9"/>
      <c r="L4110" s="9"/>
      <c r="O4110" s="9"/>
      <c r="P4110" s="9"/>
      <c r="R4110" s="9"/>
      <c r="U4110" s="9"/>
      <c r="AP4110" s="9"/>
      <c r="AS4110" s="9"/>
      <c r="AV4110" s="9"/>
      <c r="AW4110" s="9"/>
      <c r="AY4110" s="9"/>
      <c r="BB4110" s="9"/>
    </row>
    <row r="4111" spans="3:54">
      <c r="C4111" s="9"/>
      <c r="F4111" s="9"/>
      <c r="G4111" s="9"/>
      <c r="I4111" s="9"/>
      <c r="L4111" s="9"/>
      <c r="O4111" s="9"/>
      <c r="P4111" s="9"/>
      <c r="R4111" s="9"/>
      <c r="U4111" s="9"/>
      <c r="AP4111" s="9"/>
      <c r="AS4111" s="9"/>
      <c r="AV4111" s="9"/>
      <c r="AW4111" s="9"/>
      <c r="AY4111" s="9"/>
      <c r="BB4111" s="9"/>
    </row>
    <row r="4112" spans="3:54">
      <c r="C4112" s="9"/>
      <c r="F4112" s="9"/>
      <c r="G4112" s="9"/>
      <c r="I4112" s="9"/>
      <c r="L4112" s="9"/>
      <c r="O4112" s="9"/>
      <c r="P4112" s="9"/>
      <c r="R4112" s="9"/>
      <c r="U4112" s="9"/>
      <c r="AP4112" s="9"/>
      <c r="AS4112" s="9"/>
      <c r="AV4112" s="9"/>
      <c r="AW4112" s="9"/>
      <c r="AY4112" s="9"/>
      <c r="BB4112" s="9"/>
    </row>
    <row r="4113" spans="3:54">
      <c r="C4113" s="9"/>
      <c r="F4113" s="9"/>
      <c r="G4113" s="9"/>
      <c r="I4113" s="9"/>
      <c r="L4113" s="9"/>
      <c r="O4113" s="9"/>
      <c r="P4113" s="9"/>
      <c r="R4113" s="9"/>
      <c r="U4113" s="9"/>
      <c r="AP4113" s="9"/>
      <c r="AS4113" s="9"/>
      <c r="AV4113" s="9"/>
      <c r="AW4113" s="9"/>
      <c r="AY4113" s="9"/>
      <c r="BB4113" s="9"/>
    </row>
    <row r="4114" spans="3:54">
      <c r="C4114" s="9"/>
      <c r="F4114" s="9"/>
      <c r="G4114" s="9"/>
      <c r="I4114" s="9"/>
      <c r="L4114" s="9"/>
      <c r="O4114" s="9"/>
      <c r="P4114" s="9"/>
      <c r="R4114" s="9"/>
      <c r="U4114" s="9"/>
      <c r="AP4114" s="9"/>
      <c r="AS4114" s="9"/>
      <c r="AV4114" s="9"/>
      <c r="AW4114" s="9"/>
      <c r="AY4114" s="9"/>
      <c r="BB4114" s="9"/>
    </row>
    <row r="4115" spans="3:54">
      <c r="C4115" s="9"/>
      <c r="F4115" s="9"/>
      <c r="G4115" s="9"/>
      <c r="I4115" s="9"/>
      <c r="L4115" s="9"/>
      <c r="O4115" s="9"/>
      <c r="P4115" s="9"/>
      <c r="R4115" s="9"/>
      <c r="U4115" s="9"/>
      <c r="AP4115" s="9"/>
      <c r="AS4115" s="9"/>
      <c r="AV4115" s="9"/>
      <c r="AW4115" s="9"/>
      <c r="AY4115" s="9"/>
      <c r="BB4115" s="9"/>
    </row>
    <row r="4116" spans="3:54">
      <c r="C4116" s="9"/>
      <c r="F4116" s="9"/>
      <c r="G4116" s="9"/>
      <c r="I4116" s="9"/>
      <c r="L4116" s="9"/>
      <c r="O4116" s="9"/>
      <c r="P4116" s="9"/>
      <c r="R4116" s="9"/>
      <c r="U4116" s="9"/>
      <c r="AP4116" s="9"/>
      <c r="AS4116" s="9"/>
      <c r="AV4116" s="9"/>
      <c r="AW4116" s="9"/>
      <c r="AY4116" s="9"/>
      <c r="BB4116" s="9"/>
    </row>
    <row r="4117" spans="3:54">
      <c r="C4117" s="9"/>
      <c r="F4117" s="9"/>
      <c r="G4117" s="9"/>
      <c r="I4117" s="9"/>
      <c r="L4117" s="9"/>
      <c r="O4117" s="9"/>
      <c r="P4117" s="9"/>
      <c r="R4117" s="9"/>
      <c r="U4117" s="9"/>
      <c r="AP4117" s="9"/>
      <c r="AS4117" s="9"/>
      <c r="AV4117" s="9"/>
      <c r="AW4117" s="9"/>
      <c r="AY4117" s="9"/>
      <c r="BB4117" s="9"/>
    </row>
    <row r="4118" spans="3:54">
      <c r="C4118" s="9"/>
      <c r="F4118" s="9"/>
      <c r="G4118" s="9"/>
      <c r="I4118" s="9"/>
      <c r="L4118" s="9"/>
      <c r="O4118" s="9"/>
      <c r="P4118" s="9"/>
      <c r="R4118" s="9"/>
      <c r="U4118" s="9"/>
      <c r="AP4118" s="9"/>
      <c r="AS4118" s="9"/>
      <c r="AV4118" s="9"/>
      <c r="AW4118" s="9"/>
      <c r="AY4118" s="9"/>
      <c r="BB4118" s="9"/>
    </row>
    <row r="4119" spans="3:54">
      <c r="C4119" s="9"/>
      <c r="F4119" s="9"/>
      <c r="G4119" s="9"/>
      <c r="I4119" s="9"/>
      <c r="L4119" s="9"/>
      <c r="O4119" s="9"/>
      <c r="P4119" s="9"/>
      <c r="R4119" s="9"/>
      <c r="U4119" s="9"/>
      <c r="AP4119" s="9"/>
      <c r="AS4119" s="9"/>
      <c r="AV4119" s="9"/>
      <c r="AW4119" s="9"/>
      <c r="AY4119" s="9"/>
      <c r="BB4119" s="9"/>
    </row>
    <row r="4120" spans="3:54">
      <c r="C4120" s="9"/>
      <c r="F4120" s="9"/>
      <c r="G4120" s="9"/>
      <c r="I4120" s="9"/>
      <c r="L4120" s="9"/>
      <c r="O4120" s="9"/>
      <c r="P4120" s="9"/>
      <c r="R4120" s="9"/>
      <c r="U4120" s="9"/>
      <c r="AP4120" s="9"/>
      <c r="AS4120" s="9"/>
      <c r="AV4120" s="9"/>
      <c r="AW4120" s="9"/>
      <c r="AY4120" s="9"/>
      <c r="BB4120" s="9"/>
    </row>
    <row r="4121" spans="3:54">
      <c r="C4121" s="9"/>
      <c r="F4121" s="9"/>
      <c r="G4121" s="9"/>
      <c r="I4121" s="9"/>
      <c r="L4121" s="9"/>
      <c r="O4121" s="9"/>
      <c r="P4121" s="9"/>
      <c r="R4121" s="9"/>
      <c r="U4121" s="9"/>
      <c r="AP4121" s="9"/>
      <c r="AS4121" s="9"/>
      <c r="AV4121" s="9"/>
      <c r="AW4121" s="9"/>
      <c r="AY4121" s="9"/>
      <c r="BB4121" s="9"/>
    </row>
    <row r="4122" spans="3:54">
      <c r="C4122" s="9"/>
      <c r="F4122" s="9"/>
      <c r="G4122" s="9"/>
      <c r="I4122" s="9"/>
      <c r="L4122" s="9"/>
      <c r="O4122" s="9"/>
      <c r="P4122" s="9"/>
      <c r="R4122" s="9"/>
      <c r="U4122" s="9"/>
      <c r="AP4122" s="9"/>
      <c r="AS4122" s="9"/>
      <c r="AV4122" s="9"/>
      <c r="AW4122" s="9"/>
      <c r="AY4122" s="9"/>
      <c r="BB4122" s="9"/>
    </row>
    <row r="4123" spans="3:54">
      <c r="C4123" s="9"/>
      <c r="F4123" s="9"/>
      <c r="G4123" s="9"/>
      <c r="I4123" s="9"/>
      <c r="L4123" s="9"/>
      <c r="O4123" s="9"/>
      <c r="P4123" s="9"/>
      <c r="R4123" s="9"/>
      <c r="U4123" s="9"/>
      <c r="AP4123" s="9"/>
      <c r="AS4123" s="9"/>
      <c r="AV4123" s="9"/>
      <c r="AW4123" s="9"/>
      <c r="AY4123" s="9"/>
      <c r="BB4123" s="9"/>
    </row>
    <row r="4124" spans="3:54">
      <c r="C4124" s="9"/>
      <c r="F4124" s="9"/>
      <c r="G4124" s="9"/>
      <c r="I4124" s="9"/>
      <c r="L4124" s="9"/>
      <c r="O4124" s="9"/>
      <c r="P4124" s="9"/>
      <c r="R4124" s="9"/>
      <c r="U4124" s="9"/>
      <c r="AP4124" s="9"/>
      <c r="AS4124" s="9"/>
      <c r="AV4124" s="9"/>
      <c r="AW4124" s="9"/>
      <c r="AY4124" s="9"/>
      <c r="BB4124" s="9"/>
    </row>
    <row r="4125" spans="3:54">
      <c r="C4125" s="9"/>
      <c r="F4125" s="9"/>
      <c r="G4125" s="9"/>
      <c r="I4125" s="9"/>
      <c r="L4125" s="9"/>
      <c r="O4125" s="9"/>
      <c r="P4125" s="9"/>
      <c r="R4125" s="9"/>
      <c r="U4125" s="9"/>
      <c r="AP4125" s="9"/>
      <c r="AS4125" s="9"/>
      <c r="AV4125" s="9"/>
      <c r="AW4125" s="9"/>
      <c r="AY4125" s="9"/>
      <c r="BB4125" s="9"/>
    </row>
    <row r="4126" spans="3:54">
      <c r="C4126" s="9"/>
      <c r="F4126" s="9"/>
      <c r="G4126" s="9"/>
      <c r="I4126" s="9"/>
      <c r="L4126" s="9"/>
      <c r="O4126" s="9"/>
      <c r="P4126" s="9"/>
      <c r="R4126" s="9"/>
      <c r="U4126" s="9"/>
      <c r="AP4126" s="9"/>
      <c r="AS4126" s="9"/>
      <c r="AV4126" s="9"/>
      <c r="AW4126" s="9"/>
      <c r="AY4126" s="9"/>
      <c r="BB4126" s="9"/>
    </row>
    <row r="4127" spans="3:54">
      <c r="C4127" s="9"/>
      <c r="F4127" s="9"/>
      <c r="G4127" s="9"/>
      <c r="I4127" s="9"/>
      <c r="L4127" s="9"/>
      <c r="O4127" s="9"/>
      <c r="P4127" s="9"/>
      <c r="R4127" s="9"/>
      <c r="U4127" s="9"/>
      <c r="AP4127" s="9"/>
      <c r="AS4127" s="9"/>
      <c r="AV4127" s="9"/>
      <c r="AW4127" s="9"/>
      <c r="AY4127" s="9"/>
      <c r="BB4127" s="9"/>
    </row>
    <row r="4128" spans="3:54">
      <c r="C4128" s="9"/>
      <c r="F4128" s="9"/>
      <c r="G4128" s="9"/>
      <c r="I4128" s="9"/>
      <c r="L4128" s="9"/>
      <c r="O4128" s="9"/>
      <c r="P4128" s="9"/>
      <c r="R4128" s="9"/>
      <c r="U4128" s="9"/>
      <c r="AP4128" s="9"/>
      <c r="AS4128" s="9"/>
      <c r="AV4128" s="9"/>
      <c r="AW4128" s="9"/>
      <c r="AY4128" s="9"/>
      <c r="BB4128" s="9"/>
    </row>
    <row r="4129" spans="3:54">
      <c r="C4129" s="9"/>
      <c r="F4129" s="9"/>
      <c r="G4129" s="9"/>
      <c r="I4129" s="9"/>
      <c r="L4129" s="9"/>
      <c r="O4129" s="9"/>
      <c r="P4129" s="9"/>
      <c r="R4129" s="9"/>
      <c r="U4129" s="9"/>
      <c r="AP4129" s="9"/>
      <c r="AS4129" s="9"/>
      <c r="AV4129" s="9"/>
      <c r="AW4129" s="9"/>
      <c r="AY4129" s="9"/>
      <c r="BB4129" s="9"/>
    </row>
    <row r="4130" spans="3:54">
      <c r="C4130" s="9"/>
      <c r="F4130" s="9"/>
      <c r="G4130" s="9"/>
      <c r="I4130" s="9"/>
      <c r="L4130" s="9"/>
      <c r="O4130" s="9"/>
      <c r="P4130" s="9"/>
      <c r="R4130" s="9"/>
      <c r="U4130" s="9"/>
      <c r="AP4130" s="9"/>
      <c r="AS4130" s="9"/>
      <c r="AV4130" s="9"/>
      <c r="AW4130" s="9"/>
      <c r="AY4130" s="9"/>
      <c r="BB4130" s="9"/>
    </row>
    <row r="4131" spans="3:54">
      <c r="C4131" s="9"/>
      <c r="F4131" s="9"/>
      <c r="G4131" s="9"/>
      <c r="I4131" s="9"/>
      <c r="L4131" s="9"/>
      <c r="O4131" s="9"/>
      <c r="P4131" s="9"/>
      <c r="R4131" s="9"/>
      <c r="U4131" s="9"/>
      <c r="AP4131" s="9"/>
      <c r="AS4131" s="9"/>
      <c r="AV4131" s="9"/>
      <c r="AW4131" s="9"/>
      <c r="AY4131" s="9"/>
      <c r="BB4131" s="9"/>
    </row>
    <row r="4132" spans="3:54">
      <c r="C4132" s="9"/>
      <c r="F4132" s="9"/>
      <c r="G4132" s="9"/>
      <c r="I4132" s="9"/>
      <c r="L4132" s="9"/>
      <c r="O4132" s="9"/>
      <c r="P4132" s="9"/>
      <c r="R4132" s="9"/>
      <c r="U4132" s="9"/>
      <c r="AP4132" s="9"/>
      <c r="AS4132" s="9"/>
      <c r="AV4132" s="9"/>
      <c r="AW4132" s="9"/>
      <c r="AY4132" s="9"/>
      <c r="BB4132" s="9"/>
    </row>
    <row r="4133" spans="3:54">
      <c r="C4133" s="9"/>
      <c r="F4133" s="9"/>
      <c r="G4133" s="9"/>
      <c r="I4133" s="9"/>
      <c r="L4133" s="9"/>
      <c r="O4133" s="9"/>
      <c r="P4133" s="9"/>
      <c r="R4133" s="9"/>
      <c r="U4133" s="9"/>
      <c r="AP4133" s="9"/>
      <c r="AS4133" s="9"/>
      <c r="AV4133" s="9"/>
      <c r="AW4133" s="9"/>
      <c r="AY4133" s="9"/>
      <c r="BB4133" s="9"/>
    </row>
    <row r="4134" spans="3:54">
      <c r="C4134" s="9"/>
      <c r="F4134" s="9"/>
      <c r="G4134" s="9"/>
      <c r="I4134" s="9"/>
      <c r="L4134" s="9"/>
      <c r="O4134" s="9"/>
      <c r="P4134" s="9"/>
      <c r="R4134" s="9"/>
      <c r="U4134" s="9"/>
      <c r="AP4134" s="9"/>
      <c r="AS4134" s="9"/>
      <c r="AV4134" s="9"/>
      <c r="AW4134" s="9"/>
      <c r="AY4134" s="9"/>
      <c r="BB4134" s="9"/>
    </row>
    <row r="4135" spans="3:54">
      <c r="C4135" s="9"/>
      <c r="F4135" s="9"/>
      <c r="G4135" s="9"/>
      <c r="I4135" s="9"/>
      <c r="L4135" s="9"/>
      <c r="O4135" s="9"/>
      <c r="P4135" s="9"/>
      <c r="R4135" s="9"/>
      <c r="U4135" s="9"/>
      <c r="AP4135" s="9"/>
      <c r="AS4135" s="9"/>
      <c r="AV4135" s="9"/>
      <c r="AW4135" s="9"/>
      <c r="AY4135" s="9"/>
      <c r="BB4135" s="9"/>
    </row>
    <row r="4136" spans="3:54">
      <c r="C4136" s="9"/>
      <c r="F4136" s="9"/>
      <c r="G4136" s="9"/>
      <c r="I4136" s="9"/>
      <c r="L4136" s="9"/>
      <c r="O4136" s="9"/>
      <c r="P4136" s="9"/>
      <c r="R4136" s="9"/>
      <c r="U4136" s="9"/>
      <c r="AP4136" s="9"/>
      <c r="AS4136" s="9"/>
      <c r="AV4136" s="9"/>
      <c r="AW4136" s="9"/>
      <c r="AY4136" s="9"/>
      <c r="BB4136" s="9"/>
    </row>
    <row r="4137" spans="3:54">
      <c r="C4137" s="9"/>
      <c r="F4137" s="9"/>
      <c r="G4137" s="9"/>
      <c r="I4137" s="9"/>
      <c r="L4137" s="9"/>
      <c r="O4137" s="9"/>
      <c r="P4137" s="9"/>
      <c r="R4137" s="9"/>
      <c r="U4137" s="9"/>
      <c r="AP4137" s="9"/>
      <c r="AS4137" s="9"/>
      <c r="AV4137" s="9"/>
      <c r="AW4137" s="9"/>
      <c r="AY4137" s="9"/>
      <c r="BB4137" s="9"/>
    </row>
    <row r="4138" spans="3:54">
      <c r="C4138" s="9"/>
      <c r="F4138" s="9"/>
      <c r="G4138" s="9"/>
      <c r="I4138" s="9"/>
      <c r="L4138" s="9"/>
      <c r="O4138" s="9"/>
      <c r="P4138" s="9"/>
      <c r="R4138" s="9"/>
      <c r="U4138" s="9"/>
      <c r="AP4138" s="9"/>
      <c r="AS4138" s="9"/>
      <c r="AV4138" s="9"/>
      <c r="AW4138" s="9"/>
      <c r="AY4138" s="9"/>
      <c r="BB4138" s="9"/>
    </row>
    <row r="4139" spans="3:54">
      <c r="C4139" s="9"/>
      <c r="F4139" s="9"/>
      <c r="G4139" s="9"/>
      <c r="I4139" s="9"/>
      <c r="L4139" s="9"/>
      <c r="O4139" s="9"/>
      <c r="P4139" s="9"/>
      <c r="R4139" s="9"/>
      <c r="U4139" s="9"/>
      <c r="AP4139" s="9"/>
      <c r="AS4139" s="9"/>
      <c r="AV4139" s="9"/>
      <c r="AW4139" s="9"/>
      <c r="AY4139" s="9"/>
      <c r="BB4139" s="9"/>
    </row>
    <row r="4140" spans="3:54">
      <c r="C4140" s="9"/>
      <c r="F4140" s="9"/>
      <c r="G4140" s="9"/>
      <c r="I4140" s="9"/>
      <c r="L4140" s="9"/>
      <c r="O4140" s="9"/>
      <c r="P4140" s="9"/>
      <c r="R4140" s="9"/>
      <c r="U4140" s="9"/>
      <c r="AP4140" s="9"/>
      <c r="AS4140" s="9"/>
      <c r="AV4140" s="9"/>
      <c r="AW4140" s="9"/>
      <c r="AY4140" s="9"/>
      <c r="BB4140" s="9"/>
    </row>
    <row r="4141" spans="3:54">
      <c r="C4141" s="9"/>
      <c r="F4141" s="9"/>
      <c r="G4141" s="9"/>
      <c r="I4141" s="9"/>
      <c r="L4141" s="9"/>
      <c r="O4141" s="9"/>
      <c r="P4141" s="9"/>
      <c r="R4141" s="9"/>
      <c r="U4141" s="9"/>
      <c r="AP4141" s="9"/>
      <c r="AS4141" s="9"/>
      <c r="AV4141" s="9"/>
      <c r="AW4141" s="9"/>
      <c r="AY4141" s="9"/>
      <c r="BB4141" s="9"/>
    </row>
    <row r="4142" spans="3:54">
      <c r="C4142" s="9"/>
      <c r="F4142" s="9"/>
      <c r="G4142" s="9"/>
      <c r="I4142" s="9"/>
      <c r="L4142" s="9"/>
      <c r="O4142" s="9"/>
      <c r="P4142" s="9"/>
      <c r="R4142" s="9"/>
      <c r="U4142" s="9"/>
      <c r="AP4142" s="9"/>
      <c r="AS4142" s="9"/>
      <c r="AV4142" s="9"/>
      <c r="AW4142" s="9"/>
      <c r="AY4142" s="9"/>
      <c r="BB4142" s="9"/>
    </row>
    <row r="4143" spans="3:54">
      <c r="C4143" s="9"/>
      <c r="F4143" s="9"/>
      <c r="G4143" s="9"/>
      <c r="I4143" s="9"/>
      <c r="L4143" s="9"/>
      <c r="O4143" s="9"/>
      <c r="P4143" s="9"/>
      <c r="R4143" s="9"/>
      <c r="U4143" s="9"/>
      <c r="AP4143" s="9"/>
      <c r="AS4143" s="9"/>
      <c r="AV4143" s="9"/>
      <c r="AW4143" s="9"/>
      <c r="AY4143" s="9"/>
      <c r="BB4143" s="9"/>
    </row>
    <row r="4144" spans="3:54">
      <c r="C4144" s="9"/>
      <c r="F4144" s="9"/>
      <c r="G4144" s="9"/>
      <c r="I4144" s="9"/>
      <c r="L4144" s="9"/>
      <c r="O4144" s="9"/>
      <c r="P4144" s="9"/>
      <c r="R4144" s="9"/>
      <c r="U4144" s="9"/>
      <c r="AP4144" s="9"/>
      <c r="AS4144" s="9"/>
      <c r="AV4144" s="9"/>
      <c r="AW4144" s="9"/>
      <c r="AY4144" s="9"/>
      <c r="BB4144" s="9"/>
    </row>
    <row r="4145" spans="3:54">
      <c r="C4145" s="9"/>
      <c r="F4145" s="9"/>
      <c r="G4145" s="9"/>
      <c r="I4145" s="9"/>
      <c r="L4145" s="9"/>
      <c r="O4145" s="9"/>
      <c r="P4145" s="9"/>
      <c r="R4145" s="9"/>
      <c r="U4145" s="9"/>
      <c r="AP4145" s="9"/>
      <c r="AS4145" s="9"/>
      <c r="AV4145" s="9"/>
      <c r="AW4145" s="9"/>
      <c r="AY4145" s="9"/>
      <c r="BB4145" s="9"/>
    </row>
    <row r="4146" spans="3:54">
      <c r="C4146" s="9"/>
      <c r="F4146" s="9"/>
      <c r="G4146" s="9"/>
      <c r="I4146" s="9"/>
      <c r="L4146" s="9"/>
      <c r="O4146" s="9"/>
      <c r="P4146" s="9"/>
      <c r="R4146" s="9"/>
      <c r="U4146" s="9"/>
      <c r="AP4146" s="9"/>
      <c r="AS4146" s="9"/>
      <c r="AV4146" s="9"/>
      <c r="AW4146" s="9"/>
      <c r="AY4146" s="9"/>
      <c r="BB4146" s="9"/>
    </row>
    <row r="4147" spans="3:54">
      <c r="C4147" s="9"/>
      <c r="F4147" s="9"/>
      <c r="G4147" s="9"/>
      <c r="I4147" s="9"/>
      <c r="L4147" s="9"/>
      <c r="O4147" s="9"/>
      <c r="P4147" s="9"/>
      <c r="R4147" s="9"/>
      <c r="U4147" s="9"/>
      <c r="AP4147" s="9"/>
      <c r="AS4147" s="9"/>
      <c r="AV4147" s="9"/>
      <c r="AW4147" s="9"/>
      <c r="AY4147" s="9"/>
      <c r="BB4147" s="9"/>
    </row>
    <row r="4148" spans="3:54">
      <c r="C4148" s="9"/>
      <c r="F4148" s="9"/>
      <c r="G4148" s="9"/>
      <c r="I4148" s="9"/>
      <c r="L4148" s="9"/>
      <c r="O4148" s="9"/>
      <c r="P4148" s="9"/>
      <c r="R4148" s="9"/>
      <c r="U4148" s="9"/>
      <c r="AP4148" s="9"/>
      <c r="AS4148" s="9"/>
      <c r="AV4148" s="9"/>
      <c r="AW4148" s="9"/>
      <c r="AY4148" s="9"/>
      <c r="BB4148" s="9"/>
    </row>
    <row r="4149" spans="3:54">
      <c r="C4149" s="9"/>
      <c r="F4149" s="9"/>
      <c r="G4149" s="9"/>
      <c r="I4149" s="9"/>
      <c r="L4149" s="9"/>
      <c r="O4149" s="9"/>
      <c r="P4149" s="9"/>
      <c r="R4149" s="9"/>
      <c r="U4149" s="9"/>
      <c r="AP4149" s="9"/>
      <c r="AS4149" s="9"/>
      <c r="AV4149" s="9"/>
      <c r="AW4149" s="9"/>
      <c r="AY4149" s="9"/>
      <c r="BB4149" s="9"/>
    </row>
    <row r="4150" spans="3:54">
      <c r="C4150" s="9"/>
      <c r="F4150" s="9"/>
      <c r="G4150" s="9"/>
      <c r="I4150" s="9"/>
      <c r="L4150" s="9"/>
      <c r="O4150" s="9"/>
      <c r="P4150" s="9"/>
      <c r="R4150" s="9"/>
      <c r="U4150" s="9"/>
      <c r="AP4150" s="9"/>
      <c r="AS4150" s="9"/>
      <c r="AV4150" s="9"/>
      <c r="AW4150" s="9"/>
      <c r="AY4150" s="9"/>
      <c r="BB4150" s="9"/>
    </row>
    <row r="4151" spans="3:54">
      <c r="C4151" s="9"/>
      <c r="F4151" s="9"/>
      <c r="G4151" s="9"/>
      <c r="I4151" s="9"/>
      <c r="L4151" s="9"/>
      <c r="O4151" s="9"/>
      <c r="P4151" s="9"/>
      <c r="R4151" s="9"/>
      <c r="U4151" s="9"/>
      <c r="AP4151" s="9"/>
      <c r="AS4151" s="9"/>
      <c r="AV4151" s="9"/>
      <c r="AW4151" s="9"/>
      <c r="AY4151" s="9"/>
      <c r="BB4151" s="9"/>
    </row>
    <row r="4152" spans="3:54">
      <c r="C4152" s="9"/>
      <c r="F4152" s="9"/>
      <c r="G4152" s="9"/>
      <c r="I4152" s="9"/>
      <c r="L4152" s="9"/>
      <c r="O4152" s="9"/>
      <c r="P4152" s="9"/>
      <c r="R4152" s="9"/>
      <c r="U4152" s="9"/>
      <c r="AP4152" s="9"/>
      <c r="AS4152" s="9"/>
      <c r="AV4152" s="9"/>
      <c r="AW4152" s="9"/>
      <c r="AY4152" s="9"/>
      <c r="BB4152" s="9"/>
    </row>
    <row r="4153" spans="3:54">
      <c r="C4153" s="9"/>
      <c r="F4153" s="9"/>
      <c r="G4153" s="9"/>
      <c r="I4153" s="9"/>
      <c r="L4153" s="9"/>
      <c r="O4153" s="9"/>
      <c r="P4153" s="9"/>
      <c r="R4153" s="9"/>
      <c r="U4153" s="9"/>
      <c r="AP4153" s="9"/>
      <c r="AS4153" s="9"/>
      <c r="AV4153" s="9"/>
      <c r="AW4153" s="9"/>
      <c r="AY4153" s="9"/>
      <c r="BB4153" s="9"/>
    </row>
    <row r="4154" spans="3:54">
      <c r="C4154" s="9"/>
      <c r="F4154" s="9"/>
      <c r="G4154" s="9"/>
      <c r="I4154" s="9"/>
      <c r="L4154" s="9"/>
      <c r="O4154" s="9"/>
      <c r="P4154" s="9"/>
      <c r="R4154" s="9"/>
      <c r="U4154" s="9"/>
      <c r="AP4154" s="9"/>
      <c r="AS4154" s="9"/>
      <c r="AV4154" s="9"/>
      <c r="AW4154" s="9"/>
      <c r="AY4154" s="9"/>
      <c r="BB4154" s="9"/>
    </row>
    <row r="4155" spans="3:54">
      <c r="C4155" s="9"/>
      <c r="F4155" s="9"/>
      <c r="G4155" s="9"/>
      <c r="I4155" s="9"/>
      <c r="L4155" s="9"/>
      <c r="O4155" s="9"/>
      <c r="P4155" s="9"/>
      <c r="R4155" s="9"/>
      <c r="U4155" s="9"/>
      <c r="AP4155" s="9"/>
      <c r="AS4155" s="9"/>
      <c r="AV4155" s="9"/>
      <c r="AW4155" s="9"/>
      <c r="AY4155" s="9"/>
      <c r="BB4155" s="9"/>
    </row>
    <row r="4156" spans="3:54">
      <c r="C4156" s="9"/>
      <c r="F4156" s="9"/>
      <c r="G4156" s="9"/>
      <c r="I4156" s="9"/>
      <c r="L4156" s="9"/>
      <c r="O4156" s="9"/>
      <c r="P4156" s="9"/>
      <c r="R4156" s="9"/>
      <c r="U4156" s="9"/>
      <c r="AP4156" s="9"/>
      <c r="AS4156" s="9"/>
      <c r="AV4156" s="9"/>
      <c r="AW4156" s="9"/>
      <c r="AY4156" s="9"/>
      <c r="BB4156" s="9"/>
    </row>
    <row r="4157" spans="3:54">
      <c r="C4157" s="9"/>
      <c r="F4157" s="9"/>
      <c r="G4157" s="9"/>
      <c r="I4157" s="9"/>
      <c r="L4157" s="9"/>
      <c r="O4157" s="9"/>
      <c r="P4157" s="9"/>
      <c r="R4157" s="9"/>
      <c r="U4157" s="9"/>
      <c r="AP4157" s="9"/>
      <c r="AS4157" s="9"/>
      <c r="AV4157" s="9"/>
      <c r="AW4157" s="9"/>
      <c r="AY4157" s="9"/>
      <c r="BB4157" s="9"/>
    </row>
    <row r="4158" spans="3:54">
      <c r="C4158" s="9"/>
      <c r="F4158" s="9"/>
      <c r="G4158" s="9"/>
      <c r="I4158" s="9"/>
      <c r="L4158" s="9"/>
      <c r="O4158" s="9"/>
      <c r="P4158" s="9"/>
      <c r="R4158" s="9"/>
      <c r="U4158" s="9"/>
      <c r="AP4158" s="9"/>
      <c r="AS4158" s="9"/>
      <c r="AV4158" s="9"/>
      <c r="AW4158" s="9"/>
      <c r="AY4158" s="9"/>
      <c r="BB4158" s="9"/>
    </row>
    <row r="4159" spans="3:54">
      <c r="C4159" s="9"/>
      <c r="F4159" s="9"/>
      <c r="G4159" s="9"/>
      <c r="I4159" s="9"/>
      <c r="L4159" s="9"/>
      <c r="O4159" s="9"/>
      <c r="P4159" s="9"/>
      <c r="R4159" s="9"/>
      <c r="U4159" s="9"/>
      <c r="AP4159" s="9"/>
      <c r="AS4159" s="9"/>
      <c r="AV4159" s="9"/>
      <c r="AW4159" s="9"/>
      <c r="AY4159" s="9"/>
      <c r="BB4159" s="9"/>
    </row>
    <row r="4160" spans="3:54">
      <c r="C4160" s="9"/>
      <c r="F4160" s="9"/>
      <c r="G4160" s="9"/>
      <c r="I4160" s="9"/>
      <c r="L4160" s="9"/>
      <c r="O4160" s="9"/>
      <c r="P4160" s="9"/>
      <c r="R4160" s="9"/>
      <c r="U4160" s="9"/>
      <c r="AP4160" s="9"/>
      <c r="AS4160" s="9"/>
      <c r="AV4160" s="9"/>
      <c r="AW4160" s="9"/>
      <c r="AY4160" s="9"/>
      <c r="BB4160" s="9"/>
    </row>
    <row r="4161" spans="3:54">
      <c r="C4161" s="9"/>
      <c r="F4161" s="9"/>
      <c r="G4161" s="9"/>
      <c r="I4161" s="9"/>
      <c r="L4161" s="9"/>
      <c r="O4161" s="9"/>
      <c r="P4161" s="9"/>
      <c r="R4161" s="9"/>
      <c r="U4161" s="9"/>
      <c r="AP4161" s="9"/>
      <c r="AS4161" s="9"/>
      <c r="AV4161" s="9"/>
      <c r="AW4161" s="9"/>
      <c r="AY4161" s="9"/>
      <c r="BB4161" s="9"/>
    </row>
    <row r="4162" spans="3:54">
      <c r="C4162" s="9"/>
      <c r="F4162" s="9"/>
      <c r="G4162" s="9"/>
      <c r="I4162" s="9"/>
      <c r="L4162" s="9"/>
      <c r="O4162" s="9"/>
      <c r="P4162" s="9"/>
      <c r="R4162" s="9"/>
      <c r="U4162" s="9"/>
      <c r="AP4162" s="9"/>
      <c r="AS4162" s="9"/>
      <c r="AV4162" s="9"/>
      <c r="AW4162" s="9"/>
      <c r="AY4162" s="9"/>
      <c r="BB4162" s="9"/>
    </row>
    <row r="4163" spans="3:54">
      <c r="C4163" s="9"/>
      <c r="F4163" s="9"/>
      <c r="G4163" s="9"/>
      <c r="I4163" s="9"/>
      <c r="L4163" s="9"/>
      <c r="O4163" s="9"/>
      <c r="P4163" s="9"/>
      <c r="R4163" s="9"/>
      <c r="U4163" s="9"/>
      <c r="AP4163" s="9"/>
      <c r="AS4163" s="9"/>
      <c r="AV4163" s="9"/>
      <c r="AW4163" s="9"/>
      <c r="AY4163" s="9"/>
      <c r="BB4163" s="9"/>
    </row>
    <row r="4164" spans="3:54">
      <c r="C4164" s="9"/>
      <c r="F4164" s="9"/>
      <c r="G4164" s="9"/>
      <c r="I4164" s="9"/>
      <c r="L4164" s="9"/>
      <c r="O4164" s="9"/>
      <c r="P4164" s="9"/>
      <c r="R4164" s="9"/>
      <c r="U4164" s="9"/>
      <c r="AP4164" s="9"/>
      <c r="AS4164" s="9"/>
      <c r="AV4164" s="9"/>
      <c r="AW4164" s="9"/>
      <c r="AY4164" s="9"/>
      <c r="BB4164" s="9"/>
    </row>
    <row r="4165" spans="3:54">
      <c r="C4165" s="9"/>
      <c r="F4165" s="9"/>
      <c r="G4165" s="9"/>
      <c r="I4165" s="9"/>
      <c r="L4165" s="9"/>
      <c r="O4165" s="9"/>
      <c r="P4165" s="9"/>
      <c r="R4165" s="9"/>
      <c r="U4165" s="9"/>
      <c r="AP4165" s="9"/>
      <c r="AS4165" s="9"/>
      <c r="AV4165" s="9"/>
      <c r="AW4165" s="9"/>
      <c r="AY4165" s="9"/>
      <c r="BB4165" s="9"/>
    </row>
    <row r="4166" spans="3:54">
      <c r="C4166" s="9"/>
      <c r="F4166" s="9"/>
      <c r="G4166" s="9"/>
      <c r="I4166" s="9"/>
      <c r="L4166" s="9"/>
      <c r="O4166" s="9"/>
      <c r="P4166" s="9"/>
      <c r="R4166" s="9"/>
      <c r="U4166" s="9"/>
      <c r="AP4166" s="9"/>
      <c r="AS4166" s="9"/>
      <c r="AV4166" s="9"/>
      <c r="AW4166" s="9"/>
      <c r="AY4166" s="9"/>
      <c r="BB4166" s="9"/>
    </row>
    <row r="4167" spans="3:54">
      <c r="C4167" s="9"/>
      <c r="F4167" s="9"/>
      <c r="G4167" s="9"/>
      <c r="I4167" s="9"/>
      <c r="L4167" s="9"/>
      <c r="O4167" s="9"/>
      <c r="P4167" s="9"/>
      <c r="R4167" s="9"/>
      <c r="U4167" s="9"/>
      <c r="AP4167" s="9"/>
      <c r="AS4167" s="9"/>
      <c r="AV4167" s="9"/>
      <c r="AW4167" s="9"/>
      <c r="AY4167" s="9"/>
      <c r="BB4167" s="9"/>
    </row>
    <row r="4168" spans="3:54">
      <c r="C4168" s="9"/>
      <c r="F4168" s="9"/>
      <c r="G4168" s="9"/>
      <c r="I4168" s="9"/>
      <c r="L4168" s="9"/>
      <c r="O4168" s="9"/>
      <c r="P4168" s="9"/>
      <c r="R4168" s="9"/>
      <c r="U4168" s="9"/>
      <c r="AP4168" s="9"/>
      <c r="AS4168" s="9"/>
      <c r="AV4168" s="9"/>
      <c r="AW4168" s="9"/>
      <c r="AY4168" s="9"/>
      <c r="BB4168" s="9"/>
    </row>
    <row r="4169" spans="3:54">
      <c r="C4169" s="9"/>
      <c r="F4169" s="9"/>
      <c r="G4169" s="9"/>
      <c r="I4169" s="9"/>
      <c r="L4169" s="9"/>
      <c r="O4169" s="9"/>
      <c r="P4169" s="9"/>
      <c r="R4169" s="9"/>
      <c r="U4169" s="9"/>
      <c r="AP4169" s="9"/>
      <c r="AS4169" s="9"/>
      <c r="AV4169" s="9"/>
      <c r="AW4169" s="9"/>
      <c r="AY4169" s="9"/>
      <c r="BB4169" s="9"/>
    </row>
    <row r="4170" spans="3:54">
      <c r="C4170" s="9"/>
      <c r="F4170" s="9"/>
      <c r="G4170" s="9"/>
      <c r="I4170" s="9"/>
      <c r="L4170" s="9"/>
      <c r="O4170" s="9"/>
      <c r="P4170" s="9"/>
      <c r="R4170" s="9"/>
      <c r="U4170" s="9"/>
      <c r="AP4170" s="9"/>
      <c r="AS4170" s="9"/>
      <c r="AV4170" s="9"/>
      <c r="AW4170" s="9"/>
      <c r="AY4170" s="9"/>
      <c r="BB4170" s="9"/>
    </row>
    <row r="4171" spans="3:54">
      <c r="C4171" s="9"/>
      <c r="F4171" s="9"/>
      <c r="G4171" s="9"/>
      <c r="I4171" s="9"/>
      <c r="L4171" s="9"/>
      <c r="O4171" s="9"/>
      <c r="P4171" s="9"/>
      <c r="R4171" s="9"/>
      <c r="U4171" s="9"/>
      <c r="AP4171" s="9"/>
      <c r="AS4171" s="9"/>
      <c r="AV4171" s="9"/>
      <c r="AW4171" s="9"/>
      <c r="AY4171" s="9"/>
      <c r="BB4171" s="9"/>
    </row>
    <row r="4172" spans="3:54">
      <c r="C4172" s="9"/>
      <c r="F4172" s="9"/>
      <c r="G4172" s="9"/>
      <c r="I4172" s="9"/>
      <c r="L4172" s="9"/>
      <c r="O4172" s="9"/>
      <c r="P4172" s="9"/>
      <c r="R4172" s="9"/>
      <c r="U4172" s="9"/>
      <c r="AP4172" s="9"/>
      <c r="AS4172" s="9"/>
      <c r="AV4172" s="9"/>
      <c r="AW4172" s="9"/>
      <c r="AY4172" s="9"/>
      <c r="BB4172" s="9"/>
    </row>
    <row r="4173" spans="3:54">
      <c r="C4173" s="9"/>
      <c r="F4173" s="9"/>
      <c r="G4173" s="9"/>
      <c r="I4173" s="9"/>
      <c r="L4173" s="9"/>
      <c r="O4173" s="9"/>
      <c r="P4173" s="9"/>
      <c r="R4173" s="9"/>
      <c r="U4173" s="9"/>
      <c r="AP4173" s="9"/>
      <c r="AS4173" s="9"/>
      <c r="AV4173" s="9"/>
      <c r="AW4173" s="9"/>
      <c r="AY4173" s="9"/>
      <c r="BB4173" s="9"/>
    </row>
    <row r="4174" spans="3:54">
      <c r="C4174" s="9"/>
      <c r="F4174" s="9"/>
      <c r="G4174" s="9"/>
      <c r="I4174" s="9"/>
      <c r="L4174" s="9"/>
      <c r="O4174" s="9"/>
      <c r="P4174" s="9"/>
      <c r="R4174" s="9"/>
      <c r="U4174" s="9"/>
      <c r="AP4174" s="9"/>
      <c r="AS4174" s="9"/>
      <c r="AV4174" s="9"/>
      <c r="AW4174" s="9"/>
      <c r="AY4174" s="9"/>
      <c r="BB4174" s="9"/>
    </row>
    <row r="4175" spans="3:54">
      <c r="C4175" s="9"/>
      <c r="F4175" s="9"/>
      <c r="G4175" s="9"/>
      <c r="I4175" s="9"/>
      <c r="L4175" s="9"/>
      <c r="O4175" s="9"/>
      <c r="P4175" s="9"/>
      <c r="R4175" s="9"/>
      <c r="U4175" s="9"/>
      <c r="AP4175" s="9"/>
      <c r="AS4175" s="9"/>
      <c r="AV4175" s="9"/>
      <c r="AW4175" s="9"/>
      <c r="AY4175" s="9"/>
      <c r="BB4175" s="9"/>
    </row>
    <row r="4176" spans="3:54">
      <c r="C4176" s="9"/>
      <c r="F4176" s="9"/>
      <c r="G4176" s="9"/>
      <c r="I4176" s="9"/>
      <c r="L4176" s="9"/>
      <c r="O4176" s="9"/>
      <c r="P4176" s="9"/>
      <c r="R4176" s="9"/>
      <c r="U4176" s="9"/>
      <c r="AP4176" s="9"/>
      <c r="AS4176" s="9"/>
      <c r="AV4176" s="9"/>
      <c r="AW4176" s="9"/>
      <c r="AY4176" s="9"/>
      <c r="BB4176" s="9"/>
    </row>
    <row r="4177" spans="3:54">
      <c r="C4177" s="9"/>
      <c r="F4177" s="9"/>
      <c r="G4177" s="9"/>
      <c r="I4177" s="9"/>
      <c r="L4177" s="9"/>
      <c r="O4177" s="9"/>
      <c r="P4177" s="9"/>
      <c r="R4177" s="9"/>
      <c r="U4177" s="9"/>
      <c r="AP4177" s="9"/>
      <c r="AS4177" s="9"/>
      <c r="AV4177" s="9"/>
      <c r="AW4177" s="9"/>
      <c r="AY4177" s="9"/>
      <c r="BB4177" s="9"/>
    </row>
    <row r="4178" spans="3:54">
      <c r="C4178" s="9"/>
      <c r="F4178" s="9"/>
      <c r="G4178" s="9"/>
      <c r="I4178" s="9"/>
      <c r="L4178" s="9"/>
      <c r="O4178" s="9"/>
      <c r="P4178" s="9"/>
      <c r="R4178" s="9"/>
      <c r="U4178" s="9"/>
      <c r="AP4178" s="9"/>
      <c r="AS4178" s="9"/>
      <c r="AV4178" s="9"/>
      <c r="AW4178" s="9"/>
      <c r="AY4178" s="9"/>
      <c r="BB4178" s="9"/>
    </row>
    <row r="4179" spans="3:54">
      <c r="C4179" s="9"/>
      <c r="F4179" s="9"/>
      <c r="G4179" s="9"/>
      <c r="I4179" s="9"/>
      <c r="L4179" s="9"/>
      <c r="O4179" s="9"/>
      <c r="P4179" s="9"/>
      <c r="R4179" s="9"/>
      <c r="U4179" s="9"/>
      <c r="AP4179" s="9"/>
      <c r="AS4179" s="9"/>
      <c r="AV4179" s="9"/>
      <c r="AW4179" s="9"/>
      <c r="AY4179" s="9"/>
      <c r="BB4179" s="9"/>
    </row>
    <row r="4180" spans="3:54">
      <c r="C4180" s="9"/>
      <c r="F4180" s="9"/>
      <c r="G4180" s="9"/>
      <c r="I4180" s="9"/>
      <c r="L4180" s="9"/>
      <c r="O4180" s="9"/>
      <c r="P4180" s="9"/>
      <c r="R4180" s="9"/>
      <c r="U4180" s="9"/>
      <c r="AP4180" s="9"/>
      <c r="AS4180" s="9"/>
      <c r="AV4180" s="9"/>
      <c r="AW4180" s="9"/>
      <c r="AY4180" s="9"/>
      <c r="BB4180" s="9"/>
    </row>
    <row r="4181" spans="3:54">
      <c r="C4181" s="9"/>
      <c r="F4181" s="9"/>
      <c r="G4181" s="9"/>
      <c r="I4181" s="9"/>
      <c r="L4181" s="9"/>
      <c r="O4181" s="9"/>
      <c r="P4181" s="9"/>
      <c r="R4181" s="9"/>
      <c r="U4181" s="9"/>
      <c r="AP4181" s="9"/>
      <c r="AS4181" s="9"/>
      <c r="AV4181" s="9"/>
      <c r="AW4181" s="9"/>
      <c r="AY4181" s="9"/>
      <c r="BB4181" s="9"/>
    </row>
    <row r="4182" spans="3:54">
      <c r="C4182" s="9"/>
      <c r="F4182" s="9"/>
      <c r="G4182" s="9"/>
      <c r="I4182" s="9"/>
      <c r="L4182" s="9"/>
      <c r="O4182" s="9"/>
      <c r="P4182" s="9"/>
      <c r="R4182" s="9"/>
      <c r="U4182" s="9"/>
      <c r="AP4182" s="9"/>
      <c r="AS4182" s="9"/>
      <c r="AV4182" s="9"/>
      <c r="AW4182" s="9"/>
      <c r="AY4182" s="9"/>
      <c r="BB4182" s="9"/>
    </row>
    <row r="4183" spans="3:54">
      <c r="C4183" s="9"/>
      <c r="F4183" s="9"/>
      <c r="G4183" s="9"/>
      <c r="I4183" s="9"/>
      <c r="L4183" s="9"/>
      <c r="O4183" s="9"/>
      <c r="P4183" s="9"/>
      <c r="R4183" s="9"/>
      <c r="U4183" s="9"/>
      <c r="AP4183" s="9"/>
      <c r="AS4183" s="9"/>
      <c r="AV4183" s="9"/>
      <c r="AW4183" s="9"/>
      <c r="AY4183" s="9"/>
      <c r="BB4183" s="9"/>
    </row>
    <row r="4184" spans="3:54">
      <c r="C4184" s="9"/>
      <c r="F4184" s="9"/>
      <c r="G4184" s="9"/>
      <c r="I4184" s="9"/>
      <c r="L4184" s="9"/>
      <c r="O4184" s="9"/>
      <c r="P4184" s="9"/>
      <c r="R4184" s="9"/>
      <c r="U4184" s="9"/>
      <c r="AP4184" s="9"/>
      <c r="AS4184" s="9"/>
      <c r="AV4184" s="9"/>
      <c r="AW4184" s="9"/>
      <c r="AY4184" s="9"/>
      <c r="BB4184" s="9"/>
    </row>
    <row r="4185" spans="3:54">
      <c r="C4185" s="9"/>
      <c r="F4185" s="9"/>
      <c r="G4185" s="9"/>
      <c r="I4185" s="9"/>
      <c r="L4185" s="9"/>
      <c r="O4185" s="9"/>
      <c r="P4185" s="9"/>
      <c r="R4185" s="9"/>
      <c r="U4185" s="9"/>
      <c r="AP4185" s="9"/>
      <c r="AS4185" s="9"/>
      <c r="AV4185" s="9"/>
      <c r="AW4185" s="9"/>
      <c r="AY4185" s="9"/>
      <c r="BB4185" s="9"/>
    </row>
    <row r="4186" spans="3:54">
      <c r="C4186" s="9"/>
      <c r="F4186" s="9"/>
      <c r="G4186" s="9"/>
      <c r="I4186" s="9"/>
      <c r="L4186" s="9"/>
      <c r="O4186" s="9"/>
      <c r="P4186" s="9"/>
      <c r="R4186" s="9"/>
      <c r="U4186" s="9"/>
      <c r="AP4186" s="9"/>
      <c r="AS4186" s="9"/>
      <c r="AV4186" s="9"/>
      <c r="AW4186" s="9"/>
      <c r="AY4186" s="9"/>
      <c r="BB4186" s="9"/>
    </row>
    <row r="4187" spans="3:54">
      <c r="C4187" s="9"/>
      <c r="F4187" s="9"/>
      <c r="G4187" s="9"/>
      <c r="I4187" s="9"/>
      <c r="L4187" s="9"/>
      <c r="O4187" s="9"/>
      <c r="P4187" s="9"/>
      <c r="R4187" s="9"/>
      <c r="U4187" s="9"/>
      <c r="AP4187" s="9"/>
      <c r="AS4187" s="9"/>
      <c r="AV4187" s="9"/>
      <c r="AW4187" s="9"/>
      <c r="AY4187" s="9"/>
      <c r="BB4187" s="9"/>
    </row>
    <row r="4188" spans="3:54">
      <c r="C4188" s="9"/>
      <c r="F4188" s="9"/>
      <c r="G4188" s="9"/>
      <c r="I4188" s="9"/>
      <c r="L4188" s="9"/>
      <c r="O4188" s="9"/>
      <c r="P4188" s="9"/>
      <c r="R4188" s="9"/>
      <c r="U4188" s="9"/>
      <c r="AP4188" s="9"/>
      <c r="AS4188" s="9"/>
      <c r="AV4188" s="9"/>
      <c r="AW4188" s="9"/>
      <c r="AY4188" s="9"/>
      <c r="BB4188" s="9"/>
    </row>
    <row r="4189" spans="3:54">
      <c r="C4189" s="9"/>
      <c r="F4189" s="9"/>
      <c r="G4189" s="9"/>
      <c r="I4189" s="9"/>
      <c r="L4189" s="9"/>
      <c r="O4189" s="9"/>
      <c r="P4189" s="9"/>
      <c r="R4189" s="9"/>
      <c r="U4189" s="9"/>
      <c r="AP4189" s="9"/>
      <c r="AS4189" s="9"/>
      <c r="AV4189" s="9"/>
      <c r="AW4189" s="9"/>
      <c r="AY4189" s="9"/>
      <c r="BB4189" s="9"/>
    </row>
    <row r="4190" spans="3:54">
      <c r="C4190" s="9"/>
      <c r="F4190" s="9"/>
      <c r="G4190" s="9"/>
      <c r="I4190" s="9"/>
      <c r="L4190" s="9"/>
      <c r="O4190" s="9"/>
      <c r="P4190" s="9"/>
      <c r="R4190" s="9"/>
      <c r="U4190" s="9"/>
      <c r="AP4190" s="9"/>
      <c r="AS4190" s="9"/>
      <c r="AV4190" s="9"/>
      <c r="AW4190" s="9"/>
      <c r="AY4190" s="9"/>
      <c r="BB4190" s="9"/>
    </row>
    <row r="4191" spans="3:54">
      <c r="C4191" s="9"/>
      <c r="F4191" s="9"/>
      <c r="G4191" s="9"/>
      <c r="I4191" s="9"/>
      <c r="L4191" s="9"/>
      <c r="O4191" s="9"/>
      <c r="P4191" s="9"/>
      <c r="R4191" s="9"/>
      <c r="U4191" s="9"/>
      <c r="AP4191" s="9"/>
      <c r="AS4191" s="9"/>
      <c r="AV4191" s="9"/>
      <c r="AW4191" s="9"/>
      <c r="AY4191" s="9"/>
      <c r="BB4191" s="9"/>
    </row>
    <row r="4192" spans="3:54">
      <c r="C4192" s="9"/>
      <c r="F4192" s="9"/>
      <c r="G4192" s="9"/>
      <c r="I4192" s="9"/>
      <c r="L4192" s="9"/>
      <c r="O4192" s="9"/>
      <c r="P4192" s="9"/>
      <c r="R4192" s="9"/>
      <c r="U4192" s="9"/>
      <c r="AP4192" s="9"/>
      <c r="AS4192" s="9"/>
      <c r="AV4192" s="9"/>
      <c r="AW4192" s="9"/>
      <c r="AY4192" s="9"/>
      <c r="BB4192" s="9"/>
    </row>
    <row r="4193" spans="3:54">
      <c r="C4193" s="9"/>
      <c r="F4193" s="9"/>
      <c r="G4193" s="9"/>
      <c r="I4193" s="9"/>
      <c r="L4193" s="9"/>
      <c r="O4193" s="9"/>
      <c r="P4193" s="9"/>
      <c r="R4193" s="9"/>
      <c r="U4193" s="9"/>
      <c r="AP4193" s="9"/>
      <c r="AS4193" s="9"/>
      <c r="AV4193" s="9"/>
      <c r="AW4193" s="9"/>
      <c r="AY4193" s="9"/>
      <c r="BB4193" s="9"/>
    </row>
    <row r="4194" spans="3:54">
      <c r="C4194" s="9"/>
      <c r="F4194" s="9"/>
      <c r="G4194" s="9"/>
      <c r="I4194" s="9"/>
      <c r="L4194" s="9"/>
      <c r="O4194" s="9"/>
      <c r="P4194" s="9"/>
      <c r="R4194" s="9"/>
      <c r="U4194" s="9"/>
      <c r="AP4194" s="9"/>
      <c r="AS4194" s="9"/>
      <c r="AV4194" s="9"/>
      <c r="AW4194" s="9"/>
      <c r="AY4194" s="9"/>
      <c r="BB4194" s="9"/>
    </row>
    <row r="4195" spans="3:54">
      <c r="C4195" s="9"/>
      <c r="F4195" s="9"/>
      <c r="G4195" s="9"/>
      <c r="I4195" s="9"/>
      <c r="L4195" s="9"/>
      <c r="O4195" s="9"/>
      <c r="P4195" s="9"/>
      <c r="R4195" s="9"/>
      <c r="U4195" s="9"/>
      <c r="AP4195" s="9"/>
      <c r="AS4195" s="9"/>
      <c r="AV4195" s="9"/>
      <c r="AW4195" s="9"/>
      <c r="AY4195" s="9"/>
      <c r="BB4195" s="9"/>
    </row>
    <row r="4196" spans="3:54">
      <c r="C4196" s="9"/>
      <c r="F4196" s="9"/>
      <c r="G4196" s="9"/>
      <c r="I4196" s="9"/>
      <c r="L4196" s="9"/>
      <c r="O4196" s="9"/>
      <c r="P4196" s="9"/>
      <c r="R4196" s="9"/>
      <c r="U4196" s="9"/>
      <c r="AP4196" s="9"/>
      <c r="AS4196" s="9"/>
      <c r="AV4196" s="9"/>
      <c r="AW4196" s="9"/>
      <c r="AY4196" s="9"/>
      <c r="BB4196" s="9"/>
    </row>
    <row r="4197" spans="3:54">
      <c r="C4197" s="9"/>
      <c r="F4197" s="9"/>
      <c r="G4197" s="9"/>
      <c r="I4197" s="9"/>
      <c r="L4197" s="9"/>
      <c r="O4197" s="9"/>
      <c r="P4197" s="9"/>
      <c r="R4197" s="9"/>
      <c r="U4197" s="9"/>
      <c r="AP4197" s="9"/>
      <c r="AS4197" s="9"/>
      <c r="AV4197" s="9"/>
      <c r="AW4197" s="9"/>
      <c r="AY4197" s="9"/>
      <c r="BB4197" s="9"/>
    </row>
    <row r="4198" spans="3:54">
      <c r="C4198" s="9"/>
      <c r="F4198" s="9"/>
      <c r="G4198" s="9"/>
      <c r="I4198" s="9"/>
      <c r="L4198" s="9"/>
      <c r="O4198" s="9"/>
      <c r="P4198" s="9"/>
      <c r="R4198" s="9"/>
      <c r="U4198" s="9"/>
      <c r="AP4198" s="9"/>
      <c r="AS4198" s="9"/>
      <c r="AV4198" s="9"/>
      <c r="AW4198" s="9"/>
      <c r="AY4198" s="9"/>
      <c r="BB4198" s="9"/>
    </row>
    <row r="4199" spans="3:54">
      <c r="C4199" s="9"/>
      <c r="F4199" s="9"/>
      <c r="G4199" s="9"/>
      <c r="I4199" s="9"/>
      <c r="L4199" s="9"/>
      <c r="O4199" s="9"/>
      <c r="P4199" s="9"/>
      <c r="R4199" s="9"/>
      <c r="U4199" s="9"/>
      <c r="AP4199" s="9"/>
      <c r="AS4199" s="9"/>
      <c r="AV4199" s="9"/>
      <c r="AW4199" s="9"/>
      <c r="AY4199" s="9"/>
      <c r="BB4199" s="9"/>
    </row>
    <row r="4200" spans="3:54">
      <c r="C4200" s="9"/>
      <c r="F4200" s="9"/>
      <c r="G4200" s="9"/>
      <c r="I4200" s="9"/>
      <c r="L4200" s="9"/>
      <c r="O4200" s="9"/>
      <c r="P4200" s="9"/>
      <c r="R4200" s="9"/>
      <c r="U4200" s="9"/>
      <c r="AP4200" s="9"/>
      <c r="AS4200" s="9"/>
      <c r="AV4200" s="9"/>
      <c r="AW4200" s="9"/>
      <c r="AY4200" s="9"/>
      <c r="BB4200" s="9"/>
    </row>
    <row r="4201" spans="3:54">
      <c r="C4201" s="9"/>
      <c r="F4201" s="9"/>
      <c r="G4201" s="9"/>
      <c r="I4201" s="9"/>
      <c r="L4201" s="9"/>
      <c r="O4201" s="9"/>
      <c r="P4201" s="9"/>
      <c r="R4201" s="9"/>
      <c r="U4201" s="9"/>
      <c r="AP4201" s="9"/>
      <c r="AS4201" s="9"/>
      <c r="AV4201" s="9"/>
      <c r="AW4201" s="9"/>
      <c r="AY4201" s="9"/>
      <c r="BB4201" s="9"/>
    </row>
    <row r="4202" spans="3:54">
      <c r="C4202" s="9"/>
      <c r="F4202" s="9"/>
      <c r="G4202" s="9"/>
      <c r="I4202" s="9"/>
      <c r="L4202" s="9"/>
      <c r="O4202" s="9"/>
      <c r="P4202" s="9"/>
      <c r="R4202" s="9"/>
      <c r="U4202" s="9"/>
      <c r="AP4202" s="9"/>
      <c r="AS4202" s="9"/>
      <c r="AV4202" s="9"/>
      <c r="AW4202" s="9"/>
      <c r="AY4202" s="9"/>
      <c r="BB4202" s="9"/>
    </row>
    <row r="4203" spans="3:54">
      <c r="C4203" s="9"/>
      <c r="F4203" s="9"/>
      <c r="G4203" s="9"/>
      <c r="I4203" s="9"/>
      <c r="L4203" s="9"/>
      <c r="O4203" s="9"/>
      <c r="P4203" s="9"/>
      <c r="R4203" s="9"/>
      <c r="U4203" s="9"/>
      <c r="AP4203" s="9"/>
      <c r="AS4203" s="9"/>
      <c r="AV4203" s="9"/>
      <c r="AW4203" s="9"/>
      <c r="AY4203" s="9"/>
      <c r="BB4203" s="9"/>
    </row>
    <row r="4204" spans="3:54">
      <c r="C4204" s="9"/>
      <c r="F4204" s="9"/>
      <c r="G4204" s="9"/>
      <c r="I4204" s="9"/>
      <c r="L4204" s="9"/>
      <c r="O4204" s="9"/>
      <c r="P4204" s="9"/>
      <c r="R4204" s="9"/>
      <c r="U4204" s="9"/>
      <c r="AP4204" s="9"/>
      <c r="AS4204" s="9"/>
      <c r="AV4204" s="9"/>
      <c r="AW4204" s="9"/>
      <c r="AY4204" s="9"/>
      <c r="BB4204" s="9"/>
    </row>
    <row r="4205" spans="3:54">
      <c r="C4205" s="9"/>
      <c r="F4205" s="9"/>
      <c r="G4205" s="9"/>
      <c r="I4205" s="9"/>
      <c r="L4205" s="9"/>
      <c r="O4205" s="9"/>
      <c r="P4205" s="9"/>
      <c r="R4205" s="9"/>
      <c r="U4205" s="9"/>
      <c r="AP4205" s="9"/>
      <c r="AS4205" s="9"/>
      <c r="AV4205" s="9"/>
      <c r="AW4205" s="9"/>
      <c r="AY4205" s="9"/>
      <c r="BB4205" s="9"/>
    </row>
    <row r="4206" spans="3:54">
      <c r="C4206" s="9"/>
      <c r="F4206" s="9"/>
      <c r="G4206" s="9"/>
      <c r="I4206" s="9"/>
      <c r="L4206" s="9"/>
      <c r="O4206" s="9"/>
      <c r="P4206" s="9"/>
      <c r="R4206" s="9"/>
      <c r="U4206" s="9"/>
      <c r="AP4206" s="9"/>
      <c r="AS4206" s="9"/>
      <c r="AV4206" s="9"/>
      <c r="AW4206" s="9"/>
      <c r="AY4206" s="9"/>
      <c r="BB4206" s="9"/>
    </row>
    <row r="4207" spans="3:54">
      <c r="C4207" s="9"/>
      <c r="F4207" s="9"/>
      <c r="G4207" s="9"/>
      <c r="I4207" s="9"/>
      <c r="L4207" s="9"/>
      <c r="O4207" s="9"/>
      <c r="P4207" s="9"/>
      <c r="R4207" s="9"/>
      <c r="U4207" s="9"/>
      <c r="AP4207" s="9"/>
      <c r="AS4207" s="9"/>
      <c r="AV4207" s="9"/>
      <c r="AW4207" s="9"/>
      <c r="AY4207" s="9"/>
      <c r="BB4207" s="9"/>
    </row>
    <row r="4208" spans="3:54">
      <c r="C4208" s="9"/>
      <c r="F4208" s="9"/>
      <c r="G4208" s="9"/>
      <c r="I4208" s="9"/>
      <c r="L4208" s="9"/>
      <c r="O4208" s="9"/>
      <c r="P4208" s="9"/>
      <c r="R4208" s="9"/>
      <c r="U4208" s="9"/>
      <c r="AP4208" s="9"/>
      <c r="AS4208" s="9"/>
      <c r="AV4208" s="9"/>
      <c r="AW4208" s="9"/>
      <c r="AY4208" s="9"/>
      <c r="BB4208" s="9"/>
    </row>
    <row r="4209" spans="3:54">
      <c r="C4209" s="9"/>
      <c r="F4209" s="9"/>
      <c r="G4209" s="9"/>
      <c r="I4209" s="9"/>
      <c r="L4209" s="9"/>
      <c r="O4209" s="9"/>
      <c r="P4209" s="9"/>
      <c r="R4209" s="9"/>
      <c r="U4209" s="9"/>
      <c r="AP4209" s="9"/>
      <c r="AS4209" s="9"/>
      <c r="AV4209" s="9"/>
      <c r="AW4209" s="9"/>
      <c r="AY4209" s="9"/>
      <c r="BB4209" s="9"/>
    </row>
    <row r="4210" spans="3:54">
      <c r="C4210" s="9"/>
      <c r="F4210" s="9"/>
      <c r="G4210" s="9"/>
      <c r="I4210" s="9"/>
      <c r="L4210" s="9"/>
      <c r="O4210" s="9"/>
      <c r="P4210" s="9"/>
      <c r="R4210" s="9"/>
      <c r="U4210" s="9"/>
      <c r="AP4210" s="9"/>
      <c r="AS4210" s="9"/>
      <c r="AV4210" s="9"/>
      <c r="AW4210" s="9"/>
      <c r="AY4210" s="9"/>
      <c r="BB4210" s="9"/>
    </row>
    <row r="4211" spans="3:54">
      <c r="C4211" s="9"/>
      <c r="F4211" s="9"/>
      <c r="G4211" s="9"/>
      <c r="I4211" s="9"/>
      <c r="L4211" s="9"/>
      <c r="O4211" s="9"/>
      <c r="P4211" s="9"/>
      <c r="R4211" s="9"/>
      <c r="U4211" s="9"/>
      <c r="AP4211" s="9"/>
      <c r="AS4211" s="9"/>
      <c r="AV4211" s="9"/>
      <c r="AW4211" s="9"/>
      <c r="AY4211" s="9"/>
      <c r="BB4211" s="9"/>
    </row>
    <row r="4212" spans="3:54">
      <c r="C4212" s="9"/>
      <c r="F4212" s="9"/>
      <c r="G4212" s="9"/>
      <c r="I4212" s="9"/>
      <c r="L4212" s="9"/>
      <c r="O4212" s="9"/>
      <c r="P4212" s="9"/>
      <c r="R4212" s="9"/>
      <c r="U4212" s="9"/>
      <c r="AP4212" s="9"/>
      <c r="AS4212" s="9"/>
      <c r="AV4212" s="9"/>
      <c r="AW4212" s="9"/>
      <c r="AY4212" s="9"/>
      <c r="BB4212" s="9"/>
    </row>
    <row r="4213" spans="3:54">
      <c r="C4213" s="9"/>
      <c r="F4213" s="9"/>
      <c r="G4213" s="9"/>
      <c r="I4213" s="9"/>
      <c r="L4213" s="9"/>
      <c r="O4213" s="9"/>
      <c r="P4213" s="9"/>
      <c r="R4213" s="9"/>
      <c r="U4213" s="9"/>
      <c r="AP4213" s="9"/>
      <c r="AS4213" s="9"/>
      <c r="AV4213" s="9"/>
      <c r="AW4213" s="9"/>
      <c r="AY4213" s="9"/>
      <c r="BB4213" s="9"/>
    </row>
    <row r="4214" spans="3:54">
      <c r="C4214" s="9"/>
      <c r="F4214" s="9"/>
      <c r="G4214" s="9"/>
      <c r="I4214" s="9"/>
      <c r="L4214" s="9"/>
      <c r="O4214" s="9"/>
      <c r="P4214" s="9"/>
      <c r="R4214" s="9"/>
      <c r="U4214" s="9"/>
      <c r="AP4214" s="9"/>
      <c r="AS4214" s="9"/>
      <c r="AV4214" s="9"/>
      <c r="AW4214" s="9"/>
      <c r="AY4214" s="9"/>
      <c r="BB4214" s="9"/>
    </row>
    <row r="4215" spans="3:54">
      <c r="C4215" s="9"/>
      <c r="F4215" s="9"/>
      <c r="G4215" s="9"/>
      <c r="I4215" s="9"/>
      <c r="L4215" s="9"/>
      <c r="O4215" s="9"/>
      <c r="P4215" s="9"/>
      <c r="R4215" s="9"/>
      <c r="U4215" s="9"/>
      <c r="AP4215" s="9"/>
      <c r="AS4215" s="9"/>
      <c r="AV4215" s="9"/>
      <c r="AW4215" s="9"/>
      <c r="AY4215" s="9"/>
      <c r="BB4215" s="9"/>
    </row>
    <row r="4216" spans="3:54">
      <c r="C4216" s="9"/>
      <c r="F4216" s="9"/>
      <c r="G4216" s="9"/>
      <c r="I4216" s="9"/>
      <c r="L4216" s="9"/>
      <c r="O4216" s="9"/>
      <c r="P4216" s="9"/>
      <c r="R4216" s="9"/>
      <c r="U4216" s="9"/>
      <c r="AP4216" s="9"/>
      <c r="AS4216" s="9"/>
      <c r="AV4216" s="9"/>
      <c r="AW4216" s="9"/>
      <c r="AY4216" s="9"/>
      <c r="BB4216" s="9"/>
    </row>
    <row r="4217" spans="3:54">
      <c r="C4217" s="9"/>
      <c r="F4217" s="9"/>
      <c r="G4217" s="9"/>
      <c r="I4217" s="9"/>
      <c r="L4217" s="9"/>
      <c r="O4217" s="9"/>
      <c r="P4217" s="9"/>
      <c r="R4217" s="9"/>
      <c r="U4217" s="9"/>
      <c r="AP4217" s="9"/>
      <c r="AS4217" s="9"/>
      <c r="AV4217" s="9"/>
      <c r="AW4217" s="9"/>
      <c r="AY4217" s="9"/>
      <c r="BB4217" s="9"/>
    </row>
    <row r="4218" spans="3:54">
      <c r="C4218" s="9"/>
      <c r="F4218" s="9"/>
      <c r="G4218" s="9"/>
      <c r="I4218" s="9"/>
      <c r="L4218" s="9"/>
      <c r="O4218" s="9"/>
      <c r="P4218" s="9"/>
      <c r="R4218" s="9"/>
      <c r="U4218" s="9"/>
      <c r="AP4218" s="9"/>
      <c r="AS4218" s="9"/>
      <c r="AV4218" s="9"/>
      <c r="AW4218" s="9"/>
      <c r="AY4218" s="9"/>
      <c r="BB4218" s="9"/>
    </row>
    <row r="4219" spans="3:54">
      <c r="C4219" s="9"/>
      <c r="F4219" s="9"/>
      <c r="G4219" s="9"/>
      <c r="I4219" s="9"/>
      <c r="L4219" s="9"/>
      <c r="O4219" s="9"/>
      <c r="P4219" s="9"/>
      <c r="R4219" s="9"/>
      <c r="U4219" s="9"/>
      <c r="AP4219" s="9"/>
      <c r="AS4219" s="9"/>
      <c r="AV4219" s="9"/>
      <c r="AW4219" s="9"/>
      <c r="AY4219" s="9"/>
      <c r="BB4219" s="9"/>
    </row>
    <row r="4220" spans="3:54">
      <c r="C4220" s="9"/>
      <c r="F4220" s="9"/>
      <c r="G4220" s="9"/>
      <c r="I4220" s="9"/>
      <c r="L4220" s="9"/>
      <c r="O4220" s="9"/>
      <c r="P4220" s="9"/>
      <c r="R4220" s="9"/>
      <c r="U4220" s="9"/>
      <c r="AP4220" s="9"/>
      <c r="AS4220" s="9"/>
      <c r="AV4220" s="9"/>
      <c r="AW4220" s="9"/>
      <c r="AY4220" s="9"/>
      <c r="BB4220" s="9"/>
    </row>
    <row r="4221" spans="3:54">
      <c r="C4221" s="9"/>
      <c r="F4221" s="9"/>
      <c r="G4221" s="9"/>
      <c r="I4221" s="9"/>
      <c r="L4221" s="9"/>
      <c r="O4221" s="9"/>
      <c r="P4221" s="9"/>
      <c r="R4221" s="9"/>
      <c r="U4221" s="9"/>
      <c r="AP4221" s="9"/>
      <c r="AS4221" s="9"/>
      <c r="AV4221" s="9"/>
      <c r="AW4221" s="9"/>
      <c r="AY4221" s="9"/>
      <c r="BB4221" s="9"/>
    </row>
    <row r="4222" spans="3:54">
      <c r="C4222" s="9"/>
      <c r="F4222" s="9"/>
      <c r="G4222" s="9"/>
      <c r="I4222" s="9"/>
      <c r="L4222" s="9"/>
      <c r="O4222" s="9"/>
      <c r="P4222" s="9"/>
      <c r="R4222" s="9"/>
      <c r="U4222" s="9"/>
      <c r="AP4222" s="9"/>
      <c r="AS4222" s="9"/>
      <c r="AV4222" s="9"/>
      <c r="AW4222" s="9"/>
      <c r="AY4222" s="9"/>
      <c r="BB4222" s="9"/>
    </row>
    <row r="4223" spans="3:54">
      <c r="C4223" s="9"/>
      <c r="F4223" s="9"/>
      <c r="G4223" s="9"/>
      <c r="I4223" s="9"/>
      <c r="L4223" s="9"/>
      <c r="O4223" s="9"/>
      <c r="P4223" s="9"/>
      <c r="R4223" s="9"/>
      <c r="U4223" s="9"/>
      <c r="AP4223" s="9"/>
      <c r="AS4223" s="9"/>
      <c r="AV4223" s="9"/>
      <c r="AW4223" s="9"/>
      <c r="AY4223" s="9"/>
      <c r="BB4223" s="9"/>
    </row>
    <row r="4224" spans="3:54">
      <c r="C4224" s="9"/>
      <c r="F4224" s="9"/>
      <c r="G4224" s="9"/>
      <c r="I4224" s="9"/>
      <c r="L4224" s="9"/>
      <c r="O4224" s="9"/>
      <c r="P4224" s="9"/>
      <c r="R4224" s="9"/>
      <c r="U4224" s="9"/>
      <c r="AP4224" s="9"/>
      <c r="AS4224" s="9"/>
      <c r="AV4224" s="9"/>
      <c r="AW4224" s="9"/>
      <c r="AY4224" s="9"/>
      <c r="BB4224" s="9"/>
    </row>
    <row r="4225" spans="3:54">
      <c r="C4225" s="9"/>
      <c r="F4225" s="9"/>
      <c r="G4225" s="9"/>
      <c r="I4225" s="9"/>
      <c r="L4225" s="9"/>
      <c r="O4225" s="9"/>
      <c r="P4225" s="9"/>
      <c r="R4225" s="9"/>
      <c r="U4225" s="9"/>
      <c r="AP4225" s="9"/>
      <c r="AS4225" s="9"/>
      <c r="AV4225" s="9"/>
      <c r="AW4225" s="9"/>
      <c r="AY4225" s="9"/>
      <c r="BB4225" s="9"/>
    </row>
    <row r="4226" spans="3:54">
      <c r="C4226" s="9"/>
      <c r="F4226" s="9"/>
      <c r="G4226" s="9"/>
      <c r="I4226" s="9"/>
      <c r="L4226" s="9"/>
      <c r="O4226" s="9"/>
      <c r="P4226" s="9"/>
      <c r="R4226" s="9"/>
      <c r="U4226" s="9"/>
      <c r="AP4226" s="9"/>
      <c r="AS4226" s="9"/>
      <c r="AV4226" s="9"/>
      <c r="AW4226" s="9"/>
      <c r="AY4226" s="9"/>
      <c r="BB4226" s="9"/>
    </row>
    <row r="4227" spans="3:54">
      <c r="C4227" s="9"/>
      <c r="F4227" s="9"/>
      <c r="G4227" s="9"/>
      <c r="I4227" s="9"/>
      <c r="L4227" s="9"/>
      <c r="O4227" s="9"/>
      <c r="P4227" s="9"/>
      <c r="R4227" s="9"/>
      <c r="U4227" s="9"/>
      <c r="AP4227" s="9"/>
      <c r="AS4227" s="9"/>
      <c r="AV4227" s="9"/>
      <c r="AW4227" s="9"/>
      <c r="AY4227" s="9"/>
      <c r="BB4227" s="9"/>
    </row>
    <row r="4228" spans="3:54">
      <c r="C4228" s="9"/>
      <c r="F4228" s="9"/>
      <c r="G4228" s="9"/>
      <c r="I4228" s="9"/>
      <c r="L4228" s="9"/>
      <c r="O4228" s="9"/>
      <c r="P4228" s="9"/>
      <c r="R4228" s="9"/>
      <c r="U4228" s="9"/>
      <c r="AP4228" s="9"/>
      <c r="AS4228" s="9"/>
      <c r="AV4228" s="9"/>
      <c r="AW4228" s="9"/>
      <c r="AY4228" s="9"/>
      <c r="BB4228" s="9"/>
    </row>
    <row r="4229" spans="3:54">
      <c r="C4229" s="9"/>
      <c r="F4229" s="9"/>
      <c r="G4229" s="9"/>
      <c r="I4229" s="9"/>
      <c r="L4229" s="9"/>
      <c r="O4229" s="9"/>
      <c r="P4229" s="9"/>
      <c r="R4229" s="9"/>
      <c r="U4229" s="9"/>
      <c r="AP4229" s="9"/>
      <c r="AS4229" s="9"/>
      <c r="AV4229" s="9"/>
      <c r="AW4229" s="9"/>
      <c r="AY4229" s="9"/>
      <c r="BB4229" s="9"/>
    </row>
    <row r="4230" spans="3:54">
      <c r="C4230" s="9"/>
      <c r="F4230" s="9"/>
      <c r="G4230" s="9"/>
      <c r="I4230" s="9"/>
      <c r="L4230" s="9"/>
      <c r="O4230" s="9"/>
      <c r="P4230" s="9"/>
      <c r="R4230" s="9"/>
      <c r="U4230" s="9"/>
      <c r="AP4230" s="9"/>
      <c r="AS4230" s="9"/>
      <c r="AV4230" s="9"/>
      <c r="AW4230" s="9"/>
      <c r="AY4230" s="9"/>
      <c r="BB4230" s="9"/>
    </row>
    <row r="4231" spans="3:54">
      <c r="C4231" s="9"/>
      <c r="F4231" s="9"/>
      <c r="G4231" s="9"/>
      <c r="I4231" s="9"/>
      <c r="L4231" s="9"/>
      <c r="O4231" s="9"/>
      <c r="P4231" s="9"/>
      <c r="R4231" s="9"/>
      <c r="U4231" s="9"/>
      <c r="AP4231" s="9"/>
      <c r="AS4231" s="9"/>
      <c r="AV4231" s="9"/>
      <c r="AW4231" s="9"/>
      <c r="AY4231" s="9"/>
      <c r="BB4231" s="9"/>
    </row>
    <row r="4232" spans="3:54">
      <c r="C4232" s="9"/>
      <c r="F4232" s="9"/>
      <c r="G4232" s="9"/>
      <c r="I4232" s="9"/>
      <c r="L4232" s="9"/>
      <c r="O4232" s="9"/>
      <c r="P4232" s="9"/>
      <c r="R4232" s="9"/>
      <c r="U4232" s="9"/>
      <c r="AP4232" s="9"/>
      <c r="AS4232" s="9"/>
      <c r="AV4232" s="9"/>
      <c r="AW4232" s="9"/>
      <c r="AY4232" s="9"/>
      <c r="BB4232" s="9"/>
    </row>
    <row r="4233" spans="3:54">
      <c r="C4233" s="9"/>
      <c r="F4233" s="9"/>
      <c r="G4233" s="9"/>
      <c r="I4233" s="9"/>
      <c r="L4233" s="9"/>
      <c r="O4233" s="9"/>
      <c r="P4233" s="9"/>
      <c r="R4233" s="9"/>
      <c r="U4233" s="9"/>
      <c r="AP4233" s="9"/>
      <c r="AS4233" s="9"/>
      <c r="AV4233" s="9"/>
      <c r="AW4233" s="9"/>
      <c r="AY4233" s="9"/>
      <c r="BB4233" s="9"/>
    </row>
    <row r="4234" spans="3:54">
      <c r="C4234" s="9"/>
      <c r="F4234" s="9"/>
      <c r="G4234" s="9"/>
      <c r="I4234" s="9"/>
      <c r="L4234" s="9"/>
      <c r="O4234" s="9"/>
      <c r="P4234" s="9"/>
      <c r="R4234" s="9"/>
      <c r="U4234" s="9"/>
      <c r="AP4234" s="9"/>
      <c r="AS4234" s="9"/>
      <c r="AV4234" s="9"/>
      <c r="AW4234" s="9"/>
      <c r="AY4234" s="9"/>
      <c r="BB4234" s="9"/>
    </row>
    <row r="4235" spans="3:54">
      <c r="C4235" s="9"/>
      <c r="F4235" s="9"/>
      <c r="G4235" s="9"/>
      <c r="I4235" s="9"/>
      <c r="L4235" s="9"/>
      <c r="O4235" s="9"/>
      <c r="P4235" s="9"/>
      <c r="R4235" s="9"/>
      <c r="U4235" s="9"/>
      <c r="AP4235" s="9"/>
      <c r="AS4235" s="9"/>
      <c r="AV4235" s="9"/>
      <c r="AW4235" s="9"/>
      <c r="AY4235" s="9"/>
      <c r="BB4235" s="9"/>
    </row>
    <row r="4236" spans="3:54">
      <c r="C4236" s="9"/>
      <c r="F4236" s="9"/>
      <c r="G4236" s="9"/>
      <c r="I4236" s="9"/>
      <c r="L4236" s="9"/>
      <c r="O4236" s="9"/>
      <c r="P4236" s="9"/>
      <c r="R4236" s="9"/>
      <c r="U4236" s="9"/>
      <c r="AP4236" s="9"/>
      <c r="AS4236" s="9"/>
      <c r="AV4236" s="9"/>
      <c r="AW4236" s="9"/>
      <c r="AY4236" s="9"/>
      <c r="BB4236" s="9"/>
    </row>
    <row r="4237" spans="3:54">
      <c r="C4237" s="9"/>
      <c r="F4237" s="9"/>
      <c r="G4237" s="9"/>
      <c r="I4237" s="9"/>
      <c r="L4237" s="9"/>
      <c r="O4237" s="9"/>
      <c r="P4237" s="9"/>
      <c r="R4237" s="9"/>
      <c r="U4237" s="9"/>
      <c r="AP4237" s="9"/>
      <c r="AS4237" s="9"/>
      <c r="AV4237" s="9"/>
      <c r="AW4237" s="9"/>
      <c r="AY4237" s="9"/>
      <c r="BB4237" s="9"/>
    </row>
    <row r="4238" spans="3:54">
      <c r="C4238" s="9"/>
      <c r="F4238" s="9"/>
      <c r="G4238" s="9"/>
      <c r="I4238" s="9"/>
      <c r="L4238" s="9"/>
      <c r="O4238" s="9"/>
      <c r="P4238" s="9"/>
      <c r="R4238" s="9"/>
      <c r="U4238" s="9"/>
      <c r="AP4238" s="9"/>
      <c r="AS4238" s="9"/>
      <c r="AV4238" s="9"/>
      <c r="AW4238" s="9"/>
      <c r="AY4238" s="9"/>
      <c r="BB4238" s="9"/>
    </row>
    <row r="4239" spans="3:54">
      <c r="C4239" s="9"/>
      <c r="F4239" s="9"/>
      <c r="G4239" s="9"/>
      <c r="I4239" s="9"/>
      <c r="L4239" s="9"/>
      <c r="O4239" s="9"/>
      <c r="P4239" s="9"/>
      <c r="R4239" s="9"/>
      <c r="U4239" s="9"/>
      <c r="AP4239" s="9"/>
      <c r="AS4239" s="9"/>
      <c r="AV4239" s="9"/>
      <c r="AW4239" s="9"/>
      <c r="AY4239" s="9"/>
      <c r="BB4239" s="9"/>
    </row>
    <row r="4240" spans="3:54">
      <c r="C4240" s="9"/>
      <c r="F4240" s="9"/>
      <c r="G4240" s="9"/>
      <c r="I4240" s="9"/>
      <c r="L4240" s="9"/>
      <c r="O4240" s="9"/>
      <c r="P4240" s="9"/>
      <c r="R4240" s="9"/>
      <c r="U4240" s="9"/>
      <c r="AP4240" s="9"/>
      <c r="AS4240" s="9"/>
      <c r="AV4240" s="9"/>
      <c r="AW4240" s="9"/>
      <c r="AY4240" s="9"/>
      <c r="BB4240" s="9"/>
    </row>
    <row r="4241" spans="3:54">
      <c r="C4241" s="9"/>
      <c r="F4241" s="9"/>
      <c r="G4241" s="9"/>
      <c r="I4241" s="9"/>
      <c r="L4241" s="9"/>
      <c r="O4241" s="9"/>
      <c r="P4241" s="9"/>
      <c r="R4241" s="9"/>
      <c r="U4241" s="9"/>
      <c r="AP4241" s="9"/>
      <c r="AS4241" s="9"/>
      <c r="AV4241" s="9"/>
      <c r="AW4241" s="9"/>
      <c r="AY4241" s="9"/>
      <c r="BB4241" s="9"/>
    </row>
    <row r="4242" spans="3:54">
      <c r="C4242" s="9"/>
      <c r="F4242" s="9"/>
      <c r="G4242" s="9"/>
      <c r="I4242" s="9"/>
      <c r="L4242" s="9"/>
      <c r="O4242" s="9"/>
      <c r="P4242" s="9"/>
      <c r="R4242" s="9"/>
      <c r="U4242" s="9"/>
      <c r="AP4242" s="9"/>
      <c r="AS4242" s="9"/>
      <c r="AV4242" s="9"/>
      <c r="AW4242" s="9"/>
      <c r="AY4242" s="9"/>
      <c r="BB4242" s="9"/>
    </row>
    <row r="4243" spans="3:54">
      <c r="C4243" s="9"/>
      <c r="F4243" s="9"/>
      <c r="G4243" s="9"/>
      <c r="I4243" s="9"/>
      <c r="L4243" s="9"/>
      <c r="O4243" s="9"/>
      <c r="P4243" s="9"/>
      <c r="R4243" s="9"/>
      <c r="U4243" s="9"/>
      <c r="AP4243" s="9"/>
      <c r="AS4243" s="9"/>
      <c r="AV4243" s="9"/>
      <c r="AW4243" s="9"/>
      <c r="AY4243" s="9"/>
      <c r="BB4243" s="9"/>
    </row>
    <row r="4244" spans="3:54">
      <c r="C4244" s="9"/>
      <c r="F4244" s="9"/>
      <c r="G4244" s="9"/>
      <c r="I4244" s="9"/>
      <c r="L4244" s="9"/>
      <c r="O4244" s="9"/>
      <c r="P4244" s="9"/>
      <c r="R4244" s="9"/>
      <c r="U4244" s="9"/>
      <c r="AP4244" s="9"/>
      <c r="AS4244" s="9"/>
      <c r="AV4244" s="9"/>
      <c r="AW4244" s="9"/>
      <c r="AY4244" s="9"/>
      <c r="BB4244" s="9"/>
    </row>
    <row r="4245" spans="3:54">
      <c r="C4245" s="9"/>
      <c r="F4245" s="9"/>
      <c r="G4245" s="9"/>
      <c r="I4245" s="9"/>
      <c r="L4245" s="9"/>
      <c r="O4245" s="9"/>
      <c r="P4245" s="9"/>
      <c r="R4245" s="9"/>
      <c r="U4245" s="9"/>
      <c r="AP4245" s="9"/>
      <c r="AS4245" s="9"/>
      <c r="AV4245" s="9"/>
      <c r="AW4245" s="9"/>
      <c r="AY4245" s="9"/>
      <c r="BB4245" s="9"/>
    </row>
    <row r="4246" spans="3:54">
      <c r="C4246" s="9"/>
      <c r="F4246" s="9"/>
      <c r="G4246" s="9"/>
      <c r="I4246" s="9"/>
      <c r="L4246" s="9"/>
      <c r="O4246" s="9"/>
      <c r="P4246" s="9"/>
      <c r="R4246" s="9"/>
      <c r="U4246" s="9"/>
      <c r="AP4246" s="9"/>
      <c r="AS4246" s="9"/>
      <c r="AV4246" s="9"/>
      <c r="AW4246" s="9"/>
      <c r="AY4246" s="9"/>
      <c r="BB4246" s="9"/>
    </row>
    <row r="4247" spans="3:54">
      <c r="C4247" s="9"/>
      <c r="F4247" s="9"/>
      <c r="G4247" s="9"/>
      <c r="I4247" s="9"/>
      <c r="L4247" s="9"/>
      <c r="O4247" s="9"/>
      <c r="P4247" s="9"/>
      <c r="R4247" s="9"/>
      <c r="U4247" s="9"/>
      <c r="AP4247" s="9"/>
      <c r="AS4247" s="9"/>
      <c r="AV4247" s="9"/>
      <c r="AW4247" s="9"/>
      <c r="AY4247" s="9"/>
      <c r="BB4247" s="9"/>
    </row>
    <row r="4248" spans="3:54">
      <c r="C4248" s="9"/>
      <c r="F4248" s="9"/>
      <c r="G4248" s="9"/>
      <c r="I4248" s="9"/>
      <c r="L4248" s="9"/>
      <c r="O4248" s="9"/>
      <c r="P4248" s="9"/>
      <c r="R4248" s="9"/>
      <c r="U4248" s="9"/>
      <c r="AP4248" s="9"/>
      <c r="AS4248" s="9"/>
      <c r="AV4248" s="9"/>
      <c r="AW4248" s="9"/>
      <c r="AY4248" s="9"/>
      <c r="BB4248" s="9"/>
    </row>
    <row r="4249" spans="3:54">
      <c r="C4249" s="9"/>
      <c r="F4249" s="9"/>
      <c r="G4249" s="9"/>
      <c r="I4249" s="9"/>
      <c r="L4249" s="9"/>
      <c r="O4249" s="9"/>
      <c r="P4249" s="9"/>
      <c r="R4249" s="9"/>
      <c r="U4249" s="9"/>
      <c r="AP4249" s="9"/>
      <c r="AS4249" s="9"/>
      <c r="AV4249" s="9"/>
      <c r="AW4249" s="9"/>
      <c r="AY4249" s="9"/>
      <c r="BB4249" s="9"/>
    </row>
    <row r="4250" spans="3:54">
      <c r="C4250" s="9"/>
      <c r="F4250" s="9"/>
      <c r="G4250" s="9"/>
      <c r="I4250" s="9"/>
      <c r="L4250" s="9"/>
      <c r="O4250" s="9"/>
      <c r="P4250" s="9"/>
      <c r="R4250" s="9"/>
      <c r="U4250" s="9"/>
      <c r="AP4250" s="9"/>
      <c r="AS4250" s="9"/>
      <c r="AV4250" s="9"/>
      <c r="AW4250" s="9"/>
      <c r="AY4250" s="9"/>
      <c r="BB4250" s="9"/>
    </row>
    <row r="4251" spans="3:54">
      <c r="C4251" s="9"/>
      <c r="F4251" s="9"/>
      <c r="G4251" s="9"/>
      <c r="I4251" s="9"/>
      <c r="L4251" s="9"/>
      <c r="O4251" s="9"/>
      <c r="P4251" s="9"/>
      <c r="R4251" s="9"/>
      <c r="U4251" s="9"/>
      <c r="AP4251" s="9"/>
      <c r="AS4251" s="9"/>
      <c r="AV4251" s="9"/>
      <c r="AW4251" s="9"/>
      <c r="AY4251" s="9"/>
      <c r="BB4251" s="9"/>
    </row>
    <row r="4252" spans="3:54">
      <c r="C4252" s="9"/>
      <c r="F4252" s="9"/>
      <c r="G4252" s="9"/>
      <c r="I4252" s="9"/>
      <c r="L4252" s="9"/>
      <c r="O4252" s="9"/>
      <c r="P4252" s="9"/>
      <c r="R4252" s="9"/>
      <c r="U4252" s="9"/>
      <c r="AP4252" s="9"/>
      <c r="AS4252" s="9"/>
      <c r="AV4252" s="9"/>
      <c r="AW4252" s="9"/>
      <c r="AY4252" s="9"/>
      <c r="BB4252" s="9"/>
    </row>
    <row r="4253" spans="3:54">
      <c r="C4253" s="9"/>
      <c r="F4253" s="9"/>
      <c r="G4253" s="9"/>
      <c r="I4253" s="9"/>
      <c r="L4253" s="9"/>
      <c r="O4253" s="9"/>
      <c r="P4253" s="9"/>
      <c r="R4253" s="9"/>
      <c r="U4253" s="9"/>
      <c r="AP4253" s="9"/>
      <c r="AS4253" s="9"/>
      <c r="AV4253" s="9"/>
      <c r="AW4253" s="9"/>
      <c r="AY4253" s="9"/>
      <c r="BB4253" s="9"/>
    </row>
    <row r="4254" spans="3:54">
      <c r="C4254" s="9"/>
      <c r="F4254" s="9"/>
      <c r="G4254" s="9"/>
      <c r="I4254" s="9"/>
      <c r="L4254" s="9"/>
      <c r="O4254" s="9"/>
      <c r="P4254" s="9"/>
      <c r="R4254" s="9"/>
      <c r="U4254" s="9"/>
      <c r="AP4254" s="9"/>
      <c r="AS4254" s="9"/>
      <c r="AV4254" s="9"/>
      <c r="AW4254" s="9"/>
      <c r="AY4254" s="9"/>
      <c r="BB4254" s="9"/>
    </row>
    <row r="4255" spans="3:54">
      <c r="C4255" s="9"/>
      <c r="F4255" s="9"/>
      <c r="G4255" s="9"/>
      <c r="I4255" s="9"/>
      <c r="L4255" s="9"/>
      <c r="O4255" s="9"/>
      <c r="P4255" s="9"/>
      <c r="R4255" s="9"/>
      <c r="U4255" s="9"/>
      <c r="AP4255" s="9"/>
      <c r="AS4255" s="9"/>
      <c r="AV4255" s="9"/>
      <c r="AW4255" s="9"/>
      <c r="AY4255" s="9"/>
      <c r="BB4255" s="9"/>
    </row>
    <row r="4256" spans="3:54">
      <c r="C4256" s="9"/>
      <c r="F4256" s="9"/>
      <c r="G4256" s="9"/>
      <c r="I4256" s="9"/>
      <c r="L4256" s="9"/>
      <c r="O4256" s="9"/>
      <c r="P4256" s="9"/>
      <c r="R4256" s="9"/>
      <c r="U4256" s="9"/>
      <c r="AP4256" s="9"/>
      <c r="AS4256" s="9"/>
      <c r="AV4256" s="9"/>
      <c r="AW4256" s="9"/>
      <c r="AY4256" s="9"/>
      <c r="BB4256" s="9"/>
    </row>
    <row r="4257" spans="3:54">
      <c r="C4257" s="9"/>
      <c r="F4257" s="9"/>
      <c r="G4257" s="9"/>
      <c r="I4257" s="9"/>
      <c r="L4257" s="9"/>
      <c r="O4257" s="9"/>
      <c r="P4257" s="9"/>
      <c r="R4257" s="9"/>
      <c r="U4257" s="9"/>
      <c r="AP4257" s="9"/>
      <c r="AS4257" s="9"/>
      <c r="AV4257" s="9"/>
      <c r="AW4257" s="9"/>
      <c r="AY4257" s="9"/>
      <c r="BB4257" s="9"/>
    </row>
    <row r="4258" spans="3:54">
      <c r="C4258" s="9"/>
      <c r="F4258" s="9"/>
      <c r="G4258" s="9"/>
      <c r="I4258" s="9"/>
      <c r="L4258" s="9"/>
      <c r="O4258" s="9"/>
      <c r="P4258" s="9"/>
      <c r="R4258" s="9"/>
      <c r="U4258" s="9"/>
      <c r="AP4258" s="9"/>
      <c r="AS4258" s="9"/>
      <c r="AV4258" s="9"/>
      <c r="AW4258" s="9"/>
      <c r="AY4258" s="9"/>
      <c r="BB4258" s="9"/>
    </row>
    <row r="4259" spans="3:54">
      <c r="C4259" s="9"/>
      <c r="F4259" s="9"/>
      <c r="G4259" s="9"/>
      <c r="I4259" s="9"/>
      <c r="L4259" s="9"/>
      <c r="O4259" s="9"/>
      <c r="P4259" s="9"/>
      <c r="R4259" s="9"/>
      <c r="U4259" s="9"/>
      <c r="AP4259" s="9"/>
      <c r="AS4259" s="9"/>
      <c r="AV4259" s="9"/>
      <c r="AW4259" s="9"/>
      <c r="AY4259" s="9"/>
      <c r="BB4259" s="9"/>
    </row>
    <row r="4260" spans="3:54">
      <c r="C4260" s="9"/>
      <c r="F4260" s="9"/>
      <c r="G4260" s="9"/>
      <c r="I4260" s="9"/>
      <c r="L4260" s="9"/>
      <c r="O4260" s="9"/>
      <c r="P4260" s="9"/>
      <c r="R4260" s="9"/>
      <c r="U4260" s="9"/>
      <c r="AP4260" s="9"/>
      <c r="AS4260" s="9"/>
      <c r="AV4260" s="9"/>
      <c r="AW4260" s="9"/>
      <c r="AY4260" s="9"/>
      <c r="BB4260" s="9"/>
    </row>
    <row r="4261" spans="3:54">
      <c r="C4261" s="9"/>
      <c r="F4261" s="9"/>
      <c r="G4261" s="9"/>
      <c r="I4261" s="9"/>
      <c r="L4261" s="9"/>
      <c r="O4261" s="9"/>
      <c r="P4261" s="9"/>
      <c r="R4261" s="9"/>
      <c r="U4261" s="9"/>
      <c r="AP4261" s="9"/>
      <c r="AS4261" s="9"/>
      <c r="AV4261" s="9"/>
      <c r="AW4261" s="9"/>
      <c r="AY4261" s="9"/>
      <c r="BB4261" s="9"/>
    </row>
    <row r="4262" spans="3:54">
      <c r="C4262" s="9"/>
      <c r="F4262" s="9"/>
      <c r="G4262" s="9"/>
      <c r="I4262" s="9"/>
      <c r="L4262" s="9"/>
      <c r="O4262" s="9"/>
      <c r="P4262" s="9"/>
      <c r="R4262" s="9"/>
      <c r="U4262" s="9"/>
      <c r="AP4262" s="9"/>
      <c r="AS4262" s="9"/>
      <c r="AV4262" s="9"/>
      <c r="AW4262" s="9"/>
      <c r="AY4262" s="9"/>
      <c r="BB4262" s="9"/>
    </row>
    <row r="4263" spans="3:54">
      <c r="C4263" s="9"/>
      <c r="F4263" s="9"/>
      <c r="G4263" s="9"/>
      <c r="I4263" s="9"/>
      <c r="L4263" s="9"/>
      <c r="O4263" s="9"/>
      <c r="P4263" s="9"/>
      <c r="R4263" s="9"/>
      <c r="U4263" s="9"/>
      <c r="AP4263" s="9"/>
      <c r="AS4263" s="9"/>
      <c r="AV4263" s="9"/>
      <c r="AW4263" s="9"/>
      <c r="AY4263" s="9"/>
      <c r="BB4263" s="9"/>
    </row>
    <row r="4264" spans="3:54">
      <c r="C4264" s="9"/>
      <c r="F4264" s="9"/>
      <c r="G4264" s="9"/>
      <c r="I4264" s="9"/>
      <c r="L4264" s="9"/>
      <c r="O4264" s="9"/>
      <c r="P4264" s="9"/>
      <c r="R4264" s="9"/>
      <c r="U4264" s="9"/>
      <c r="AP4264" s="9"/>
      <c r="AS4264" s="9"/>
      <c r="AV4264" s="9"/>
      <c r="AW4264" s="9"/>
      <c r="AY4264" s="9"/>
      <c r="BB4264" s="9"/>
    </row>
    <row r="4265" spans="3:54">
      <c r="C4265" s="9"/>
      <c r="F4265" s="9"/>
      <c r="G4265" s="9"/>
      <c r="I4265" s="9"/>
      <c r="L4265" s="9"/>
      <c r="O4265" s="9"/>
      <c r="P4265" s="9"/>
      <c r="R4265" s="9"/>
      <c r="U4265" s="9"/>
      <c r="AP4265" s="9"/>
      <c r="AS4265" s="9"/>
      <c r="AV4265" s="9"/>
      <c r="AW4265" s="9"/>
      <c r="AY4265" s="9"/>
      <c r="BB4265" s="9"/>
    </row>
    <row r="4266" spans="3:54">
      <c r="C4266" s="9"/>
      <c r="F4266" s="9"/>
      <c r="G4266" s="9"/>
      <c r="I4266" s="9"/>
      <c r="L4266" s="9"/>
      <c r="O4266" s="9"/>
      <c r="P4266" s="9"/>
      <c r="R4266" s="9"/>
      <c r="U4266" s="9"/>
      <c r="AP4266" s="9"/>
      <c r="AS4266" s="9"/>
      <c r="AV4266" s="9"/>
      <c r="AW4266" s="9"/>
      <c r="AY4266" s="9"/>
      <c r="BB4266" s="9"/>
    </row>
    <row r="4267" spans="3:54">
      <c r="C4267" s="9"/>
      <c r="F4267" s="9"/>
      <c r="G4267" s="9"/>
      <c r="I4267" s="9"/>
      <c r="L4267" s="9"/>
      <c r="O4267" s="9"/>
      <c r="P4267" s="9"/>
      <c r="R4267" s="9"/>
      <c r="U4267" s="9"/>
      <c r="AP4267" s="9"/>
      <c r="AS4267" s="9"/>
      <c r="AV4267" s="9"/>
      <c r="AW4267" s="9"/>
      <c r="AY4267" s="9"/>
      <c r="BB4267" s="9"/>
    </row>
    <row r="4268" spans="3:54">
      <c r="C4268" s="9"/>
      <c r="F4268" s="9"/>
      <c r="G4268" s="9"/>
      <c r="I4268" s="9"/>
      <c r="L4268" s="9"/>
      <c r="O4268" s="9"/>
      <c r="P4268" s="9"/>
      <c r="R4268" s="9"/>
      <c r="U4268" s="9"/>
      <c r="AP4268" s="9"/>
      <c r="AS4268" s="9"/>
      <c r="AV4268" s="9"/>
      <c r="AW4268" s="9"/>
      <c r="AY4268" s="9"/>
      <c r="BB4268" s="9"/>
    </row>
    <row r="4269" spans="3:54">
      <c r="C4269" s="9"/>
      <c r="F4269" s="9"/>
      <c r="G4269" s="9"/>
      <c r="I4269" s="9"/>
      <c r="L4269" s="9"/>
      <c r="O4269" s="9"/>
      <c r="P4269" s="9"/>
      <c r="R4269" s="9"/>
      <c r="U4269" s="9"/>
      <c r="AP4269" s="9"/>
      <c r="AS4269" s="9"/>
      <c r="AV4269" s="9"/>
      <c r="AW4269" s="9"/>
      <c r="AY4269" s="9"/>
      <c r="BB4269" s="9"/>
    </row>
    <row r="4270" spans="3:54">
      <c r="C4270" s="9"/>
      <c r="F4270" s="9"/>
      <c r="G4270" s="9"/>
      <c r="I4270" s="9"/>
      <c r="L4270" s="9"/>
      <c r="O4270" s="9"/>
      <c r="P4270" s="9"/>
      <c r="R4270" s="9"/>
      <c r="U4270" s="9"/>
      <c r="AP4270" s="9"/>
      <c r="AS4270" s="9"/>
      <c r="AV4270" s="9"/>
      <c r="AW4270" s="9"/>
      <c r="AY4270" s="9"/>
      <c r="BB4270" s="9"/>
    </row>
    <row r="4271" spans="3:54">
      <c r="C4271" s="9"/>
      <c r="F4271" s="9"/>
      <c r="G4271" s="9"/>
      <c r="I4271" s="9"/>
      <c r="L4271" s="9"/>
      <c r="O4271" s="9"/>
      <c r="P4271" s="9"/>
      <c r="R4271" s="9"/>
      <c r="U4271" s="9"/>
      <c r="AP4271" s="9"/>
      <c r="AS4271" s="9"/>
      <c r="AV4271" s="9"/>
      <c r="AW4271" s="9"/>
      <c r="AY4271" s="9"/>
      <c r="BB4271" s="9"/>
    </row>
    <row r="4272" spans="3:54">
      <c r="C4272" s="9"/>
      <c r="F4272" s="9"/>
      <c r="G4272" s="9"/>
      <c r="I4272" s="9"/>
      <c r="L4272" s="9"/>
      <c r="O4272" s="9"/>
      <c r="P4272" s="9"/>
      <c r="R4272" s="9"/>
      <c r="U4272" s="9"/>
      <c r="AP4272" s="9"/>
      <c r="AS4272" s="9"/>
      <c r="AV4272" s="9"/>
      <c r="AW4272" s="9"/>
      <c r="AY4272" s="9"/>
      <c r="BB4272" s="9"/>
    </row>
    <row r="4273" spans="3:54">
      <c r="C4273" s="9"/>
      <c r="F4273" s="9"/>
      <c r="G4273" s="9"/>
      <c r="I4273" s="9"/>
      <c r="L4273" s="9"/>
      <c r="O4273" s="9"/>
      <c r="P4273" s="9"/>
      <c r="R4273" s="9"/>
      <c r="U4273" s="9"/>
      <c r="AP4273" s="9"/>
      <c r="AS4273" s="9"/>
      <c r="AV4273" s="9"/>
      <c r="AW4273" s="9"/>
      <c r="AY4273" s="9"/>
      <c r="BB4273" s="9"/>
    </row>
    <row r="4274" spans="3:54">
      <c r="C4274" s="9"/>
      <c r="F4274" s="9"/>
      <c r="G4274" s="9"/>
      <c r="I4274" s="9"/>
      <c r="L4274" s="9"/>
      <c r="O4274" s="9"/>
      <c r="P4274" s="9"/>
      <c r="R4274" s="9"/>
      <c r="U4274" s="9"/>
      <c r="AP4274" s="9"/>
      <c r="AS4274" s="9"/>
      <c r="AV4274" s="9"/>
      <c r="AW4274" s="9"/>
      <c r="AY4274" s="9"/>
      <c r="BB4274" s="9"/>
    </row>
    <row r="4275" spans="3:54">
      <c r="C4275" s="9"/>
      <c r="F4275" s="9"/>
      <c r="G4275" s="9"/>
      <c r="I4275" s="9"/>
      <c r="L4275" s="9"/>
      <c r="O4275" s="9"/>
      <c r="P4275" s="9"/>
      <c r="R4275" s="9"/>
      <c r="U4275" s="9"/>
      <c r="AP4275" s="9"/>
      <c r="AS4275" s="9"/>
      <c r="AV4275" s="9"/>
      <c r="AW4275" s="9"/>
      <c r="AY4275" s="9"/>
      <c r="BB4275" s="9"/>
    </row>
    <row r="4276" spans="3:54">
      <c r="C4276" s="9"/>
      <c r="F4276" s="9"/>
      <c r="G4276" s="9"/>
      <c r="I4276" s="9"/>
      <c r="L4276" s="9"/>
      <c r="O4276" s="9"/>
      <c r="P4276" s="9"/>
      <c r="R4276" s="9"/>
      <c r="U4276" s="9"/>
      <c r="AP4276" s="9"/>
      <c r="AS4276" s="9"/>
      <c r="AV4276" s="9"/>
      <c r="AW4276" s="9"/>
      <c r="AY4276" s="9"/>
      <c r="BB4276" s="9"/>
    </row>
    <row r="4277" spans="3:54">
      <c r="C4277" s="9"/>
      <c r="F4277" s="9"/>
      <c r="G4277" s="9"/>
      <c r="I4277" s="9"/>
      <c r="L4277" s="9"/>
      <c r="O4277" s="9"/>
      <c r="P4277" s="9"/>
      <c r="R4277" s="9"/>
      <c r="U4277" s="9"/>
      <c r="AP4277" s="9"/>
      <c r="AS4277" s="9"/>
      <c r="AV4277" s="9"/>
      <c r="AW4277" s="9"/>
      <c r="AY4277" s="9"/>
      <c r="BB4277" s="9"/>
    </row>
    <row r="4278" spans="3:54">
      <c r="C4278" s="9"/>
      <c r="F4278" s="9"/>
      <c r="G4278" s="9"/>
      <c r="I4278" s="9"/>
      <c r="L4278" s="9"/>
      <c r="O4278" s="9"/>
      <c r="P4278" s="9"/>
      <c r="R4278" s="9"/>
      <c r="U4278" s="9"/>
      <c r="AP4278" s="9"/>
      <c r="AS4278" s="9"/>
      <c r="AV4278" s="9"/>
      <c r="AW4278" s="9"/>
      <c r="AY4278" s="9"/>
      <c r="BB4278" s="9"/>
    </row>
    <row r="4279" spans="3:54">
      <c r="C4279" s="9"/>
      <c r="F4279" s="9"/>
      <c r="G4279" s="9"/>
      <c r="I4279" s="9"/>
      <c r="L4279" s="9"/>
      <c r="O4279" s="9"/>
      <c r="P4279" s="9"/>
      <c r="R4279" s="9"/>
      <c r="U4279" s="9"/>
      <c r="AP4279" s="9"/>
      <c r="AS4279" s="9"/>
      <c r="AV4279" s="9"/>
      <c r="AW4279" s="9"/>
      <c r="AY4279" s="9"/>
      <c r="BB4279" s="9"/>
    </row>
    <row r="4280" spans="3:54">
      <c r="C4280" s="9"/>
      <c r="F4280" s="9"/>
      <c r="G4280" s="9"/>
      <c r="I4280" s="9"/>
      <c r="L4280" s="9"/>
      <c r="O4280" s="9"/>
      <c r="P4280" s="9"/>
      <c r="R4280" s="9"/>
      <c r="U4280" s="9"/>
      <c r="AP4280" s="9"/>
      <c r="AS4280" s="9"/>
      <c r="AV4280" s="9"/>
      <c r="AW4280" s="9"/>
      <c r="AY4280" s="9"/>
      <c r="BB4280" s="9"/>
    </row>
    <row r="4281" spans="3:54">
      <c r="C4281" s="9"/>
      <c r="F4281" s="9"/>
      <c r="G4281" s="9"/>
      <c r="I4281" s="9"/>
      <c r="L4281" s="9"/>
      <c r="O4281" s="9"/>
      <c r="P4281" s="9"/>
      <c r="R4281" s="9"/>
      <c r="U4281" s="9"/>
      <c r="AP4281" s="9"/>
      <c r="AS4281" s="9"/>
      <c r="AV4281" s="9"/>
      <c r="AW4281" s="9"/>
      <c r="AY4281" s="9"/>
      <c r="BB4281" s="9"/>
    </row>
    <row r="4282" spans="3:54">
      <c r="C4282" s="9"/>
      <c r="F4282" s="9"/>
      <c r="G4282" s="9"/>
      <c r="I4282" s="9"/>
      <c r="L4282" s="9"/>
      <c r="O4282" s="9"/>
      <c r="P4282" s="9"/>
      <c r="R4282" s="9"/>
      <c r="U4282" s="9"/>
      <c r="AP4282" s="9"/>
      <c r="AS4282" s="9"/>
      <c r="AV4282" s="9"/>
      <c r="AW4282" s="9"/>
      <c r="AY4282" s="9"/>
      <c r="BB4282" s="9"/>
    </row>
    <row r="4283" spans="3:54">
      <c r="C4283" s="9"/>
      <c r="F4283" s="9"/>
      <c r="G4283" s="9"/>
      <c r="I4283" s="9"/>
      <c r="L4283" s="9"/>
      <c r="O4283" s="9"/>
      <c r="P4283" s="9"/>
      <c r="R4283" s="9"/>
      <c r="U4283" s="9"/>
      <c r="AP4283" s="9"/>
      <c r="AS4283" s="9"/>
      <c r="AV4283" s="9"/>
      <c r="AW4283" s="9"/>
      <c r="AY4283" s="9"/>
      <c r="BB4283" s="9"/>
    </row>
    <row r="4284" spans="3:54">
      <c r="C4284" s="9"/>
      <c r="F4284" s="9"/>
      <c r="G4284" s="9"/>
      <c r="I4284" s="9"/>
      <c r="L4284" s="9"/>
      <c r="O4284" s="9"/>
      <c r="P4284" s="9"/>
      <c r="R4284" s="9"/>
      <c r="U4284" s="9"/>
      <c r="AP4284" s="9"/>
      <c r="AS4284" s="9"/>
      <c r="AV4284" s="9"/>
      <c r="AW4284" s="9"/>
      <c r="AY4284" s="9"/>
      <c r="BB4284" s="9"/>
    </row>
    <row r="4285" spans="3:54">
      <c r="C4285" s="9"/>
      <c r="F4285" s="9"/>
      <c r="G4285" s="9"/>
      <c r="I4285" s="9"/>
      <c r="L4285" s="9"/>
      <c r="O4285" s="9"/>
      <c r="P4285" s="9"/>
      <c r="R4285" s="9"/>
      <c r="U4285" s="9"/>
      <c r="AP4285" s="9"/>
      <c r="AS4285" s="9"/>
      <c r="AV4285" s="9"/>
      <c r="AW4285" s="9"/>
      <c r="AY4285" s="9"/>
      <c r="BB4285" s="9"/>
    </row>
    <row r="4286" spans="3:54">
      <c r="C4286" s="9"/>
      <c r="F4286" s="9"/>
      <c r="G4286" s="9"/>
      <c r="I4286" s="9"/>
      <c r="L4286" s="9"/>
      <c r="O4286" s="9"/>
      <c r="P4286" s="9"/>
      <c r="R4286" s="9"/>
      <c r="U4286" s="9"/>
      <c r="AP4286" s="9"/>
      <c r="AS4286" s="9"/>
      <c r="AV4286" s="9"/>
      <c r="AW4286" s="9"/>
      <c r="AY4286" s="9"/>
      <c r="BB4286" s="9"/>
    </row>
    <row r="4287" spans="3:54">
      <c r="C4287" s="9"/>
      <c r="F4287" s="9"/>
      <c r="G4287" s="9"/>
      <c r="I4287" s="9"/>
      <c r="L4287" s="9"/>
      <c r="O4287" s="9"/>
      <c r="P4287" s="9"/>
      <c r="R4287" s="9"/>
      <c r="U4287" s="9"/>
      <c r="AP4287" s="9"/>
      <c r="AS4287" s="9"/>
      <c r="AV4287" s="9"/>
      <c r="AW4287" s="9"/>
      <c r="AY4287" s="9"/>
      <c r="BB4287" s="9"/>
    </row>
    <row r="4288" spans="3:54">
      <c r="C4288" s="9"/>
      <c r="F4288" s="9"/>
      <c r="G4288" s="9"/>
      <c r="I4288" s="9"/>
      <c r="L4288" s="9"/>
      <c r="O4288" s="9"/>
      <c r="P4288" s="9"/>
      <c r="R4288" s="9"/>
      <c r="U4288" s="9"/>
      <c r="AP4288" s="9"/>
      <c r="AS4288" s="9"/>
      <c r="AV4288" s="9"/>
      <c r="AW4288" s="9"/>
      <c r="AY4288" s="9"/>
      <c r="BB4288" s="9"/>
    </row>
    <row r="4289" spans="3:54">
      <c r="C4289" s="9"/>
      <c r="F4289" s="9"/>
      <c r="G4289" s="9"/>
      <c r="I4289" s="9"/>
      <c r="L4289" s="9"/>
      <c r="O4289" s="9"/>
      <c r="P4289" s="9"/>
      <c r="R4289" s="9"/>
      <c r="U4289" s="9"/>
      <c r="AP4289" s="9"/>
      <c r="AS4289" s="9"/>
      <c r="AV4289" s="9"/>
      <c r="AW4289" s="9"/>
      <c r="AY4289" s="9"/>
      <c r="BB4289" s="9"/>
    </row>
    <row r="4290" spans="3:54">
      <c r="C4290" s="9"/>
      <c r="F4290" s="9"/>
      <c r="G4290" s="9"/>
      <c r="I4290" s="9"/>
      <c r="L4290" s="9"/>
      <c r="O4290" s="9"/>
      <c r="P4290" s="9"/>
      <c r="R4290" s="9"/>
      <c r="U4290" s="9"/>
      <c r="AP4290" s="9"/>
      <c r="AS4290" s="9"/>
      <c r="AV4290" s="9"/>
      <c r="AW4290" s="9"/>
      <c r="AY4290" s="9"/>
      <c r="BB4290" s="9"/>
    </row>
    <row r="4291" spans="3:54">
      <c r="C4291" s="9"/>
      <c r="F4291" s="9"/>
      <c r="G4291" s="9"/>
      <c r="I4291" s="9"/>
      <c r="L4291" s="9"/>
      <c r="O4291" s="9"/>
      <c r="P4291" s="9"/>
      <c r="R4291" s="9"/>
      <c r="U4291" s="9"/>
      <c r="AP4291" s="9"/>
      <c r="AS4291" s="9"/>
      <c r="AV4291" s="9"/>
      <c r="AW4291" s="9"/>
      <c r="AY4291" s="9"/>
      <c r="BB4291" s="9"/>
    </row>
    <row r="4292" spans="3:54">
      <c r="C4292" s="9"/>
      <c r="F4292" s="9"/>
      <c r="G4292" s="9"/>
      <c r="I4292" s="9"/>
      <c r="L4292" s="9"/>
      <c r="O4292" s="9"/>
      <c r="P4292" s="9"/>
      <c r="R4292" s="9"/>
      <c r="U4292" s="9"/>
      <c r="AP4292" s="9"/>
      <c r="AS4292" s="9"/>
      <c r="AV4292" s="9"/>
      <c r="AW4292" s="9"/>
      <c r="AY4292" s="9"/>
      <c r="BB4292" s="9"/>
    </row>
    <row r="4293" spans="3:54">
      <c r="C4293" s="9"/>
      <c r="F4293" s="9"/>
      <c r="G4293" s="9"/>
      <c r="I4293" s="9"/>
      <c r="L4293" s="9"/>
      <c r="O4293" s="9"/>
      <c r="P4293" s="9"/>
      <c r="R4293" s="9"/>
      <c r="U4293" s="9"/>
      <c r="AP4293" s="9"/>
      <c r="AS4293" s="9"/>
      <c r="AV4293" s="9"/>
      <c r="AW4293" s="9"/>
      <c r="AY4293" s="9"/>
      <c r="BB4293" s="9"/>
    </row>
    <row r="4294" spans="3:54">
      <c r="C4294" s="9"/>
      <c r="F4294" s="9"/>
      <c r="G4294" s="9"/>
      <c r="I4294" s="9"/>
      <c r="L4294" s="9"/>
      <c r="O4294" s="9"/>
      <c r="P4294" s="9"/>
      <c r="R4294" s="9"/>
      <c r="U4294" s="9"/>
      <c r="AP4294" s="9"/>
      <c r="AS4294" s="9"/>
      <c r="AV4294" s="9"/>
      <c r="AW4294" s="9"/>
      <c r="AY4294" s="9"/>
      <c r="BB4294" s="9"/>
    </row>
    <row r="4295" spans="3:54">
      <c r="C4295" s="9"/>
      <c r="F4295" s="9"/>
      <c r="G4295" s="9"/>
      <c r="I4295" s="9"/>
      <c r="L4295" s="9"/>
      <c r="O4295" s="9"/>
      <c r="P4295" s="9"/>
      <c r="R4295" s="9"/>
      <c r="U4295" s="9"/>
      <c r="AP4295" s="9"/>
      <c r="AS4295" s="9"/>
      <c r="AV4295" s="9"/>
      <c r="AW4295" s="9"/>
      <c r="AY4295" s="9"/>
      <c r="BB4295" s="9"/>
    </row>
    <row r="4296" spans="3:54">
      <c r="C4296" s="9"/>
      <c r="F4296" s="9"/>
      <c r="G4296" s="9"/>
      <c r="I4296" s="9"/>
      <c r="L4296" s="9"/>
      <c r="O4296" s="9"/>
      <c r="P4296" s="9"/>
      <c r="R4296" s="9"/>
      <c r="U4296" s="9"/>
      <c r="AP4296" s="9"/>
      <c r="AS4296" s="9"/>
      <c r="AV4296" s="9"/>
      <c r="AW4296" s="9"/>
      <c r="AY4296" s="9"/>
      <c r="BB4296" s="9"/>
    </row>
    <row r="4297" spans="3:54">
      <c r="C4297" s="9"/>
      <c r="F4297" s="9"/>
      <c r="G4297" s="9"/>
      <c r="I4297" s="9"/>
      <c r="L4297" s="9"/>
      <c r="O4297" s="9"/>
      <c r="P4297" s="9"/>
      <c r="R4297" s="9"/>
      <c r="U4297" s="9"/>
      <c r="AP4297" s="9"/>
      <c r="AS4297" s="9"/>
      <c r="AV4297" s="9"/>
      <c r="AW4297" s="9"/>
      <c r="AY4297" s="9"/>
      <c r="BB4297" s="9"/>
    </row>
    <row r="4298" spans="3:54">
      <c r="C4298" s="9"/>
      <c r="F4298" s="9"/>
      <c r="G4298" s="9"/>
      <c r="I4298" s="9"/>
      <c r="L4298" s="9"/>
      <c r="O4298" s="9"/>
      <c r="P4298" s="9"/>
      <c r="R4298" s="9"/>
      <c r="U4298" s="9"/>
      <c r="AP4298" s="9"/>
      <c r="AS4298" s="9"/>
      <c r="AV4298" s="9"/>
      <c r="AW4298" s="9"/>
      <c r="AY4298" s="9"/>
      <c r="BB4298" s="9"/>
    </row>
    <row r="4299" spans="3:54">
      <c r="C4299" s="9"/>
      <c r="F4299" s="9"/>
      <c r="G4299" s="9"/>
      <c r="I4299" s="9"/>
      <c r="L4299" s="9"/>
      <c r="O4299" s="9"/>
      <c r="P4299" s="9"/>
      <c r="R4299" s="9"/>
      <c r="U4299" s="9"/>
      <c r="AP4299" s="9"/>
      <c r="AS4299" s="9"/>
      <c r="AV4299" s="9"/>
      <c r="AW4299" s="9"/>
      <c r="AY4299" s="9"/>
      <c r="BB4299" s="9"/>
    </row>
    <row r="4300" spans="3:54">
      <c r="C4300" s="9"/>
      <c r="F4300" s="9"/>
      <c r="G4300" s="9"/>
      <c r="I4300" s="9"/>
      <c r="L4300" s="9"/>
      <c r="O4300" s="9"/>
      <c r="P4300" s="9"/>
      <c r="R4300" s="9"/>
      <c r="U4300" s="9"/>
      <c r="AP4300" s="9"/>
      <c r="AS4300" s="9"/>
      <c r="AV4300" s="9"/>
      <c r="AW4300" s="9"/>
      <c r="AY4300" s="9"/>
      <c r="BB4300" s="9"/>
    </row>
    <row r="4301" spans="3:54">
      <c r="C4301" s="9"/>
      <c r="F4301" s="9"/>
      <c r="G4301" s="9"/>
      <c r="I4301" s="9"/>
      <c r="L4301" s="9"/>
      <c r="O4301" s="9"/>
      <c r="P4301" s="9"/>
      <c r="R4301" s="9"/>
      <c r="U4301" s="9"/>
      <c r="AP4301" s="9"/>
      <c r="AS4301" s="9"/>
      <c r="AV4301" s="9"/>
      <c r="AW4301" s="9"/>
      <c r="AY4301" s="9"/>
      <c r="BB4301" s="9"/>
    </row>
    <row r="4302" spans="3:54">
      <c r="C4302" s="9"/>
      <c r="F4302" s="9"/>
      <c r="G4302" s="9"/>
      <c r="I4302" s="9"/>
      <c r="L4302" s="9"/>
      <c r="O4302" s="9"/>
      <c r="P4302" s="9"/>
      <c r="R4302" s="9"/>
      <c r="U4302" s="9"/>
      <c r="AP4302" s="9"/>
      <c r="AS4302" s="9"/>
      <c r="AV4302" s="9"/>
      <c r="AW4302" s="9"/>
      <c r="AY4302" s="9"/>
      <c r="BB4302" s="9"/>
    </row>
    <row r="4303" spans="3:54">
      <c r="C4303" s="9"/>
      <c r="F4303" s="9"/>
      <c r="G4303" s="9"/>
      <c r="I4303" s="9"/>
      <c r="L4303" s="9"/>
      <c r="O4303" s="9"/>
      <c r="P4303" s="9"/>
      <c r="R4303" s="9"/>
      <c r="U4303" s="9"/>
      <c r="AP4303" s="9"/>
      <c r="AS4303" s="9"/>
      <c r="AV4303" s="9"/>
      <c r="AW4303" s="9"/>
      <c r="AY4303" s="9"/>
      <c r="BB4303" s="9"/>
    </row>
    <row r="4304" spans="3:54">
      <c r="C4304" s="9"/>
      <c r="F4304" s="9"/>
      <c r="G4304" s="9"/>
      <c r="I4304" s="9"/>
      <c r="L4304" s="9"/>
      <c r="O4304" s="9"/>
      <c r="P4304" s="9"/>
      <c r="R4304" s="9"/>
      <c r="U4304" s="9"/>
      <c r="AP4304" s="9"/>
      <c r="AS4304" s="9"/>
      <c r="AV4304" s="9"/>
      <c r="AW4304" s="9"/>
      <c r="AY4304" s="9"/>
      <c r="BB4304" s="9"/>
    </row>
    <row r="4305" spans="3:54">
      <c r="C4305" s="9"/>
      <c r="F4305" s="9"/>
      <c r="G4305" s="9"/>
      <c r="I4305" s="9"/>
      <c r="L4305" s="9"/>
      <c r="O4305" s="9"/>
      <c r="P4305" s="9"/>
      <c r="R4305" s="9"/>
      <c r="U4305" s="9"/>
      <c r="AP4305" s="9"/>
      <c r="AS4305" s="9"/>
      <c r="AV4305" s="9"/>
      <c r="AW4305" s="9"/>
      <c r="AY4305" s="9"/>
      <c r="BB4305" s="9"/>
    </row>
    <row r="4306" spans="3:54">
      <c r="C4306" s="9"/>
      <c r="F4306" s="9"/>
      <c r="G4306" s="9"/>
      <c r="I4306" s="9"/>
      <c r="L4306" s="9"/>
      <c r="O4306" s="9"/>
      <c r="P4306" s="9"/>
      <c r="R4306" s="9"/>
      <c r="U4306" s="9"/>
      <c r="AP4306" s="9"/>
      <c r="AS4306" s="9"/>
      <c r="AV4306" s="9"/>
      <c r="AW4306" s="9"/>
      <c r="AY4306" s="9"/>
      <c r="BB4306" s="9"/>
    </row>
    <row r="4307" spans="3:54">
      <c r="C4307" s="9"/>
      <c r="F4307" s="9"/>
      <c r="G4307" s="9"/>
      <c r="I4307" s="9"/>
      <c r="L4307" s="9"/>
      <c r="O4307" s="9"/>
      <c r="P4307" s="9"/>
      <c r="R4307" s="9"/>
      <c r="U4307" s="9"/>
      <c r="AP4307" s="9"/>
      <c r="AS4307" s="9"/>
      <c r="AV4307" s="9"/>
      <c r="AW4307" s="9"/>
      <c r="AY4307" s="9"/>
      <c r="BB4307" s="9"/>
    </row>
    <row r="4308" spans="3:54">
      <c r="C4308" s="9"/>
      <c r="F4308" s="9"/>
      <c r="G4308" s="9"/>
      <c r="I4308" s="9"/>
      <c r="L4308" s="9"/>
      <c r="O4308" s="9"/>
      <c r="P4308" s="9"/>
      <c r="R4308" s="9"/>
      <c r="U4308" s="9"/>
      <c r="AP4308" s="9"/>
      <c r="AS4308" s="9"/>
      <c r="AV4308" s="9"/>
      <c r="AW4308" s="9"/>
      <c r="AY4308" s="9"/>
      <c r="BB4308" s="9"/>
    </row>
    <row r="4309" spans="3:54">
      <c r="C4309" s="9"/>
      <c r="F4309" s="9"/>
      <c r="G4309" s="9"/>
      <c r="I4309" s="9"/>
      <c r="L4309" s="9"/>
      <c r="O4309" s="9"/>
      <c r="P4309" s="9"/>
      <c r="R4309" s="9"/>
      <c r="U4309" s="9"/>
      <c r="AP4309" s="9"/>
      <c r="AS4309" s="9"/>
      <c r="AV4309" s="9"/>
      <c r="AW4309" s="9"/>
      <c r="AY4309" s="9"/>
      <c r="BB4309" s="9"/>
    </row>
    <row r="4310" spans="3:54">
      <c r="C4310" s="9"/>
      <c r="F4310" s="9"/>
      <c r="G4310" s="9"/>
      <c r="I4310" s="9"/>
      <c r="L4310" s="9"/>
      <c r="O4310" s="9"/>
      <c r="P4310" s="9"/>
      <c r="R4310" s="9"/>
      <c r="U4310" s="9"/>
      <c r="AP4310" s="9"/>
      <c r="AS4310" s="9"/>
      <c r="AV4310" s="9"/>
      <c r="AW4310" s="9"/>
      <c r="AY4310" s="9"/>
      <c r="BB4310" s="9"/>
    </row>
    <row r="4311" spans="3:54">
      <c r="C4311" s="9"/>
      <c r="F4311" s="9"/>
      <c r="G4311" s="9"/>
      <c r="I4311" s="9"/>
      <c r="L4311" s="9"/>
      <c r="O4311" s="9"/>
      <c r="P4311" s="9"/>
      <c r="R4311" s="9"/>
      <c r="U4311" s="9"/>
      <c r="AP4311" s="9"/>
      <c r="AS4311" s="9"/>
      <c r="AV4311" s="9"/>
      <c r="AW4311" s="9"/>
      <c r="AY4311" s="9"/>
      <c r="BB4311" s="9"/>
    </row>
    <row r="4312" spans="3:54">
      <c r="C4312" s="9"/>
      <c r="F4312" s="9"/>
      <c r="G4312" s="9"/>
      <c r="I4312" s="9"/>
      <c r="L4312" s="9"/>
      <c r="O4312" s="9"/>
      <c r="P4312" s="9"/>
      <c r="R4312" s="9"/>
      <c r="U4312" s="9"/>
      <c r="AP4312" s="9"/>
      <c r="AS4312" s="9"/>
      <c r="AV4312" s="9"/>
      <c r="AW4312" s="9"/>
      <c r="AY4312" s="9"/>
      <c r="BB4312" s="9"/>
    </row>
    <row r="4313" spans="3:54">
      <c r="C4313" s="9"/>
      <c r="F4313" s="9"/>
      <c r="G4313" s="9"/>
      <c r="I4313" s="9"/>
      <c r="L4313" s="9"/>
      <c r="O4313" s="9"/>
      <c r="P4313" s="9"/>
      <c r="R4313" s="9"/>
      <c r="U4313" s="9"/>
      <c r="AP4313" s="9"/>
      <c r="AS4313" s="9"/>
      <c r="AV4313" s="9"/>
      <c r="AW4313" s="9"/>
      <c r="AY4313" s="9"/>
      <c r="BB4313" s="9"/>
    </row>
    <row r="4314" spans="3:54">
      <c r="C4314" s="9"/>
      <c r="F4314" s="9"/>
      <c r="G4314" s="9"/>
      <c r="I4314" s="9"/>
      <c r="L4314" s="9"/>
      <c r="O4314" s="9"/>
      <c r="P4314" s="9"/>
      <c r="R4314" s="9"/>
      <c r="U4314" s="9"/>
      <c r="AP4314" s="9"/>
      <c r="AS4314" s="9"/>
      <c r="AV4314" s="9"/>
      <c r="AW4314" s="9"/>
      <c r="AY4314" s="9"/>
      <c r="BB4314" s="9"/>
    </row>
    <row r="4315" spans="3:54">
      <c r="C4315" s="9"/>
      <c r="F4315" s="9"/>
      <c r="G4315" s="9"/>
      <c r="I4315" s="9"/>
      <c r="L4315" s="9"/>
      <c r="O4315" s="9"/>
      <c r="P4315" s="9"/>
      <c r="R4315" s="9"/>
      <c r="U4315" s="9"/>
      <c r="AP4315" s="9"/>
      <c r="AS4315" s="9"/>
      <c r="AV4315" s="9"/>
      <c r="AW4315" s="9"/>
      <c r="AY4315" s="9"/>
      <c r="BB4315" s="9"/>
    </row>
    <row r="4316" spans="3:54">
      <c r="C4316" s="9"/>
      <c r="F4316" s="9"/>
      <c r="G4316" s="9"/>
      <c r="I4316" s="9"/>
      <c r="L4316" s="9"/>
      <c r="O4316" s="9"/>
      <c r="P4316" s="9"/>
      <c r="R4316" s="9"/>
      <c r="U4316" s="9"/>
      <c r="AP4316" s="9"/>
      <c r="AS4316" s="9"/>
      <c r="AV4316" s="9"/>
      <c r="AW4316" s="9"/>
      <c r="AY4316" s="9"/>
      <c r="BB4316" s="9"/>
    </row>
    <row r="4317" spans="3:54">
      <c r="C4317" s="9"/>
      <c r="F4317" s="9"/>
      <c r="G4317" s="9"/>
      <c r="I4317" s="9"/>
      <c r="L4317" s="9"/>
      <c r="O4317" s="9"/>
      <c r="P4317" s="9"/>
      <c r="R4317" s="9"/>
      <c r="U4317" s="9"/>
      <c r="AP4317" s="9"/>
      <c r="AS4317" s="9"/>
      <c r="AV4317" s="9"/>
      <c r="AW4317" s="9"/>
      <c r="AY4317" s="9"/>
      <c r="BB4317" s="9"/>
    </row>
    <row r="4318" spans="3:54">
      <c r="C4318" s="9"/>
      <c r="F4318" s="9"/>
      <c r="G4318" s="9"/>
      <c r="I4318" s="9"/>
      <c r="L4318" s="9"/>
      <c r="O4318" s="9"/>
      <c r="P4318" s="9"/>
      <c r="R4318" s="9"/>
      <c r="U4318" s="9"/>
      <c r="AP4318" s="9"/>
      <c r="AS4318" s="9"/>
      <c r="AV4318" s="9"/>
      <c r="AW4318" s="9"/>
      <c r="AY4318" s="9"/>
      <c r="BB4318" s="9"/>
    </row>
    <row r="4319" spans="3:54">
      <c r="C4319" s="9"/>
      <c r="F4319" s="9"/>
      <c r="G4319" s="9"/>
      <c r="I4319" s="9"/>
      <c r="L4319" s="9"/>
      <c r="O4319" s="9"/>
      <c r="P4319" s="9"/>
      <c r="R4319" s="9"/>
      <c r="U4319" s="9"/>
      <c r="AP4319" s="9"/>
      <c r="AS4319" s="9"/>
      <c r="AV4319" s="9"/>
      <c r="AW4319" s="9"/>
      <c r="AY4319" s="9"/>
      <c r="BB4319" s="9"/>
    </row>
    <row r="4320" spans="3:54">
      <c r="C4320" s="9"/>
      <c r="F4320" s="9"/>
      <c r="G4320" s="9"/>
      <c r="I4320" s="9"/>
      <c r="L4320" s="9"/>
      <c r="O4320" s="9"/>
      <c r="P4320" s="9"/>
      <c r="R4320" s="9"/>
      <c r="U4320" s="9"/>
      <c r="AP4320" s="9"/>
      <c r="AS4320" s="9"/>
      <c r="AV4320" s="9"/>
      <c r="AW4320" s="9"/>
      <c r="AY4320" s="9"/>
      <c r="BB4320" s="9"/>
    </row>
    <row r="4321" spans="3:54">
      <c r="C4321" s="9"/>
      <c r="F4321" s="9"/>
      <c r="G4321" s="9"/>
      <c r="I4321" s="9"/>
      <c r="L4321" s="9"/>
      <c r="O4321" s="9"/>
      <c r="P4321" s="9"/>
      <c r="R4321" s="9"/>
      <c r="U4321" s="9"/>
      <c r="AP4321" s="9"/>
      <c r="AS4321" s="9"/>
      <c r="AV4321" s="9"/>
      <c r="AW4321" s="9"/>
      <c r="AY4321" s="9"/>
      <c r="BB4321" s="9"/>
    </row>
    <row r="4322" spans="3:54">
      <c r="C4322" s="9"/>
      <c r="F4322" s="9"/>
      <c r="G4322" s="9"/>
      <c r="I4322" s="9"/>
      <c r="L4322" s="9"/>
      <c r="O4322" s="9"/>
      <c r="P4322" s="9"/>
      <c r="R4322" s="9"/>
      <c r="U4322" s="9"/>
      <c r="AP4322" s="9"/>
      <c r="AS4322" s="9"/>
      <c r="AV4322" s="9"/>
      <c r="AW4322" s="9"/>
      <c r="AY4322" s="9"/>
      <c r="BB4322" s="9"/>
    </row>
    <row r="4323" spans="3:54">
      <c r="C4323" s="9"/>
      <c r="F4323" s="9"/>
      <c r="G4323" s="9"/>
      <c r="I4323" s="9"/>
      <c r="L4323" s="9"/>
      <c r="O4323" s="9"/>
      <c r="P4323" s="9"/>
      <c r="R4323" s="9"/>
      <c r="U4323" s="9"/>
      <c r="AP4323" s="9"/>
      <c r="AS4323" s="9"/>
      <c r="AV4323" s="9"/>
      <c r="AW4323" s="9"/>
      <c r="AY4323" s="9"/>
      <c r="BB4323" s="9"/>
    </row>
    <row r="4324" spans="3:54">
      <c r="C4324" s="9"/>
      <c r="F4324" s="9"/>
      <c r="G4324" s="9"/>
      <c r="I4324" s="9"/>
      <c r="L4324" s="9"/>
      <c r="O4324" s="9"/>
      <c r="P4324" s="9"/>
      <c r="R4324" s="9"/>
      <c r="U4324" s="9"/>
      <c r="AP4324" s="9"/>
      <c r="AS4324" s="9"/>
      <c r="AV4324" s="9"/>
      <c r="AW4324" s="9"/>
      <c r="AY4324" s="9"/>
      <c r="BB4324" s="9"/>
    </row>
    <row r="4325" spans="3:54">
      <c r="C4325" s="9"/>
      <c r="F4325" s="9"/>
      <c r="G4325" s="9"/>
      <c r="I4325" s="9"/>
      <c r="L4325" s="9"/>
      <c r="O4325" s="9"/>
      <c r="P4325" s="9"/>
      <c r="R4325" s="9"/>
      <c r="U4325" s="9"/>
      <c r="AP4325" s="9"/>
      <c r="AS4325" s="9"/>
      <c r="AV4325" s="9"/>
      <c r="AW4325" s="9"/>
      <c r="AY4325" s="9"/>
      <c r="BB4325" s="9"/>
    </row>
    <row r="4326" spans="3:54">
      <c r="C4326" s="9"/>
      <c r="F4326" s="9"/>
      <c r="G4326" s="9"/>
      <c r="I4326" s="9"/>
      <c r="L4326" s="9"/>
      <c r="O4326" s="9"/>
      <c r="P4326" s="9"/>
      <c r="R4326" s="9"/>
      <c r="U4326" s="9"/>
      <c r="AP4326" s="9"/>
      <c r="AS4326" s="9"/>
      <c r="AV4326" s="9"/>
      <c r="AW4326" s="9"/>
      <c r="AY4326" s="9"/>
      <c r="BB4326" s="9"/>
    </row>
    <row r="4327" spans="3:54">
      <c r="C4327" s="9"/>
      <c r="F4327" s="9"/>
      <c r="G4327" s="9"/>
      <c r="I4327" s="9"/>
      <c r="L4327" s="9"/>
      <c r="O4327" s="9"/>
      <c r="P4327" s="9"/>
      <c r="R4327" s="9"/>
      <c r="U4327" s="9"/>
      <c r="AP4327" s="9"/>
      <c r="AS4327" s="9"/>
      <c r="AV4327" s="9"/>
      <c r="AW4327" s="9"/>
      <c r="AY4327" s="9"/>
      <c r="BB4327" s="9"/>
    </row>
    <row r="4328" spans="3:54">
      <c r="C4328" s="9"/>
      <c r="F4328" s="9"/>
      <c r="G4328" s="9"/>
      <c r="I4328" s="9"/>
      <c r="L4328" s="9"/>
      <c r="O4328" s="9"/>
      <c r="P4328" s="9"/>
      <c r="R4328" s="9"/>
      <c r="U4328" s="9"/>
      <c r="AP4328" s="9"/>
      <c r="AS4328" s="9"/>
      <c r="AV4328" s="9"/>
      <c r="AW4328" s="9"/>
      <c r="AY4328" s="9"/>
      <c r="BB4328" s="9"/>
    </row>
    <row r="4329" spans="3:54">
      <c r="C4329" s="9"/>
      <c r="F4329" s="9"/>
      <c r="G4329" s="9"/>
      <c r="I4329" s="9"/>
      <c r="L4329" s="9"/>
      <c r="O4329" s="9"/>
      <c r="P4329" s="9"/>
      <c r="R4329" s="9"/>
      <c r="U4329" s="9"/>
      <c r="AP4329" s="9"/>
      <c r="AS4329" s="9"/>
      <c r="AV4329" s="9"/>
      <c r="AW4329" s="9"/>
      <c r="AY4329" s="9"/>
      <c r="BB4329" s="9"/>
    </row>
    <row r="4330" spans="3:54">
      <c r="C4330" s="9"/>
      <c r="F4330" s="9"/>
      <c r="G4330" s="9"/>
      <c r="I4330" s="9"/>
      <c r="L4330" s="9"/>
      <c r="O4330" s="9"/>
      <c r="P4330" s="9"/>
      <c r="R4330" s="9"/>
      <c r="U4330" s="9"/>
      <c r="AP4330" s="9"/>
      <c r="AS4330" s="9"/>
      <c r="AV4330" s="9"/>
      <c r="AW4330" s="9"/>
      <c r="AY4330" s="9"/>
      <c r="BB4330" s="9"/>
    </row>
    <row r="4331" spans="3:54">
      <c r="C4331" s="9"/>
      <c r="F4331" s="9"/>
      <c r="G4331" s="9"/>
      <c r="I4331" s="9"/>
      <c r="L4331" s="9"/>
      <c r="O4331" s="9"/>
      <c r="P4331" s="9"/>
      <c r="R4331" s="9"/>
      <c r="U4331" s="9"/>
      <c r="AP4331" s="9"/>
      <c r="AS4331" s="9"/>
      <c r="AV4331" s="9"/>
      <c r="AW4331" s="9"/>
      <c r="AY4331" s="9"/>
      <c r="BB4331" s="9"/>
    </row>
    <row r="4332" spans="3:54">
      <c r="C4332" s="9"/>
      <c r="F4332" s="9"/>
      <c r="G4332" s="9"/>
      <c r="I4332" s="9"/>
      <c r="L4332" s="9"/>
      <c r="O4332" s="9"/>
      <c r="P4332" s="9"/>
      <c r="R4332" s="9"/>
      <c r="U4332" s="9"/>
      <c r="AP4332" s="9"/>
      <c r="AS4332" s="9"/>
      <c r="AV4332" s="9"/>
      <c r="AW4332" s="9"/>
      <c r="AY4332" s="9"/>
      <c r="BB4332" s="9"/>
    </row>
    <row r="4333" spans="3:54">
      <c r="C4333" s="9"/>
      <c r="F4333" s="9"/>
      <c r="G4333" s="9"/>
      <c r="I4333" s="9"/>
      <c r="L4333" s="9"/>
      <c r="O4333" s="9"/>
      <c r="P4333" s="9"/>
      <c r="R4333" s="9"/>
      <c r="U4333" s="9"/>
      <c r="AP4333" s="9"/>
      <c r="AS4333" s="9"/>
      <c r="AV4333" s="9"/>
      <c r="AW4333" s="9"/>
      <c r="AY4333" s="9"/>
      <c r="BB4333" s="9"/>
    </row>
    <row r="4334" spans="3:54">
      <c r="C4334" s="9"/>
      <c r="F4334" s="9"/>
      <c r="G4334" s="9"/>
      <c r="I4334" s="9"/>
      <c r="L4334" s="9"/>
      <c r="O4334" s="9"/>
      <c r="P4334" s="9"/>
      <c r="R4334" s="9"/>
      <c r="U4334" s="9"/>
      <c r="AP4334" s="9"/>
      <c r="AS4334" s="9"/>
      <c r="AV4334" s="9"/>
      <c r="AW4334" s="9"/>
      <c r="AY4334" s="9"/>
      <c r="BB4334" s="9"/>
    </row>
    <row r="4335" spans="3:54">
      <c r="C4335" s="9"/>
      <c r="F4335" s="9"/>
      <c r="G4335" s="9"/>
      <c r="I4335" s="9"/>
      <c r="L4335" s="9"/>
      <c r="O4335" s="9"/>
      <c r="P4335" s="9"/>
      <c r="R4335" s="9"/>
      <c r="U4335" s="9"/>
      <c r="AP4335" s="9"/>
      <c r="AS4335" s="9"/>
      <c r="AV4335" s="9"/>
      <c r="AW4335" s="9"/>
      <c r="AY4335" s="9"/>
      <c r="BB4335" s="9"/>
    </row>
    <row r="4336" spans="3:54">
      <c r="C4336" s="9"/>
      <c r="F4336" s="9"/>
      <c r="G4336" s="9"/>
      <c r="I4336" s="9"/>
      <c r="L4336" s="9"/>
      <c r="O4336" s="9"/>
      <c r="P4336" s="9"/>
      <c r="R4336" s="9"/>
      <c r="U4336" s="9"/>
      <c r="AP4336" s="9"/>
      <c r="AS4336" s="9"/>
      <c r="AV4336" s="9"/>
      <c r="AW4336" s="9"/>
      <c r="AY4336" s="9"/>
      <c r="BB4336" s="9"/>
    </row>
    <row r="4337" spans="3:54">
      <c r="C4337" s="9"/>
      <c r="F4337" s="9"/>
      <c r="G4337" s="9"/>
      <c r="I4337" s="9"/>
      <c r="L4337" s="9"/>
      <c r="O4337" s="9"/>
      <c r="P4337" s="9"/>
      <c r="R4337" s="9"/>
      <c r="U4337" s="9"/>
      <c r="AP4337" s="9"/>
      <c r="AS4337" s="9"/>
      <c r="AV4337" s="9"/>
      <c r="AW4337" s="9"/>
      <c r="AY4337" s="9"/>
      <c r="BB4337" s="9"/>
    </row>
    <row r="4338" spans="3:54">
      <c r="C4338" s="9"/>
      <c r="F4338" s="9"/>
      <c r="G4338" s="9"/>
      <c r="I4338" s="9"/>
      <c r="L4338" s="9"/>
      <c r="O4338" s="9"/>
      <c r="P4338" s="9"/>
      <c r="R4338" s="9"/>
      <c r="U4338" s="9"/>
      <c r="AP4338" s="9"/>
      <c r="AS4338" s="9"/>
      <c r="AV4338" s="9"/>
      <c r="AW4338" s="9"/>
      <c r="AY4338" s="9"/>
      <c r="BB4338" s="9"/>
    </row>
    <row r="4339" spans="3:54">
      <c r="C4339" s="9"/>
      <c r="F4339" s="9"/>
      <c r="G4339" s="9"/>
      <c r="I4339" s="9"/>
      <c r="L4339" s="9"/>
      <c r="O4339" s="9"/>
      <c r="P4339" s="9"/>
      <c r="R4339" s="9"/>
      <c r="U4339" s="9"/>
      <c r="AP4339" s="9"/>
      <c r="AS4339" s="9"/>
      <c r="AV4339" s="9"/>
      <c r="AW4339" s="9"/>
      <c r="AY4339" s="9"/>
      <c r="BB4339" s="9"/>
    </row>
    <row r="4340" spans="3:54">
      <c r="C4340" s="9"/>
      <c r="F4340" s="9"/>
      <c r="G4340" s="9"/>
      <c r="I4340" s="9"/>
      <c r="L4340" s="9"/>
      <c r="O4340" s="9"/>
      <c r="P4340" s="9"/>
      <c r="R4340" s="9"/>
      <c r="U4340" s="9"/>
      <c r="AP4340" s="9"/>
      <c r="AS4340" s="9"/>
      <c r="AV4340" s="9"/>
      <c r="AW4340" s="9"/>
      <c r="AY4340" s="9"/>
      <c r="BB4340" s="9"/>
    </row>
    <row r="4341" spans="3:54">
      <c r="C4341" s="9"/>
      <c r="F4341" s="9"/>
      <c r="G4341" s="9"/>
      <c r="I4341" s="9"/>
      <c r="L4341" s="9"/>
      <c r="O4341" s="9"/>
      <c r="P4341" s="9"/>
      <c r="R4341" s="9"/>
      <c r="U4341" s="9"/>
      <c r="AP4341" s="9"/>
      <c r="AS4341" s="9"/>
      <c r="AV4341" s="9"/>
      <c r="AW4341" s="9"/>
      <c r="AY4341" s="9"/>
      <c r="BB4341" s="9"/>
    </row>
    <row r="4342" spans="3:54">
      <c r="C4342" s="9"/>
      <c r="F4342" s="9"/>
      <c r="G4342" s="9"/>
      <c r="I4342" s="9"/>
      <c r="L4342" s="9"/>
      <c r="O4342" s="9"/>
      <c r="P4342" s="9"/>
      <c r="R4342" s="9"/>
      <c r="U4342" s="9"/>
      <c r="AP4342" s="9"/>
      <c r="AS4342" s="9"/>
      <c r="AV4342" s="9"/>
      <c r="AW4342" s="9"/>
      <c r="AY4342" s="9"/>
      <c r="BB4342" s="9"/>
    </row>
    <row r="4343" spans="3:54">
      <c r="C4343" s="9"/>
      <c r="F4343" s="9"/>
      <c r="G4343" s="9"/>
      <c r="I4343" s="9"/>
      <c r="L4343" s="9"/>
      <c r="O4343" s="9"/>
      <c r="P4343" s="9"/>
      <c r="R4343" s="9"/>
      <c r="U4343" s="9"/>
      <c r="AP4343" s="9"/>
      <c r="AS4343" s="9"/>
      <c r="AV4343" s="9"/>
      <c r="AW4343" s="9"/>
      <c r="AY4343" s="9"/>
      <c r="BB4343" s="9"/>
    </row>
    <row r="4344" spans="3:54">
      <c r="C4344" s="9"/>
      <c r="F4344" s="9"/>
      <c r="G4344" s="9"/>
      <c r="I4344" s="9"/>
      <c r="L4344" s="9"/>
      <c r="O4344" s="9"/>
      <c r="P4344" s="9"/>
      <c r="R4344" s="9"/>
      <c r="U4344" s="9"/>
      <c r="AP4344" s="9"/>
      <c r="AS4344" s="9"/>
      <c r="AV4344" s="9"/>
      <c r="AW4344" s="9"/>
      <c r="AY4344" s="9"/>
      <c r="BB4344" s="9"/>
    </row>
    <row r="4345" spans="3:54">
      <c r="C4345" s="9"/>
      <c r="F4345" s="9"/>
      <c r="G4345" s="9"/>
      <c r="I4345" s="9"/>
      <c r="L4345" s="9"/>
      <c r="O4345" s="9"/>
      <c r="P4345" s="9"/>
      <c r="R4345" s="9"/>
      <c r="U4345" s="9"/>
      <c r="AP4345" s="9"/>
      <c r="AS4345" s="9"/>
      <c r="AV4345" s="9"/>
      <c r="AW4345" s="9"/>
      <c r="AY4345" s="9"/>
      <c r="BB4345" s="9"/>
    </row>
    <row r="4346" spans="3:54">
      <c r="C4346" s="9"/>
      <c r="F4346" s="9"/>
      <c r="G4346" s="9"/>
      <c r="I4346" s="9"/>
      <c r="L4346" s="9"/>
      <c r="O4346" s="9"/>
      <c r="P4346" s="9"/>
      <c r="R4346" s="9"/>
      <c r="U4346" s="9"/>
      <c r="AP4346" s="9"/>
      <c r="AS4346" s="9"/>
      <c r="AV4346" s="9"/>
      <c r="AW4346" s="9"/>
      <c r="AY4346" s="9"/>
      <c r="BB4346" s="9"/>
    </row>
    <row r="4347" spans="3:54">
      <c r="C4347" s="9"/>
      <c r="F4347" s="9"/>
      <c r="G4347" s="9"/>
      <c r="I4347" s="9"/>
      <c r="L4347" s="9"/>
      <c r="O4347" s="9"/>
      <c r="P4347" s="9"/>
      <c r="R4347" s="9"/>
      <c r="U4347" s="9"/>
      <c r="AP4347" s="9"/>
      <c r="AS4347" s="9"/>
      <c r="AV4347" s="9"/>
      <c r="AW4347" s="9"/>
      <c r="AY4347" s="9"/>
      <c r="BB4347" s="9"/>
    </row>
    <row r="4348" spans="3:54">
      <c r="C4348" s="9"/>
      <c r="F4348" s="9"/>
      <c r="G4348" s="9"/>
      <c r="I4348" s="9"/>
      <c r="L4348" s="9"/>
      <c r="O4348" s="9"/>
      <c r="P4348" s="9"/>
      <c r="R4348" s="9"/>
      <c r="U4348" s="9"/>
      <c r="AP4348" s="9"/>
      <c r="AS4348" s="9"/>
      <c r="AV4348" s="9"/>
      <c r="AW4348" s="9"/>
      <c r="AY4348" s="9"/>
      <c r="BB4348" s="9"/>
    </row>
    <row r="4349" spans="3:54">
      <c r="C4349" s="9"/>
      <c r="F4349" s="9"/>
      <c r="G4349" s="9"/>
      <c r="I4349" s="9"/>
      <c r="L4349" s="9"/>
      <c r="O4349" s="9"/>
      <c r="P4349" s="9"/>
      <c r="R4349" s="9"/>
      <c r="U4349" s="9"/>
      <c r="AP4349" s="9"/>
      <c r="AS4349" s="9"/>
      <c r="AV4349" s="9"/>
      <c r="AW4349" s="9"/>
      <c r="AY4349" s="9"/>
      <c r="BB4349" s="9"/>
    </row>
    <row r="4350" spans="3:54">
      <c r="C4350" s="9"/>
      <c r="F4350" s="9"/>
      <c r="G4350" s="9"/>
      <c r="I4350" s="9"/>
      <c r="L4350" s="9"/>
      <c r="O4350" s="9"/>
      <c r="P4350" s="9"/>
      <c r="R4350" s="9"/>
      <c r="U4350" s="9"/>
      <c r="AP4350" s="9"/>
      <c r="AS4350" s="9"/>
      <c r="AV4350" s="9"/>
      <c r="AW4350" s="9"/>
      <c r="AY4350" s="9"/>
      <c r="BB4350" s="9"/>
    </row>
    <row r="4351" spans="3:54">
      <c r="C4351" s="9"/>
      <c r="F4351" s="9"/>
      <c r="G4351" s="9"/>
      <c r="I4351" s="9"/>
      <c r="L4351" s="9"/>
      <c r="O4351" s="9"/>
      <c r="P4351" s="9"/>
      <c r="R4351" s="9"/>
      <c r="U4351" s="9"/>
      <c r="AP4351" s="9"/>
      <c r="AS4351" s="9"/>
      <c r="AV4351" s="9"/>
      <c r="AW4351" s="9"/>
      <c r="AY4351" s="9"/>
      <c r="BB4351" s="9"/>
    </row>
    <row r="4352" spans="3:54">
      <c r="C4352" s="9"/>
      <c r="F4352" s="9"/>
      <c r="G4352" s="9"/>
      <c r="I4352" s="9"/>
      <c r="L4352" s="9"/>
      <c r="O4352" s="9"/>
      <c r="P4352" s="9"/>
      <c r="R4352" s="9"/>
      <c r="U4352" s="9"/>
      <c r="AP4352" s="9"/>
      <c r="AS4352" s="9"/>
      <c r="AV4352" s="9"/>
      <c r="AW4352" s="9"/>
      <c r="AY4352" s="9"/>
      <c r="BB4352" s="9"/>
    </row>
    <row r="4353" spans="3:54">
      <c r="C4353" s="9"/>
      <c r="F4353" s="9"/>
      <c r="G4353" s="9"/>
      <c r="I4353" s="9"/>
      <c r="L4353" s="9"/>
      <c r="O4353" s="9"/>
      <c r="P4353" s="9"/>
      <c r="R4353" s="9"/>
      <c r="U4353" s="9"/>
      <c r="AP4353" s="9"/>
      <c r="AS4353" s="9"/>
      <c r="AV4353" s="9"/>
      <c r="AW4353" s="9"/>
      <c r="AY4353" s="9"/>
      <c r="BB4353" s="9"/>
    </row>
    <row r="4354" spans="3:54">
      <c r="C4354" s="9"/>
      <c r="F4354" s="9"/>
      <c r="G4354" s="9"/>
      <c r="I4354" s="9"/>
      <c r="L4354" s="9"/>
      <c r="O4354" s="9"/>
      <c r="P4354" s="9"/>
      <c r="R4354" s="9"/>
      <c r="U4354" s="9"/>
      <c r="AP4354" s="9"/>
      <c r="AS4354" s="9"/>
      <c r="AV4354" s="9"/>
      <c r="AW4354" s="9"/>
      <c r="AY4354" s="9"/>
      <c r="BB4354" s="9"/>
    </row>
    <row r="4355" spans="3:54">
      <c r="C4355" s="9"/>
      <c r="F4355" s="9"/>
      <c r="G4355" s="9"/>
      <c r="I4355" s="9"/>
      <c r="L4355" s="9"/>
      <c r="O4355" s="9"/>
      <c r="P4355" s="9"/>
      <c r="R4355" s="9"/>
      <c r="U4355" s="9"/>
      <c r="AP4355" s="9"/>
      <c r="AS4355" s="9"/>
      <c r="AV4355" s="9"/>
      <c r="AW4355" s="9"/>
      <c r="AY4355" s="9"/>
      <c r="BB4355" s="9"/>
    </row>
    <row r="4356" spans="3:54">
      <c r="C4356" s="9"/>
      <c r="F4356" s="9"/>
      <c r="G4356" s="9"/>
      <c r="I4356" s="9"/>
      <c r="L4356" s="9"/>
      <c r="O4356" s="9"/>
      <c r="P4356" s="9"/>
      <c r="R4356" s="9"/>
      <c r="U4356" s="9"/>
      <c r="AP4356" s="9"/>
      <c r="AS4356" s="9"/>
      <c r="AV4356" s="9"/>
      <c r="AW4356" s="9"/>
      <c r="AY4356" s="9"/>
      <c r="BB4356" s="9"/>
    </row>
    <row r="4357" spans="3:54">
      <c r="C4357" s="9"/>
      <c r="F4357" s="9"/>
      <c r="G4357" s="9"/>
      <c r="I4357" s="9"/>
      <c r="L4357" s="9"/>
      <c r="O4357" s="9"/>
      <c r="P4357" s="9"/>
      <c r="R4357" s="9"/>
      <c r="U4357" s="9"/>
      <c r="AP4357" s="9"/>
      <c r="AS4357" s="9"/>
      <c r="AV4357" s="9"/>
      <c r="AW4357" s="9"/>
      <c r="AY4357" s="9"/>
      <c r="BB4357" s="9"/>
    </row>
    <row r="4358" spans="3:54">
      <c r="C4358" s="9"/>
      <c r="F4358" s="9"/>
      <c r="G4358" s="9"/>
      <c r="I4358" s="9"/>
      <c r="L4358" s="9"/>
      <c r="O4358" s="9"/>
      <c r="P4358" s="9"/>
      <c r="R4358" s="9"/>
      <c r="U4358" s="9"/>
      <c r="AP4358" s="9"/>
      <c r="AS4358" s="9"/>
      <c r="AV4358" s="9"/>
      <c r="AW4358" s="9"/>
      <c r="AY4358" s="9"/>
      <c r="BB4358" s="9"/>
    </row>
    <row r="4359" spans="3:54">
      <c r="C4359" s="9"/>
      <c r="F4359" s="9"/>
      <c r="G4359" s="9"/>
      <c r="I4359" s="9"/>
      <c r="L4359" s="9"/>
      <c r="O4359" s="9"/>
      <c r="P4359" s="9"/>
      <c r="R4359" s="9"/>
      <c r="U4359" s="9"/>
      <c r="AP4359" s="9"/>
      <c r="AS4359" s="9"/>
      <c r="AV4359" s="9"/>
      <c r="AW4359" s="9"/>
      <c r="AY4359" s="9"/>
      <c r="BB4359" s="9"/>
    </row>
    <row r="4360" spans="3:54">
      <c r="C4360" s="9"/>
      <c r="F4360" s="9"/>
      <c r="G4360" s="9"/>
      <c r="I4360" s="9"/>
      <c r="L4360" s="9"/>
      <c r="O4360" s="9"/>
      <c r="P4360" s="9"/>
      <c r="R4360" s="9"/>
      <c r="U4360" s="9"/>
      <c r="AP4360" s="9"/>
      <c r="AS4360" s="9"/>
      <c r="AV4360" s="9"/>
      <c r="AW4360" s="9"/>
      <c r="AY4360" s="9"/>
      <c r="BB4360" s="9"/>
    </row>
    <row r="4361" spans="3:54">
      <c r="C4361" s="9"/>
      <c r="F4361" s="9"/>
      <c r="G4361" s="9"/>
      <c r="I4361" s="9"/>
      <c r="L4361" s="9"/>
      <c r="O4361" s="9"/>
      <c r="P4361" s="9"/>
      <c r="R4361" s="9"/>
      <c r="U4361" s="9"/>
      <c r="AP4361" s="9"/>
      <c r="AS4361" s="9"/>
      <c r="AV4361" s="9"/>
      <c r="AW4361" s="9"/>
      <c r="AY4361" s="9"/>
      <c r="BB4361" s="9"/>
    </row>
    <row r="4362" spans="3:54">
      <c r="C4362" s="9"/>
      <c r="F4362" s="9"/>
      <c r="G4362" s="9"/>
      <c r="I4362" s="9"/>
      <c r="L4362" s="9"/>
      <c r="O4362" s="9"/>
      <c r="P4362" s="9"/>
      <c r="R4362" s="9"/>
      <c r="U4362" s="9"/>
      <c r="AP4362" s="9"/>
      <c r="AS4362" s="9"/>
      <c r="AV4362" s="9"/>
      <c r="AW4362" s="9"/>
      <c r="AY4362" s="9"/>
      <c r="BB4362" s="9"/>
    </row>
    <row r="4363" spans="3:54">
      <c r="C4363" s="9"/>
      <c r="F4363" s="9"/>
      <c r="G4363" s="9"/>
      <c r="I4363" s="9"/>
      <c r="L4363" s="9"/>
      <c r="O4363" s="9"/>
      <c r="P4363" s="9"/>
      <c r="R4363" s="9"/>
      <c r="U4363" s="9"/>
      <c r="AP4363" s="9"/>
      <c r="AS4363" s="9"/>
      <c r="AV4363" s="9"/>
      <c r="AW4363" s="9"/>
      <c r="AY4363" s="9"/>
      <c r="BB4363" s="9"/>
    </row>
    <row r="4364" spans="3:54">
      <c r="C4364" s="9"/>
      <c r="F4364" s="9"/>
      <c r="G4364" s="9"/>
      <c r="I4364" s="9"/>
      <c r="L4364" s="9"/>
      <c r="O4364" s="9"/>
      <c r="P4364" s="9"/>
      <c r="R4364" s="9"/>
      <c r="U4364" s="9"/>
      <c r="AP4364" s="9"/>
      <c r="AS4364" s="9"/>
      <c r="AV4364" s="9"/>
      <c r="AW4364" s="9"/>
      <c r="AY4364" s="9"/>
      <c r="BB4364" s="9"/>
    </row>
    <row r="4365" spans="3:54">
      <c r="C4365" s="9"/>
      <c r="F4365" s="9"/>
      <c r="G4365" s="9"/>
      <c r="I4365" s="9"/>
      <c r="L4365" s="9"/>
      <c r="O4365" s="9"/>
      <c r="P4365" s="9"/>
      <c r="R4365" s="9"/>
      <c r="U4365" s="9"/>
      <c r="AP4365" s="9"/>
      <c r="AS4365" s="9"/>
      <c r="AV4365" s="9"/>
      <c r="AW4365" s="9"/>
      <c r="AY4365" s="9"/>
      <c r="BB4365" s="9"/>
    </row>
    <row r="4366" spans="3:54">
      <c r="C4366" s="9"/>
      <c r="F4366" s="9"/>
      <c r="G4366" s="9"/>
      <c r="I4366" s="9"/>
      <c r="L4366" s="9"/>
      <c r="O4366" s="9"/>
      <c r="P4366" s="9"/>
      <c r="R4366" s="9"/>
      <c r="U4366" s="9"/>
      <c r="AP4366" s="9"/>
      <c r="AS4366" s="9"/>
      <c r="AV4366" s="9"/>
      <c r="AW4366" s="9"/>
      <c r="AY4366" s="9"/>
      <c r="BB4366" s="9"/>
    </row>
    <row r="4367" spans="3:54">
      <c r="C4367" s="9"/>
      <c r="F4367" s="9"/>
      <c r="G4367" s="9"/>
      <c r="I4367" s="9"/>
      <c r="L4367" s="9"/>
      <c r="O4367" s="9"/>
      <c r="P4367" s="9"/>
      <c r="R4367" s="9"/>
      <c r="U4367" s="9"/>
      <c r="AP4367" s="9"/>
      <c r="AS4367" s="9"/>
      <c r="AV4367" s="9"/>
      <c r="AW4367" s="9"/>
      <c r="AY4367" s="9"/>
      <c r="BB4367" s="9"/>
    </row>
    <row r="4368" spans="3:54">
      <c r="C4368" s="9"/>
      <c r="F4368" s="9"/>
      <c r="G4368" s="9"/>
      <c r="I4368" s="9"/>
      <c r="L4368" s="9"/>
      <c r="O4368" s="9"/>
      <c r="P4368" s="9"/>
      <c r="R4368" s="9"/>
      <c r="U4368" s="9"/>
      <c r="AP4368" s="9"/>
      <c r="AS4368" s="9"/>
      <c r="AV4368" s="9"/>
      <c r="AW4368" s="9"/>
      <c r="AY4368" s="9"/>
      <c r="BB4368" s="9"/>
    </row>
    <row r="4369" spans="3:54">
      <c r="C4369" s="9"/>
      <c r="F4369" s="9"/>
      <c r="G4369" s="9"/>
      <c r="I4369" s="9"/>
      <c r="L4369" s="9"/>
      <c r="O4369" s="9"/>
      <c r="P4369" s="9"/>
      <c r="R4369" s="9"/>
      <c r="U4369" s="9"/>
      <c r="AP4369" s="9"/>
      <c r="AS4369" s="9"/>
      <c r="AV4369" s="9"/>
      <c r="AW4369" s="9"/>
      <c r="AY4369" s="9"/>
      <c r="BB4369" s="9"/>
    </row>
    <row r="4370" spans="3:54">
      <c r="C4370" s="9"/>
      <c r="F4370" s="9"/>
      <c r="G4370" s="9"/>
      <c r="I4370" s="9"/>
      <c r="L4370" s="9"/>
      <c r="O4370" s="9"/>
      <c r="P4370" s="9"/>
      <c r="R4370" s="9"/>
      <c r="U4370" s="9"/>
      <c r="AP4370" s="9"/>
      <c r="AS4370" s="9"/>
      <c r="AV4370" s="9"/>
      <c r="AW4370" s="9"/>
      <c r="AY4370" s="9"/>
      <c r="BB4370" s="9"/>
    </row>
    <row r="4371" spans="3:54">
      <c r="C4371" s="9"/>
      <c r="F4371" s="9"/>
      <c r="G4371" s="9"/>
      <c r="I4371" s="9"/>
      <c r="L4371" s="9"/>
      <c r="O4371" s="9"/>
      <c r="P4371" s="9"/>
      <c r="R4371" s="9"/>
      <c r="U4371" s="9"/>
      <c r="AP4371" s="9"/>
      <c r="AS4371" s="9"/>
      <c r="AV4371" s="9"/>
      <c r="AW4371" s="9"/>
      <c r="AY4371" s="9"/>
      <c r="BB4371" s="9"/>
    </row>
    <row r="4372" spans="3:54">
      <c r="C4372" s="9"/>
      <c r="F4372" s="9"/>
      <c r="G4372" s="9"/>
      <c r="I4372" s="9"/>
      <c r="L4372" s="9"/>
      <c r="O4372" s="9"/>
      <c r="P4372" s="9"/>
      <c r="R4372" s="9"/>
      <c r="U4372" s="9"/>
      <c r="AP4372" s="9"/>
      <c r="AS4372" s="9"/>
      <c r="AV4372" s="9"/>
      <c r="AW4372" s="9"/>
      <c r="AY4372" s="9"/>
      <c r="BB4372" s="9"/>
    </row>
    <row r="4373" spans="3:54">
      <c r="C4373" s="9"/>
      <c r="F4373" s="9"/>
      <c r="G4373" s="9"/>
      <c r="I4373" s="9"/>
      <c r="L4373" s="9"/>
      <c r="O4373" s="9"/>
      <c r="P4373" s="9"/>
      <c r="R4373" s="9"/>
      <c r="U4373" s="9"/>
      <c r="AP4373" s="9"/>
      <c r="AS4373" s="9"/>
      <c r="AV4373" s="9"/>
      <c r="AW4373" s="9"/>
      <c r="AY4373" s="9"/>
      <c r="BB4373" s="9"/>
    </row>
    <row r="4374" spans="3:54">
      <c r="C4374" s="9"/>
      <c r="F4374" s="9"/>
      <c r="G4374" s="9"/>
      <c r="I4374" s="9"/>
      <c r="L4374" s="9"/>
      <c r="O4374" s="9"/>
      <c r="P4374" s="9"/>
      <c r="R4374" s="9"/>
      <c r="U4374" s="9"/>
      <c r="AP4374" s="9"/>
      <c r="AS4374" s="9"/>
      <c r="AV4374" s="9"/>
      <c r="AW4374" s="9"/>
      <c r="AY4374" s="9"/>
      <c r="BB4374" s="9"/>
    </row>
    <row r="4375" spans="3:54">
      <c r="C4375" s="9"/>
      <c r="F4375" s="9"/>
      <c r="G4375" s="9"/>
      <c r="I4375" s="9"/>
      <c r="L4375" s="9"/>
      <c r="O4375" s="9"/>
      <c r="P4375" s="9"/>
      <c r="R4375" s="9"/>
      <c r="U4375" s="9"/>
      <c r="AP4375" s="9"/>
      <c r="AS4375" s="9"/>
      <c r="AV4375" s="9"/>
      <c r="AW4375" s="9"/>
      <c r="AY4375" s="9"/>
      <c r="BB4375" s="9"/>
    </row>
    <row r="4376" spans="3:54">
      <c r="C4376" s="9"/>
      <c r="F4376" s="9"/>
      <c r="G4376" s="9"/>
      <c r="I4376" s="9"/>
      <c r="L4376" s="9"/>
      <c r="O4376" s="9"/>
      <c r="P4376" s="9"/>
      <c r="R4376" s="9"/>
      <c r="U4376" s="9"/>
      <c r="AP4376" s="9"/>
      <c r="AS4376" s="9"/>
      <c r="AV4376" s="9"/>
      <c r="AW4376" s="9"/>
      <c r="AY4376" s="9"/>
      <c r="BB4376" s="9"/>
    </row>
    <row r="4377" spans="3:54">
      <c r="C4377" s="9"/>
      <c r="F4377" s="9"/>
      <c r="G4377" s="9"/>
      <c r="I4377" s="9"/>
      <c r="L4377" s="9"/>
      <c r="O4377" s="9"/>
      <c r="P4377" s="9"/>
      <c r="R4377" s="9"/>
      <c r="U4377" s="9"/>
      <c r="AP4377" s="9"/>
      <c r="AS4377" s="9"/>
      <c r="AV4377" s="9"/>
      <c r="AW4377" s="9"/>
      <c r="AY4377" s="9"/>
      <c r="BB4377" s="9"/>
    </row>
    <row r="4378" spans="3:54">
      <c r="C4378" s="9"/>
      <c r="F4378" s="9"/>
      <c r="G4378" s="9"/>
      <c r="I4378" s="9"/>
      <c r="L4378" s="9"/>
      <c r="O4378" s="9"/>
      <c r="P4378" s="9"/>
      <c r="R4378" s="9"/>
      <c r="U4378" s="9"/>
      <c r="AP4378" s="9"/>
      <c r="AS4378" s="9"/>
      <c r="AV4378" s="9"/>
      <c r="AW4378" s="9"/>
      <c r="AY4378" s="9"/>
      <c r="BB4378" s="9"/>
    </row>
    <row r="4379" spans="3:54">
      <c r="C4379" s="9"/>
      <c r="F4379" s="9"/>
      <c r="G4379" s="9"/>
      <c r="I4379" s="9"/>
      <c r="L4379" s="9"/>
      <c r="O4379" s="9"/>
      <c r="P4379" s="9"/>
      <c r="R4379" s="9"/>
      <c r="U4379" s="9"/>
      <c r="AP4379" s="9"/>
      <c r="AS4379" s="9"/>
      <c r="AV4379" s="9"/>
      <c r="AW4379" s="9"/>
      <c r="AY4379" s="9"/>
      <c r="BB4379" s="9"/>
    </row>
    <row r="4380" spans="3:54">
      <c r="C4380" s="9"/>
      <c r="F4380" s="9"/>
      <c r="G4380" s="9"/>
      <c r="I4380" s="9"/>
      <c r="L4380" s="9"/>
      <c r="O4380" s="9"/>
      <c r="P4380" s="9"/>
      <c r="R4380" s="9"/>
      <c r="U4380" s="9"/>
      <c r="AP4380" s="9"/>
      <c r="AS4380" s="9"/>
      <c r="AV4380" s="9"/>
      <c r="AW4380" s="9"/>
      <c r="AY4380" s="9"/>
      <c r="BB4380" s="9"/>
    </row>
    <row r="4381" spans="3:54">
      <c r="C4381" s="9"/>
      <c r="F4381" s="9"/>
      <c r="G4381" s="9"/>
      <c r="I4381" s="9"/>
      <c r="L4381" s="9"/>
      <c r="O4381" s="9"/>
      <c r="P4381" s="9"/>
      <c r="R4381" s="9"/>
      <c r="U4381" s="9"/>
      <c r="AP4381" s="9"/>
      <c r="AS4381" s="9"/>
      <c r="AV4381" s="9"/>
      <c r="AW4381" s="9"/>
      <c r="AY4381" s="9"/>
      <c r="BB4381" s="9"/>
    </row>
    <row r="4382" spans="3:54">
      <c r="C4382" s="9"/>
      <c r="F4382" s="9"/>
      <c r="G4382" s="9"/>
      <c r="I4382" s="9"/>
      <c r="L4382" s="9"/>
      <c r="O4382" s="9"/>
      <c r="P4382" s="9"/>
      <c r="R4382" s="9"/>
      <c r="U4382" s="9"/>
      <c r="AP4382" s="9"/>
      <c r="AS4382" s="9"/>
      <c r="AV4382" s="9"/>
      <c r="AW4382" s="9"/>
      <c r="AY4382" s="9"/>
      <c r="BB4382" s="9"/>
    </row>
    <row r="4383" spans="3:54">
      <c r="C4383" s="9"/>
      <c r="F4383" s="9"/>
      <c r="G4383" s="9"/>
      <c r="I4383" s="9"/>
      <c r="L4383" s="9"/>
      <c r="O4383" s="9"/>
      <c r="P4383" s="9"/>
      <c r="R4383" s="9"/>
      <c r="U4383" s="9"/>
      <c r="AP4383" s="9"/>
      <c r="AS4383" s="9"/>
      <c r="AV4383" s="9"/>
      <c r="AW4383" s="9"/>
      <c r="AY4383" s="9"/>
      <c r="BB4383" s="9"/>
    </row>
    <row r="4384" spans="3:54">
      <c r="C4384" s="9"/>
      <c r="F4384" s="9"/>
      <c r="G4384" s="9"/>
      <c r="I4384" s="9"/>
      <c r="L4384" s="9"/>
      <c r="O4384" s="9"/>
      <c r="P4384" s="9"/>
      <c r="R4384" s="9"/>
      <c r="U4384" s="9"/>
      <c r="AP4384" s="9"/>
      <c r="AS4384" s="9"/>
      <c r="AV4384" s="9"/>
      <c r="AW4384" s="9"/>
      <c r="AY4384" s="9"/>
      <c r="BB4384" s="9"/>
    </row>
    <row r="4385" spans="3:54">
      <c r="C4385" s="9"/>
      <c r="F4385" s="9"/>
      <c r="G4385" s="9"/>
      <c r="I4385" s="9"/>
      <c r="L4385" s="9"/>
      <c r="O4385" s="9"/>
      <c r="P4385" s="9"/>
      <c r="R4385" s="9"/>
      <c r="U4385" s="9"/>
      <c r="AP4385" s="9"/>
      <c r="AS4385" s="9"/>
      <c r="AV4385" s="9"/>
      <c r="AW4385" s="9"/>
      <c r="AY4385" s="9"/>
      <c r="BB4385" s="9"/>
    </row>
    <row r="4386" spans="3:54">
      <c r="C4386" s="9"/>
      <c r="F4386" s="9"/>
      <c r="G4386" s="9"/>
      <c r="I4386" s="9"/>
      <c r="L4386" s="9"/>
      <c r="O4386" s="9"/>
      <c r="P4386" s="9"/>
      <c r="R4386" s="9"/>
      <c r="U4386" s="9"/>
      <c r="AP4386" s="9"/>
      <c r="AS4386" s="9"/>
      <c r="AV4386" s="9"/>
      <c r="AW4386" s="9"/>
      <c r="AY4386" s="9"/>
      <c r="BB4386" s="9"/>
    </row>
    <row r="4387" spans="3:54">
      <c r="C4387" s="9"/>
      <c r="F4387" s="9"/>
      <c r="G4387" s="9"/>
      <c r="I4387" s="9"/>
      <c r="L4387" s="9"/>
      <c r="O4387" s="9"/>
      <c r="P4387" s="9"/>
      <c r="R4387" s="9"/>
      <c r="U4387" s="9"/>
      <c r="AP4387" s="9"/>
      <c r="AS4387" s="9"/>
      <c r="AV4387" s="9"/>
      <c r="AW4387" s="9"/>
      <c r="AY4387" s="9"/>
      <c r="BB4387" s="9"/>
    </row>
    <row r="4388" spans="3:54">
      <c r="C4388" s="9"/>
      <c r="F4388" s="9"/>
      <c r="G4388" s="9"/>
      <c r="I4388" s="9"/>
      <c r="L4388" s="9"/>
      <c r="O4388" s="9"/>
      <c r="P4388" s="9"/>
      <c r="R4388" s="9"/>
      <c r="U4388" s="9"/>
      <c r="AP4388" s="9"/>
      <c r="AS4388" s="9"/>
      <c r="AV4388" s="9"/>
      <c r="AW4388" s="9"/>
      <c r="AY4388" s="9"/>
      <c r="BB4388" s="9"/>
    </row>
    <row r="4389" spans="3:54">
      <c r="C4389" s="9"/>
      <c r="F4389" s="9"/>
      <c r="G4389" s="9"/>
      <c r="I4389" s="9"/>
      <c r="L4389" s="9"/>
      <c r="O4389" s="9"/>
      <c r="P4389" s="9"/>
      <c r="R4389" s="9"/>
      <c r="U4389" s="9"/>
      <c r="AP4389" s="9"/>
      <c r="AS4389" s="9"/>
      <c r="AV4389" s="9"/>
      <c r="AW4389" s="9"/>
      <c r="AY4389" s="9"/>
      <c r="BB4389" s="9"/>
    </row>
    <row r="4390" spans="3:54">
      <c r="C4390" s="9"/>
      <c r="F4390" s="9"/>
      <c r="G4390" s="9"/>
      <c r="I4390" s="9"/>
      <c r="L4390" s="9"/>
      <c r="O4390" s="9"/>
      <c r="P4390" s="9"/>
      <c r="R4390" s="9"/>
      <c r="U4390" s="9"/>
      <c r="AP4390" s="9"/>
      <c r="AS4390" s="9"/>
      <c r="AV4390" s="9"/>
      <c r="AW4390" s="9"/>
      <c r="AY4390" s="9"/>
      <c r="BB4390" s="9"/>
    </row>
    <row r="4391" spans="3:54">
      <c r="C4391" s="9"/>
      <c r="F4391" s="9"/>
      <c r="G4391" s="9"/>
      <c r="I4391" s="9"/>
      <c r="L4391" s="9"/>
      <c r="O4391" s="9"/>
      <c r="P4391" s="9"/>
      <c r="R4391" s="9"/>
      <c r="U4391" s="9"/>
      <c r="AP4391" s="9"/>
      <c r="AS4391" s="9"/>
      <c r="AV4391" s="9"/>
      <c r="AW4391" s="9"/>
      <c r="AY4391" s="9"/>
      <c r="BB4391" s="9"/>
    </row>
    <row r="4392" spans="3:54">
      <c r="C4392" s="9"/>
      <c r="F4392" s="9"/>
      <c r="G4392" s="9"/>
      <c r="I4392" s="9"/>
      <c r="L4392" s="9"/>
      <c r="O4392" s="9"/>
      <c r="P4392" s="9"/>
      <c r="R4392" s="9"/>
      <c r="U4392" s="9"/>
      <c r="AP4392" s="9"/>
      <c r="AS4392" s="9"/>
      <c r="AV4392" s="9"/>
      <c r="AW4392" s="9"/>
      <c r="AY4392" s="9"/>
      <c r="BB4392" s="9"/>
    </row>
    <row r="4393" spans="3:54">
      <c r="C4393" s="9"/>
      <c r="F4393" s="9"/>
      <c r="G4393" s="9"/>
      <c r="I4393" s="9"/>
      <c r="L4393" s="9"/>
      <c r="O4393" s="9"/>
      <c r="P4393" s="9"/>
      <c r="R4393" s="9"/>
      <c r="U4393" s="9"/>
      <c r="AP4393" s="9"/>
      <c r="AS4393" s="9"/>
      <c r="AV4393" s="9"/>
      <c r="AW4393" s="9"/>
      <c r="AY4393" s="9"/>
      <c r="BB4393" s="9"/>
    </row>
    <row r="4394" spans="3:54">
      <c r="C4394" s="9"/>
      <c r="F4394" s="9"/>
      <c r="G4394" s="9"/>
      <c r="I4394" s="9"/>
      <c r="L4394" s="9"/>
      <c r="O4394" s="9"/>
      <c r="P4394" s="9"/>
      <c r="R4394" s="9"/>
      <c r="U4394" s="9"/>
      <c r="AP4394" s="9"/>
      <c r="AS4394" s="9"/>
      <c r="AV4394" s="9"/>
      <c r="AW4394" s="9"/>
      <c r="AY4394" s="9"/>
      <c r="BB4394" s="9"/>
    </row>
    <row r="4395" spans="3:54">
      <c r="C4395" s="9"/>
      <c r="F4395" s="9"/>
      <c r="G4395" s="9"/>
      <c r="I4395" s="9"/>
      <c r="L4395" s="9"/>
      <c r="O4395" s="9"/>
      <c r="P4395" s="9"/>
      <c r="R4395" s="9"/>
      <c r="U4395" s="9"/>
      <c r="AP4395" s="9"/>
      <c r="AS4395" s="9"/>
      <c r="AV4395" s="9"/>
      <c r="AW4395" s="9"/>
      <c r="AY4395" s="9"/>
      <c r="BB4395" s="9"/>
    </row>
    <row r="4396" spans="3:54">
      <c r="C4396" s="9"/>
      <c r="F4396" s="9"/>
      <c r="G4396" s="9"/>
      <c r="I4396" s="9"/>
      <c r="L4396" s="9"/>
      <c r="O4396" s="9"/>
      <c r="P4396" s="9"/>
      <c r="R4396" s="9"/>
      <c r="U4396" s="9"/>
      <c r="AP4396" s="9"/>
      <c r="AS4396" s="9"/>
      <c r="AV4396" s="9"/>
      <c r="AW4396" s="9"/>
      <c r="AY4396" s="9"/>
      <c r="BB4396" s="9"/>
    </row>
    <row r="4397" spans="3:54">
      <c r="C4397" s="9"/>
      <c r="F4397" s="9"/>
      <c r="G4397" s="9"/>
      <c r="I4397" s="9"/>
      <c r="L4397" s="9"/>
      <c r="O4397" s="9"/>
      <c r="P4397" s="9"/>
      <c r="R4397" s="9"/>
      <c r="U4397" s="9"/>
      <c r="AP4397" s="9"/>
      <c r="AS4397" s="9"/>
      <c r="AV4397" s="9"/>
      <c r="AW4397" s="9"/>
      <c r="AY4397" s="9"/>
      <c r="BB4397" s="9"/>
    </row>
    <row r="4398" spans="3:54">
      <c r="C4398" s="9"/>
      <c r="F4398" s="9"/>
      <c r="G4398" s="9"/>
      <c r="I4398" s="9"/>
      <c r="L4398" s="9"/>
      <c r="O4398" s="9"/>
      <c r="P4398" s="9"/>
      <c r="R4398" s="9"/>
      <c r="U4398" s="9"/>
      <c r="AP4398" s="9"/>
      <c r="AS4398" s="9"/>
      <c r="AV4398" s="9"/>
      <c r="AW4398" s="9"/>
      <c r="AY4398" s="9"/>
      <c r="BB4398" s="9"/>
    </row>
    <row r="4399" spans="3:54">
      <c r="C4399" s="9"/>
      <c r="F4399" s="9"/>
      <c r="G4399" s="9"/>
      <c r="I4399" s="9"/>
      <c r="L4399" s="9"/>
      <c r="O4399" s="9"/>
      <c r="P4399" s="9"/>
      <c r="R4399" s="9"/>
      <c r="U4399" s="9"/>
      <c r="AP4399" s="9"/>
      <c r="AS4399" s="9"/>
      <c r="AV4399" s="9"/>
      <c r="AW4399" s="9"/>
      <c r="AY4399" s="9"/>
      <c r="BB4399" s="9"/>
    </row>
    <row r="4400" spans="3:54">
      <c r="C4400" s="9"/>
      <c r="F4400" s="9"/>
      <c r="G4400" s="9"/>
      <c r="I4400" s="9"/>
      <c r="L4400" s="9"/>
      <c r="O4400" s="9"/>
      <c r="P4400" s="9"/>
      <c r="R4400" s="9"/>
      <c r="U4400" s="9"/>
      <c r="AP4400" s="9"/>
      <c r="AS4400" s="9"/>
      <c r="AV4400" s="9"/>
      <c r="AW4400" s="9"/>
      <c r="AY4400" s="9"/>
      <c r="BB4400" s="9"/>
    </row>
    <row r="4401" spans="3:54">
      <c r="C4401" s="9"/>
      <c r="F4401" s="9"/>
      <c r="G4401" s="9"/>
      <c r="I4401" s="9"/>
      <c r="L4401" s="9"/>
      <c r="O4401" s="9"/>
      <c r="P4401" s="9"/>
      <c r="R4401" s="9"/>
      <c r="U4401" s="9"/>
      <c r="AP4401" s="9"/>
      <c r="AS4401" s="9"/>
      <c r="AV4401" s="9"/>
      <c r="AW4401" s="9"/>
      <c r="AY4401" s="9"/>
      <c r="BB4401" s="9"/>
    </row>
    <row r="4402" spans="3:54">
      <c r="C4402" s="9"/>
      <c r="F4402" s="9"/>
      <c r="G4402" s="9"/>
      <c r="I4402" s="9"/>
      <c r="L4402" s="9"/>
      <c r="O4402" s="9"/>
      <c r="P4402" s="9"/>
      <c r="R4402" s="9"/>
      <c r="U4402" s="9"/>
      <c r="AP4402" s="9"/>
      <c r="AS4402" s="9"/>
      <c r="AV4402" s="9"/>
      <c r="AW4402" s="9"/>
      <c r="AY4402" s="9"/>
      <c r="BB4402" s="9"/>
    </row>
    <row r="4403" spans="3:54">
      <c r="C4403" s="9"/>
      <c r="F4403" s="9"/>
      <c r="G4403" s="9"/>
      <c r="I4403" s="9"/>
      <c r="L4403" s="9"/>
      <c r="O4403" s="9"/>
      <c r="P4403" s="9"/>
      <c r="R4403" s="9"/>
      <c r="U4403" s="9"/>
      <c r="AP4403" s="9"/>
      <c r="AS4403" s="9"/>
      <c r="AV4403" s="9"/>
      <c r="AW4403" s="9"/>
      <c r="AY4403" s="9"/>
      <c r="BB4403" s="9"/>
    </row>
    <row r="4404" spans="3:54">
      <c r="C4404" s="9"/>
      <c r="F4404" s="9"/>
      <c r="G4404" s="9"/>
      <c r="I4404" s="9"/>
      <c r="L4404" s="9"/>
      <c r="O4404" s="9"/>
      <c r="P4404" s="9"/>
      <c r="R4404" s="9"/>
      <c r="U4404" s="9"/>
      <c r="AP4404" s="9"/>
      <c r="AS4404" s="9"/>
      <c r="AV4404" s="9"/>
      <c r="AW4404" s="9"/>
      <c r="AY4404" s="9"/>
      <c r="BB4404" s="9"/>
    </row>
    <row r="4405" spans="3:54">
      <c r="C4405" s="9"/>
      <c r="F4405" s="9"/>
      <c r="G4405" s="9"/>
      <c r="I4405" s="9"/>
      <c r="L4405" s="9"/>
      <c r="O4405" s="9"/>
      <c r="P4405" s="9"/>
      <c r="R4405" s="9"/>
      <c r="U4405" s="9"/>
      <c r="AP4405" s="9"/>
      <c r="AS4405" s="9"/>
      <c r="AV4405" s="9"/>
      <c r="AW4405" s="9"/>
      <c r="AY4405" s="9"/>
      <c r="BB4405" s="9"/>
    </row>
    <row r="4406" spans="3:54">
      <c r="C4406" s="9"/>
      <c r="F4406" s="9"/>
      <c r="G4406" s="9"/>
      <c r="I4406" s="9"/>
      <c r="L4406" s="9"/>
      <c r="O4406" s="9"/>
      <c r="P4406" s="9"/>
      <c r="R4406" s="9"/>
      <c r="U4406" s="9"/>
      <c r="AP4406" s="9"/>
      <c r="AS4406" s="9"/>
      <c r="AV4406" s="9"/>
      <c r="AW4406" s="9"/>
      <c r="AY4406" s="9"/>
      <c r="BB4406" s="9"/>
    </row>
    <row r="4407" spans="3:54">
      <c r="C4407" s="9"/>
      <c r="F4407" s="9"/>
      <c r="G4407" s="9"/>
      <c r="I4407" s="9"/>
      <c r="L4407" s="9"/>
      <c r="O4407" s="9"/>
      <c r="P4407" s="9"/>
      <c r="R4407" s="9"/>
      <c r="U4407" s="9"/>
      <c r="AP4407" s="9"/>
      <c r="AS4407" s="9"/>
      <c r="AV4407" s="9"/>
      <c r="AW4407" s="9"/>
      <c r="AY4407" s="9"/>
      <c r="BB4407" s="9"/>
    </row>
    <row r="4408" spans="3:54">
      <c r="C4408" s="9"/>
      <c r="F4408" s="9"/>
      <c r="G4408" s="9"/>
      <c r="I4408" s="9"/>
      <c r="L4408" s="9"/>
      <c r="O4408" s="9"/>
      <c r="P4408" s="9"/>
      <c r="R4408" s="9"/>
      <c r="U4408" s="9"/>
      <c r="AP4408" s="9"/>
      <c r="AS4408" s="9"/>
      <c r="AV4408" s="9"/>
      <c r="AW4408" s="9"/>
      <c r="AY4408" s="9"/>
      <c r="BB4408" s="9"/>
    </row>
    <row r="4409" spans="3:54">
      <c r="C4409" s="9"/>
      <c r="F4409" s="9"/>
      <c r="G4409" s="9"/>
      <c r="I4409" s="9"/>
      <c r="L4409" s="9"/>
      <c r="O4409" s="9"/>
      <c r="P4409" s="9"/>
      <c r="R4409" s="9"/>
      <c r="U4409" s="9"/>
      <c r="AP4409" s="9"/>
      <c r="AS4409" s="9"/>
      <c r="AV4409" s="9"/>
      <c r="AW4409" s="9"/>
      <c r="AY4409" s="9"/>
      <c r="BB4409" s="9"/>
    </row>
    <row r="4410" spans="3:54">
      <c r="C4410" s="9"/>
      <c r="F4410" s="9"/>
      <c r="G4410" s="9"/>
      <c r="I4410" s="9"/>
      <c r="L4410" s="9"/>
      <c r="O4410" s="9"/>
      <c r="P4410" s="9"/>
      <c r="R4410" s="9"/>
      <c r="U4410" s="9"/>
      <c r="AP4410" s="9"/>
      <c r="AS4410" s="9"/>
      <c r="AV4410" s="9"/>
      <c r="AW4410" s="9"/>
      <c r="AY4410" s="9"/>
      <c r="BB4410" s="9"/>
    </row>
    <row r="4411" spans="3:54">
      <c r="C4411" s="9"/>
      <c r="F4411" s="9"/>
      <c r="G4411" s="9"/>
      <c r="I4411" s="9"/>
      <c r="L4411" s="9"/>
      <c r="O4411" s="9"/>
      <c r="P4411" s="9"/>
      <c r="R4411" s="9"/>
      <c r="U4411" s="9"/>
      <c r="AP4411" s="9"/>
      <c r="AS4411" s="9"/>
      <c r="AV4411" s="9"/>
      <c r="AW4411" s="9"/>
      <c r="AY4411" s="9"/>
      <c r="BB4411" s="9"/>
    </row>
    <row r="4412" spans="3:54">
      <c r="C4412" s="9"/>
      <c r="F4412" s="9"/>
      <c r="G4412" s="9"/>
      <c r="I4412" s="9"/>
      <c r="L4412" s="9"/>
      <c r="O4412" s="9"/>
      <c r="P4412" s="9"/>
      <c r="R4412" s="9"/>
      <c r="U4412" s="9"/>
      <c r="AP4412" s="9"/>
      <c r="AS4412" s="9"/>
      <c r="AV4412" s="9"/>
      <c r="AW4412" s="9"/>
      <c r="AY4412" s="9"/>
      <c r="BB4412" s="9"/>
    </row>
    <row r="4413" spans="3:54">
      <c r="C4413" s="9"/>
      <c r="F4413" s="9"/>
      <c r="G4413" s="9"/>
      <c r="I4413" s="9"/>
      <c r="L4413" s="9"/>
      <c r="O4413" s="9"/>
      <c r="P4413" s="9"/>
      <c r="R4413" s="9"/>
      <c r="U4413" s="9"/>
      <c r="AP4413" s="9"/>
      <c r="AS4413" s="9"/>
      <c r="AV4413" s="9"/>
      <c r="AW4413" s="9"/>
      <c r="AY4413" s="9"/>
      <c r="BB4413" s="9"/>
    </row>
    <row r="4414" spans="3:54">
      <c r="C4414" s="9"/>
      <c r="F4414" s="9"/>
      <c r="G4414" s="9"/>
      <c r="I4414" s="9"/>
      <c r="L4414" s="9"/>
      <c r="O4414" s="9"/>
      <c r="P4414" s="9"/>
      <c r="R4414" s="9"/>
      <c r="U4414" s="9"/>
      <c r="AP4414" s="9"/>
      <c r="AS4414" s="9"/>
      <c r="AV4414" s="9"/>
      <c r="AW4414" s="9"/>
      <c r="AY4414" s="9"/>
      <c r="BB4414" s="9"/>
    </row>
    <row r="4415" spans="3:54">
      <c r="C4415" s="9"/>
      <c r="F4415" s="9"/>
      <c r="G4415" s="9"/>
      <c r="I4415" s="9"/>
      <c r="L4415" s="9"/>
      <c r="O4415" s="9"/>
      <c r="P4415" s="9"/>
      <c r="R4415" s="9"/>
      <c r="U4415" s="9"/>
      <c r="AP4415" s="9"/>
      <c r="AS4415" s="9"/>
      <c r="AV4415" s="9"/>
      <c r="AW4415" s="9"/>
      <c r="AY4415" s="9"/>
      <c r="BB4415" s="9"/>
    </row>
    <row r="4416" spans="3:54">
      <c r="C4416" s="9"/>
      <c r="F4416" s="9"/>
      <c r="G4416" s="9"/>
      <c r="I4416" s="9"/>
      <c r="L4416" s="9"/>
      <c r="O4416" s="9"/>
      <c r="P4416" s="9"/>
      <c r="R4416" s="9"/>
      <c r="U4416" s="9"/>
      <c r="AP4416" s="9"/>
      <c r="AS4416" s="9"/>
      <c r="AV4416" s="9"/>
      <c r="AW4416" s="9"/>
      <c r="AY4416" s="9"/>
      <c r="BB4416" s="9"/>
    </row>
    <row r="4417" spans="3:54">
      <c r="C4417" s="9"/>
      <c r="F4417" s="9"/>
      <c r="G4417" s="9"/>
      <c r="I4417" s="9"/>
      <c r="L4417" s="9"/>
      <c r="O4417" s="9"/>
      <c r="P4417" s="9"/>
      <c r="R4417" s="9"/>
      <c r="U4417" s="9"/>
      <c r="AP4417" s="9"/>
      <c r="AS4417" s="9"/>
      <c r="AV4417" s="9"/>
      <c r="AW4417" s="9"/>
      <c r="AY4417" s="9"/>
      <c r="BB4417" s="9"/>
    </row>
    <row r="4418" spans="3:54">
      <c r="C4418" s="9"/>
      <c r="F4418" s="9"/>
      <c r="G4418" s="9"/>
      <c r="I4418" s="9"/>
      <c r="L4418" s="9"/>
      <c r="O4418" s="9"/>
      <c r="P4418" s="9"/>
      <c r="R4418" s="9"/>
      <c r="U4418" s="9"/>
      <c r="AP4418" s="9"/>
      <c r="AS4418" s="9"/>
      <c r="AV4418" s="9"/>
      <c r="AW4418" s="9"/>
      <c r="AY4418" s="9"/>
      <c r="BB4418" s="9"/>
    </row>
    <row r="4419" spans="3:54">
      <c r="C4419" s="9"/>
      <c r="F4419" s="9"/>
      <c r="G4419" s="9"/>
      <c r="I4419" s="9"/>
      <c r="L4419" s="9"/>
      <c r="O4419" s="9"/>
      <c r="P4419" s="9"/>
      <c r="R4419" s="9"/>
      <c r="U4419" s="9"/>
      <c r="AP4419" s="9"/>
      <c r="AS4419" s="9"/>
      <c r="AV4419" s="9"/>
      <c r="AW4419" s="9"/>
      <c r="AY4419" s="9"/>
      <c r="BB4419" s="9"/>
    </row>
    <row r="4420" spans="3:54">
      <c r="C4420" s="9"/>
      <c r="F4420" s="9"/>
      <c r="G4420" s="9"/>
      <c r="I4420" s="9"/>
      <c r="L4420" s="9"/>
      <c r="O4420" s="9"/>
      <c r="P4420" s="9"/>
      <c r="R4420" s="9"/>
      <c r="U4420" s="9"/>
      <c r="AP4420" s="9"/>
      <c r="AS4420" s="9"/>
      <c r="AV4420" s="9"/>
      <c r="AW4420" s="9"/>
      <c r="AY4420" s="9"/>
      <c r="BB4420" s="9"/>
    </row>
    <row r="4421" spans="3:54">
      <c r="C4421" s="9"/>
      <c r="F4421" s="9"/>
      <c r="G4421" s="9"/>
      <c r="I4421" s="9"/>
      <c r="L4421" s="9"/>
      <c r="O4421" s="9"/>
      <c r="P4421" s="9"/>
      <c r="R4421" s="9"/>
      <c r="U4421" s="9"/>
      <c r="AP4421" s="9"/>
      <c r="AS4421" s="9"/>
      <c r="AV4421" s="9"/>
      <c r="AW4421" s="9"/>
      <c r="AY4421" s="9"/>
      <c r="BB4421" s="9"/>
    </row>
    <row r="4422" spans="3:54">
      <c r="C4422" s="9"/>
      <c r="F4422" s="9"/>
      <c r="G4422" s="9"/>
      <c r="I4422" s="9"/>
      <c r="L4422" s="9"/>
      <c r="O4422" s="9"/>
      <c r="P4422" s="9"/>
      <c r="R4422" s="9"/>
      <c r="U4422" s="9"/>
      <c r="AP4422" s="9"/>
      <c r="AS4422" s="9"/>
      <c r="AV4422" s="9"/>
      <c r="AW4422" s="9"/>
      <c r="AY4422" s="9"/>
      <c r="BB4422" s="9"/>
    </row>
    <row r="4423" spans="3:54">
      <c r="C4423" s="9"/>
      <c r="F4423" s="9"/>
      <c r="G4423" s="9"/>
      <c r="I4423" s="9"/>
      <c r="L4423" s="9"/>
      <c r="O4423" s="9"/>
      <c r="P4423" s="9"/>
      <c r="R4423" s="9"/>
      <c r="U4423" s="9"/>
      <c r="AP4423" s="9"/>
      <c r="AS4423" s="9"/>
      <c r="AV4423" s="9"/>
      <c r="AW4423" s="9"/>
      <c r="AY4423" s="9"/>
      <c r="BB4423" s="9"/>
    </row>
    <row r="4424" spans="3:54">
      <c r="C4424" s="9"/>
      <c r="F4424" s="9"/>
      <c r="G4424" s="9"/>
      <c r="I4424" s="9"/>
      <c r="L4424" s="9"/>
      <c r="O4424" s="9"/>
      <c r="P4424" s="9"/>
      <c r="R4424" s="9"/>
      <c r="U4424" s="9"/>
      <c r="AP4424" s="9"/>
      <c r="AS4424" s="9"/>
      <c r="AV4424" s="9"/>
      <c r="AW4424" s="9"/>
      <c r="AY4424" s="9"/>
      <c r="BB4424" s="9"/>
    </row>
    <row r="4425" spans="3:54">
      <c r="C4425" s="9"/>
      <c r="F4425" s="9"/>
      <c r="G4425" s="9"/>
      <c r="I4425" s="9"/>
      <c r="L4425" s="9"/>
      <c r="O4425" s="9"/>
      <c r="P4425" s="9"/>
      <c r="R4425" s="9"/>
      <c r="U4425" s="9"/>
      <c r="AP4425" s="9"/>
      <c r="AS4425" s="9"/>
      <c r="AV4425" s="9"/>
      <c r="AW4425" s="9"/>
      <c r="AY4425" s="9"/>
      <c r="BB4425" s="9"/>
    </row>
    <row r="4426" spans="3:54">
      <c r="C4426" s="9"/>
      <c r="F4426" s="9"/>
      <c r="G4426" s="9"/>
      <c r="I4426" s="9"/>
      <c r="L4426" s="9"/>
      <c r="O4426" s="9"/>
      <c r="P4426" s="9"/>
      <c r="R4426" s="9"/>
      <c r="U4426" s="9"/>
      <c r="AP4426" s="9"/>
      <c r="AS4426" s="9"/>
      <c r="AV4426" s="9"/>
      <c r="AW4426" s="9"/>
      <c r="AY4426" s="9"/>
      <c r="BB4426" s="9"/>
    </row>
    <row r="4427" spans="3:54">
      <c r="C4427" s="9"/>
      <c r="F4427" s="9"/>
      <c r="G4427" s="9"/>
      <c r="I4427" s="9"/>
      <c r="L4427" s="9"/>
      <c r="O4427" s="9"/>
      <c r="P4427" s="9"/>
      <c r="R4427" s="9"/>
      <c r="U4427" s="9"/>
      <c r="AP4427" s="9"/>
      <c r="AS4427" s="9"/>
      <c r="AV4427" s="9"/>
      <c r="AW4427" s="9"/>
      <c r="AY4427" s="9"/>
      <c r="BB4427" s="9"/>
    </row>
    <row r="4428" spans="3:54">
      <c r="C4428" s="9"/>
      <c r="F4428" s="9"/>
      <c r="G4428" s="9"/>
      <c r="I4428" s="9"/>
      <c r="L4428" s="9"/>
      <c r="O4428" s="9"/>
      <c r="P4428" s="9"/>
      <c r="R4428" s="9"/>
      <c r="U4428" s="9"/>
      <c r="AP4428" s="9"/>
      <c r="AS4428" s="9"/>
      <c r="AV4428" s="9"/>
      <c r="AW4428" s="9"/>
      <c r="AY4428" s="9"/>
      <c r="BB4428" s="9"/>
    </row>
    <row r="4429" spans="3:54">
      <c r="C4429" s="9"/>
      <c r="F4429" s="9"/>
      <c r="G4429" s="9"/>
      <c r="I4429" s="9"/>
      <c r="L4429" s="9"/>
      <c r="O4429" s="9"/>
      <c r="P4429" s="9"/>
      <c r="R4429" s="9"/>
      <c r="U4429" s="9"/>
      <c r="AP4429" s="9"/>
      <c r="AS4429" s="9"/>
      <c r="AV4429" s="9"/>
      <c r="AW4429" s="9"/>
      <c r="AY4429" s="9"/>
      <c r="BB4429" s="9"/>
    </row>
    <row r="4430" spans="3:54">
      <c r="C4430" s="9"/>
      <c r="F4430" s="9"/>
      <c r="G4430" s="9"/>
      <c r="I4430" s="9"/>
      <c r="L4430" s="9"/>
      <c r="O4430" s="9"/>
      <c r="P4430" s="9"/>
      <c r="R4430" s="9"/>
      <c r="U4430" s="9"/>
      <c r="AP4430" s="9"/>
      <c r="AS4430" s="9"/>
      <c r="AV4430" s="9"/>
      <c r="AW4430" s="9"/>
      <c r="AY4430" s="9"/>
      <c r="BB4430" s="9"/>
    </row>
    <row r="4431" spans="3:54">
      <c r="C4431" s="9"/>
      <c r="F4431" s="9"/>
      <c r="G4431" s="9"/>
      <c r="I4431" s="9"/>
      <c r="L4431" s="9"/>
      <c r="O4431" s="9"/>
      <c r="P4431" s="9"/>
      <c r="R4431" s="9"/>
      <c r="U4431" s="9"/>
      <c r="AP4431" s="9"/>
      <c r="AS4431" s="9"/>
      <c r="AV4431" s="9"/>
      <c r="AW4431" s="9"/>
      <c r="AY4431" s="9"/>
      <c r="BB4431" s="9"/>
    </row>
    <row r="4432" spans="3:54">
      <c r="C4432" s="9"/>
      <c r="F4432" s="9"/>
      <c r="G4432" s="9"/>
      <c r="I4432" s="9"/>
      <c r="L4432" s="9"/>
      <c r="O4432" s="9"/>
      <c r="P4432" s="9"/>
      <c r="R4432" s="9"/>
      <c r="U4432" s="9"/>
      <c r="AP4432" s="9"/>
      <c r="AS4432" s="9"/>
      <c r="AV4432" s="9"/>
      <c r="AW4432" s="9"/>
      <c r="AY4432" s="9"/>
      <c r="BB4432" s="9"/>
    </row>
    <row r="4433" spans="3:54">
      <c r="C4433" s="9"/>
      <c r="F4433" s="9"/>
      <c r="G4433" s="9"/>
      <c r="I4433" s="9"/>
      <c r="L4433" s="9"/>
      <c r="O4433" s="9"/>
      <c r="P4433" s="9"/>
      <c r="R4433" s="9"/>
      <c r="U4433" s="9"/>
      <c r="AP4433" s="9"/>
      <c r="AS4433" s="9"/>
      <c r="AV4433" s="9"/>
      <c r="AW4433" s="9"/>
      <c r="AY4433" s="9"/>
      <c r="BB4433" s="9"/>
    </row>
    <row r="4434" spans="3:54">
      <c r="C4434" s="9"/>
      <c r="F4434" s="9"/>
      <c r="G4434" s="9"/>
      <c r="I4434" s="9"/>
      <c r="L4434" s="9"/>
      <c r="O4434" s="9"/>
      <c r="P4434" s="9"/>
      <c r="R4434" s="9"/>
      <c r="U4434" s="9"/>
      <c r="AP4434" s="9"/>
      <c r="AS4434" s="9"/>
      <c r="AV4434" s="9"/>
      <c r="AW4434" s="9"/>
      <c r="AY4434" s="9"/>
      <c r="BB4434" s="9"/>
    </row>
    <row r="4435" spans="3:54">
      <c r="C4435" s="9"/>
      <c r="F4435" s="9"/>
      <c r="G4435" s="9"/>
      <c r="I4435" s="9"/>
      <c r="L4435" s="9"/>
      <c r="O4435" s="9"/>
      <c r="P4435" s="9"/>
      <c r="R4435" s="9"/>
      <c r="U4435" s="9"/>
      <c r="AP4435" s="9"/>
      <c r="AS4435" s="9"/>
      <c r="AV4435" s="9"/>
      <c r="AW4435" s="9"/>
      <c r="AY4435" s="9"/>
      <c r="BB4435" s="9"/>
    </row>
    <row r="4436" spans="3:54">
      <c r="C4436" s="9"/>
      <c r="F4436" s="9"/>
      <c r="G4436" s="9"/>
      <c r="I4436" s="9"/>
      <c r="L4436" s="9"/>
      <c r="O4436" s="9"/>
      <c r="P4436" s="9"/>
      <c r="R4436" s="9"/>
      <c r="U4436" s="9"/>
      <c r="AP4436" s="9"/>
      <c r="AS4436" s="9"/>
      <c r="AV4436" s="9"/>
      <c r="AW4436" s="9"/>
      <c r="AY4436" s="9"/>
      <c r="BB4436" s="9"/>
    </row>
    <row r="4437" spans="3:54">
      <c r="C4437" s="9"/>
      <c r="F4437" s="9"/>
      <c r="G4437" s="9"/>
      <c r="I4437" s="9"/>
      <c r="L4437" s="9"/>
      <c r="O4437" s="9"/>
      <c r="P4437" s="9"/>
      <c r="R4437" s="9"/>
      <c r="U4437" s="9"/>
      <c r="AP4437" s="9"/>
      <c r="AS4437" s="9"/>
      <c r="AV4437" s="9"/>
      <c r="AW4437" s="9"/>
      <c r="AY4437" s="9"/>
      <c r="BB4437" s="9"/>
    </row>
    <row r="4438" spans="3:54">
      <c r="C4438" s="9"/>
      <c r="F4438" s="9"/>
      <c r="G4438" s="9"/>
      <c r="I4438" s="9"/>
      <c r="L4438" s="9"/>
      <c r="O4438" s="9"/>
      <c r="P4438" s="9"/>
      <c r="R4438" s="9"/>
      <c r="U4438" s="9"/>
      <c r="AP4438" s="9"/>
      <c r="AS4438" s="9"/>
      <c r="AV4438" s="9"/>
      <c r="AW4438" s="9"/>
      <c r="AY4438" s="9"/>
      <c r="BB4438" s="9"/>
    </row>
    <row r="4439" spans="3:54">
      <c r="C4439" s="9"/>
      <c r="F4439" s="9"/>
      <c r="G4439" s="9"/>
      <c r="I4439" s="9"/>
      <c r="L4439" s="9"/>
      <c r="O4439" s="9"/>
      <c r="P4439" s="9"/>
      <c r="R4439" s="9"/>
      <c r="U4439" s="9"/>
      <c r="AP4439" s="9"/>
      <c r="AS4439" s="9"/>
      <c r="AV4439" s="9"/>
      <c r="AW4439" s="9"/>
      <c r="AY4439" s="9"/>
      <c r="BB4439" s="9"/>
    </row>
    <row r="4440" spans="3:54">
      <c r="C4440" s="9"/>
      <c r="F4440" s="9"/>
      <c r="G4440" s="9"/>
      <c r="I4440" s="9"/>
      <c r="L4440" s="9"/>
      <c r="O4440" s="9"/>
      <c r="P4440" s="9"/>
      <c r="R4440" s="9"/>
      <c r="U4440" s="9"/>
      <c r="AP4440" s="9"/>
      <c r="AS4440" s="9"/>
      <c r="AV4440" s="9"/>
      <c r="AW4440" s="9"/>
      <c r="AY4440" s="9"/>
      <c r="BB4440" s="9"/>
    </row>
    <row r="4441" spans="3:54">
      <c r="C4441" s="9"/>
      <c r="F4441" s="9"/>
      <c r="G4441" s="9"/>
      <c r="I4441" s="9"/>
      <c r="L4441" s="9"/>
      <c r="O4441" s="9"/>
      <c r="P4441" s="9"/>
      <c r="R4441" s="9"/>
      <c r="U4441" s="9"/>
      <c r="AP4441" s="9"/>
      <c r="AS4441" s="9"/>
      <c r="AV4441" s="9"/>
      <c r="AW4441" s="9"/>
      <c r="AY4441" s="9"/>
      <c r="BB4441" s="9"/>
    </row>
    <row r="4442" spans="3:54">
      <c r="C4442" s="9"/>
      <c r="F4442" s="9"/>
      <c r="G4442" s="9"/>
      <c r="I4442" s="9"/>
      <c r="L4442" s="9"/>
      <c r="O4442" s="9"/>
      <c r="P4442" s="9"/>
      <c r="R4442" s="9"/>
      <c r="U4442" s="9"/>
      <c r="AP4442" s="9"/>
      <c r="AS4442" s="9"/>
      <c r="AV4442" s="9"/>
      <c r="AW4442" s="9"/>
      <c r="AY4442" s="9"/>
      <c r="BB4442" s="9"/>
    </row>
    <row r="4443" spans="3:54">
      <c r="C4443" s="9"/>
      <c r="F4443" s="9"/>
      <c r="G4443" s="9"/>
      <c r="I4443" s="9"/>
      <c r="L4443" s="9"/>
      <c r="O4443" s="9"/>
      <c r="P4443" s="9"/>
      <c r="R4443" s="9"/>
      <c r="U4443" s="9"/>
      <c r="AP4443" s="9"/>
      <c r="AS4443" s="9"/>
      <c r="AV4443" s="9"/>
      <c r="AW4443" s="9"/>
      <c r="AY4443" s="9"/>
      <c r="BB4443" s="9"/>
    </row>
    <row r="4444" spans="3:54">
      <c r="C4444" s="9"/>
      <c r="F4444" s="9"/>
      <c r="G4444" s="9"/>
      <c r="I4444" s="9"/>
      <c r="L4444" s="9"/>
      <c r="O4444" s="9"/>
      <c r="P4444" s="9"/>
      <c r="R4444" s="9"/>
      <c r="U4444" s="9"/>
      <c r="AP4444" s="9"/>
      <c r="AS4444" s="9"/>
      <c r="AV4444" s="9"/>
      <c r="AW4444" s="9"/>
      <c r="AY4444" s="9"/>
      <c r="BB4444" s="9"/>
    </row>
    <row r="4445" spans="3:54">
      <c r="C4445" s="9"/>
      <c r="F4445" s="9"/>
      <c r="G4445" s="9"/>
      <c r="I4445" s="9"/>
      <c r="L4445" s="9"/>
      <c r="O4445" s="9"/>
      <c r="P4445" s="9"/>
      <c r="R4445" s="9"/>
      <c r="U4445" s="9"/>
      <c r="AP4445" s="9"/>
      <c r="AS4445" s="9"/>
      <c r="AV4445" s="9"/>
      <c r="AW4445" s="9"/>
      <c r="AY4445" s="9"/>
      <c r="BB4445" s="9"/>
    </row>
    <row r="4446" spans="3:54">
      <c r="C4446" s="9"/>
      <c r="F4446" s="9"/>
      <c r="G4446" s="9"/>
      <c r="I4446" s="9"/>
      <c r="L4446" s="9"/>
      <c r="O4446" s="9"/>
      <c r="P4446" s="9"/>
      <c r="R4446" s="9"/>
      <c r="U4446" s="9"/>
      <c r="AP4446" s="9"/>
      <c r="AS4446" s="9"/>
      <c r="AV4446" s="9"/>
      <c r="AW4446" s="9"/>
      <c r="AY4446" s="9"/>
      <c r="BB4446" s="9"/>
    </row>
    <row r="4447" spans="3:54">
      <c r="C4447" s="9"/>
      <c r="F4447" s="9"/>
      <c r="G4447" s="9"/>
      <c r="I4447" s="9"/>
      <c r="L4447" s="9"/>
      <c r="O4447" s="9"/>
      <c r="P4447" s="9"/>
      <c r="R4447" s="9"/>
      <c r="U4447" s="9"/>
      <c r="AP4447" s="9"/>
      <c r="AS4447" s="9"/>
      <c r="AV4447" s="9"/>
      <c r="AW4447" s="9"/>
      <c r="AY4447" s="9"/>
      <c r="BB4447" s="9"/>
    </row>
    <row r="4448" spans="3:54">
      <c r="C4448" s="9"/>
      <c r="F4448" s="9"/>
      <c r="G4448" s="9"/>
      <c r="I4448" s="9"/>
      <c r="L4448" s="9"/>
      <c r="O4448" s="9"/>
      <c r="P4448" s="9"/>
      <c r="R4448" s="9"/>
      <c r="U4448" s="9"/>
      <c r="AP4448" s="9"/>
      <c r="AS4448" s="9"/>
      <c r="AV4448" s="9"/>
      <c r="AW4448" s="9"/>
      <c r="AY4448" s="9"/>
      <c r="BB4448" s="9"/>
    </row>
    <row r="4449" spans="3:54">
      <c r="C4449" s="9"/>
      <c r="F4449" s="9"/>
      <c r="G4449" s="9"/>
      <c r="I4449" s="9"/>
      <c r="L4449" s="9"/>
      <c r="O4449" s="9"/>
      <c r="P4449" s="9"/>
      <c r="R4449" s="9"/>
      <c r="U4449" s="9"/>
      <c r="AP4449" s="9"/>
      <c r="AS4449" s="9"/>
      <c r="AV4449" s="9"/>
      <c r="AW4449" s="9"/>
      <c r="AY4449" s="9"/>
      <c r="BB4449" s="9"/>
    </row>
    <row r="4450" spans="3:54">
      <c r="C4450" s="9"/>
      <c r="F4450" s="9"/>
      <c r="G4450" s="9"/>
      <c r="I4450" s="9"/>
      <c r="L4450" s="9"/>
      <c r="O4450" s="9"/>
      <c r="P4450" s="9"/>
      <c r="R4450" s="9"/>
      <c r="U4450" s="9"/>
      <c r="AP4450" s="9"/>
      <c r="AS4450" s="9"/>
      <c r="AV4450" s="9"/>
      <c r="AW4450" s="9"/>
      <c r="AY4450" s="9"/>
      <c r="BB4450" s="9"/>
    </row>
    <row r="4451" spans="3:54">
      <c r="C4451" s="9"/>
      <c r="F4451" s="9"/>
      <c r="G4451" s="9"/>
      <c r="I4451" s="9"/>
      <c r="L4451" s="9"/>
      <c r="O4451" s="9"/>
      <c r="P4451" s="9"/>
      <c r="R4451" s="9"/>
      <c r="U4451" s="9"/>
      <c r="AP4451" s="9"/>
      <c r="AS4451" s="9"/>
      <c r="AV4451" s="9"/>
      <c r="AW4451" s="9"/>
      <c r="AY4451" s="9"/>
      <c r="BB4451" s="9"/>
    </row>
    <row r="4452" spans="3:54">
      <c r="C4452" s="9"/>
      <c r="F4452" s="9"/>
      <c r="G4452" s="9"/>
      <c r="I4452" s="9"/>
      <c r="L4452" s="9"/>
      <c r="O4452" s="9"/>
      <c r="P4452" s="9"/>
      <c r="R4452" s="9"/>
      <c r="U4452" s="9"/>
      <c r="AP4452" s="9"/>
      <c r="AS4452" s="9"/>
      <c r="AV4452" s="9"/>
      <c r="AW4452" s="9"/>
      <c r="AY4452" s="9"/>
      <c r="BB4452" s="9"/>
    </row>
    <row r="4453" spans="3:54">
      <c r="C4453" s="9"/>
      <c r="F4453" s="9"/>
      <c r="G4453" s="9"/>
      <c r="I4453" s="9"/>
      <c r="L4453" s="9"/>
      <c r="O4453" s="9"/>
      <c r="P4453" s="9"/>
      <c r="R4453" s="9"/>
      <c r="U4453" s="9"/>
      <c r="AP4453" s="9"/>
      <c r="AS4453" s="9"/>
      <c r="AV4453" s="9"/>
      <c r="AW4453" s="9"/>
      <c r="AY4453" s="9"/>
      <c r="BB4453" s="9"/>
    </row>
    <row r="4454" spans="3:54">
      <c r="C4454" s="9"/>
      <c r="F4454" s="9"/>
      <c r="G4454" s="9"/>
      <c r="I4454" s="9"/>
      <c r="L4454" s="9"/>
      <c r="O4454" s="9"/>
      <c r="P4454" s="9"/>
      <c r="R4454" s="9"/>
      <c r="U4454" s="9"/>
      <c r="AP4454" s="9"/>
      <c r="AS4454" s="9"/>
      <c r="AV4454" s="9"/>
      <c r="AW4454" s="9"/>
      <c r="AY4454" s="9"/>
      <c r="BB4454" s="9"/>
    </row>
    <row r="4455" spans="3:54">
      <c r="C4455" s="9"/>
      <c r="F4455" s="9"/>
      <c r="G4455" s="9"/>
      <c r="I4455" s="9"/>
      <c r="L4455" s="9"/>
      <c r="O4455" s="9"/>
      <c r="P4455" s="9"/>
      <c r="R4455" s="9"/>
      <c r="U4455" s="9"/>
      <c r="AP4455" s="9"/>
      <c r="AS4455" s="9"/>
      <c r="AV4455" s="9"/>
      <c r="AW4455" s="9"/>
      <c r="AY4455" s="9"/>
      <c r="BB4455" s="9"/>
    </row>
    <row r="4456" spans="3:54">
      <c r="C4456" s="9"/>
      <c r="F4456" s="9"/>
      <c r="G4456" s="9"/>
      <c r="I4456" s="9"/>
      <c r="L4456" s="9"/>
      <c r="O4456" s="9"/>
      <c r="P4456" s="9"/>
      <c r="R4456" s="9"/>
      <c r="U4456" s="9"/>
      <c r="AP4456" s="9"/>
      <c r="AS4456" s="9"/>
      <c r="AV4456" s="9"/>
      <c r="AW4456" s="9"/>
      <c r="AY4456" s="9"/>
      <c r="BB4456" s="9"/>
    </row>
    <row r="4457" spans="3:54">
      <c r="C4457" s="9"/>
      <c r="F4457" s="9"/>
      <c r="G4457" s="9"/>
      <c r="I4457" s="9"/>
      <c r="L4457" s="9"/>
      <c r="O4457" s="9"/>
      <c r="P4457" s="9"/>
      <c r="R4457" s="9"/>
      <c r="U4457" s="9"/>
      <c r="AP4457" s="9"/>
      <c r="AS4457" s="9"/>
      <c r="AV4457" s="9"/>
      <c r="AW4457" s="9"/>
      <c r="AY4457" s="9"/>
      <c r="BB4457" s="9"/>
    </row>
    <row r="4458" spans="3:54">
      <c r="C4458" s="9"/>
      <c r="F4458" s="9"/>
      <c r="G4458" s="9"/>
      <c r="I4458" s="9"/>
      <c r="L4458" s="9"/>
      <c r="O4458" s="9"/>
      <c r="P4458" s="9"/>
      <c r="R4458" s="9"/>
      <c r="U4458" s="9"/>
      <c r="AP4458" s="9"/>
      <c r="AS4458" s="9"/>
      <c r="AV4458" s="9"/>
      <c r="AW4458" s="9"/>
      <c r="AY4458" s="9"/>
      <c r="BB4458" s="9"/>
    </row>
    <row r="4459" spans="3:54">
      <c r="C4459" s="9"/>
      <c r="F4459" s="9"/>
      <c r="G4459" s="9"/>
      <c r="I4459" s="9"/>
      <c r="L4459" s="9"/>
      <c r="O4459" s="9"/>
      <c r="P4459" s="9"/>
      <c r="R4459" s="9"/>
      <c r="U4459" s="9"/>
      <c r="AP4459" s="9"/>
      <c r="AS4459" s="9"/>
      <c r="AV4459" s="9"/>
      <c r="AW4459" s="9"/>
      <c r="AY4459" s="9"/>
      <c r="BB4459" s="9"/>
    </row>
    <row r="4460" spans="3:54">
      <c r="C4460" s="9"/>
      <c r="F4460" s="9"/>
      <c r="G4460" s="9"/>
      <c r="I4460" s="9"/>
      <c r="L4460" s="9"/>
      <c r="O4460" s="9"/>
      <c r="P4460" s="9"/>
      <c r="R4460" s="9"/>
      <c r="U4460" s="9"/>
      <c r="AP4460" s="9"/>
      <c r="AS4460" s="9"/>
      <c r="AV4460" s="9"/>
      <c r="AW4460" s="9"/>
      <c r="AY4460" s="9"/>
      <c r="BB4460" s="9"/>
    </row>
    <row r="4461" spans="3:54">
      <c r="C4461" s="9"/>
      <c r="F4461" s="9"/>
      <c r="G4461" s="9"/>
      <c r="I4461" s="9"/>
      <c r="L4461" s="9"/>
      <c r="O4461" s="9"/>
      <c r="P4461" s="9"/>
      <c r="R4461" s="9"/>
      <c r="U4461" s="9"/>
      <c r="AP4461" s="9"/>
      <c r="AS4461" s="9"/>
      <c r="AV4461" s="9"/>
      <c r="AW4461" s="9"/>
      <c r="AY4461" s="9"/>
      <c r="BB4461" s="9"/>
    </row>
    <row r="4462" spans="3:54">
      <c r="C4462" s="9"/>
      <c r="F4462" s="9"/>
      <c r="G4462" s="9"/>
      <c r="I4462" s="9"/>
      <c r="L4462" s="9"/>
      <c r="O4462" s="9"/>
      <c r="P4462" s="9"/>
      <c r="R4462" s="9"/>
      <c r="U4462" s="9"/>
      <c r="AP4462" s="9"/>
      <c r="AS4462" s="9"/>
      <c r="AV4462" s="9"/>
      <c r="AW4462" s="9"/>
      <c r="AY4462" s="9"/>
      <c r="BB4462" s="9"/>
    </row>
    <row r="4463" spans="3:54">
      <c r="C4463" s="9"/>
      <c r="F4463" s="9"/>
      <c r="G4463" s="9"/>
      <c r="I4463" s="9"/>
      <c r="L4463" s="9"/>
      <c r="O4463" s="9"/>
      <c r="P4463" s="9"/>
      <c r="R4463" s="9"/>
      <c r="U4463" s="9"/>
      <c r="AP4463" s="9"/>
      <c r="AS4463" s="9"/>
      <c r="AV4463" s="9"/>
      <c r="AW4463" s="9"/>
      <c r="AY4463" s="9"/>
      <c r="BB4463" s="9"/>
    </row>
    <row r="4464" spans="3:54">
      <c r="C4464" s="9"/>
      <c r="F4464" s="9"/>
      <c r="G4464" s="9"/>
      <c r="I4464" s="9"/>
      <c r="L4464" s="9"/>
      <c r="O4464" s="9"/>
      <c r="P4464" s="9"/>
      <c r="R4464" s="9"/>
      <c r="U4464" s="9"/>
      <c r="AP4464" s="9"/>
      <c r="AS4464" s="9"/>
      <c r="AV4464" s="9"/>
      <c r="AW4464" s="9"/>
      <c r="AY4464" s="9"/>
      <c r="BB4464" s="9"/>
    </row>
    <row r="4465" spans="3:54">
      <c r="C4465" s="9"/>
      <c r="F4465" s="9"/>
      <c r="G4465" s="9"/>
      <c r="I4465" s="9"/>
      <c r="L4465" s="9"/>
      <c r="O4465" s="9"/>
      <c r="P4465" s="9"/>
      <c r="R4465" s="9"/>
      <c r="U4465" s="9"/>
      <c r="AP4465" s="9"/>
      <c r="AS4465" s="9"/>
      <c r="AV4465" s="9"/>
      <c r="AW4465" s="9"/>
      <c r="AY4465" s="9"/>
      <c r="BB4465" s="9"/>
    </row>
    <row r="4466" spans="3:54">
      <c r="C4466" s="9"/>
      <c r="F4466" s="9"/>
      <c r="G4466" s="9"/>
      <c r="I4466" s="9"/>
      <c r="L4466" s="9"/>
      <c r="O4466" s="9"/>
      <c r="P4466" s="9"/>
      <c r="R4466" s="9"/>
      <c r="U4466" s="9"/>
      <c r="AP4466" s="9"/>
      <c r="AS4466" s="9"/>
      <c r="AV4466" s="9"/>
      <c r="AW4466" s="9"/>
      <c r="AY4466" s="9"/>
      <c r="BB4466" s="9"/>
    </row>
    <row r="4467" spans="3:54">
      <c r="C4467" s="9"/>
      <c r="F4467" s="9"/>
      <c r="G4467" s="9"/>
      <c r="I4467" s="9"/>
      <c r="L4467" s="9"/>
      <c r="O4467" s="9"/>
      <c r="P4467" s="9"/>
      <c r="R4467" s="9"/>
      <c r="U4467" s="9"/>
      <c r="AP4467" s="9"/>
      <c r="AS4467" s="9"/>
      <c r="AV4467" s="9"/>
      <c r="AW4467" s="9"/>
      <c r="AY4467" s="9"/>
      <c r="BB4467" s="9"/>
    </row>
    <row r="4468" spans="3:54">
      <c r="C4468" s="9"/>
      <c r="F4468" s="9"/>
      <c r="G4468" s="9"/>
      <c r="I4468" s="9"/>
      <c r="L4468" s="9"/>
      <c r="O4468" s="9"/>
      <c r="P4468" s="9"/>
      <c r="R4468" s="9"/>
      <c r="U4468" s="9"/>
      <c r="AP4468" s="9"/>
      <c r="AS4468" s="9"/>
      <c r="AV4468" s="9"/>
      <c r="AW4468" s="9"/>
      <c r="AY4468" s="9"/>
      <c r="BB4468" s="9"/>
    </row>
    <row r="4469" spans="3:54">
      <c r="C4469" s="9"/>
      <c r="F4469" s="9"/>
      <c r="G4469" s="9"/>
      <c r="I4469" s="9"/>
      <c r="L4469" s="9"/>
      <c r="O4469" s="9"/>
      <c r="P4469" s="9"/>
      <c r="R4469" s="9"/>
      <c r="U4469" s="9"/>
      <c r="AP4469" s="9"/>
      <c r="AS4469" s="9"/>
      <c r="AV4469" s="9"/>
      <c r="AW4469" s="9"/>
      <c r="AY4469" s="9"/>
      <c r="BB4469" s="9"/>
    </row>
    <row r="4470" spans="3:54">
      <c r="C4470" s="9"/>
      <c r="F4470" s="9"/>
      <c r="G4470" s="9"/>
      <c r="I4470" s="9"/>
      <c r="L4470" s="9"/>
      <c r="O4470" s="9"/>
      <c r="P4470" s="9"/>
      <c r="R4470" s="9"/>
      <c r="U4470" s="9"/>
      <c r="AP4470" s="9"/>
      <c r="AS4470" s="9"/>
      <c r="AV4470" s="9"/>
      <c r="AW4470" s="9"/>
      <c r="AY4470" s="9"/>
      <c r="BB4470" s="9"/>
    </row>
    <row r="4471" spans="3:54">
      <c r="C4471" s="9"/>
      <c r="F4471" s="9"/>
      <c r="G4471" s="9"/>
      <c r="I4471" s="9"/>
      <c r="L4471" s="9"/>
      <c r="O4471" s="9"/>
      <c r="P4471" s="9"/>
      <c r="R4471" s="9"/>
      <c r="U4471" s="9"/>
      <c r="AP4471" s="9"/>
      <c r="AS4471" s="9"/>
      <c r="AV4471" s="9"/>
      <c r="AW4471" s="9"/>
      <c r="AY4471" s="9"/>
      <c r="BB4471" s="9"/>
    </row>
    <row r="4472" spans="3:54">
      <c r="C4472" s="9"/>
      <c r="F4472" s="9"/>
      <c r="G4472" s="9"/>
      <c r="I4472" s="9"/>
      <c r="L4472" s="9"/>
      <c r="O4472" s="9"/>
      <c r="P4472" s="9"/>
      <c r="R4472" s="9"/>
      <c r="U4472" s="9"/>
      <c r="AP4472" s="9"/>
      <c r="AS4472" s="9"/>
      <c r="AV4472" s="9"/>
      <c r="AW4472" s="9"/>
      <c r="AY4472" s="9"/>
      <c r="BB4472" s="9"/>
    </row>
    <row r="4473" spans="3:54">
      <c r="C4473" s="9"/>
      <c r="F4473" s="9"/>
      <c r="G4473" s="9"/>
      <c r="I4473" s="9"/>
      <c r="L4473" s="9"/>
      <c r="O4473" s="9"/>
      <c r="P4473" s="9"/>
      <c r="R4473" s="9"/>
      <c r="U4473" s="9"/>
      <c r="AP4473" s="9"/>
      <c r="AS4473" s="9"/>
      <c r="AV4473" s="9"/>
      <c r="AW4473" s="9"/>
      <c r="AY4473" s="9"/>
      <c r="BB4473" s="9"/>
    </row>
    <row r="4474" spans="3:54">
      <c r="C4474" s="9"/>
      <c r="F4474" s="9"/>
      <c r="G4474" s="9"/>
      <c r="I4474" s="9"/>
      <c r="L4474" s="9"/>
      <c r="O4474" s="9"/>
      <c r="P4474" s="9"/>
      <c r="R4474" s="9"/>
      <c r="U4474" s="9"/>
      <c r="AP4474" s="9"/>
      <c r="AS4474" s="9"/>
      <c r="AV4474" s="9"/>
      <c r="AW4474" s="9"/>
      <c r="AY4474" s="9"/>
      <c r="BB4474" s="9"/>
    </row>
    <row r="4475" spans="3:54">
      <c r="C4475" s="9"/>
      <c r="F4475" s="9"/>
      <c r="G4475" s="9"/>
      <c r="I4475" s="9"/>
      <c r="L4475" s="9"/>
      <c r="O4475" s="9"/>
      <c r="P4475" s="9"/>
      <c r="R4475" s="9"/>
      <c r="U4475" s="9"/>
      <c r="AP4475" s="9"/>
      <c r="AS4475" s="9"/>
      <c r="AV4475" s="9"/>
      <c r="AW4475" s="9"/>
      <c r="AY4475" s="9"/>
      <c r="BB4475" s="9"/>
    </row>
    <row r="4476" spans="3:54">
      <c r="C4476" s="9"/>
      <c r="F4476" s="9"/>
      <c r="G4476" s="9"/>
      <c r="I4476" s="9"/>
      <c r="L4476" s="9"/>
      <c r="O4476" s="9"/>
      <c r="P4476" s="9"/>
      <c r="R4476" s="9"/>
      <c r="U4476" s="9"/>
      <c r="AP4476" s="9"/>
      <c r="AS4476" s="9"/>
      <c r="AV4476" s="9"/>
      <c r="AW4476" s="9"/>
      <c r="AY4476" s="9"/>
      <c r="BB4476" s="9"/>
    </row>
    <row r="4477" spans="3:54">
      <c r="C4477" s="9"/>
      <c r="F4477" s="9"/>
      <c r="G4477" s="9"/>
      <c r="I4477" s="9"/>
      <c r="L4477" s="9"/>
      <c r="O4477" s="9"/>
      <c r="P4477" s="9"/>
      <c r="R4477" s="9"/>
      <c r="U4477" s="9"/>
      <c r="AP4477" s="9"/>
      <c r="AS4477" s="9"/>
      <c r="AV4477" s="9"/>
      <c r="AW4477" s="9"/>
      <c r="AY4477" s="9"/>
      <c r="BB4477" s="9"/>
    </row>
    <row r="4478" spans="3:54">
      <c r="C4478" s="9"/>
      <c r="F4478" s="9"/>
      <c r="G4478" s="9"/>
      <c r="I4478" s="9"/>
      <c r="L4478" s="9"/>
      <c r="O4478" s="9"/>
      <c r="P4478" s="9"/>
      <c r="R4478" s="9"/>
      <c r="U4478" s="9"/>
      <c r="AP4478" s="9"/>
      <c r="AS4478" s="9"/>
      <c r="AV4478" s="9"/>
      <c r="AW4478" s="9"/>
      <c r="AY4478" s="9"/>
      <c r="BB4478" s="9"/>
    </row>
    <row r="4479" spans="3:54">
      <c r="C4479" s="9"/>
      <c r="F4479" s="9"/>
      <c r="G4479" s="9"/>
      <c r="I4479" s="9"/>
      <c r="L4479" s="9"/>
      <c r="O4479" s="9"/>
      <c r="P4479" s="9"/>
      <c r="R4479" s="9"/>
      <c r="U4479" s="9"/>
      <c r="AP4479" s="9"/>
      <c r="AS4479" s="9"/>
      <c r="AV4479" s="9"/>
      <c r="AW4479" s="9"/>
      <c r="AY4479" s="9"/>
      <c r="BB4479" s="9"/>
    </row>
    <row r="4480" spans="3:54">
      <c r="C4480" s="9"/>
      <c r="F4480" s="9"/>
      <c r="G4480" s="9"/>
      <c r="I4480" s="9"/>
      <c r="L4480" s="9"/>
      <c r="O4480" s="9"/>
      <c r="P4480" s="9"/>
      <c r="R4480" s="9"/>
      <c r="U4480" s="9"/>
      <c r="AP4480" s="9"/>
      <c r="AS4480" s="9"/>
      <c r="AV4480" s="9"/>
      <c r="AW4480" s="9"/>
      <c r="AY4480" s="9"/>
      <c r="BB4480" s="9"/>
    </row>
    <row r="4481" spans="3:54">
      <c r="C4481" s="9"/>
      <c r="F4481" s="9"/>
      <c r="G4481" s="9"/>
      <c r="I4481" s="9"/>
      <c r="L4481" s="9"/>
      <c r="O4481" s="9"/>
      <c r="P4481" s="9"/>
      <c r="R4481" s="9"/>
      <c r="U4481" s="9"/>
      <c r="AP4481" s="9"/>
      <c r="AS4481" s="9"/>
      <c r="AV4481" s="9"/>
      <c r="AW4481" s="9"/>
      <c r="AY4481" s="9"/>
      <c r="BB4481" s="9"/>
    </row>
    <row r="4482" spans="3:54">
      <c r="C4482" s="9"/>
      <c r="F4482" s="9"/>
      <c r="G4482" s="9"/>
      <c r="I4482" s="9"/>
      <c r="L4482" s="9"/>
      <c r="O4482" s="9"/>
      <c r="P4482" s="9"/>
      <c r="R4482" s="9"/>
      <c r="U4482" s="9"/>
      <c r="AP4482" s="9"/>
      <c r="AS4482" s="9"/>
      <c r="AV4482" s="9"/>
      <c r="AW4482" s="9"/>
      <c r="AY4482" s="9"/>
      <c r="BB4482" s="9"/>
    </row>
    <row r="4483" spans="3:54">
      <c r="C4483" s="9"/>
      <c r="F4483" s="9"/>
      <c r="G4483" s="9"/>
      <c r="I4483" s="9"/>
      <c r="L4483" s="9"/>
      <c r="O4483" s="9"/>
      <c r="P4483" s="9"/>
      <c r="R4483" s="9"/>
      <c r="U4483" s="9"/>
      <c r="AP4483" s="9"/>
      <c r="AS4483" s="9"/>
      <c r="AV4483" s="9"/>
      <c r="AW4483" s="9"/>
      <c r="AY4483" s="9"/>
      <c r="BB4483" s="9"/>
    </row>
    <row r="4484" spans="3:54">
      <c r="C4484" s="9"/>
      <c r="F4484" s="9"/>
      <c r="G4484" s="9"/>
      <c r="I4484" s="9"/>
      <c r="L4484" s="9"/>
      <c r="O4484" s="9"/>
      <c r="P4484" s="9"/>
      <c r="R4484" s="9"/>
      <c r="U4484" s="9"/>
      <c r="AP4484" s="9"/>
      <c r="AS4484" s="9"/>
      <c r="AV4484" s="9"/>
      <c r="AW4484" s="9"/>
      <c r="AY4484" s="9"/>
      <c r="BB4484" s="9"/>
    </row>
    <row r="4485" spans="3:54">
      <c r="C4485" s="9"/>
      <c r="F4485" s="9"/>
      <c r="G4485" s="9"/>
      <c r="I4485" s="9"/>
      <c r="L4485" s="9"/>
      <c r="O4485" s="9"/>
      <c r="P4485" s="9"/>
      <c r="R4485" s="9"/>
      <c r="U4485" s="9"/>
      <c r="AP4485" s="9"/>
      <c r="AS4485" s="9"/>
      <c r="AV4485" s="9"/>
      <c r="AW4485" s="9"/>
      <c r="AY4485" s="9"/>
      <c r="BB4485" s="9"/>
    </row>
    <row r="4486" spans="3:54">
      <c r="C4486" s="9"/>
      <c r="F4486" s="9"/>
      <c r="G4486" s="9"/>
      <c r="I4486" s="9"/>
      <c r="L4486" s="9"/>
      <c r="O4486" s="9"/>
      <c r="P4486" s="9"/>
      <c r="R4486" s="9"/>
      <c r="U4486" s="9"/>
      <c r="AP4486" s="9"/>
      <c r="AS4486" s="9"/>
      <c r="AV4486" s="9"/>
      <c r="AW4486" s="9"/>
      <c r="AY4486" s="9"/>
      <c r="BB4486" s="9"/>
    </row>
    <row r="4487" spans="3:54">
      <c r="C4487" s="9"/>
      <c r="F4487" s="9"/>
      <c r="G4487" s="9"/>
      <c r="I4487" s="9"/>
      <c r="L4487" s="9"/>
      <c r="O4487" s="9"/>
      <c r="P4487" s="9"/>
      <c r="R4487" s="9"/>
      <c r="U4487" s="9"/>
      <c r="AP4487" s="9"/>
      <c r="AS4487" s="9"/>
      <c r="AV4487" s="9"/>
      <c r="AW4487" s="9"/>
      <c r="AY4487" s="9"/>
      <c r="BB4487" s="9"/>
    </row>
    <row r="4488" spans="3:54">
      <c r="C4488" s="9"/>
      <c r="F4488" s="9"/>
      <c r="G4488" s="9"/>
      <c r="I4488" s="9"/>
      <c r="L4488" s="9"/>
      <c r="O4488" s="9"/>
      <c r="P4488" s="9"/>
      <c r="R4488" s="9"/>
      <c r="U4488" s="9"/>
      <c r="AP4488" s="9"/>
      <c r="AS4488" s="9"/>
      <c r="AV4488" s="9"/>
      <c r="AW4488" s="9"/>
      <c r="AY4488" s="9"/>
      <c r="BB4488" s="9"/>
    </row>
    <row r="4489" spans="3:54">
      <c r="C4489" s="9"/>
      <c r="F4489" s="9"/>
      <c r="G4489" s="9"/>
      <c r="I4489" s="9"/>
      <c r="L4489" s="9"/>
      <c r="O4489" s="9"/>
      <c r="P4489" s="9"/>
      <c r="R4489" s="9"/>
      <c r="U4489" s="9"/>
      <c r="AP4489" s="9"/>
      <c r="AS4489" s="9"/>
      <c r="AV4489" s="9"/>
      <c r="AW4489" s="9"/>
      <c r="AY4489" s="9"/>
      <c r="BB4489" s="9"/>
    </row>
    <row r="4490" spans="3:54">
      <c r="C4490" s="9"/>
      <c r="F4490" s="9"/>
      <c r="G4490" s="9"/>
      <c r="I4490" s="9"/>
      <c r="L4490" s="9"/>
      <c r="O4490" s="9"/>
      <c r="P4490" s="9"/>
      <c r="R4490" s="9"/>
      <c r="U4490" s="9"/>
      <c r="AP4490" s="9"/>
      <c r="AS4490" s="9"/>
      <c r="AV4490" s="9"/>
      <c r="AW4490" s="9"/>
      <c r="AY4490" s="9"/>
      <c r="BB4490" s="9"/>
    </row>
    <row r="4491" spans="3:54">
      <c r="C4491" s="9"/>
      <c r="F4491" s="9"/>
      <c r="G4491" s="9"/>
      <c r="I4491" s="9"/>
      <c r="L4491" s="9"/>
      <c r="O4491" s="9"/>
      <c r="P4491" s="9"/>
      <c r="R4491" s="9"/>
      <c r="U4491" s="9"/>
      <c r="AP4491" s="9"/>
      <c r="AS4491" s="9"/>
      <c r="AV4491" s="9"/>
      <c r="AW4491" s="9"/>
      <c r="AY4491" s="9"/>
      <c r="BB4491" s="9"/>
    </row>
    <row r="4492" spans="3:54">
      <c r="C4492" s="9"/>
      <c r="F4492" s="9"/>
      <c r="G4492" s="9"/>
      <c r="I4492" s="9"/>
      <c r="L4492" s="9"/>
      <c r="O4492" s="9"/>
      <c r="P4492" s="9"/>
      <c r="R4492" s="9"/>
      <c r="U4492" s="9"/>
      <c r="AP4492" s="9"/>
      <c r="AS4492" s="9"/>
      <c r="AV4492" s="9"/>
      <c r="AW4492" s="9"/>
      <c r="AY4492" s="9"/>
      <c r="BB4492" s="9"/>
    </row>
    <row r="4493" spans="3:54">
      <c r="C4493" s="9"/>
      <c r="F4493" s="9"/>
      <c r="G4493" s="9"/>
      <c r="I4493" s="9"/>
      <c r="L4493" s="9"/>
      <c r="O4493" s="9"/>
      <c r="P4493" s="9"/>
      <c r="R4493" s="9"/>
      <c r="U4493" s="9"/>
      <c r="AP4493" s="9"/>
      <c r="AS4493" s="9"/>
      <c r="AV4493" s="9"/>
      <c r="AW4493" s="9"/>
      <c r="AY4493" s="9"/>
      <c r="BB4493" s="9"/>
    </row>
    <row r="4494" spans="3:54">
      <c r="C4494" s="9"/>
      <c r="F4494" s="9"/>
      <c r="G4494" s="9"/>
      <c r="I4494" s="9"/>
      <c r="L4494" s="9"/>
      <c r="O4494" s="9"/>
      <c r="P4494" s="9"/>
      <c r="R4494" s="9"/>
      <c r="U4494" s="9"/>
      <c r="AP4494" s="9"/>
      <c r="AS4494" s="9"/>
      <c r="AV4494" s="9"/>
      <c r="AW4494" s="9"/>
      <c r="AY4494" s="9"/>
      <c r="BB4494" s="9"/>
    </row>
    <row r="4495" spans="3:54">
      <c r="C4495" s="9"/>
      <c r="F4495" s="9"/>
      <c r="G4495" s="9"/>
      <c r="I4495" s="9"/>
      <c r="L4495" s="9"/>
      <c r="O4495" s="9"/>
      <c r="P4495" s="9"/>
      <c r="R4495" s="9"/>
      <c r="U4495" s="9"/>
      <c r="AP4495" s="9"/>
      <c r="AS4495" s="9"/>
      <c r="AV4495" s="9"/>
      <c r="AW4495" s="9"/>
      <c r="AY4495" s="9"/>
      <c r="BB4495" s="9"/>
    </row>
    <row r="4496" spans="3:54">
      <c r="C4496" s="9"/>
      <c r="F4496" s="9"/>
      <c r="G4496" s="9"/>
      <c r="I4496" s="9"/>
      <c r="L4496" s="9"/>
      <c r="O4496" s="9"/>
      <c r="P4496" s="9"/>
      <c r="R4496" s="9"/>
      <c r="U4496" s="9"/>
      <c r="AP4496" s="9"/>
      <c r="AS4496" s="9"/>
      <c r="AV4496" s="9"/>
      <c r="AW4496" s="9"/>
      <c r="AY4496" s="9"/>
      <c r="BB4496" s="9"/>
    </row>
    <row r="4497" spans="3:54">
      <c r="C4497" s="9"/>
      <c r="F4497" s="9"/>
      <c r="G4497" s="9"/>
      <c r="I4497" s="9"/>
      <c r="L4497" s="9"/>
      <c r="O4497" s="9"/>
      <c r="P4497" s="9"/>
      <c r="R4497" s="9"/>
      <c r="U4497" s="9"/>
      <c r="AP4497" s="9"/>
      <c r="AS4497" s="9"/>
      <c r="AV4497" s="9"/>
      <c r="AW4497" s="9"/>
      <c r="AY4497" s="9"/>
      <c r="BB4497" s="9"/>
    </row>
    <row r="4498" spans="3:54">
      <c r="C4498" s="9"/>
      <c r="F4498" s="9"/>
      <c r="G4498" s="9"/>
      <c r="I4498" s="9"/>
      <c r="L4498" s="9"/>
      <c r="O4498" s="9"/>
      <c r="P4498" s="9"/>
      <c r="R4498" s="9"/>
      <c r="U4498" s="9"/>
      <c r="AP4498" s="9"/>
      <c r="AS4498" s="9"/>
      <c r="AV4498" s="9"/>
      <c r="AW4498" s="9"/>
      <c r="AY4498" s="9"/>
      <c r="BB4498" s="9"/>
    </row>
    <row r="4499" spans="3:54">
      <c r="C4499" s="9"/>
      <c r="F4499" s="9"/>
      <c r="G4499" s="9"/>
      <c r="I4499" s="9"/>
      <c r="L4499" s="9"/>
      <c r="O4499" s="9"/>
      <c r="P4499" s="9"/>
      <c r="R4499" s="9"/>
      <c r="U4499" s="9"/>
      <c r="AP4499" s="9"/>
      <c r="AS4499" s="9"/>
      <c r="AV4499" s="9"/>
      <c r="AW4499" s="9"/>
      <c r="AY4499" s="9"/>
      <c r="BB4499" s="9"/>
    </row>
    <row r="4500" spans="3:54">
      <c r="C4500" s="9"/>
      <c r="F4500" s="9"/>
      <c r="G4500" s="9"/>
      <c r="I4500" s="9"/>
      <c r="L4500" s="9"/>
      <c r="O4500" s="9"/>
      <c r="P4500" s="9"/>
      <c r="R4500" s="9"/>
      <c r="U4500" s="9"/>
      <c r="AP4500" s="9"/>
      <c r="AS4500" s="9"/>
      <c r="AV4500" s="9"/>
      <c r="AW4500" s="9"/>
      <c r="AY4500" s="9"/>
      <c r="BB4500" s="9"/>
    </row>
    <row r="4501" spans="3:54">
      <c r="C4501" s="9"/>
      <c r="F4501" s="9"/>
      <c r="G4501" s="9"/>
      <c r="I4501" s="9"/>
      <c r="L4501" s="9"/>
      <c r="O4501" s="9"/>
      <c r="P4501" s="9"/>
      <c r="R4501" s="9"/>
      <c r="U4501" s="9"/>
      <c r="AP4501" s="9"/>
      <c r="AS4501" s="9"/>
      <c r="AV4501" s="9"/>
      <c r="AW4501" s="9"/>
      <c r="AY4501" s="9"/>
      <c r="BB4501" s="9"/>
    </row>
    <row r="4502" spans="3:54">
      <c r="C4502" s="9"/>
      <c r="F4502" s="9"/>
      <c r="G4502" s="9"/>
      <c r="I4502" s="9"/>
      <c r="L4502" s="9"/>
      <c r="O4502" s="9"/>
      <c r="P4502" s="9"/>
      <c r="R4502" s="9"/>
      <c r="U4502" s="9"/>
      <c r="AP4502" s="9"/>
      <c r="AS4502" s="9"/>
      <c r="AV4502" s="9"/>
      <c r="AW4502" s="9"/>
      <c r="AY4502" s="9"/>
      <c r="BB4502" s="9"/>
    </row>
    <row r="4503" spans="3:54">
      <c r="C4503" s="9"/>
      <c r="F4503" s="9"/>
      <c r="G4503" s="9"/>
      <c r="I4503" s="9"/>
      <c r="L4503" s="9"/>
      <c r="O4503" s="9"/>
      <c r="P4503" s="9"/>
      <c r="R4503" s="9"/>
      <c r="U4503" s="9"/>
      <c r="AP4503" s="9"/>
      <c r="AS4503" s="9"/>
      <c r="AV4503" s="9"/>
      <c r="AW4503" s="9"/>
      <c r="AY4503" s="9"/>
      <c r="BB4503" s="9"/>
    </row>
    <row r="4504" spans="3:54">
      <c r="C4504" s="9"/>
      <c r="F4504" s="9"/>
      <c r="G4504" s="9"/>
      <c r="I4504" s="9"/>
      <c r="L4504" s="9"/>
      <c r="O4504" s="9"/>
      <c r="P4504" s="9"/>
      <c r="R4504" s="9"/>
      <c r="U4504" s="9"/>
      <c r="AP4504" s="9"/>
      <c r="AS4504" s="9"/>
      <c r="AV4504" s="9"/>
      <c r="AW4504" s="9"/>
      <c r="AY4504" s="9"/>
      <c r="BB4504" s="9"/>
    </row>
    <row r="4505" spans="3:54">
      <c r="C4505" s="9"/>
      <c r="F4505" s="9"/>
      <c r="G4505" s="9"/>
      <c r="I4505" s="9"/>
      <c r="L4505" s="9"/>
      <c r="O4505" s="9"/>
      <c r="P4505" s="9"/>
      <c r="R4505" s="9"/>
      <c r="U4505" s="9"/>
      <c r="AP4505" s="9"/>
      <c r="AS4505" s="9"/>
      <c r="AV4505" s="9"/>
      <c r="AW4505" s="9"/>
      <c r="AY4505" s="9"/>
      <c r="BB4505" s="9"/>
    </row>
    <row r="4506" spans="3:54">
      <c r="C4506" s="9"/>
      <c r="F4506" s="9"/>
      <c r="G4506" s="9"/>
      <c r="I4506" s="9"/>
      <c r="L4506" s="9"/>
      <c r="O4506" s="9"/>
      <c r="P4506" s="9"/>
      <c r="R4506" s="9"/>
      <c r="U4506" s="9"/>
      <c r="AP4506" s="9"/>
      <c r="AS4506" s="9"/>
      <c r="AV4506" s="9"/>
      <c r="AW4506" s="9"/>
      <c r="AY4506" s="9"/>
      <c r="BB4506" s="9"/>
    </row>
    <row r="4507" spans="3:54">
      <c r="C4507" s="9"/>
      <c r="F4507" s="9"/>
      <c r="G4507" s="9"/>
      <c r="I4507" s="9"/>
      <c r="L4507" s="9"/>
      <c r="O4507" s="9"/>
      <c r="P4507" s="9"/>
      <c r="R4507" s="9"/>
      <c r="U4507" s="9"/>
      <c r="AP4507" s="9"/>
      <c r="AS4507" s="9"/>
      <c r="AV4507" s="9"/>
      <c r="AW4507" s="9"/>
      <c r="AY4507" s="9"/>
      <c r="BB4507" s="9"/>
    </row>
    <row r="4508" spans="3:54">
      <c r="C4508" s="9"/>
      <c r="F4508" s="9"/>
      <c r="G4508" s="9"/>
      <c r="I4508" s="9"/>
      <c r="L4508" s="9"/>
      <c r="O4508" s="9"/>
      <c r="P4508" s="9"/>
      <c r="R4508" s="9"/>
      <c r="U4508" s="9"/>
      <c r="AP4508" s="9"/>
      <c r="AS4508" s="9"/>
      <c r="AV4508" s="9"/>
      <c r="AW4508" s="9"/>
      <c r="AY4508" s="9"/>
      <c r="BB4508" s="9"/>
    </row>
    <row r="4509" spans="3:54">
      <c r="C4509" s="9"/>
      <c r="F4509" s="9"/>
      <c r="G4509" s="9"/>
      <c r="I4509" s="9"/>
      <c r="L4509" s="9"/>
      <c r="O4509" s="9"/>
      <c r="P4509" s="9"/>
      <c r="R4509" s="9"/>
      <c r="U4509" s="9"/>
      <c r="AP4509" s="9"/>
      <c r="AS4509" s="9"/>
      <c r="AV4509" s="9"/>
      <c r="AW4509" s="9"/>
      <c r="AY4509" s="9"/>
      <c r="BB4509" s="9"/>
    </row>
    <row r="4510" spans="3:54">
      <c r="C4510" s="9"/>
      <c r="F4510" s="9"/>
      <c r="G4510" s="9"/>
      <c r="I4510" s="9"/>
      <c r="L4510" s="9"/>
      <c r="O4510" s="9"/>
      <c r="P4510" s="9"/>
      <c r="R4510" s="9"/>
      <c r="U4510" s="9"/>
      <c r="AP4510" s="9"/>
      <c r="AS4510" s="9"/>
      <c r="AV4510" s="9"/>
      <c r="AW4510" s="9"/>
      <c r="AY4510" s="9"/>
      <c r="BB4510" s="9"/>
    </row>
    <row r="4511" spans="3:54">
      <c r="C4511" s="9"/>
      <c r="F4511" s="9"/>
      <c r="G4511" s="9"/>
      <c r="I4511" s="9"/>
      <c r="L4511" s="9"/>
      <c r="O4511" s="9"/>
      <c r="P4511" s="9"/>
      <c r="R4511" s="9"/>
      <c r="U4511" s="9"/>
      <c r="AP4511" s="9"/>
      <c r="AS4511" s="9"/>
      <c r="AV4511" s="9"/>
      <c r="AW4511" s="9"/>
      <c r="AY4511" s="9"/>
      <c r="BB4511" s="9"/>
    </row>
    <row r="4512" spans="3:54">
      <c r="C4512" s="9"/>
      <c r="F4512" s="9"/>
      <c r="G4512" s="9"/>
      <c r="I4512" s="9"/>
      <c r="L4512" s="9"/>
      <c r="O4512" s="9"/>
      <c r="P4512" s="9"/>
      <c r="R4512" s="9"/>
      <c r="U4512" s="9"/>
      <c r="AP4512" s="9"/>
      <c r="AS4512" s="9"/>
      <c r="AV4512" s="9"/>
      <c r="AW4512" s="9"/>
      <c r="AY4512" s="9"/>
      <c r="BB4512" s="9"/>
    </row>
    <row r="4513" spans="3:54">
      <c r="C4513" s="9"/>
      <c r="F4513" s="9"/>
      <c r="G4513" s="9"/>
      <c r="I4513" s="9"/>
      <c r="L4513" s="9"/>
      <c r="O4513" s="9"/>
      <c r="P4513" s="9"/>
      <c r="R4513" s="9"/>
      <c r="U4513" s="9"/>
      <c r="AP4513" s="9"/>
      <c r="AS4513" s="9"/>
      <c r="AV4513" s="9"/>
      <c r="AW4513" s="9"/>
      <c r="AY4513" s="9"/>
      <c r="BB4513" s="9"/>
    </row>
    <row r="4514" spans="3:54">
      <c r="C4514" s="9"/>
      <c r="F4514" s="9"/>
      <c r="G4514" s="9"/>
      <c r="I4514" s="9"/>
      <c r="L4514" s="9"/>
      <c r="O4514" s="9"/>
      <c r="P4514" s="9"/>
      <c r="R4514" s="9"/>
      <c r="U4514" s="9"/>
      <c r="AP4514" s="9"/>
      <c r="AS4514" s="9"/>
      <c r="AV4514" s="9"/>
      <c r="AW4514" s="9"/>
      <c r="AY4514" s="9"/>
      <c r="BB4514" s="9"/>
    </row>
    <row r="4515" spans="3:54">
      <c r="C4515" s="9"/>
      <c r="F4515" s="9"/>
      <c r="G4515" s="9"/>
      <c r="I4515" s="9"/>
      <c r="L4515" s="9"/>
      <c r="O4515" s="9"/>
      <c r="P4515" s="9"/>
      <c r="R4515" s="9"/>
      <c r="U4515" s="9"/>
      <c r="AP4515" s="9"/>
      <c r="AS4515" s="9"/>
      <c r="AV4515" s="9"/>
      <c r="AW4515" s="9"/>
      <c r="AY4515" s="9"/>
      <c r="BB4515" s="9"/>
    </row>
    <row r="4516" spans="3:54">
      <c r="C4516" s="9"/>
      <c r="F4516" s="9"/>
      <c r="G4516" s="9"/>
      <c r="I4516" s="9"/>
      <c r="L4516" s="9"/>
      <c r="O4516" s="9"/>
      <c r="P4516" s="9"/>
      <c r="R4516" s="9"/>
      <c r="U4516" s="9"/>
      <c r="AP4516" s="9"/>
      <c r="AS4516" s="9"/>
      <c r="AV4516" s="9"/>
      <c r="AW4516" s="9"/>
      <c r="AY4516" s="9"/>
      <c r="BB4516" s="9"/>
    </row>
    <row r="4517" spans="3:54">
      <c r="C4517" s="9"/>
      <c r="F4517" s="9"/>
      <c r="G4517" s="9"/>
      <c r="I4517" s="9"/>
      <c r="L4517" s="9"/>
      <c r="O4517" s="9"/>
      <c r="P4517" s="9"/>
      <c r="R4517" s="9"/>
      <c r="U4517" s="9"/>
      <c r="AP4517" s="9"/>
      <c r="AS4517" s="9"/>
      <c r="AV4517" s="9"/>
      <c r="AW4517" s="9"/>
      <c r="AY4517" s="9"/>
      <c r="BB4517" s="9"/>
    </row>
    <row r="4518" spans="3:54">
      <c r="C4518" s="9"/>
      <c r="F4518" s="9"/>
      <c r="G4518" s="9"/>
      <c r="I4518" s="9"/>
      <c r="L4518" s="9"/>
      <c r="O4518" s="9"/>
      <c r="P4518" s="9"/>
      <c r="R4518" s="9"/>
      <c r="U4518" s="9"/>
      <c r="AP4518" s="9"/>
      <c r="AS4518" s="9"/>
      <c r="AV4518" s="9"/>
      <c r="AW4518" s="9"/>
      <c r="AY4518" s="9"/>
      <c r="BB4518" s="9"/>
    </row>
    <row r="4519" spans="3:54">
      <c r="C4519" s="9"/>
      <c r="F4519" s="9"/>
      <c r="G4519" s="9"/>
      <c r="I4519" s="9"/>
      <c r="L4519" s="9"/>
      <c r="O4519" s="9"/>
      <c r="P4519" s="9"/>
      <c r="R4519" s="9"/>
      <c r="U4519" s="9"/>
      <c r="AP4519" s="9"/>
      <c r="AS4519" s="9"/>
      <c r="AV4519" s="9"/>
      <c r="AW4519" s="9"/>
      <c r="AY4519" s="9"/>
      <c r="BB4519" s="9"/>
    </row>
    <row r="4520" spans="3:54">
      <c r="C4520" s="9"/>
      <c r="F4520" s="9"/>
      <c r="G4520" s="9"/>
      <c r="I4520" s="9"/>
      <c r="L4520" s="9"/>
      <c r="O4520" s="9"/>
      <c r="P4520" s="9"/>
      <c r="R4520" s="9"/>
      <c r="U4520" s="9"/>
      <c r="AP4520" s="9"/>
      <c r="AS4520" s="9"/>
      <c r="AV4520" s="9"/>
      <c r="AW4520" s="9"/>
      <c r="AY4520" s="9"/>
      <c r="BB4520" s="9"/>
    </row>
    <row r="4521" spans="3:54">
      <c r="C4521" s="9"/>
      <c r="F4521" s="9"/>
      <c r="G4521" s="9"/>
      <c r="I4521" s="9"/>
      <c r="L4521" s="9"/>
      <c r="O4521" s="9"/>
      <c r="P4521" s="9"/>
      <c r="R4521" s="9"/>
      <c r="U4521" s="9"/>
      <c r="AP4521" s="9"/>
      <c r="AS4521" s="9"/>
      <c r="AV4521" s="9"/>
      <c r="AW4521" s="9"/>
      <c r="AY4521" s="9"/>
      <c r="BB4521" s="9"/>
    </row>
    <row r="4522" spans="3:54">
      <c r="C4522" s="9"/>
      <c r="F4522" s="9"/>
      <c r="G4522" s="9"/>
      <c r="I4522" s="9"/>
      <c r="L4522" s="9"/>
      <c r="O4522" s="9"/>
      <c r="P4522" s="9"/>
      <c r="R4522" s="9"/>
      <c r="U4522" s="9"/>
      <c r="AP4522" s="9"/>
      <c r="AS4522" s="9"/>
      <c r="AV4522" s="9"/>
      <c r="AW4522" s="9"/>
      <c r="AY4522" s="9"/>
      <c r="BB4522" s="9"/>
    </row>
    <row r="4523" spans="3:54">
      <c r="C4523" s="9"/>
      <c r="F4523" s="9"/>
      <c r="G4523" s="9"/>
      <c r="I4523" s="9"/>
      <c r="L4523" s="9"/>
      <c r="O4523" s="9"/>
      <c r="P4523" s="9"/>
      <c r="R4523" s="9"/>
      <c r="U4523" s="9"/>
      <c r="AP4523" s="9"/>
      <c r="AS4523" s="9"/>
      <c r="AV4523" s="9"/>
      <c r="AW4523" s="9"/>
      <c r="AY4523" s="9"/>
      <c r="BB4523" s="9"/>
    </row>
    <row r="4524" spans="3:54">
      <c r="C4524" s="9"/>
      <c r="F4524" s="9"/>
      <c r="G4524" s="9"/>
      <c r="I4524" s="9"/>
      <c r="L4524" s="9"/>
      <c r="O4524" s="9"/>
      <c r="P4524" s="9"/>
      <c r="R4524" s="9"/>
      <c r="U4524" s="9"/>
      <c r="AP4524" s="9"/>
      <c r="AS4524" s="9"/>
      <c r="AV4524" s="9"/>
      <c r="AW4524" s="9"/>
      <c r="AY4524" s="9"/>
      <c r="BB4524" s="9"/>
    </row>
    <row r="4525" spans="3:54">
      <c r="C4525" s="9"/>
      <c r="F4525" s="9"/>
      <c r="G4525" s="9"/>
      <c r="I4525" s="9"/>
      <c r="L4525" s="9"/>
      <c r="O4525" s="9"/>
      <c r="P4525" s="9"/>
      <c r="R4525" s="9"/>
      <c r="U4525" s="9"/>
      <c r="AP4525" s="9"/>
      <c r="AS4525" s="9"/>
      <c r="AV4525" s="9"/>
      <c r="AW4525" s="9"/>
      <c r="AY4525" s="9"/>
      <c r="BB4525" s="9"/>
    </row>
    <row r="4526" spans="3:54">
      <c r="C4526" s="9"/>
      <c r="F4526" s="9"/>
      <c r="G4526" s="9"/>
      <c r="I4526" s="9"/>
      <c r="L4526" s="9"/>
      <c r="O4526" s="9"/>
      <c r="P4526" s="9"/>
      <c r="R4526" s="9"/>
      <c r="U4526" s="9"/>
      <c r="AP4526" s="9"/>
      <c r="AS4526" s="9"/>
      <c r="AV4526" s="9"/>
      <c r="AW4526" s="9"/>
      <c r="AY4526" s="9"/>
      <c r="BB4526" s="9"/>
    </row>
    <row r="4527" spans="3:54">
      <c r="C4527" s="9"/>
      <c r="F4527" s="9"/>
      <c r="G4527" s="9"/>
      <c r="I4527" s="9"/>
      <c r="L4527" s="9"/>
      <c r="O4527" s="9"/>
      <c r="P4527" s="9"/>
      <c r="R4527" s="9"/>
      <c r="U4527" s="9"/>
      <c r="AP4527" s="9"/>
      <c r="AS4527" s="9"/>
      <c r="AV4527" s="9"/>
      <c r="AW4527" s="9"/>
      <c r="AY4527" s="9"/>
      <c r="BB4527" s="9"/>
    </row>
    <row r="4528" spans="3:54">
      <c r="C4528" s="9"/>
      <c r="F4528" s="9"/>
      <c r="G4528" s="9"/>
      <c r="I4528" s="9"/>
      <c r="L4528" s="9"/>
      <c r="O4528" s="9"/>
      <c r="P4528" s="9"/>
      <c r="R4528" s="9"/>
      <c r="U4528" s="9"/>
      <c r="AP4528" s="9"/>
      <c r="AS4528" s="9"/>
      <c r="AV4528" s="9"/>
      <c r="AW4528" s="9"/>
      <c r="AY4528" s="9"/>
      <c r="BB4528" s="9"/>
    </row>
    <row r="4529" spans="3:54">
      <c r="C4529" s="9"/>
      <c r="F4529" s="9"/>
      <c r="G4529" s="9"/>
      <c r="I4529" s="9"/>
      <c r="L4529" s="9"/>
      <c r="O4529" s="9"/>
      <c r="P4529" s="9"/>
      <c r="R4529" s="9"/>
      <c r="U4529" s="9"/>
      <c r="AP4529" s="9"/>
      <c r="AS4529" s="9"/>
      <c r="AV4529" s="9"/>
      <c r="AW4529" s="9"/>
      <c r="AY4529" s="9"/>
      <c r="BB4529" s="9"/>
    </row>
    <row r="4530" spans="3:54">
      <c r="C4530" s="9"/>
      <c r="F4530" s="9"/>
      <c r="G4530" s="9"/>
      <c r="I4530" s="9"/>
      <c r="L4530" s="9"/>
      <c r="O4530" s="9"/>
      <c r="P4530" s="9"/>
      <c r="R4530" s="9"/>
      <c r="U4530" s="9"/>
      <c r="AP4530" s="9"/>
      <c r="AS4530" s="9"/>
      <c r="AV4530" s="9"/>
      <c r="AW4530" s="9"/>
      <c r="AY4530" s="9"/>
      <c r="BB4530" s="9"/>
    </row>
    <row r="4531" spans="3:54">
      <c r="C4531" s="9"/>
      <c r="F4531" s="9"/>
      <c r="G4531" s="9"/>
      <c r="I4531" s="9"/>
      <c r="L4531" s="9"/>
      <c r="O4531" s="9"/>
      <c r="P4531" s="9"/>
      <c r="R4531" s="9"/>
      <c r="U4531" s="9"/>
      <c r="AP4531" s="9"/>
      <c r="AS4531" s="9"/>
      <c r="AV4531" s="9"/>
      <c r="AW4531" s="9"/>
      <c r="AY4531" s="9"/>
      <c r="BB4531" s="9"/>
    </row>
    <row r="4532" spans="3:54">
      <c r="C4532" s="9"/>
      <c r="F4532" s="9"/>
      <c r="G4532" s="9"/>
      <c r="I4532" s="9"/>
      <c r="L4532" s="9"/>
      <c r="O4532" s="9"/>
      <c r="P4532" s="9"/>
      <c r="R4532" s="9"/>
      <c r="U4532" s="9"/>
      <c r="AP4532" s="9"/>
      <c r="AS4532" s="9"/>
      <c r="AV4532" s="9"/>
      <c r="AW4532" s="9"/>
      <c r="AY4532" s="9"/>
      <c r="BB4532" s="9"/>
    </row>
    <row r="4533" spans="3:54">
      <c r="C4533" s="9"/>
      <c r="F4533" s="9"/>
      <c r="G4533" s="9"/>
      <c r="I4533" s="9"/>
      <c r="L4533" s="9"/>
      <c r="O4533" s="9"/>
      <c r="P4533" s="9"/>
      <c r="R4533" s="9"/>
      <c r="U4533" s="9"/>
      <c r="AP4533" s="9"/>
      <c r="AS4533" s="9"/>
      <c r="AV4533" s="9"/>
      <c r="AW4533" s="9"/>
      <c r="AY4533" s="9"/>
      <c r="BB4533" s="9"/>
    </row>
    <row r="4534" spans="3:54">
      <c r="C4534" s="9"/>
      <c r="F4534" s="9"/>
      <c r="G4534" s="9"/>
      <c r="I4534" s="9"/>
      <c r="L4534" s="9"/>
      <c r="O4534" s="9"/>
      <c r="P4534" s="9"/>
      <c r="R4534" s="9"/>
      <c r="U4534" s="9"/>
      <c r="AP4534" s="9"/>
      <c r="AS4534" s="9"/>
      <c r="AV4534" s="9"/>
      <c r="AW4534" s="9"/>
      <c r="AY4534" s="9"/>
      <c r="BB4534" s="9"/>
    </row>
    <row r="4535" spans="3:54">
      <c r="C4535" s="9"/>
      <c r="F4535" s="9"/>
      <c r="G4535" s="9"/>
      <c r="I4535" s="9"/>
      <c r="L4535" s="9"/>
      <c r="O4535" s="9"/>
      <c r="P4535" s="9"/>
      <c r="R4535" s="9"/>
      <c r="U4535" s="9"/>
      <c r="AP4535" s="9"/>
      <c r="AS4535" s="9"/>
      <c r="AV4535" s="9"/>
      <c r="AW4535" s="9"/>
      <c r="AY4535" s="9"/>
      <c r="BB4535" s="9"/>
    </row>
    <row r="4536" spans="3:54">
      <c r="C4536" s="9"/>
      <c r="F4536" s="9"/>
      <c r="G4536" s="9"/>
      <c r="I4536" s="9"/>
      <c r="L4536" s="9"/>
      <c r="O4536" s="9"/>
      <c r="P4536" s="9"/>
      <c r="R4536" s="9"/>
      <c r="U4536" s="9"/>
      <c r="AP4536" s="9"/>
      <c r="AS4536" s="9"/>
      <c r="AV4536" s="9"/>
      <c r="AW4536" s="9"/>
      <c r="AY4536" s="9"/>
      <c r="BB4536" s="9"/>
    </row>
    <row r="4537" spans="3:54">
      <c r="C4537" s="9"/>
      <c r="F4537" s="9"/>
      <c r="G4537" s="9"/>
      <c r="I4537" s="9"/>
      <c r="L4537" s="9"/>
      <c r="O4537" s="9"/>
      <c r="P4537" s="9"/>
      <c r="R4537" s="9"/>
      <c r="U4537" s="9"/>
      <c r="AP4537" s="9"/>
      <c r="AS4537" s="9"/>
      <c r="AV4537" s="9"/>
      <c r="AW4537" s="9"/>
      <c r="AY4537" s="9"/>
      <c r="BB4537" s="9"/>
    </row>
    <row r="4538" spans="3:54">
      <c r="C4538" s="9"/>
      <c r="F4538" s="9"/>
      <c r="G4538" s="9"/>
      <c r="I4538" s="9"/>
      <c r="L4538" s="9"/>
      <c r="O4538" s="9"/>
      <c r="P4538" s="9"/>
      <c r="R4538" s="9"/>
      <c r="U4538" s="9"/>
      <c r="AP4538" s="9"/>
      <c r="AS4538" s="9"/>
      <c r="AV4538" s="9"/>
      <c r="AW4538" s="9"/>
      <c r="AY4538" s="9"/>
      <c r="BB4538" s="9"/>
    </row>
    <row r="4539" spans="3:54">
      <c r="C4539" s="9"/>
      <c r="F4539" s="9"/>
      <c r="G4539" s="9"/>
      <c r="I4539" s="9"/>
      <c r="L4539" s="9"/>
      <c r="O4539" s="9"/>
      <c r="P4539" s="9"/>
      <c r="R4539" s="9"/>
      <c r="U4539" s="9"/>
      <c r="AP4539" s="9"/>
      <c r="AS4539" s="9"/>
      <c r="AV4539" s="9"/>
      <c r="AW4539" s="9"/>
      <c r="AY4539" s="9"/>
      <c r="BB4539" s="9"/>
    </row>
    <row r="4540" spans="3:54">
      <c r="C4540" s="9"/>
      <c r="F4540" s="9"/>
      <c r="G4540" s="9"/>
      <c r="I4540" s="9"/>
      <c r="L4540" s="9"/>
      <c r="O4540" s="9"/>
      <c r="P4540" s="9"/>
      <c r="R4540" s="9"/>
      <c r="U4540" s="9"/>
      <c r="AP4540" s="9"/>
      <c r="AS4540" s="9"/>
      <c r="AV4540" s="9"/>
      <c r="AW4540" s="9"/>
      <c r="AY4540" s="9"/>
      <c r="BB4540" s="9"/>
    </row>
    <row r="4541" spans="3:54">
      <c r="C4541" s="9"/>
      <c r="F4541" s="9"/>
      <c r="G4541" s="9"/>
      <c r="I4541" s="9"/>
      <c r="L4541" s="9"/>
      <c r="O4541" s="9"/>
      <c r="P4541" s="9"/>
      <c r="R4541" s="9"/>
      <c r="U4541" s="9"/>
      <c r="AP4541" s="9"/>
      <c r="AS4541" s="9"/>
      <c r="AV4541" s="9"/>
      <c r="AW4541" s="9"/>
      <c r="AY4541" s="9"/>
      <c r="BB4541" s="9"/>
    </row>
    <row r="4542" spans="3:54">
      <c r="C4542" s="9"/>
      <c r="F4542" s="9"/>
      <c r="G4542" s="9"/>
      <c r="I4542" s="9"/>
      <c r="L4542" s="9"/>
      <c r="O4542" s="9"/>
      <c r="P4542" s="9"/>
      <c r="R4542" s="9"/>
      <c r="U4542" s="9"/>
      <c r="AP4542" s="9"/>
      <c r="AS4542" s="9"/>
      <c r="AV4542" s="9"/>
      <c r="AW4542" s="9"/>
      <c r="AY4542" s="9"/>
      <c r="BB4542" s="9"/>
    </row>
    <row r="4543" spans="3:54">
      <c r="C4543" s="9"/>
      <c r="F4543" s="9"/>
      <c r="G4543" s="9"/>
      <c r="I4543" s="9"/>
      <c r="L4543" s="9"/>
      <c r="O4543" s="9"/>
      <c r="P4543" s="9"/>
      <c r="R4543" s="9"/>
      <c r="U4543" s="9"/>
      <c r="AP4543" s="9"/>
      <c r="AS4543" s="9"/>
      <c r="AV4543" s="9"/>
      <c r="AW4543" s="9"/>
      <c r="AY4543" s="9"/>
      <c r="BB4543" s="9"/>
    </row>
    <row r="4544" spans="3:54">
      <c r="C4544" s="9"/>
      <c r="F4544" s="9"/>
      <c r="G4544" s="9"/>
      <c r="I4544" s="9"/>
      <c r="L4544" s="9"/>
      <c r="O4544" s="9"/>
      <c r="P4544" s="9"/>
      <c r="R4544" s="9"/>
      <c r="U4544" s="9"/>
      <c r="AP4544" s="9"/>
      <c r="AS4544" s="9"/>
      <c r="AV4544" s="9"/>
      <c r="AW4544" s="9"/>
      <c r="AY4544" s="9"/>
      <c r="BB4544" s="9"/>
    </row>
    <row r="4545" spans="3:54">
      <c r="C4545" s="9"/>
      <c r="F4545" s="9"/>
      <c r="G4545" s="9"/>
      <c r="I4545" s="9"/>
      <c r="L4545" s="9"/>
      <c r="O4545" s="9"/>
      <c r="P4545" s="9"/>
      <c r="R4545" s="9"/>
      <c r="U4545" s="9"/>
      <c r="AP4545" s="9"/>
      <c r="AS4545" s="9"/>
      <c r="AV4545" s="9"/>
      <c r="AW4545" s="9"/>
      <c r="AY4545" s="9"/>
      <c r="BB4545" s="9"/>
    </row>
    <row r="4546" spans="3:54">
      <c r="C4546" s="9"/>
      <c r="F4546" s="9"/>
      <c r="G4546" s="9"/>
      <c r="I4546" s="9"/>
      <c r="L4546" s="9"/>
      <c r="O4546" s="9"/>
      <c r="P4546" s="9"/>
      <c r="R4546" s="9"/>
      <c r="U4546" s="9"/>
      <c r="AP4546" s="9"/>
      <c r="AS4546" s="9"/>
      <c r="AV4546" s="9"/>
      <c r="AW4546" s="9"/>
      <c r="AY4546" s="9"/>
      <c r="BB4546" s="9"/>
    </row>
    <row r="4547" spans="3:54">
      <c r="C4547" s="9"/>
      <c r="F4547" s="9"/>
      <c r="G4547" s="9"/>
      <c r="I4547" s="9"/>
      <c r="L4547" s="9"/>
      <c r="O4547" s="9"/>
      <c r="P4547" s="9"/>
      <c r="R4547" s="9"/>
      <c r="U4547" s="9"/>
      <c r="AP4547" s="9"/>
      <c r="AS4547" s="9"/>
      <c r="AV4547" s="9"/>
      <c r="AW4547" s="9"/>
      <c r="AY4547" s="9"/>
      <c r="BB4547" s="9"/>
    </row>
    <row r="4548" spans="3:54">
      <c r="C4548" s="9"/>
      <c r="F4548" s="9"/>
      <c r="G4548" s="9"/>
      <c r="I4548" s="9"/>
      <c r="L4548" s="9"/>
      <c r="O4548" s="9"/>
      <c r="P4548" s="9"/>
      <c r="R4548" s="9"/>
      <c r="U4548" s="9"/>
      <c r="AP4548" s="9"/>
      <c r="AS4548" s="9"/>
      <c r="AV4548" s="9"/>
      <c r="AW4548" s="9"/>
      <c r="AY4548" s="9"/>
      <c r="BB4548" s="9"/>
    </row>
    <row r="4549" spans="3:54">
      <c r="C4549" s="9"/>
      <c r="F4549" s="9"/>
      <c r="G4549" s="9"/>
      <c r="I4549" s="9"/>
      <c r="L4549" s="9"/>
      <c r="O4549" s="9"/>
      <c r="P4549" s="9"/>
      <c r="R4549" s="9"/>
      <c r="U4549" s="9"/>
      <c r="AP4549" s="9"/>
      <c r="AS4549" s="9"/>
      <c r="AV4549" s="9"/>
      <c r="AW4549" s="9"/>
      <c r="AY4549" s="9"/>
      <c r="BB4549" s="9"/>
    </row>
    <row r="4550" spans="3:54">
      <c r="C4550" s="9"/>
      <c r="F4550" s="9"/>
      <c r="G4550" s="9"/>
      <c r="I4550" s="9"/>
      <c r="L4550" s="9"/>
      <c r="O4550" s="9"/>
      <c r="P4550" s="9"/>
      <c r="R4550" s="9"/>
      <c r="U4550" s="9"/>
      <c r="AP4550" s="9"/>
      <c r="AS4550" s="9"/>
      <c r="AV4550" s="9"/>
      <c r="AW4550" s="9"/>
      <c r="AY4550" s="9"/>
      <c r="BB4550" s="9"/>
    </row>
    <row r="4551" spans="3:54">
      <c r="C4551" s="9"/>
      <c r="F4551" s="9"/>
      <c r="G4551" s="9"/>
      <c r="I4551" s="9"/>
      <c r="L4551" s="9"/>
      <c r="O4551" s="9"/>
      <c r="P4551" s="9"/>
      <c r="R4551" s="9"/>
      <c r="U4551" s="9"/>
      <c r="AP4551" s="9"/>
      <c r="AS4551" s="9"/>
      <c r="AV4551" s="9"/>
      <c r="AW4551" s="9"/>
      <c r="AY4551" s="9"/>
      <c r="BB4551" s="9"/>
    </row>
    <row r="4552" spans="3:54">
      <c r="C4552" s="9"/>
      <c r="F4552" s="9"/>
      <c r="G4552" s="9"/>
      <c r="I4552" s="9"/>
      <c r="L4552" s="9"/>
      <c r="O4552" s="9"/>
      <c r="P4552" s="9"/>
      <c r="R4552" s="9"/>
      <c r="U4552" s="9"/>
      <c r="AP4552" s="9"/>
      <c r="AS4552" s="9"/>
      <c r="AV4552" s="9"/>
      <c r="AW4552" s="9"/>
      <c r="AY4552" s="9"/>
      <c r="BB4552" s="9"/>
    </row>
    <row r="4553" spans="3:54">
      <c r="C4553" s="9"/>
      <c r="F4553" s="9"/>
      <c r="G4553" s="9"/>
      <c r="I4553" s="9"/>
      <c r="L4553" s="9"/>
      <c r="O4553" s="9"/>
      <c r="P4553" s="9"/>
      <c r="R4553" s="9"/>
      <c r="U4553" s="9"/>
      <c r="AP4553" s="9"/>
      <c r="AS4553" s="9"/>
      <c r="AV4553" s="9"/>
      <c r="AW4553" s="9"/>
      <c r="AY4553" s="9"/>
      <c r="BB4553" s="9"/>
    </row>
    <row r="4554" spans="3:54">
      <c r="C4554" s="9"/>
      <c r="F4554" s="9"/>
      <c r="G4554" s="9"/>
      <c r="I4554" s="9"/>
      <c r="L4554" s="9"/>
      <c r="O4554" s="9"/>
      <c r="P4554" s="9"/>
      <c r="R4554" s="9"/>
      <c r="U4554" s="9"/>
      <c r="AP4554" s="9"/>
      <c r="AS4554" s="9"/>
      <c r="AV4554" s="9"/>
      <c r="AW4554" s="9"/>
      <c r="AY4554" s="9"/>
      <c r="BB4554" s="9"/>
    </row>
    <row r="4555" spans="3:54">
      <c r="C4555" s="9"/>
      <c r="F4555" s="9"/>
      <c r="G4555" s="9"/>
      <c r="I4555" s="9"/>
      <c r="L4555" s="9"/>
      <c r="O4555" s="9"/>
      <c r="P4555" s="9"/>
      <c r="R4555" s="9"/>
      <c r="U4555" s="9"/>
      <c r="AP4555" s="9"/>
      <c r="AS4555" s="9"/>
      <c r="AV4555" s="9"/>
      <c r="AW4555" s="9"/>
      <c r="AY4555" s="9"/>
      <c r="BB4555" s="9"/>
    </row>
    <row r="4556" spans="3:54">
      <c r="C4556" s="9"/>
      <c r="F4556" s="9"/>
      <c r="G4556" s="9"/>
      <c r="I4556" s="9"/>
      <c r="L4556" s="9"/>
      <c r="O4556" s="9"/>
      <c r="P4556" s="9"/>
      <c r="R4556" s="9"/>
      <c r="U4556" s="9"/>
      <c r="AP4556" s="9"/>
      <c r="AS4556" s="9"/>
      <c r="AV4556" s="9"/>
      <c r="AW4556" s="9"/>
      <c r="AY4556" s="9"/>
      <c r="BB4556" s="9"/>
    </row>
    <row r="4557" spans="3:54">
      <c r="C4557" s="9"/>
      <c r="F4557" s="9"/>
      <c r="G4557" s="9"/>
      <c r="I4557" s="9"/>
      <c r="L4557" s="9"/>
      <c r="O4557" s="9"/>
      <c r="P4557" s="9"/>
      <c r="R4557" s="9"/>
      <c r="U4557" s="9"/>
      <c r="AP4557" s="9"/>
      <c r="AS4557" s="9"/>
      <c r="AV4557" s="9"/>
      <c r="AW4557" s="9"/>
      <c r="AY4557" s="9"/>
      <c r="BB4557" s="9"/>
    </row>
    <row r="4558" spans="3:54">
      <c r="C4558" s="9"/>
      <c r="F4558" s="9"/>
      <c r="G4558" s="9"/>
      <c r="I4558" s="9"/>
      <c r="L4558" s="9"/>
      <c r="O4558" s="9"/>
      <c r="P4558" s="9"/>
      <c r="R4558" s="9"/>
      <c r="U4558" s="9"/>
      <c r="AP4558" s="9"/>
      <c r="AS4558" s="9"/>
      <c r="AV4558" s="9"/>
      <c r="AW4558" s="9"/>
      <c r="AY4558" s="9"/>
      <c r="BB4558" s="9"/>
    </row>
    <row r="4559" spans="3:54">
      <c r="C4559" s="9"/>
      <c r="F4559" s="9"/>
      <c r="G4559" s="9"/>
      <c r="I4559" s="9"/>
      <c r="L4559" s="9"/>
      <c r="O4559" s="9"/>
      <c r="P4559" s="9"/>
      <c r="R4559" s="9"/>
      <c r="U4559" s="9"/>
      <c r="AP4559" s="9"/>
      <c r="AS4559" s="9"/>
      <c r="AV4559" s="9"/>
      <c r="AW4559" s="9"/>
      <c r="AY4559" s="9"/>
      <c r="BB4559" s="9"/>
    </row>
    <row r="4560" spans="3:54">
      <c r="C4560" s="9"/>
      <c r="F4560" s="9"/>
      <c r="G4560" s="9"/>
      <c r="I4560" s="9"/>
      <c r="L4560" s="9"/>
      <c r="O4560" s="9"/>
      <c r="P4560" s="9"/>
      <c r="R4560" s="9"/>
      <c r="U4560" s="9"/>
      <c r="AP4560" s="9"/>
      <c r="AS4560" s="9"/>
      <c r="AV4560" s="9"/>
      <c r="AW4560" s="9"/>
      <c r="AY4560" s="9"/>
      <c r="BB4560" s="9"/>
    </row>
    <row r="4561" spans="3:54">
      <c r="C4561" s="9"/>
      <c r="F4561" s="9"/>
      <c r="G4561" s="9"/>
      <c r="I4561" s="9"/>
      <c r="L4561" s="9"/>
      <c r="O4561" s="9"/>
      <c r="P4561" s="9"/>
      <c r="R4561" s="9"/>
      <c r="U4561" s="9"/>
      <c r="AP4561" s="9"/>
      <c r="AS4561" s="9"/>
      <c r="AV4561" s="9"/>
      <c r="AW4561" s="9"/>
      <c r="AY4561" s="9"/>
      <c r="BB4561" s="9"/>
    </row>
    <row r="4562" spans="3:54">
      <c r="C4562" s="9"/>
      <c r="F4562" s="9"/>
      <c r="G4562" s="9"/>
      <c r="I4562" s="9"/>
      <c r="L4562" s="9"/>
      <c r="O4562" s="9"/>
      <c r="P4562" s="9"/>
      <c r="R4562" s="9"/>
      <c r="U4562" s="9"/>
      <c r="AP4562" s="9"/>
      <c r="AS4562" s="9"/>
      <c r="AV4562" s="9"/>
      <c r="AW4562" s="9"/>
      <c r="AY4562" s="9"/>
      <c r="BB4562" s="9"/>
    </row>
    <row r="4563" spans="3:54">
      <c r="C4563" s="9"/>
      <c r="F4563" s="9"/>
      <c r="G4563" s="9"/>
      <c r="I4563" s="9"/>
      <c r="L4563" s="9"/>
      <c r="O4563" s="9"/>
      <c r="P4563" s="9"/>
      <c r="R4563" s="9"/>
      <c r="U4563" s="9"/>
      <c r="AP4563" s="9"/>
      <c r="AS4563" s="9"/>
      <c r="AV4563" s="9"/>
      <c r="AW4563" s="9"/>
      <c r="AY4563" s="9"/>
      <c r="BB4563" s="9"/>
    </row>
    <row r="4564" spans="3:54">
      <c r="C4564" s="9"/>
      <c r="F4564" s="9"/>
      <c r="G4564" s="9"/>
      <c r="I4564" s="9"/>
      <c r="L4564" s="9"/>
      <c r="O4564" s="9"/>
      <c r="P4564" s="9"/>
      <c r="R4564" s="9"/>
      <c r="U4564" s="9"/>
      <c r="AP4564" s="9"/>
      <c r="AS4564" s="9"/>
      <c r="AV4564" s="9"/>
      <c r="AW4564" s="9"/>
      <c r="AY4564" s="9"/>
      <c r="BB4564" s="9"/>
    </row>
    <row r="4565" spans="3:54">
      <c r="C4565" s="9"/>
      <c r="F4565" s="9"/>
      <c r="G4565" s="9"/>
      <c r="I4565" s="9"/>
      <c r="L4565" s="9"/>
      <c r="O4565" s="9"/>
      <c r="P4565" s="9"/>
      <c r="R4565" s="9"/>
      <c r="U4565" s="9"/>
      <c r="AP4565" s="9"/>
      <c r="AS4565" s="9"/>
      <c r="AV4565" s="9"/>
      <c r="AW4565" s="9"/>
      <c r="AY4565" s="9"/>
      <c r="BB4565" s="9"/>
    </row>
    <row r="4566" spans="3:54">
      <c r="C4566" s="9"/>
      <c r="F4566" s="9"/>
      <c r="G4566" s="9"/>
      <c r="I4566" s="9"/>
      <c r="L4566" s="9"/>
      <c r="O4566" s="9"/>
      <c r="P4566" s="9"/>
      <c r="R4566" s="9"/>
      <c r="U4566" s="9"/>
      <c r="AP4566" s="9"/>
      <c r="AS4566" s="9"/>
      <c r="AV4566" s="9"/>
      <c r="AW4566" s="9"/>
      <c r="AY4566" s="9"/>
      <c r="BB4566" s="9"/>
    </row>
    <row r="4567" spans="3:54">
      <c r="C4567" s="9"/>
      <c r="F4567" s="9"/>
      <c r="G4567" s="9"/>
      <c r="I4567" s="9"/>
      <c r="L4567" s="9"/>
      <c r="O4567" s="9"/>
      <c r="P4567" s="9"/>
      <c r="R4567" s="9"/>
      <c r="U4567" s="9"/>
      <c r="AP4567" s="9"/>
      <c r="AS4567" s="9"/>
      <c r="AV4567" s="9"/>
      <c r="AW4567" s="9"/>
      <c r="AY4567" s="9"/>
      <c r="BB4567" s="9"/>
    </row>
    <row r="4568" spans="3:54">
      <c r="C4568" s="9"/>
      <c r="F4568" s="9"/>
      <c r="G4568" s="9"/>
      <c r="I4568" s="9"/>
      <c r="L4568" s="9"/>
      <c r="O4568" s="9"/>
      <c r="P4568" s="9"/>
      <c r="R4568" s="9"/>
      <c r="U4568" s="9"/>
      <c r="AP4568" s="9"/>
      <c r="AS4568" s="9"/>
      <c r="AV4568" s="9"/>
      <c r="AW4568" s="9"/>
      <c r="AY4568" s="9"/>
      <c r="BB4568" s="9"/>
    </row>
    <row r="4569" spans="3:54">
      <c r="C4569" s="9"/>
      <c r="F4569" s="9"/>
      <c r="G4569" s="9"/>
      <c r="I4569" s="9"/>
      <c r="L4569" s="9"/>
      <c r="O4569" s="9"/>
      <c r="P4569" s="9"/>
      <c r="R4569" s="9"/>
      <c r="U4569" s="9"/>
      <c r="AP4569" s="9"/>
      <c r="AS4569" s="9"/>
      <c r="AV4569" s="9"/>
      <c r="AW4569" s="9"/>
      <c r="AY4569" s="9"/>
      <c r="BB4569" s="9"/>
    </row>
    <row r="4570" spans="3:54">
      <c r="C4570" s="9"/>
      <c r="F4570" s="9"/>
      <c r="G4570" s="9"/>
      <c r="I4570" s="9"/>
      <c r="L4570" s="9"/>
      <c r="O4570" s="9"/>
      <c r="P4570" s="9"/>
      <c r="R4570" s="9"/>
      <c r="U4570" s="9"/>
      <c r="AP4570" s="9"/>
      <c r="AS4570" s="9"/>
      <c r="AV4570" s="9"/>
      <c r="AW4570" s="9"/>
      <c r="AY4570" s="9"/>
      <c r="BB4570" s="9"/>
    </row>
    <row r="4571" spans="3:54">
      <c r="C4571" s="9"/>
      <c r="F4571" s="9"/>
      <c r="G4571" s="9"/>
      <c r="I4571" s="9"/>
      <c r="L4571" s="9"/>
      <c r="O4571" s="9"/>
      <c r="P4571" s="9"/>
      <c r="R4571" s="9"/>
      <c r="U4571" s="9"/>
      <c r="AP4571" s="9"/>
      <c r="AS4571" s="9"/>
      <c r="AV4571" s="9"/>
      <c r="AW4571" s="9"/>
      <c r="AY4571" s="9"/>
      <c r="BB4571" s="9"/>
    </row>
    <row r="4572" spans="3:54">
      <c r="C4572" s="9"/>
      <c r="F4572" s="9"/>
      <c r="G4572" s="9"/>
      <c r="I4572" s="9"/>
      <c r="L4572" s="9"/>
      <c r="O4572" s="9"/>
      <c r="P4572" s="9"/>
      <c r="R4572" s="9"/>
      <c r="U4572" s="9"/>
      <c r="AP4572" s="9"/>
      <c r="AS4572" s="9"/>
      <c r="AV4572" s="9"/>
      <c r="AW4572" s="9"/>
      <c r="AY4572" s="9"/>
      <c r="BB4572" s="9"/>
    </row>
    <row r="4573" spans="3:54">
      <c r="C4573" s="9"/>
      <c r="F4573" s="9"/>
      <c r="G4573" s="9"/>
      <c r="I4573" s="9"/>
      <c r="L4573" s="9"/>
      <c r="O4573" s="9"/>
      <c r="P4573" s="9"/>
      <c r="R4573" s="9"/>
      <c r="U4573" s="9"/>
      <c r="AP4573" s="9"/>
      <c r="AS4573" s="9"/>
      <c r="AV4573" s="9"/>
      <c r="AW4573" s="9"/>
      <c r="AY4573" s="9"/>
      <c r="BB4573" s="9"/>
    </row>
    <row r="4574" spans="3:54">
      <c r="C4574" s="9"/>
      <c r="F4574" s="9"/>
      <c r="G4574" s="9"/>
      <c r="I4574" s="9"/>
      <c r="L4574" s="9"/>
      <c r="O4574" s="9"/>
      <c r="P4574" s="9"/>
      <c r="R4574" s="9"/>
      <c r="U4574" s="9"/>
      <c r="AP4574" s="9"/>
      <c r="AS4574" s="9"/>
      <c r="AV4574" s="9"/>
      <c r="AW4574" s="9"/>
      <c r="AY4574" s="9"/>
      <c r="BB4574" s="9"/>
    </row>
    <row r="4575" spans="3:54">
      <c r="C4575" s="9"/>
      <c r="F4575" s="9"/>
      <c r="G4575" s="9"/>
      <c r="I4575" s="9"/>
      <c r="L4575" s="9"/>
      <c r="O4575" s="9"/>
      <c r="P4575" s="9"/>
      <c r="R4575" s="9"/>
      <c r="U4575" s="9"/>
      <c r="AP4575" s="9"/>
      <c r="AS4575" s="9"/>
      <c r="AV4575" s="9"/>
      <c r="AW4575" s="9"/>
      <c r="AY4575" s="9"/>
      <c r="BB4575" s="9"/>
    </row>
    <row r="4576" spans="3:54">
      <c r="C4576" s="9"/>
      <c r="F4576" s="9"/>
      <c r="G4576" s="9"/>
      <c r="I4576" s="9"/>
      <c r="L4576" s="9"/>
      <c r="O4576" s="9"/>
      <c r="P4576" s="9"/>
      <c r="R4576" s="9"/>
      <c r="U4576" s="9"/>
      <c r="AP4576" s="9"/>
      <c r="AS4576" s="9"/>
      <c r="AV4576" s="9"/>
      <c r="AW4576" s="9"/>
      <c r="AY4576" s="9"/>
      <c r="BB4576" s="9"/>
    </row>
    <row r="4577" spans="3:54">
      <c r="C4577" s="9"/>
      <c r="F4577" s="9"/>
      <c r="G4577" s="9"/>
      <c r="I4577" s="9"/>
      <c r="L4577" s="9"/>
      <c r="O4577" s="9"/>
      <c r="P4577" s="9"/>
      <c r="R4577" s="9"/>
      <c r="U4577" s="9"/>
      <c r="AP4577" s="9"/>
      <c r="AS4577" s="9"/>
      <c r="AV4577" s="9"/>
      <c r="AW4577" s="9"/>
      <c r="AY4577" s="9"/>
      <c r="BB4577" s="9"/>
    </row>
    <row r="4578" spans="3:54">
      <c r="C4578" s="9"/>
      <c r="F4578" s="9"/>
      <c r="G4578" s="9"/>
      <c r="I4578" s="9"/>
      <c r="L4578" s="9"/>
      <c r="O4578" s="9"/>
      <c r="P4578" s="9"/>
      <c r="R4578" s="9"/>
      <c r="U4578" s="9"/>
      <c r="AP4578" s="9"/>
      <c r="AS4578" s="9"/>
      <c r="AV4578" s="9"/>
      <c r="AW4578" s="9"/>
      <c r="AY4578" s="9"/>
      <c r="BB4578" s="9"/>
    </row>
    <row r="4579" spans="3:54">
      <c r="C4579" s="9"/>
      <c r="F4579" s="9"/>
      <c r="G4579" s="9"/>
      <c r="I4579" s="9"/>
      <c r="L4579" s="9"/>
      <c r="O4579" s="9"/>
      <c r="P4579" s="9"/>
      <c r="R4579" s="9"/>
      <c r="U4579" s="9"/>
      <c r="AP4579" s="9"/>
      <c r="AS4579" s="9"/>
      <c r="AV4579" s="9"/>
      <c r="AW4579" s="9"/>
      <c r="AY4579" s="9"/>
      <c r="BB4579" s="9"/>
    </row>
    <row r="4580" spans="3:54">
      <c r="C4580" s="9"/>
      <c r="F4580" s="9"/>
      <c r="G4580" s="9"/>
      <c r="I4580" s="9"/>
      <c r="L4580" s="9"/>
      <c r="O4580" s="9"/>
      <c r="P4580" s="9"/>
      <c r="R4580" s="9"/>
      <c r="U4580" s="9"/>
      <c r="AP4580" s="9"/>
      <c r="AS4580" s="9"/>
      <c r="AV4580" s="9"/>
      <c r="AW4580" s="9"/>
      <c r="AY4580" s="9"/>
      <c r="BB4580" s="9"/>
    </row>
    <row r="4581" spans="3:54">
      <c r="C4581" s="9"/>
      <c r="F4581" s="9"/>
      <c r="G4581" s="9"/>
      <c r="I4581" s="9"/>
      <c r="L4581" s="9"/>
      <c r="O4581" s="9"/>
      <c r="P4581" s="9"/>
      <c r="R4581" s="9"/>
      <c r="U4581" s="9"/>
      <c r="AP4581" s="9"/>
      <c r="AS4581" s="9"/>
      <c r="AV4581" s="9"/>
      <c r="AW4581" s="9"/>
      <c r="AY4581" s="9"/>
      <c r="BB4581" s="9"/>
    </row>
    <row r="4582" spans="3:54">
      <c r="C4582" s="9"/>
      <c r="F4582" s="9"/>
      <c r="G4582" s="9"/>
      <c r="I4582" s="9"/>
      <c r="L4582" s="9"/>
      <c r="O4582" s="9"/>
      <c r="P4582" s="9"/>
      <c r="R4582" s="9"/>
      <c r="U4582" s="9"/>
      <c r="AP4582" s="9"/>
      <c r="AS4582" s="9"/>
      <c r="AV4582" s="9"/>
      <c r="AW4582" s="9"/>
      <c r="AY4582" s="9"/>
      <c r="BB4582" s="9"/>
    </row>
    <row r="4583" spans="3:54">
      <c r="C4583" s="9"/>
      <c r="F4583" s="9"/>
      <c r="G4583" s="9"/>
      <c r="I4583" s="9"/>
      <c r="L4583" s="9"/>
      <c r="O4583" s="9"/>
      <c r="P4583" s="9"/>
      <c r="R4583" s="9"/>
      <c r="U4583" s="9"/>
      <c r="AP4583" s="9"/>
      <c r="AS4583" s="9"/>
      <c r="AV4583" s="9"/>
      <c r="AW4583" s="9"/>
      <c r="AY4583" s="9"/>
      <c r="BB4583" s="9"/>
    </row>
    <row r="4584" spans="3:54">
      <c r="C4584" s="9"/>
      <c r="F4584" s="9"/>
      <c r="G4584" s="9"/>
      <c r="I4584" s="9"/>
      <c r="L4584" s="9"/>
      <c r="O4584" s="9"/>
      <c r="P4584" s="9"/>
      <c r="R4584" s="9"/>
      <c r="U4584" s="9"/>
      <c r="AP4584" s="9"/>
      <c r="AS4584" s="9"/>
      <c r="AV4584" s="9"/>
      <c r="AW4584" s="9"/>
      <c r="AY4584" s="9"/>
      <c r="BB4584" s="9"/>
    </row>
    <row r="4585" spans="3:54">
      <c r="C4585" s="9"/>
      <c r="F4585" s="9"/>
      <c r="G4585" s="9"/>
      <c r="I4585" s="9"/>
      <c r="L4585" s="9"/>
      <c r="O4585" s="9"/>
      <c r="P4585" s="9"/>
      <c r="R4585" s="9"/>
      <c r="U4585" s="9"/>
      <c r="AP4585" s="9"/>
      <c r="AS4585" s="9"/>
      <c r="AV4585" s="9"/>
      <c r="AW4585" s="9"/>
      <c r="AY4585" s="9"/>
      <c r="BB4585" s="9"/>
    </row>
    <row r="4586" spans="3:54">
      <c r="C4586" s="9"/>
      <c r="F4586" s="9"/>
      <c r="G4586" s="9"/>
      <c r="I4586" s="9"/>
      <c r="L4586" s="9"/>
      <c r="O4586" s="9"/>
      <c r="P4586" s="9"/>
      <c r="R4586" s="9"/>
      <c r="U4586" s="9"/>
      <c r="AP4586" s="9"/>
      <c r="AS4586" s="9"/>
      <c r="AV4586" s="9"/>
      <c r="AW4586" s="9"/>
      <c r="AY4586" s="9"/>
      <c r="BB4586" s="9"/>
    </row>
    <row r="4587" spans="3:54">
      <c r="C4587" s="9"/>
      <c r="F4587" s="9"/>
      <c r="G4587" s="9"/>
      <c r="I4587" s="9"/>
      <c r="L4587" s="9"/>
      <c r="O4587" s="9"/>
      <c r="P4587" s="9"/>
      <c r="R4587" s="9"/>
      <c r="U4587" s="9"/>
      <c r="AP4587" s="9"/>
      <c r="AS4587" s="9"/>
      <c r="AV4587" s="9"/>
      <c r="AW4587" s="9"/>
      <c r="AY4587" s="9"/>
      <c r="BB4587" s="9"/>
    </row>
    <row r="4588" spans="3:54">
      <c r="C4588" s="9"/>
      <c r="F4588" s="9"/>
      <c r="G4588" s="9"/>
      <c r="I4588" s="9"/>
      <c r="L4588" s="9"/>
      <c r="O4588" s="9"/>
      <c r="P4588" s="9"/>
      <c r="R4588" s="9"/>
      <c r="U4588" s="9"/>
      <c r="AP4588" s="9"/>
      <c r="AS4588" s="9"/>
      <c r="AV4588" s="9"/>
      <c r="AW4588" s="9"/>
      <c r="AY4588" s="9"/>
      <c r="BB4588" s="9"/>
    </row>
    <row r="4589" spans="3:54">
      <c r="C4589" s="9"/>
      <c r="F4589" s="9"/>
      <c r="G4589" s="9"/>
      <c r="I4589" s="9"/>
      <c r="L4589" s="9"/>
      <c r="O4589" s="9"/>
      <c r="P4589" s="9"/>
      <c r="R4589" s="9"/>
      <c r="U4589" s="9"/>
      <c r="AP4589" s="9"/>
      <c r="AS4589" s="9"/>
      <c r="AV4589" s="9"/>
      <c r="AW4589" s="9"/>
      <c r="AY4589" s="9"/>
      <c r="BB4589" s="9"/>
    </row>
    <row r="4590" spans="3:54">
      <c r="C4590" s="9"/>
      <c r="F4590" s="9"/>
      <c r="G4590" s="9"/>
      <c r="I4590" s="9"/>
      <c r="L4590" s="9"/>
      <c r="O4590" s="9"/>
      <c r="P4590" s="9"/>
      <c r="R4590" s="9"/>
      <c r="U4590" s="9"/>
      <c r="AP4590" s="9"/>
      <c r="AS4590" s="9"/>
      <c r="AV4590" s="9"/>
      <c r="AW4590" s="9"/>
      <c r="AY4590" s="9"/>
      <c r="BB4590" s="9"/>
    </row>
    <row r="4591" spans="3:54">
      <c r="C4591" s="9"/>
      <c r="F4591" s="9"/>
      <c r="G4591" s="9"/>
      <c r="I4591" s="9"/>
      <c r="L4591" s="9"/>
      <c r="O4591" s="9"/>
      <c r="P4591" s="9"/>
      <c r="R4591" s="9"/>
      <c r="U4591" s="9"/>
      <c r="AP4591" s="9"/>
      <c r="AS4591" s="9"/>
      <c r="AV4591" s="9"/>
      <c r="AW4591" s="9"/>
      <c r="AY4591" s="9"/>
      <c r="BB4591" s="9"/>
    </row>
    <row r="4592" spans="3:54">
      <c r="C4592" s="9"/>
      <c r="F4592" s="9"/>
      <c r="G4592" s="9"/>
      <c r="I4592" s="9"/>
      <c r="L4592" s="9"/>
      <c r="O4592" s="9"/>
      <c r="P4592" s="9"/>
      <c r="R4592" s="9"/>
      <c r="U4592" s="9"/>
      <c r="AP4592" s="9"/>
      <c r="AS4592" s="9"/>
      <c r="AV4592" s="9"/>
      <c r="AW4592" s="9"/>
      <c r="AY4592" s="9"/>
      <c r="BB4592" s="9"/>
    </row>
    <row r="4593" spans="3:54">
      <c r="C4593" s="9"/>
      <c r="F4593" s="9"/>
      <c r="G4593" s="9"/>
      <c r="I4593" s="9"/>
      <c r="L4593" s="9"/>
      <c r="O4593" s="9"/>
      <c r="P4593" s="9"/>
      <c r="R4593" s="9"/>
      <c r="U4593" s="9"/>
      <c r="AP4593" s="9"/>
      <c r="AS4593" s="9"/>
      <c r="AV4593" s="9"/>
      <c r="AW4593" s="9"/>
      <c r="AY4593" s="9"/>
      <c r="BB4593" s="9"/>
    </row>
    <row r="4594" spans="3:54">
      <c r="C4594" s="9"/>
      <c r="F4594" s="9"/>
      <c r="G4594" s="9"/>
      <c r="I4594" s="9"/>
      <c r="L4594" s="9"/>
      <c r="O4594" s="9"/>
      <c r="P4594" s="9"/>
      <c r="R4594" s="9"/>
      <c r="U4594" s="9"/>
      <c r="AP4594" s="9"/>
      <c r="AS4594" s="9"/>
      <c r="AV4594" s="9"/>
      <c r="AW4594" s="9"/>
      <c r="AY4594" s="9"/>
      <c r="BB4594" s="9"/>
    </row>
    <row r="4595" spans="3:54">
      <c r="C4595" s="9"/>
      <c r="F4595" s="9"/>
      <c r="G4595" s="9"/>
      <c r="I4595" s="9"/>
      <c r="L4595" s="9"/>
      <c r="O4595" s="9"/>
      <c r="P4595" s="9"/>
      <c r="R4595" s="9"/>
      <c r="U4595" s="9"/>
      <c r="AP4595" s="9"/>
      <c r="AS4595" s="9"/>
      <c r="AV4595" s="9"/>
      <c r="AW4595" s="9"/>
      <c r="AY4595" s="9"/>
      <c r="BB4595" s="9"/>
    </row>
    <row r="4596" spans="3:54">
      <c r="C4596" s="9"/>
      <c r="F4596" s="9"/>
      <c r="G4596" s="9"/>
      <c r="I4596" s="9"/>
      <c r="L4596" s="9"/>
      <c r="O4596" s="9"/>
      <c r="P4596" s="9"/>
      <c r="R4596" s="9"/>
      <c r="U4596" s="9"/>
      <c r="AP4596" s="9"/>
      <c r="AS4596" s="9"/>
      <c r="AV4596" s="9"/>
      <c r="AW4596" s="9"/>
      <c r="AY4596" s="9"/>
      <c r="BB4596" s="9"/>
    </row>
    <row r="4597" spans="3:54">
      <c r="C4597" s="9"/>
      <c r="F4597" s="9"/>
      <c r="G4597" s="9"/>
      <c r="I4597" s="9"/>
      <c r="L4597" s="9"/>
      <c r="O4597" s="9"/>
      <c r="P4597" s="9"/>
      <c r="R4597" s="9"/>
      <c r="U4597" s="9"/>
      <c r="AP4597" s="9"/>
      <c r="AS4597" s="9"/>
      <c r="AV4597" s="9"/>
      <c r="AW4597" s="9"/>
      <c r="AY4597" s="9"/>
      <c r="BB4597" s="9"/>
    </row>
    <row r="4598" spans="3:54">
      <c r="C4598" s="9"/>
      <c r="F4598" s="9"/>
      <c r="G4598" s="9"/>
      <c r="I4598" s="9"/>
      <c r="L4598" s="9"/>
      <c r="O4598" s="9"/>
      <c r="P4598" s="9"/>
      <c r="R4598" s="9"/>
      <c r="U4598" s="9"/>
      <c r="AP4598" s="9"/>
      <c r="AS4598" s="9"/>
      <c r="AV4598" s="9"/>
      <c r="AW4598" s="9"/>
      <c r="AY4598" s="9"/>
      <c r="BB4598" s="9"/>
    </row>
    <row r="4599" spans="3:54">
      <c r="C4599" s="9"/>
      <c r="F4599" s="9"/>
      <c r="G4599" s="9"/>
      <c r="I4599" s="9"/>
      <c r="L4599" s="9"/>
      <c r="O4599" s="9"/>
      <c r="P4599" s="9"/>
      <c r="R4599" s="9"/>
      <c r="U4599" s="9"/>
      <c r="AP4599" s="9"/>
      <c r="AS4599" s="9"/>
      <c r="AV4599" s="9"/>
      <c r="AW4599" s="9"/>
      <c r="AY4599" s="9"/>
      <c r="BB4599" s="9"/>
    </row>
    <row r="4600" spans="3:54">
      <c r="C4600" s="9"/>
      <c r="F4600" s="9"/>
      <c r="G4600" s="9"/>
      <c r="I4600" s="9"/>
      <c r="L4600" s="9"/>
      <c r="O4600" s="9"/>
      <c r="P4600" s="9"/>
      <c r="R4600" s="9"/>
      <c r="U4600" s="9"/>
      <c r="AP4600" s="9"/>
      <c r="AS4600" s="9"/>
      <c r="AV4600" s="9"/>
      <c r="AW4600" s="9"/>
      <c r="AY4600" s="9"/>
      <c r="BB4600" s="9"/>
    </row>
    <row r="4601" spans="3:54">
      <c r="C4601" s="9"/>
      <c r="F4601" s="9"/>
      <c r="G4601" s="9"/>
      <c r="I4601" s="9"/>
      <c r="L4601" s="9"/>
      <c r="O4601" s="9"/>
      <c r="P4601" s="9"/>
      <c r="R4601" s="9"/>
      <c r="U4601" s="9"/>
      <c r="AP4601" s="9"/>
      <c r="AS4601" s="9"/>
      <c r="AV4601" s="9"/>
      <c r="AW4601" s="9"/>
      <c r="AY4601" s="9"/>
      <c r="BB4601" s="9"/>
    </row>
    <row r="4602" spans="3:54">
      <c r="C4602" s="9"/>
      <c r="F4602" s="9"/>
      <c r="G4602" s="9"/>
      <c r="I4602" s="9"/>
      <c r="L4602" s="9"/>
      <c r="O4602" s="9"/>
      <c r="P4602" s="9"/>
      <c r="R4602" s="9"/>
      <c r="U4602" s="9"/>
      <c r="AP4602" s="9"/>
      <c r="AS4602" s="9"/>
      <c r="AV4602" s="9"/>
      <c r="AW4602" s="9"/>
      <c r="AY4602" s="9"/>
      <c r="BB4602" s="9"/>
    </row>
    <row r="4603" spans="3:54">
      <c r="C4603" s="9"/>
      <c r="F4603" s="9"/>
      <c r="G4603" s="9"/>
      <c r="I4603" s="9"/>
      <c r="L4603" s="9"/>
      <c r="O4603" s="9"/>
      <c r="P4603" s="9"/>
      <c r="R4603" s="9"/>
      <c r="U4603" s="9"/>
      <c r="AP4603" s="9"/>
      <c r="AS4603" s="9"/>
      <c r="AV4603" s="9"/>
      <c r="AW4603" s="9"/>
      <c r="AY4603" s="9"/>
      <c r="BB4603" s="9"/>
    </row>
    <row r="4604" spans="3:54">
      <c r="C4604" s="9"/>
      <c r="F4604" s="9"/>
      <c r="G4604" s="9"/>
      <c r="I4604" s="9"/>
      <c r="L4604" s="9"/>
      <c r="O4604" s="9"/>
      <c r="P4604" s="9"/>
      <c r="R4604" s="9"/>
      <c r="U4604" s="9"/>
      <c r="AP4604" s="9"/>
      <c r="AS4604" s="9"/>
      <c r="AV4604" s="9"/>
      <c r="AW4604" s="9"/>
      <c r="AY4604" s="9"/>
      <c r="BB4604" s="9"/>
    </row>
    <row r="4605" spans="3:54">
      <c r="C4605" s="9"/>
      <c r="F4605" s="9"/>
      <c r="G4605" s="9"/>
      <c r="I4605" s="9"/>
      <c r="L4605" s="9"/>
      <c r="O4605" s="9"/>
      <c r="P4605" s="9"/>
      <c r="R4605" s="9"/>
      <c r="U4605" s="9"/>
      <c r="AP4605" s="9"/>
      <c r="AS4605" s="9"/>
      <c r="AV4605" s="9"/>
      <c r="AW4605" s="9"/>
      <c r="AY4605" s="9"/>
      <c r="BB4605" s="9"/>
    </row>
    <row r="4606" spans="3:54">
      <c r="C4606" s="9"/>
      <c r="F4606" s="9"/>
      <c r="G4606" s="9"/>
      <c r="I4606" s="9"/>
      <c r="L4606" s="9"/>
      <c r="O4606" s="9"/>
      <c r="P4606" s="9"/>
      <c r="R4606" s="9"/>
      <c r="U4606" s="9"/>
      <c r="AP4606" s="9"/>
      <c r="AS4606" s="9"/>
      <c r="AV4606" s="9"/>
      <c r="AW4606" s="9"/>
      <c r="AY4606" s="9"/>
      <c r="BB4606" s="9"/>
    </row>
    <row r="4607" spans="3:54">
      <c r="C4607" s="9"/>
      <c r="F4607" s="9"/>
      <c r="G4607" s="9"/>
      <c r="I4607" s="9"/>
      <c r="L4607" s="9"/>
      <c r="O4607" s="9"/>
      <c r="P4607" s="9"/>
      <c r="R4607" s="9"/>
      <c r="U4607" s="9"/>
      <c r="AP4607" s="9"/>
      <c r="AS4607" s="9"/>
      <c r="AV4607" s="9"/>
      <c r="AW4607" s="9"/>
      <c r="AY4607" s="9"/>
      <c r="BB4607" s="9"/>
    </row>
    <row r="4608" spans="3:54">
      <c r="C4608" s="9"/>
      <c r="F4608" s="9"/>
      <c r="G4608" s="9"/>
      <c r="I4608" s="9"/>
      <c r="L4608" s="9"/>
      <c r="O4608" s="9"/>
      <c r="P4608" s="9"/>
      <c r="R4608" s="9"/>
      <c r="U4608" s="9"/>
      <c r="AP4608" s="9"/>
      <c r="AS4608" s="9"/>
      <c r="AV4608" s="9"/>
      <c r="AW4608" s="9"/>
      <c r="AY4608" s="9"/>
      <c r="BB4608" s="9"/>
    </row>
    <row r="4609" spans="3:54">
      <c r="C4609" s="9"/>
      <c r="F4609" s="9"/>
      <c r="G4609" s="9"/>
      <c r="I4609" s="9"/>
      <c r="L4609" s="9"/>
      <c r="O4609" s="9"/>
      <c r="P4609" s="9"/>
      <c r="R4609" s="9"/>
      <c r="U4609" s="9"/>
      <c r="AP4609" s="9"/>
      <c r="AS4609" s="9"/>
      <c r="AV4609" s="9"/>
      <c r="AW4609" s="9"/>
      <c r="AY4609" s="9"/>
      <c r="BB4609" s="9"/>
    </row>
    <row r="4610" spans="3:54">
      <c r="C4610" s="9"/>
      <c r="F4610" s="9"/>
      <c r="G4610" s="9"/>
      <c r="I4610" s="9"/>
      <c r="L4610" s="9"/>
      <c r="O4610" s="9"/>
      <c r="P4610" s="9"/>
      <c r="R4610" s="9"/>
      <c r="U4610" s="9"/>
      <c r="AP4610" s="9"/>
      <c r="AS4610" s="9"/>
      <c r="AV4610" s="9"/>
      <c r="AW4610" s="9"/>
      <c r="AY4610" s="9"/>
      <c r="BB4610" s="9"/>
    </row>
    <row r="4611" spans="3:54">
      <c r="C4611" s="9"/>
      <c r="F4611" s="9"/>
      <c r="G4611" s="9"/>
      <c r="I4611" s="9"/>
      <c r="L4611" s="9"/>
      <c r="O4611" s="9"/>
      <c r="P4611" s="9"/>
      <c r="R4611" s="9"/>
      <c r="U4611" s="9"/>
      <c r="AP4611" s="9"/>
      <c r="AS4611" s="9"/>
      <c r="AV4611" s="9"/>
      <c r="AW4611" s="9"/>
      <c r="AY4611" s="9"/>
      <c r="BB4611" s="9"/>
    </row>
    <row r="4612" spans="3:54">
      <c r="C4612" s="9"/>
      <c r="F4612" s="9"/>
      <c r="G4612" s="9"/>
      <c r="I4612" s="9"/>
      <c r="L4612" s="9"/>
      <c r="O4612" s="9"/>
      <c r="P4612" s="9"/>
      <c r="R4612" s="9"/>
      <c r="U4612" s="9"/>
      <c r="AP4612" s="9"/>
      <c r="AS4612" s="9"/>
      <c r="AV4612" s="9"/>
      <c r="AW4612" s="9"/>
      <c r="AY4612" s="9"/>
      <c r="BB4612" s="9"/>
    </row>
    <row r="4613" spans="3:54">
      <c r="C4613" s="9"/>
      <c r="F4613" s="9"/>
      <c r="G4613" s="9"/>
      <c r="I4613" s="9"/>
      <c r="L4613" s="9"/>
      <c r="O4613" s="9"/>
      <c r="P4613" s="9"/>
      <c r="R4613" s="9"/>
      <c r="U4613" s="9"/>
      <c r="AP4613" s="9"/>
      <c r="AS4613" s="9"/>
      <c r="AV4613" s="9"/>
      <c r="AW4613" s="9"/>
      <c r="AY4613" s="9"/>
      <c r="BB4613" s="9"/>
    </row>
    <row r="4614" spans="3:54">
      <c r="C4614" s="9"/>
      <c r="F4614" s="9"/>
      <c r="G4614" s="9"/>
      <c r="I4614" s="9"/>
      <c r="L4614" s="9"/>
      <c r="O4614" s="9"/>
      <c r="P4614" s="9"/>
      <c r="R4614" s="9"/>
      <c r="U4614" s="9"/>
      <c r="AP4614" s="9"/>
      <c r="AS4614" s="9"/>
      <c r="AV4614" s="9"/>
      <c r="AW4614" s="9"/>
      <c r="AY4614" s="9"/>
      <c r="BB4614" s="9"/>
    </row>
    <row r="4615" spans="3:54">
      <c r="C4615" s="9"/>
      <c r="F4615" s="9"/>
      <c r="G4615" s="9"/>
      <c r="I4615" s="9"/>
      <c r="L4615" s="9"/>
      <c r="O4615" s="9"/>
      <c r="P4615" s="9"/>
      <c r="R4615" s="9"/>
      <c r="U4615" s="9"/>
      <c r="AP4615" s="9"/>
      <c r="AS4615" s="9"/>
      <c r="AV4615" s="9"/>
      <c r="AW4615" s="9"/>
      <c r="AY4615" s="9"/>
      <c r="BB4615" s="9"/>
    </row>
    <row r="4616" spans="3:54">
      <c r="C4616" s="9"/>
      <c r="F4616" s="9"/>
      <c r="G4616" s="9"/>
      <c r="I4616" s="9"/>
      <c r="L4616" s="9"/>
      <c r="O4616" s="9"/>
      <c r="P4616" s="9"/>
      <c r="R4616" s="9"/>
      <c r="U4616" s="9"/>
      <c r="AP4616" s="9"/>
      <c r="AS4616" s="9"/>
      <c r="AV4616" s="9"/>
      <c r="AW4616" s="9"/>
      <c r="AY4616" s="9"/>
      <c r="BB4616" s="9"/>
    </row>
    <row r="4617" spans="3:54">
      <c r="C4617" s="9"/>
      <c r="F4617" s="9"/>
      <c r="G4617" s="9"/>
      <c r="I4617" s="9"/>
      <c r="L4617" s="9"/>
      <c r="O4617" s="9"/>
      <c r="P4617" s="9"/>
      <c r="R4617" s="9"/>
      <c r="U4617" s="9"/>
      <c r="AP4617" s="9"/>
      <c r="AS4617" s="9"/>
      <c r="AV4617" s="9"/>
      <c r="AW4617" s="9"/>
      <c r="AY4617" s="9"/>
      <c r="BB4617" s="9"/>
    </row>
    <row r="4618" spans="3:54">
      <c r="C4618" s="9"/>
      <c r="F4618" s="9"/>
      <c r="G4618" s="9"/>
      <c r="I4618" s="9"/>
      <c r="L4618" s="9"/>
      <c r="O4618" s="9"/>
      <c r="P4618" s="9"/>
      <c r="R4618" s="9"/>
      <c r="U4618" s="9"/>
      <c r="AP4618" s="9"/>
      <c r="AS4618" s="9"/>
      <c r="AV4618" s="9"/>
      <c r="AW4618" s="9"/>
      <c r="AY4618" s="9"/>
      <c r="BB4618" s="9"/>
    </row>
    <row r="4619" spans="3:54">
      <c r="C4619" s="9"/>
      <c r="F4619" s="9"/>
      <c r="G4619" s="9"/>
      <c r="I4619" s="9"/>
      <c r="L4619" s="9"/>
      <c r="O4619" s="9"/>
      <c r="P4619" s="9"/>
      <c r="R4619" s="9"/>
      <c r="U4619" s="9"/>
      <c r="AP4619" s="9"/>
      <c r="AS4619" s="9"/>
      <c r="AV4619" s="9"/>
      <c r="AW4619" s="9"/>
      <c r="AY4619" s="9"/>
      <c r="BB4619" s="9"/>
    </row>
    <row r="4620" spans="3:54">
      <c r="C4620" s="9"/>
      <c r="F4620" s="9"/>
      <c r="G4620" s="9"/>
      <c r="I4620" s="9"/>
      <c r="L4620" s="9"/>
      <c r="O4620" s="9"/>
      <c r="P4620" s="9"/>
      <c r="R4620" s="9"/>
      <c r="U4620" s="9"/>
      <c r="AP4620" s="9"/>
      <c r="AS4620" s="9"/>
      <c r="AV4620" s="9"/>
      <c r="AW4620" s="9"/>
      <c r="AY4620" s="9"/>
      <c r="BB4620" s="9"/>
    </row>
    <row r="4621" spans="3:54">
      <c r="C4621" s="9"/>
      <c r="F4621" s="9"/>
      <c r="G4621" s="9"/>
      <c r="I4621" s="9"/>
      <c r="L4621" s="9"/>
      <c r="O4621" s="9"/>
      <c r="P4621" s="9"/>
      <c r="R4621" s="9"/>
      <c r="U4621" s="9"/>
      <c r="AP4621" s="9"/>
      <c r="AS4621" s="9"/>
      <c r="AV4621" s="9"/>
      <c r="AW4621" s="9"/>
      <c r="AY4621" s="9"/>
      <c r="BB4621" s="9"/>
    </row>
    <row r="4622" spans="3:54">
      <c r="C4622" s="9"/>
      <c r="F4622" s="9"/>
      <c r="G4622" s="9"/>
      <c r="I4622" s="9"/>
      <c r="L4622" s="9"/>
      <c r="O4622" s="9"/>
      <c r="P4622" s="9"/>
      <c r="R4622" s="9"/>
      <c r="U4622" s="9"/>
      <c r="AP4622" s="9"/>
      <c r="AS4622" s="9"/>
      <c r="AV4622" s="9"/>
      <c r="AW4622" s="9"/>
      <c r="AY4622" s="9"/>
      <c r="BB4622" s="9"/>
    </row>
    <row r="4623" spans="3:54">
      <c r="C4623" s="9"/>
      <c r="F4623" s="9"/>
      <c r="G4623" s="9"/>
      <c r="I4623" s="9"/>
      <c r="L4623" s="9"/>
      <c r="O4623" s="9"/>
      <c r="P4623" s="9"/>
      <c r="R4623" s="9"/>
      <c r="U4623" s="9"/>
      <c r="AP4623" s="9"/>
      <c r="AS4623" s="9"/>
      <c r="AV4623" s="9"/>
      <c r="AW4623" s="9"/>
      <c r="AY4623" s="9"/>
      <c r="BB4623" s="9"/>
    </row>
    <row r="4624" spans="3:54">
      <c r="C4624" s="9"/>
      <c r="F4624" s="9"/>
      <c r="G4624" s="9"/>
      <c r="I4624" s="9"/>
      <c r="L4624" s="9"/>
      <c r="O4624" s="9"/>
      <c r="P4624" s="9"/>
      <c r="R4624" s="9"/>
      <c r="U4624" s="9"/>
      <c r="AP4624" s="9"/>
      <c r="AS4624" s="9"/>
      <c r="AV4624" s="9"/>
      <c r="AW4624" s="9"/>
      <c r="AY4624" s="9"/>
      <c r="BB4624" s="9"/>
    </row>
    <row r="4625" spans="3:54">
      <c r="C4625" s="9"/>
      <c r="F4625" s="9"/>
      <c r="G4625" s="9"/>
      <c r="I4625" s="9"/>
      <c r="L4625" s="9"/>
      <c r="O4625" s="9"/>
      <c r="P4625" s="9"/>
      <c r="R4625" s="9"/>
      <c r="U4625" s="9"/>
      <c r="AP4625" s="9"/>
      <c r="AS4625" s="9"/>
      <c r="AV4625" s="9"/>
      <c r="AW4625" s="9"/>
      <c r="AY4625" s="9"/>
      <c r="BB4625" s="9"/>
    </row>
    <row r="4626" spans="3:54">
      <c r="C4626" s="9"/>
      <c r="F4626" s="9"/>
      <c r="G4626" s="9"/>
      <c r="I4626" s="9"/>
      <c r="L4626" s="9"/>
      <c r="O4626" s="9"/>
      <c r="P4626" s="9"/>
      <c r="R4626" s="9"/>
      <c r="U4626" s="9"/>
      <c r="AP4626" s="9"/>
      <c r="AS4626" s="9"/>
      <c r="AV4626" s="9"/>
      <c r="AW4626" s="9"/>
      <c r="AY4626" s="9"/>
      <c r="BB4626" s="9"/>
    </row>
    <row r="4627" spans="3:54">
      <c r="C4627" s="9"/>
      <c r="F4627" s="9"/>
      <c r="G4627" s="9"/>
      <c r="I4627" s="9"/>
      <c r="L4627" s="9"/>
      <c r="O4627" s="9"/>
      <c r="P4627" s="9"/>
      <c r="R4627" s="9"/>
      <c r="U4627" s="9"/>
      <c r="AP4627" s="9"/>
      <c r="AS4627" s="9"/>
      <c r="AV4627" s="9"/>
      <c r="AW4627" s="9"/>
      <c r="AY4627" s="9"/>
      <c r="BB4627" s="9"/>
    </row>
    <row r="4628" spans="3:54">
      <c r="C4628" s="9"/>
      <c r="F4628" s="9"/>
      <c r="G4628" s="9"/>
      <c r="I4628" s="9"/>
      <c r="L4628" s="9"/>
      <c r="O4628" s="9"/>
      <c r="P4628" s="9"/>
      <c r="R4628" s="9"/>
      <c r="U4628" s="9"/>
      <c r="AP4628" s="9"/>
      <c r="AS4628" s="9"/>
      <c r="AV4628" s="9"/>
      <c r="AW4628" s="9"/>
      <c r="AY4628" s="9"/>
      <c r="BB4628" s="9"/>
    </row>
    <row r="4629" spans="3:54">
      <c r="C4629" s="9"/>
      <c r="F4629" s="9"/>
      <c r="G4629" s="9"/>
      <c r="I4629" s="9"/>
      <c r="L4629" s="9"/>
      <c r="O4629" s="9"/>
      <c r="P4629" s="9"/>
      <c r="R4629" s="9"/>
      <c r="U4629" s="9"/>
      <c r="AP4629" s="9"/>
      <c r="AS4629" s="9"/>
      <c r="AV4629" s="9"/>
      <c r="AW4629" s="9"/>
      <c r="AY4629" s="9"/>
      <c r="BB4629" s="9"/>
    </row>
    <row r="4630" spans="3:54">
      <c r="C4630" s="9"/>
      <c r="F4630" s="9"/>
      <c r="G4630" s="9"/>
      <c r="I4630" s="9"/>
      <c r="L4630" s="9"/>
      <c r="O4630" s="9"/>
      <c r="P4630" s="9"/>
      <c r="R4630" s="9"/>
      <c r="U4630" s="9"/>
      <c r="AP4630" s="9"/>
      <c r="AS4630" s="9"/>
      <c r="AV4630" s="9"/>
      <c r="AW4630" s="9"/>
      <c r="AY4630" s="9"/>
      <c r="BB4630" s="9"/>
    </row>
    <row r="4631" spans="3:54">
      <c r="C4631" s="9"/>
      <c r="F4631" s="9"/>
      <c r="G4631" s="9"/>
      <c r="I4631" s="9"/>
      <c r="L4631" s="9"/>
      <c r="O4631" s="9"/>
      <c r="P4631" s="9"/>
      <c r="R4631" s="9"/>
      <c r="U4631" s="9"/>
      <c r="AP4631" s="9"/>
      <c r="AS4631" s="9"/>
      <c r="AV4631" s="9"/>
      <c r="AW4631" s="9"/>
      <c r="AY4631" s="9"/>
      <c r="BB4631" s="9"/>
    </row>
    <row r="4632" spans="3:54">
      <c r="C4632" s="9"/>
      <c r="F4632" s="9"/>
      <c r="G4632" s="9"/>
      <c r="I4632" s="9"/>
      <c r="L4632" s="9"/>
      <c r="O4632" s="9"/>
      <c r="P4632" s="9"/>
      <c r="R4632" s="9"/>
      <c r="U4632" s="9"/>
      <c r="AP4632" s="9"/>
      <c r="AS4632" s="9"/>
      <c r="AV4632" s="9"/>
      <c r="AW4632" s="9"/>
      <c r="AY4632" s="9"/>
      <c r="BB4632" s="9"/>
    </row>
    <row r="4633" spans="3:54">
      <c r="C4633" s="9"/>
      <c r="F4633" s="9"/>
      <c r="G4633" s="9"/>
      <c r="I4633" s="9"/>
      <c r="L4633" s="9"/>
      <c r="O4633" s="9"/>
      <c r="P4633" s="9"/>
      <c r="R4633" s="9"/>
      <c r="U4633" s="9"/>
      <c r="AP4633" s="9"/>
      <c r="AS4633" s="9"/>
      <c r="AV4633" s="9"/>
      <c r="AW4633" s="9"/>
      <c r="AY4633" s="9"/>
      <c r="BB4633" s="9"/>
    </row>
    <row r="4634" spans="3:54">
      <c r="C4634" s="9"/>
      <c r="F4634" s="9"/>
      <c r="G4634" s="9"/>
      <c r="I4634" s="9"/>
      <c r="L4634" s="9"/>
      <c r="O4634" s="9"/>
      <c r="P4634" s="9"/>
      <c r="R4634" s="9"/>
      <c r="U4634" s="9"/>
      <c r="AP4634" s="9"/>
      <c r="AS4634" s="9"/>
      <c r="AV4634" s="9"/>
      <c r="AW4634" s="9"/>
      <c r="AY4634" s="9"/>
      <c r="BB4634" s="9"/>
    </row>
    <row r="4635" spans="3:54">
      <c r="C4635" s="9"/>
      <c r="F4635" s="9"/>
      <c r="G4635" s="9"/>
      <c r="I4635" s="9"/>
      <c r="L4635" s="9"/>
      <c r="O4635" s="9"/>
      <c r="P4635" s="9"/>
      <c r="R4635" s="9"/>
      <c r="U4635" s="9"/>
      <c r="AP4635" s="9"/>
      <c r="AS4635" s="9"/>
      <c r="AV4635" s="9"/>
      <c r="AW4635" s="9"/>
      <c r="AY4635" s="9"/>
      <c r="BB4635" s="9"/>
    </row>
    <row r="4636" spans="3:54">
      <c r="C4636" s="9"/>
      <c r="F4636" s="9"/>
      <c r="G4636" s="9"/>
      <c r="I4636" s="9"/>
      <c r="L4636" s="9"/>
      <c r="O4636" s="9"/>
      <c r="P4636" s="9"/>
      <c r="R4636" s="9"/>
      <c r="U4636" s="9"/>
      <c r="AP4636" s="9"/>
      <c r="AS4636" s="9"/>
      <c r="AV4636" s="9"/>
      <c r="AW4636" s="9"/>
      <c r="AY4636" s="9"/>
      <c r="BB4636" s="9"/>
    </row>
    <row r="4637" spans="3:54">
      <c r="C4637" s="9"/>
      <c r="F4637" s="9"/>
      <c r="G4637" s="9"/>
      <c r="I4637" s="9"/>
      <c r="L4637" s="9"/>
      <c r="O4637" s="9"/>
      <c r="P4637" s="9"/>
      <c r="R4637" s="9"/>
      <c r="U4637" s="9"/>
      <c r="AP4637" s="9"/>
      <c r="AS4637" s="9"/>
      <c r="AV4637" s="9"/>
      <c r="AW4637" s="9"/>
      <c r="AY4637" s="9"/>
      <c r="BB4637" s="9"/>
    </row>
    <row r="4638" spans="3:54">
      <c r="C4638" s="9"/>
      <c r="F4638" s="9"/>
      <c r="G4638" s="9"/>
      <c r="I4638" s="9"/>
      <c r="L4638" s="9"/>
      <c r="O4638" s="9"/>
      <c r="P4638" s="9"/>
      <c r="R4638" s="9"/>
      <c r="U4638" s="9"/>
      <c r="AP4638" s="9"/>
      <c r="AS4638" s="9"/>
      <c r="AV4638" s="9"/>
      <c r="AW4638" s="9"/>
      <c r="AY4638" s="9"/>
      <c r="BB4638" s="9"/>
    </row>
    <row r="4639" spans="3:54">
      <c r="C4639" s="9"/>
      <c r="F4639" s="9"/>
      <c r="G4639" s="9"/>
      <c r="I4639" s="9"/>
      <c r="L4639" s="9"/>
      <c r="O4639" s="9"/>
      <c r="P4639" s="9"/>
      <c r="R4639" s="9"/>
      <c r="U4639" s="9"/>
      <c r="AP4639" s="9"/>
      <c r="AS4639" s="9"/>
      <c r="AV4639" s="9"/>
      <c r="AW4639" s="9"/>
      <c r="AY4639" s="9"/>
      <c r="BB4639" s="9"/>
    </row>
    <row r="4640" spans="3:54">
      <c r="C4640" s="9"/>
      <c r="F4640" s="9"/>
      <c r="G4640" s="9"/>
      <c r="I4640" s="9"/>
      <c r="L4640" s="9"/>
      <c r="O4640" s="9"/>
      <c r="P4640" s="9"/>
      <c r="R4640" s="9"/>
      <c r="U4640" s="9"/>
      <c r="AP4640" s="9"/>
      <c r="AS4640" s="9"/>
      <c r="AV4640" s="9"/>
      <c r="AW4640" s="9"/>
      <c r="AY4640" s="9"/>
      <c r="BB4640" s="9"/>
    </row>
    <row r="4641" spans="3:54">
      <c r="C4641" s="9"/>
      <c r="F4641" s="9"/>
      <c r="G4641" s="9"/>
      <c r="I4641" s="9"/>
      <c r="L4641" s="9"/>
      <c r="O4641" s="9"/>
      <c r="P4641" s="9"/>
      <c r="R4641" s="9"/>
      <c r="U4641" s="9"/>
      <c r="AP4641" s="9"/>
      <c r="AS4641" s="9"/>
      <c r="AV4641" s="9"/>
      <c r="AW4641" s="9"/>
      <c r="AY4641" s="9"/>
      <c r="BB4641" s="9"/>
    </row>
    <row r="4642" spans="3:54">
      <c r="C4642" s="9"/>
      <c r="F4642" s="9"/>
      <c r="G4642" s="9"/>
      <c r="I4642" s="9"/>
      <c r="L4642" s="9"/>
      <c r="O4642" s="9"/>
      <c r="P4642" s="9"/>
      <c r="R4642" s="9"/>
      <c r="U4642" s="9"/>
      <c r="AP4642" s="9"/>
      <c r="AS4642" s="9"/>
      <c r="AV4642" s="9"/>
      <c r="AW4642" s="9"/>
      <c r="AY4642" s="9"/>
      <c r="BB4642" s="9"/>
    </row>
    <row r="4643" spans="3:54">
      <c r="C4643" s="9"/>
      <c r="F4643" s="9"/>
      <c r="G4643" s="9"/>
      <c r="I4643" s="9"/>
      <c r="L4643" s="9"/>
      <c r="O4643" s="9"/>
      <c r="P4643" s="9"/>
      <c r="R4643" s="9"/>
      <c r="U4643" s="9"/>
      <c r="AP4643" s="9"/>
      <c r="AS4643" s="9"/>
      <c r="AV4643" s="9"/>
      <c r="AW4643" s="9"/>
      <c r="AY4643" s="9"/>
      <c r="BB4643" s="9"/>
    </row>
    <row r="4644" spans="3:54">
      <c r="C4644" s="9"/>
      <c r="F4644" s="9"/>
      <c r="G4644" s="9"/>
      <c r="I4644" s="9"/>
      <c r="L4644" s="9"/>
      <c r="O4644" s="9"/>
      <c r="P4644" s="9"/>
      <c r="R4644" s="9"/>
      <c r="U4644" s="9"/>
      <c r="AP4644" s="9"/>
      <c r="AS4644" s="9"/>
      <c r="AV4644" s="9"/>
      <c r="AW4644" s="9"/>
      <c r="AY4644" s="9"/>
      <c r="BB4644" s="9"/>
    </row>
    <row r="4645" spans="3:54">
      <c r="C4645" s="9"/>
      <c r="F4645" s="9"/>
      <c r="G4645" s="9"/>
      <c r="I4645" s="9"/>
      <c r="L4645" s="9"/>
      <c r="O4645" s="9"/>
      <c r="P4645" s="9"/>
      <c r="R4645" s="9"/>
      <c r="U4645" s="9"/>
      <c r="AP4645" s="9"/>
      <c r="AS4645" s="9"/>
      <c r="AV4645" s="9"/>
      <c r="AW4645" s="9"/>
      <c r="AY4645" s="9"/>
      <c r="BB4645" s="9"/>
    </row>
    <row r="4646" spans="3:54">
      <c r="C4646" s="9"/>
      <c r="F4646" s="9"/>
      <c r="G4646" s="9"/>
      <c r="I4646" s="9"/>
      <c r="L4646" s="9"/>
      <c r="O4646" s="9"/>
      <c r="P4646" s="9"/>
      <c r="R4646" s="9"/>
      <c r="U4646" s="9"/>
      <c r="AP4646" s="9"/>
      <c r="AS4646" s="9"/>
      <c r="AV4646" s="9"/>
      <c r="AW4646" s="9"/>
      <c r="AY4646" s="9"/>
      <c r="BB4646" s="9"/>
    </row>
    <row r="4647" spans="3:54">
      <c r="C4647" s="9"/>
      <c r="F4647" s="9"/>
      <c r="G4647" s="9"/>
      <c r="I4647" s="9"/>
      <c r="L4647" s="9"/>
      <c r="O4647" s="9"/>
      <c r="P4647" s="9"/>
      <c r="R4647" s="9"/>
      <c r="U4647" s="9"/>
      <c r="AP4647" s="9"/>
      <c r="AS4647" s="9"/>
      <c r="AV4647" s="9"/>
      <c r="AW4647" s="9"/>
      <c r="AY4647" s="9"/>
      <c r="BB4647" s="9"/>
    </row>
    <row r="4648" spans="3:54">
      <c r="C4648" s="9"/>
      <c r="F4648" s="9"/>
      <c r="G4648" s="9"/>
      <c r="I4648" s="9"/>
      <c r="L4648" s="9"/>
      <c r="O4648" s="9"/>
      <c r="P4648" s="9"/>
      <c r="R4648" s="9"/>
      <c r="U4648" s="9"/>
      <c r="AP4648" s="9"/>
      <c r="AS4648" s="9"/>
      <c r="AV4648" s="9"/>
      <c r="AW4648" s="9"/>
      <c r="AY4648" s="9"/>
      <c r="BB4648" s="9"/>
    </row>
    <row r="4649" spans="3:54">
      <c r="C4649" s="9"/>
      <c r="F4649" s="9"/>
      <c r="G4649" s="9"/>
      <c r="I4649" s="9"/>
      <c r="L4649" s="9"/>
      <c r="O4649" s="9"/>
      <c r="P4649" s="9"/>
      <c r="R4649" s="9"/>
      <c r="U4649" s="9"/>
      <c r="AP4649" s="9"/>
      <c r="AS4649" s="9"/>
      <c r="AV4649" s="9"/>
      <c r="AW4649" s="9"/>
      <c r="AY4649" s="9"/>
      <c r="BB4649" s="9"/>
    </row>
    <row r="4650" spans="3:54">
      <c r="C4650" s="9"/>
      <c r="F4650" s="9"/>
      <c r="G4650" s="9"/>
      <c r="I4650" s="9"/>
      <c r="L4650" s="9"/>
      <c r="O4650" s="9"/>
      <c r="P4650" s="9"/>
      <c r="R4650" s="9"/>
      <c r="U4650" s="9"/>
      <c r="AP4650" s="9"/>
      <c r="AS4650" s="9"/>
      <c r="AV4650" s="9"/>
      <c r="AW4650" s="9"/>
      <c r="AY4650" s="9"/>
      <c r="BB4650" s="9"/>
    </row>
    <row r="4651" spans="3:54">
      <c r="C4651" s="9"/>
      <c r="F4651" s="9"/>
      <c r="G4651" s="9"/>
      <c r="I4651" s="9"/>
      <c r="L4651" s="9"/>
      <c r="O4651" s="9"/>
      <c r="P4651" s="9"/>
      <c r="R4651" s="9"/>
      <c r="U4651" s="9"/>
      <c r="AP4651" s="9"/>
      <c r="AS4651" s="9"/>
      <c r="AV4651" s="9"/>
      <c r="AW4651" s="9"/>
      <c r="AY4651" s="9"/>
      <c r="BB4651" s="9"/>
    </row>
    <row r="4652" spans="3:54">
      <c r="C4652" s="9"/>
      <c r="F4652" s="9"/>
      <c r="G4652" s="9"/>
      <c r="I4652" s="9"/>
      <c r="L4652" s="9"/>
      <c r="O4652" s="9"/>
      <c r="P4652" s="9"/>
      <c r="R4652" s="9"/>
      <c r="U4652" s="9"/>
      <c r="AP4652" s="9"/>
      <c r="AS4652" s="9"/>
      <c r="AV4652" s="9"/>
      <c r="AW4652" s="9"/>
      <c r="AY4652" s="9"/>
      <c r="BB4652" s="9"/>
    </row>
    <row r="4653" spans="3:54">
      <c r="C4653" s="9"/>
      <c r="F4653" s="9"/>
      <c r="G4653" s="9"/>
      <c r="I4653" s="9"/>
      <c r="L4653" s="9"/>
      <c r="O4653" s="9"/>
      <c r="P4653" s="9"/>
      <c r="R4653" s="9"/>
      <c r="U4653" s="9"/>
      <c r="AP4653" s="9"/>
      <c r="AS4653" s="9"/>
      <c r="AV4653" s="9"/>
      <c r="AW4653" s="9"/>
      <c r="AY4653" s="9"/>
      <c r="BB4653" s="9"/>
    </row>
    <row r="4654" spans="3:54">
      <c r="C4654" s="9"/>
      <c r="F4654" s="9"/>
      <c r="G4654" s="9"/>
      <c r="I4654" s="9"/>
      <c r="L4654" s="9"/>
      <c r="O4654" s="9"/>
      <c r="P4654" s="9"/>
      <c r="R4654" s="9"/>
      <c r="U4654" s="9"/>
      <c r="AP4654" s="9"/>
      <c r="AS4654" s="9"/>
      <c r="AV4654" s="9"/>
      <c r="AW4654" s="9"/>
      <c r="AY4654" s="9"/>
      <c r="BB4654" s="9"/>
    </row>
    <row r="4655" spans="3:54">
      <c r="C4655" s="9"/>
      <c r="F4655" s="9"/>
      <c r="G4655" s="9"/>
      <c r="I4655" s="9"/>
      <c r="L4655" s="9"/>
      <c r="O4655" s="9"/>
      <c r="P4655" s="9"/>
      <c r="R4655" s="9"/>
      <c r="U4655" s="9"/>
      <c r="AP4655" s="9"/>
      <c r="AS4655" s="9"/>
      <c r="AV4655" s="9"/>
      <c r="AW4655" s="9"/>
      <c r="AY4655" s="9"/>
      <c r="BB4655" s="9"/>
    </row>
    <row r="4656" spans="3:54">
      <c r="C4656" s="9"/>
      <c r="F4656" s="9"/>
      <c r="G4656" s="9"/>
      <c r="I4656" s="9"/>
      <c r="L4656" s="9"/>
      <c r="O4656" s="9"/>
      <c r="P4656" s="9"/>
      <c r="R4656" s="9"/>
      <c r="U4656" s="9"/>
      <c r="AP4656" s="9"/>
      <c r="AS4656" s="9"/>
      <c r="AV4656" s="9"/>
      <c r="AW4656" s="9"/>
      <c r="AY4656" s="9"/>
      <c r="BB4656" s="9"/>
    </row>
    <row r="4657" spans="3:54">
      <c r="C4657" s="9"/>
      <c r="F4657" s="9"/>
      <c r="G4657" s="9"/>
      <c r="I4657" s="9"/>
      <c r="L4657" s="9"/>
      <c r="O4657" s="9"/>
      <c r="P4657" s="9"/>
      <c r="R4657" s="9"/>
      <c r="U4657" s="9"/>
      <c r="AP4657" s="9"/>
      <c r="AS4657" s="9"/>
      <c r="AV4657" s="9"/>
      <c r="AW4657" s="9"/>
      <c r="AY4657" s="9"/>
      <c r="BB4657" s="9"/>
    </row>
    <row r="4658" spans="3:54">
      <c r="C4658" s="9"/>
      <c r="F4658" s="9"/>
      <c r="G4658" s="9"/>
      <c r="I4658" s="9"/>
      <c r="L4658" s="9"/>
      <c r="O4658" s="9"/>
      <c r="P4658" s="9"/>
      <c r="R4658" s="9"/>
      <c r="U4658" s="9"/>
      <c r="AP4658" s="9"/>
      <c r="AS4658" s="9"/>
      <c r="AV4658" s="9"/>
      <c r="AW4658" s="9"/>
      <c r="AY4658" s="9"/>
      <c r="BB4658" s="9"/>
    </row>
    <row r="4659" spans="3:54">
      <c r="C4659" s="9"/>
      <c r="F4659" s="9"/>
      <c r="G4659" s="9"/>
      <c r="I4659" s="9"/>
      <c r="L4659" s="9"/>
      <c r="O4659" s="9"/>
      <c r="P4659" s="9"/>
      <c r="R4659" s="9"/>
      <c r="U4659" s="9"/>
      <c r="AP4659" s="9"/>
      <c r="AS4659" s="9"/>
      <c r="AV4659" s="9"/>
      <c r="AW4659" s="9"/>
      <c r="AY4659" s="9"/>
      <c r="BB4659" s="9"/>
    </row>
    <row r="4660" spans="3:54">
      <c r="C4660" s="9"/>
      <c r="F4660" s="9"/>
      <c r="G4660" s="9"/>
      <c r="I4660" s="9"/>
      <c r="L4660" s="9"/>
      <c r="O4660" s="9"/>
      <c r="P4660" s="9"/>
      <c r="R4660" s="9"/>
      <c r="U4660" s="9"/>
      <c r="AP4660" s="9"/>
      <c r="AS4660" s="9"/>
      <c r="AV4660" s="9"/>
      <c r="AW4660" s="9"/>
      <c r="AY4660" s="9"/>
      <c r="BB4660" s="9"/>
    </row>
    <row r="4661" spans="3:54">
      <c r="C4661" s="9"/>
      <c r="F4661" s="9"/>
      <c r="G4661" s="9"/>
      <c r="I4661" s="9"/>
      <c r="L4661" s="9"/>
      <c r="O4661" s="9"/>
      <c r="P4661" s="9"/>
      <c r="R4661" s="9"/>
      <c r="U4661" s="9"/>
      <c r="AP4661" s="9"/>
      <c r="AS4661" s="9"/>
      <c r="AV4661" s="9"/>
      <c r="AW4661" s="9"/>
      <c r="AY4661" s="9"/>
      <c r="BB4661" s="9"/>
    </row>
    <row r="4662" spans="3:54">
      <c r="C4662" s="9"/>
      <c r="F4662" s="9"/>
      <c r="G4662" s="9"/>
      <c r="I4662" s="9"/>
      <c r="L4662" s="9"/>
      <c r="O4662" s="9"/>
      <c r="P4662" s="9"/>
      <c r="R4662" s="9"/>
      <c r="U4662" s="9"/>
      <c r="AP4662" s="9"/>
      <c r="AS4662" s="9"/>
      <c r="AV4662" s="9"/>
      <c r="AW4662" s="9"/>
      <c r="AY4662" s="9"/>
      <c r="BB4662" s="9"/>
    </row>
    <row r="4663" spans="3:54">
      <c r="C4663" s="9"/>
      <c r="F4663" s="9"/>
      <c r="G4663" s="9"/>
      <c r="I4663" s="9"/>
      <c r="L4663" s="9"/>
      <c r="O4663" s="9"/>
      <c r="P4663" s="9"/>
      <c r="R4663" s="9"/>
      <c r="U4663" s="9"/>
      <c r="AP4663" s="9"/>
      <c r="AS4663" s="9"/>
      <c r="AV4663" s="9"/>
      <c r="AW4663" s="9"/>
      <c r="AY4663" s="9"/>
      <c r="BB4663" s="9"/>
    </row>
    <row r="4664" spans="3:54">
      <c r="C4664" s="9"/>
      <c r="F4664" s="9"/>
      <c r="G4664" s="9"/>
      <c r="I4664" s="9"/>
      <c r="L4664" s="9"/>
      <c r="O4664" s="9"/>
      <c r="P4664" s="9"/>
      <c r="R4664" s="9"/>
      <c r="U4664" s="9"/>
      <c r="AP4664" s="9"/>
      <c r="AS4664" s="9"/>
      <c r="AV4664" s="9"/>
      <c r="AW4664" s="9"/>
      <c r="AY4664" s="9"/>
      <c r="BB4664" s="9"/>
    </row>
    <row r="4665" spans="3:54">
      <c r="C4665" s="9"/>
      <c r="F4665" s="9"/>
      <c r="G4665" s="9"/>
      <c r="I4665" s="9"/>
      <c r="L4665" s="9"/>
      <c r="O4665" s="9"/>
      <c r="P4665" s="9"/>
      <c r="R4665" s="9"/>
      <c r="U4665" s="9"/>
      <c r="AP4665" s="9"/>
      <c r="AS4665" s="9"/>
      <c r="AV4665" s="9"/>
      <c r="AW4665" s="9"/>
      <c r="AY4665" s="9"/>
      <c r="BB4665" s="9"/>
    </row>
    <row r="4666" spans="3:54">
      <c r="C4666" s="9"/>
      <c r="F4666" s="9"/>
      <c r="G4666" s="9"/>
      <c r="I4666" s="9"/>
      <c r="L4666" s="9"/>
      <c r="O4666" s="9"/>
      <c r="P4666" s="9"/>
      <c r="R4666" s="9"/>
      <c r="U4666" s="9"/>
      <c r="AP4666" s="9"/>
      <c r="AS4666" s="9"/>
      <c r="AV4666" s="9"/>
      <c r="AW4666" s="9"/>
      <c r="AY4666" s="9"/>
      <c r="BB4666" s="9"/>
    </row>
    <row r="4667" spans="3:54">
      <c r="C4667" s="9"/>
      <c r="F4667" s="9"/>
      <c r="G4667" s="9"/>
      <c r="I4667" s="9"/>
      <c r="L4667" s="9"/>
      <c r="O4667" s="9"/>
      <c r="P4667" s="9"/>
      <c r="R4667" s="9"/>
      <c r="U4667" s="9"/>
      <c r="AP4667" s="9"/>
      <c r="AS4667" s="9"/>
      <c r="AV4667" s="9"/>
      <c r="AW4667" s="9"/>
      <c r="AY4667" s="9"/>
      <c r="BB4667" s="9"/>
    </row>
    <row r="4668" spans="3:54">
      <c r="C4668" s="9"/>
      <c r="F4668" s="9"/>
      <c r="G4668" s="9"/>
      <c r="I4668" s="9"/>
      <c r="L4668" s="9"/>
      <c r="O4668" s="9"/>
      <c r="P4668" s="9"/>
      <c r="R4668" s="9"/>
      <c r="U4668" s="9"/>
      <c r="AP4668" s="9"/>
      <c r="AS4668" s="9"/>
      <c r="AV4668" s="9"/>
      <c r="AW4668" s="9"/>
      <c r="AY4668" s="9"/>
      <c r="BB4668" s="9"/>
    </row>
    <row r="4669" spans="3:54">
      <c r="C4669" s="9"/>
      <c r="F4669" s="9"/>
      <c r="G4669" s="9"/>
      <c r="I4669" s="9"/>
      <c r="L4669" s="9"/>
      <c r="O4669" s="9"/>
      <c r="P4669" s="9"/>
      <c r="R4669" s="9"/>
      <c r="U4669" s="9"/>
      <c r="AP4669" s="9"/>
      <c r="AS4669" s="9"/>
      <c r="AV4669" s="9"/>
      <c r="AW4669" s="9"/>
      <c r="AY4669" s="9"/>
      <c r="BB4669" s="9"/>
    </row>
    <row r="4670" spans="3:54">
      <c r="C4670" s="9"/>
      <c r="F4670" s="9"/>
      <c r="G4670" s="9"/>
      <c r="I4670" s="9"/>
      <c r="L4670" s="9"/>
      <c r="O4670" s="9"/>
      <c r="P4670" s="9"/>
      <c r="R4670" s="9"/>
      <c r="U4670" s="9"/>
      <c r="AP4670" s="9"/>
      <c r="AS4670" s="9"/>
      <c r="AV4670" s="9"/>
      <c r="AW4670" s="9"/>
      <c r="AY4670" s="9"/>
      <c r="BB4670" s="9"/>
    </row>
    <row r="4671" spans="3:54">
      <c r="C4671" s="9"/>
      <c r="F4671" s="9"/>
      <c r="G4671" s="9"/>
      <c r="I4671" s="9"/>
      <c r="L4671" s="9"/>
      <c r="O4671" s="9"/>
      <c r="P4671" s="9"/>
      <c r="R4671" s="9"/>
      <c r="U4671" s="9"/>
      <c r="AP4671" s="9"/>
      <c r="AS4671" s="9"/>
      <c r="AV4671" s="9"/>
      <c r="AW4671" s="9"/>
      <c r="AY4671" s="9"/>
      <c r="BB4671" s="9"/>
    </row>
    <row r="4672" spans="3:54">
      <c r="C4672" s="9"/>
      <c r="F4672" s="9"/>
      <c r="G4672" s="9"/>
      <c r="I4672" s="9"/>
      <c r="L4672" s="9"/>
      <c r="O4672" s="9"/>
      <c r="P4672" s="9"/>
      <c r="R4672" s="9"/>
      <c r="U4672" s="9"/>
      <c r="AP4672" s="9"/>
      <c r="AS4672" s="9"/>
      <c r="AV4672" s="9"/>
      <c r="AW4672" s="9"/>
      <c r="AY4672" s="9"/>
      <c r="BB4672" s="9"/>
    </row>
    <row r="4673" spans="3:54">
      <c r="C4673" s="9"/>
      <c r="F4673" s="9"/>
      <c r="G4673" s="9"/>
      <c r="I4673" s="9"/>
      <c r="L4673" s="9"/>
      <c r="O4673" s="9"/>
      <c r="P4673" s="9"/>
      <c r="R4673" s="9"/>
      <c r="U4673" s="9"/>
      <c r="AP4673" s="9"/>
      <c r="AS4673" s="9"/>
      <c r="AV4673" s="9"/>
      <c r="AW4673" s="9"/>
      <c r="AY4673" s="9"/>
      <c r="BB4673" s="9"/>
    </row>
    <row r="4674" spans="3:54">
      <c r="C4674" s="9"/>
      <c r="F4674" s="9"/>
      <c r="G4674" s="9"/>
      <c r="I4674" s="9"/>
      <c r="L4674" s="9"/>
      <c r="O4674" s="9"/>
      <c r="P4674" s="9"/>
      <c r="R4674" s="9"/>
      <c r="U4674" s="9"/>
      <c r="AP4674" s="9"/>
      <c r="AS4674" s="9"/>
      <c r="AV4674" s="9"/>
      <c r="AW4674" s="9"/>
      <c r="AY4674" s="9"/>
      <c r="BB4674" s="9"/>
    </row>
    <row r="4675" spans="3:54">
      <c r="C4675" s="9"/>
      <c r="F4675" s="9"/>
      <c r="G4675" s="9"/>
      <c r="I4675" s="9"/>
      <c r="L4675" s="9"/>
      <c r="O4675" s="9"/>
      <c r="P4675" s="9"/>
      <c r="R4675" s="9"/>
      <c r="U4675" s="9"/>
      <c r="AP4675" s="9"/>
      <c r="AS4675" s="9"/>
      <c r="AV4675" s="9"/>
      <c r="AW4675" s="9"/>
      <c r="AY4675" s="9"/>
      <c r="BB4675" s="9"/>
    </row>
    <row r="4676" spans="3:54">
      <c r="C4676" s="9"/>
      <c r="F4676" s="9"/>
      <c r="G4676" s="9"/>
      <c r="I4676" s="9"/>
      <c r="L4676" s="9"/>
      <c r="O4676" s="9"/>
      <c r="P4676" s="9"/>
      <c r="R4676" s="9"/>
      <c r="U4676" s="9"/>
      <c r="AP4676" s="9"/>
      <c r="AS4676" s="9"/>
      <c r="AV4676" s="9"/>
      <c r="AW4676" s="9"/>
      <c r="AY4676" s="9"/>
      <c r="BB4676" s="9"/>
    </row>
    <row r="4677" spans="3:54">
      <c r="C4677" s="9"/>
      <c r="F4677" s="9"/>
      <c r="G4677" s="9"/>
      <c r="I4677" s="9"/>
      <c r="L4677" s="9"/>
      <c r="O4677" s="9"/>
      <c r="P4677" s="9"/>
      <c r="R4677" s="9"/>
      <c r="U4677" s="9"/>
      <c r="AP4677" s="9"/>
      <c r="AS4677" s="9"/>
      <c r="AV4677" s="9"/>
      <c r="AW4677" s="9"/>
      <c r="AY4677" s="9"/>
      <c r="BB4677" s="9"/>
    </row>
    <row r="4678" spans="3:54">
      <c r="C4678" s="9"/>
      <c r="F4678" s="9"/>
      <c r="G4678" s="9"/>
      <c r="I4678" s="9"/>
      <c r="L4678" s="9"/>
      <c r="O4678" s="9"/>
      <c r="P4678" s="9"/>
      <c r="R4678" s="9"/>
      <c r="U4678" s="9"/>
      <c r="AP4678" s="9"/>
      <c r="AS4678" s="9"/>
      <c r="AV4678" s="9"/>
      <c r="AW4678" s="9"/>
      <c r="AY4678" s="9"/>
      <c r="BB4678" s="9"/>
    </row>
    <row r="4679" spans="3:54">
      <c r="C4679" s="9"/>
      <c r="F4679" s="9"/>
      <c r="G4679" s="9"/>
      <c r="I4679" s="9"/>
      <c r="L4679" s="9"/>
      <c r="O4679" s="9"/>
      <c r="P4679" s="9"/>
      <c r="R4679" s="9"/>
      <c r="U4679" s="9"/>
      <c r="AP4679" s="9"/>
      <c r="AS4679" s="9"/>
      <c r="AV4679" s="9"/>
      <c r="AW4679" s="9"/>
      <c r="AY4679" s="9"/>
      <c r="BB4679" s="9"/>
    </row>
    <row r="4680" spans="3:54">
      <c r="C4680" s="9"/>
      <c r="F4680" s="9"/>
      <c r="G4680" s="9"/>
      <c r="I4680" s="9"/>
      <c r="L4680" s="9"/>
      <c r="O4680" s="9"/>
      <c r="P4680" s="9"/>
      <c r="R4680" s="9"/>
      <c r="U4680" s="9"/>
      <c r="AP4680" s="9"/>
      <c r="AS4680" s="9"/>
      <c r="AV4680" s="9"/>
      <c r="AW4680" s="9"/>
      <c r="AY4680" s="9"/>
      <c r="BB4680" s="9"/>
    </row>
    <row r="4681" spans="3:54">
      <c r="C4681" s="9"/>
      <c r="F4681" s="9"/>
      <c r="G4681" s="9"/>
      <c r="I4681" s="9"/>
      <c r="L4681" s="9"/>
      <c r="O4681" s="9"/>
      <c r="P4681" s="9"/>
      <c r="R4681" s="9"/>
      <c r="U4681" s="9"/>
      <c r="AP4681" s="9"/>
      <c r="AS4681" s="9"/>
      <c r="AV4681" s="9"/>
      <c r="AW4681" s="9"/>
      <c r="AY4681" s="9"/>
      <c r="BB4681" s="9"/>
    </row>
    <row r="4682" spans="3:54">
      <c r="C4682" s="9"/>
      <c r="F4682" s="9"/>
      <c r="G4682" s="9"/>
      <c r="I4682" s="9"/>
      <c r="L4682" s="9"/>
      <c r="O4682" s="9"/>
      <c r="P4682" s="9"/>
      <c r="R4682" s="9"/>
      <c r="U4682" s="9"/>
      <c r="AP4682" s="9"/>
      <c r="AS4682" s="9"/>
      <c r="AV4682" s="9"/>
      <c r="AW4682" s="9"/>
      <c r="AY4682" s="9"/>
      <c r="BB4682" s="9"/>
    </row>
    <row r="4683" spans="3:54">
      <c r="C4683" s="9"/>
      <c r="F4683" s="9"/>
      <c r="G4683" s="9"/>
      <c r="I4683" s="9"/>
      <c r="L4683" s="9"/>
      <c r="O4683" s="9"/>
      <c r="P4683" s="9"/>
      <c r="R4683" s="9"/>
      <c r="U4683" s="9"/>
      <c r="AP4683" s="9"/>
      <c r="AS4683" s="9"/>
      <c r="AV4683" s="9"/>
      <c r="AW4683" s="9"/>
      <c r="AY4683" s="9"/>
      <c r="BB4683" s="9"/>
    </row>
    <row r="4684" spans="3:54">
      <c r="C4684" s="9"/>
      <c r="F4684" s="9"/>
      <c r="G4684" s="9"/>
      <c r="I4684" s="9"/>
      <c r="L4684" s="9"/>
      <c r="O4684" s="9"/>
      <c r="P4684" s="9"/>
      <c r="R4684" s="9"/>
      <c r="U4684" s="9"/>
      <c r="AP4684" s="9"/>
      <c r="AS4684" s="9"/>
      <c r="AV4684" s="9"/>
      <c r="AW4684" s="9"/>
      <c r="AY4684" s="9"/>
      <c r="BB4684" s="9"/>
    </row>
    <row r="4685" spans="3:54">
      <c r="C4685" s="9"/>
      <c r="F4685" s="9"/>
      <c r="G4685" s="9"/>
      <c r="I4685" s="9"/>
      <c r="L4685" s="9"/>
      <c r="O4685" s="9"/>
      <c r="P4685" s="9"/>
      <c r="R4685" s="9"/>
      <c r="U4685" s="9"/>
      <c r="AP4685" s="9"/>
      <c r="AS4685" s="9"/>
      <c r="AV4685" s="9"/>
      <c r="AW4685" s="9"/>
      <c r="AY4685" s="9"/>
      <c r="BB4685" s="9"/>
    </row>
    <row r="4686" spans="3:54">
      <c r="C4686" s="9"/>
      <c r="F4686" s="9"/>
      <c r="G4686" s="9"/>
      <c r="I4686" s="9"/>
      <c r="L4686" s="9"/>
      <c r="O4686" s="9"/>
      <c r="P4686" s="9"/>
      <c r="R4686" s="9"/>
      <c r="U4686" s="9"/>
      <c r="AP4686" s="9"/>
      <c r="AS4686" s="9"/>
      <c r="AV4686" s="9"/>
      <c r="AW4686" s="9"/>
      <c r="AY4686" s="9"/>
      <c r="BB4686" s="9"/>
    </row>
    <row r="4687" spans="3:54">
      <c r="C4687" s="9"/>
      <c r="F4687" s="9"/>
      <c r="G4687" s="9"/>
      <c r="I4687" s="9"/>
      <c r="L4687" s="9"/>
      <c r="O4687" s="9"/>
      <c r="P4687" s="9"/>
      <c r="R4687" s="9"/>
      <c r="U4687" s="9"/>
      <c r="AP4687" s="9"/>
      <c r="AS4687" s="9"/>
      <c r="AV4687" s="9"/>
      <c r="AW4687" s="9"/>
      <c r="AY4687" s="9"/>
      <c r="BB4687" s="9"/>
    </row>
    <row r="4688" spans="3:54">
      <c r="C4688" s="9"/>
      <c r="F4688" s="9"/>
      <c r="G4688" s="9"/>
      <c r="I4688" s="9"/>
      <c r="L4688" s="9"/>
      <c r="O4688" s="9"/>
      <c r="P4688" s="9"/>
      <c r="R4688" s="9"/>
      <c r="U4688" s="9"/>
      <c r="AP4688" s="9"/>
      <c r="AS4688" s="9"/>
      <c r="AV4688" s="9"/>
      <c r="AW4688" s="9"/>
      <c r="AY4688" s="9"/>
      <c r="BB4688" s="9"/>
    </row>
    <row r="4689" spans="3:54">
      <c r="C4689" s="9"/>
      <c r="F4689" s="9"/>
      <c r="G4689" s="9"/>
      <c r="I4689" s="9"/>
      <c r="L4689" s="9"/>
      <c r="O4689" s="9"/>
      <c r="P4689" s="9"/>
      <c r="R4689" s="9"/>
      <c r="U4689" s="9"/>
      <c r="AP4689" s="9"/>
      <c r="AS4689" s="9"/>
      <c r="AV4689" s="9"/>
      <c r="AW4689" s="9"/>
      <c r="AY4689" s="9"/>
      <c r="BB4689" s="9"/>
    </row>
    <row r="4690" spans="3:54">
      <c r="C4690" s="9"/>
      <c r="F4690" s="9"/>
      <c r="G4690" s="9"/>
      <c r="I4690" s="9"/>
      <c r="L4690" s="9"/>
      <c r="O4690" s="9"/>
      <c r="P4690" s="9"/>
      <c r="R4690" s="9"/>
      <c r="U4690" s="9"/>
      <c r="AP4690" s="9"/>
      <c r="AS4690" s="9"/>
      <c r="AV4690" s="9"/>
      <c r="AW4690" s="9"/>
      <c r="AY4690" s="9"/>
      <c r="BB4690" s="9"/>
    </row>
    <row r="4691" spans="3:54">
      <c r="C4691" s="9"/>
      <c r="F4691" s="9"/>
      <c r="G4691" s="9"/>
      <c r="I4691" s="9"/>
      <c r="L4691" s="9"/>
      <c r="O4691" s="9"/>
      <c r="P4691" s="9"/>
      <c r="R4691" s="9"/>
      <c r="U4691" s="9"/>
      <c r="AP4691" s="9"/>
      <c r="AS4691" s="9"/>
      <c r="AV4691" s="9"/>
      <c r="AW4691" s="9"/>
      <c r="AY4691" s="9"/>
      <c r="BB4691" s="9"/>
    </row>
    <row r="4692" spans="3:54">
      <c r="C4692" s="9"/>
      <c r="F4692" s="9"/>
      <c r="G4692" s="9"/>
      <c r="I4692" s="9"/>
      <c r="L4692" s="9"/>
      <c r="O4692" s="9"/>
      <c r="P4692" s="9"/>
      <c r="R4692" s="9"/>
      <c r="U4692" s="9"/>
      <c r="AP4692" s="9"/>
      <c r="AS4692" s="9"/>
      <c r="AV4692" s="9"/>
      <c r="AW4692" s="9"/>
      <c r="AY4692" s="9"/>
      <c r="BB4692" s="9"/>
    </row>
    <row r="4693" spans="3:54">
      <c r="C4693" s="9"/>
      <c r="F4693" s="9"/>
      <c r="G4693" s="9"/>
      <c r="I4693" s="9"/>
      <c r="L4693" s="9"/>
      <c r="O4693" s="9"/>
      <c r="P4693" s="9"/>
      <c r="R4693" s="9"/>
      <c r="U4693" s="9"/>
      <c r="AP4693" s="9"/>
      <c r="AS4693" s="9"/>
      <c r="AV4693" s="9"/>
      <c r="AW4693" s="9"/>
      <c r="AY4693" s="9"/>
      <c r="BB4693" s="9"/>
    </row>
    <row r="4694" spans="3:54">
      <c r="C4694" s="9"/>
      <c r="F4694" s="9"/>
      <c r="G4694" s="9"/>
      <c r="I4694" s="9"/>
      <c r="L4694" s="9"/>
      <c r="O4694" s="9"/>
      <c r="P4694" s="9"/>
      <c r="R4694" s="9"/>
      <c r="U4694" s="9"/>
      <c r="AP4694" s="9"/>
      <c r="AS4694" s="9"/>
      <c r="AV4694" s="9"/>
      <c r="AW4694" s="9"/>
      <c r="AY4694" s="9"/>
      <c r="BB4694" s="9"/>
    </row>
    <row r="4695" spans="3:54">
      <c r="C4695" s="9"/>
      <c r="F4695" s="9"/>
      <c r="G4695" s="9"/>
      <c r="I4695" s="9"/>
      <c r="L4695" s="9"/>
      <c r="O4695" s="9"/>
      <c r="P4695" s="9"/>
      <c r="R4695" s="9"/>
      <c r="U4695" s="9"/>
      <c r="AP4695" s="9"/>
      <c r="AS4695" s="9"/>
      <c r="AV4695" s="9"/>
      <c r="AW4695" s="9"/>
      <c r="AY4695" s="9"/>
      <c r="BB4695" s="9"/>
    </row>
    <row r="4696" spans="3:54">
      <c r="C4696" s="9"/>
      <c r="F4696" s="9"/>
      <c r="G4696" s="9"/>
      <c r="I4696" s="9"/>
      <c r="L4696" s="9"/>
      <c r="O4696" s="9"/>
      <c r="P4696" s="9"/>
      <c r="R4696" s="9"/>
      <c r="U4696" s="9"/>
      <c r="AP4696" s="9"/>
      <c r="AS4696" s="9"/>
      <c r="AV4696" s="9"/>
      <c r="AW4696" s="9"/>
      <c r="AY4696" s="9"/>
      <c r="BB4696" s="9"/>
    </row>
    <row r="4697" spans="3:54">
      <c r="C4697" s="9"/>
      <c r="F4697" s="9"/>
      <c r="G4697" s="9"/>
      <c r="I4697" s="9"/>
      <c r="L4697" s="9"/>
      <c r="O4697" s="9"/>
      <c r="P4697" s="9"/>
      <c r="R4697" s="9"/>
      <c r="U4697" s="9"/>
      <c r="AP4697" s="9"/>
      <c r="AS4697" s="9"/>
      <c r="AV4697" s="9"/>
      <c r="AW4697" s="9"/>
      <c r="AY4697" s="9"/>
      <c r="BB4697" s="9"/>
    </row>
    <row r="4698" spans="3:54">
      <c r="C4698" s="9"/>
      <c r="F4698" s="9"/>
      <c r="G4698" s="9"/>
      <c r="I4698" s="9"/>
      <c r="L4698" s="9"/>
      <c r="O4698" s="9"/>
      <c r="P4698" s="9"/>
      <c r="R4698" s="9"/>
      <c r="U4698" s="9"/>
      <c r="AP4698" s="9"/>
      <c r="AS4698" s="9"/>
      <c r="AV4698" s="9"/>
      <c r="AW4698" s="9"/>
      <c r="AY4698" s="9"/>
      <c r="BB4698" s="9"/>
    </row>
    <row r="4699" spans="3:54">
      <c r="C4699" s="9"/>
      <c r="F4699" s="9"/>
      <c r="G4699" s="9"/>
      <c r="I4699" s="9"/>
      <c r="L4699" s="9"/>
      <c r="O4699" s="9"/>
      <c r="P4699" s="9"/>
      <c r="R4699" s="9"/>
      <c r="U4699" s="9"/>
      <c r="AP4699" s="9"/>
      <c r="AS4699" s="9"/>
      <c r="AV4699" s="9"/>
      <c r="AW4699" s="9"/>
      <c r="AY4699" s="9"/>
      <c r="BB4699" s="9"/>
    </row>
    <row r="4700" spans="3:54">
      <c r="C4700" s="9"/>
      <c r="F4700" s="9"/>
      <c r="G4700" s="9"/>
      <c r="I4700" s="9"/>
      <c r="L4700" s="9"/>
      <c r="O4700" s="9"/>
      <c r="P4700" s="9"/>
      <c r="R4700" s="9"/>
      <c r="U4700" s="9"/>
      <c r="AP4700" s="9"/>
      <c r="AS4700" s="9"/>
      <c r="AV4700" s="9"/>
      <c r="AW4700" s="9"/>
      <c r="AY4700" s="9"/>
      <c r="BB4700" s="9"/>
    </row>
    <row r="4701" spans="3:54">
      <c r="C4701" s="9"/>
      <c r="F4701" s="9"/>
      <c r="G4701" s="9"/>
      <c r="I4701" s="9"/>
      <c r="L4701" s="9"/>
      <c r="O4701" s="9"/>
      <c r="P4701" s="9"/>
      <c r="R4701" s="9"/>
      <c r="U4701" s="9"/>
      <c r="AP4701" s="9"/>
      <c r="AS4701" s="9"/>
      <c r="AV4701" s="9"/>
      <c r="AW4701" s="9"/>
      <c r="AY4701" s="9"/>
      <c r="BB4701" s="9"/>
    </row>
    <row r="4702" spans="3:54">
      <c r="C4702" s="9"/>
      <c r="F4702" s="9"/>
      <c r="G4702" s="9"/>
      <c r="I4702" s="9"/>
      <c r="L4702" s="9"/>
      <c r="O4702" s="9"/>
      <c r="P4702" s="9"/>
      <c r="R4702" s="9"/>
      <c r="U4702" s="9"/>
      <c r="AP4702" s="9"/>
      <c r="AS4702" s="9"/>
      <c r="AV4702" s="9"/>
      <c r="AW4702" s="9"/>
      <c r="AY4702" s="9"/>
      <c r="BB4702" s="9"/>
    </row>
    <row r="4703" spans="3:54">
      <c r="C4703" s="9"/>
      <c r="F4703" s="9"/>
      <c r="G4703" s="9"/>
      <c r="I4703" s="9"/>
      <c r="L4703" s="9"/>
      <c r="O4703" s="9"/>
      <c r="P4703" s="9"/>
      <c r="R4703" s="9"/>
      <c r="U4703" s="9"/>
      <c r="AP4703" s="9"/>
      <c r="AS4703" s="9"/>
      <c r="AV4703" s="9"/>
      <c r="AW4703" s="9"/>
      <c r="AY4703" s="9"/>
      <c r="BB4703" s="9"/>
    </row>
    <row r="4704" spans="3:54">
      <c r="C4704" s="9"/>
      <c r="F4704" s="9"/>
      <c r="G4704" s="9"/>
      <c r="I4704" s="9"/>
      <c r="L4704" s="9"/>
      <c r="O4704" s="9"/>
      <c r="P4704" s="9"/>
      <c r="R4704" s="9"/>
      <c r="U4704" s="9"/>
      <c r="AP4704" s="9"/>
      <c r="AS4704" s="9"/>
      <c r="AV4704" s="9"/>
      <c r="AW4704" s="9"/>
      <c r="AY4704" s="9"/>
      <c r="BB4704" s="9"/>
    </row>
    <row r="4705" spans="3:54">
      <c r="C4705" s="9"/>
      <c r="F4705" s="9"/>
      <c r="G4705" s="9"/>
      <c r="I4705" s="9"/>
      <c r="L4705" s="9"/>
      <c r="O4705" s="9"/>
      <c r="P4705" s="9"/>
      <c r="R4705" s="9"/>
      <c r="U4705" s="9"/>
      <c r="AP4705" s="9"/>
      <c r="AS4705" s="9"/>
      <c r="AV4705" s="9"/>
      <c r="AW4705" s="9"/>
      <c r="AY4705" s="9"/>
      <c r="BB4705" s="9"/>
    </row>
    <row r="4706" spans="3:54">
      <c r="C4706" s="9"/>
      <c r="F4706" s="9"/>
      <c r="G4706" s="9"/>
      <c r="I4706" s="9"/>
      <c r="L4706" s="9"/>
      <c r="O4706" s="9"/>
      <c r="P4706" s="9"/>
      <c r="R4706" s="9"/>
      <c r="U4706" s="9"/>
      <c r="AP4706" s="9"/>
      <c r="AS4706" s="9"/>
      <c r="AV4706" s="9"/>
      <c r="AW4706" s="9"/>
      <c r="AY4706" s="9"/>
      <c r="BB4706" s="9"/>
    </row>
    <row r="4707" spans="3:54">
      <c r="C4707" s="9"/>
      <c r="F4707" s="9"/>
      <c r="G4707" s="9"/>
      <c r="I4707" s="9"/>
      <c r="L4707" s="9"/>
      <c r="O4707" s="9"/>
      <c r="P4707" s="9"/>
      <c r="R4707" s="9"/>
      <c r="U4707" s="9"/>
      <c r="AP4707" s="9"/>
      <c r="AS4707" s="9"/>
      <c r="AV4707" s="9"/>
      <c r="AW4707" s="9"/>
      <c r="AY4707" s="9"/>
      <c r="BB4707" s="9"/>
    </row>
    <row r="4708" spans="3:54">
      <c r="C4708" s="9"/>
      <c r="F4708" s="9"/>
      <c r="G4708" s="9"/>
      <c r="I4708" s="9"/>
      <c r="L4708" s="9"/>
      <c r="O4708" s="9"/>
      <c r="P4708" s="9"/>
      <c r="R4708" s="9"/>
      <c r="U4708" s="9"/>
      <c r="AP4708" s="9"/>
      <c r="AS4708" s="9"/>
      <c r="AV4708" s="9"/>
      <c r="AW4708" s="9"/>
      <c r="AY4708" s="9"/>
      <c r="BB4708" s="9"/>
    </row>
    <row r="4709" spans="3:54">
      <c r="C4709" s="9"/>
      <c r="F4709" s="9"/>
      <c r="G4709" s="9"/>
      <c r="I4709" s="9"/>
      <c r="L4709" s="9"/>
      <c r="O4709" s="9"/>
      <c r="P4709" s="9"/>
      <c r="R4709" s="9"/>
      <c r="U4709" s="9"/>
      <c r="AP4709" s="9"/>
      <c r="AS4709" s="9"/>
      <c r="AV4709" s="9"/>
      <c r="AW4709" s="9"/>
      <c r="AY4709" s="9"/>
      <c r="BB4709" s="9"/>
    </row>
    <row r="4710" spans="3:54">
      <c r="C4710" s="9"/>
      <c r="F4710" s="9"/>
      <c r="G4710" s="9"/>
      <c r="I4710" s="9"/>
      <c r="L4710" s="9"/>
      <c r="O4710" s="9"/>
      <c r="P4710" s="9"/>
      <c r="R4710" s="9"/>
      <c r="U4710" s="9"/>
      <c r="AP4710" s="9"/>
      <c r="AS4710" s="9"/>
      <c r="AV4710" s="9"/>
      <c r="AW4710" s="9"/>
      <c r="AY4710" s="9"/>
      <c r="BB4710" s="9"/>
    </row>
    <row r="4711" spans="3:54">
      <c r="C4711" s="9"/>
      <c r="F4711" s="9"/>
      <c r="G4711" s="9"/>
      <c r="I4711" s="9"/>
      <c r="L4711" s="9"/>
      <c r="O4711" s="9"/>
      <c r="P4711" s="9"/>
      <c r="R4711" s="9"/>
      <c r="U4711" s="9"/>
      <c r="AP4711" s="9"/>
      <c r="AS4711" s="9"/>
      <c r="AV4711" s="9"/>
      <c r="AW4711" s="9"/>
      <c r="AY4711" s="9"/>
      <c r="BB4711" s="9"/>
    </row>
    <row r="4712" spans="3:54">
      <c r="C4712" s="9"/>
      <c r="F4712" s="9"/>
      <c r="G4712" s="9"/>
      <c r="I4712" s="9"/>
      <c r="L4712" s="9"/>
      <c r="O4712" s="9"/>
      <c r="P4712" s="9"/>
      <c r="R4712" s="9"/>
      <c r="U4712" s="9"/>
      <c r="AP4712" s="9"/>
      <c r="AS4712" s="9"/>
      <c r="AV4712" s="9"/>
      <c r="AW4712" s="9"/>
      <c r="AY4712" s="9"/>
      <c r="BB4712" s="9"/>
    </row>
    <row r="4713" spans="3:54">
      <c r="C4713" s="9"/>
      <c r="F4713" s="9"/>
      <c r="G4713" s="9"/>
      <c r="I4713" s="9"/>
      <c r="L4713" s="9"/>
      <c r="O4713" s="9"/>
      <c r="P4713" s="9"/>
      <c r="R4713" s="9"/>
      <c r="U4713" s="9"/>
      <c r="AP4713" s="9"/>
      <c r="AS4713" s="9"/>
      <c r="AV4713" s="9"/>
      <c r="AW4713" s="9"/>
      <c r="AY4713" s="9"/>
      <c r="BB4713" s="9"/>
    </row>
    <row r="4714" spans="3:54">
      <c r="C4714" s="9"/>
      <c r="F4714" s="9"/>
      <c r="G4714" s="9"/>
      <c r="I4714" s="9"/>
      <c r="L4714" s="9"/>
      <c r="O4714" s="9"/>
      <c r="P4714" s="9"/>
      <c r="R4714" s="9"/>
      <c r="U4714" s="9"/>
      <c r="AP4714" s="9"/>
      <c r="AS4714" s="9"/>
      <c r="AV4714" s="9"/>
      <c r="AW4714" s="9"/>
      <c r="AY4714" s="9"/>
      <c r="BB4714" s="9"/>
    </row>
    <row r="4715" spans="3:54">
      <c r="C4715" s="9"/>
      <c r="F4715" s="9"/>
      <c r="G4715" s="9"/>
      <c r="I4715" s="9"/>
      <c r="L4715" s="9"/>
      <c r="O4715" s="9"/>
      <c r="P4715" s="9"/>
      <c r="R4715" s="9"/>
      <c r="U4715" s="9"/>
      <c r="AP4715" s="9"/>
      <c r="AS4715" s="9"/>
      <c r="AV4715" s="9"/>
      <c r="AW4715" s="9"/>
      <c r="AY4715" s="9"/>
      <c r="BB4715" s="9"/>
    </row>
    <row r="4716" spans="3:54">
      <c r="C4716" s="9"/>
      <c r="F4716" s="9"/>
      <c r="G4716" s="9"/>
      <c r="I4716" s="9"/>
      <c r="L4716" s="9"/>
      <c r="O4716" s="9"/>
      <c r="P4716" s="9"/>
      <c r="R4716" s="9"/>
      <c r="U4716" s="9"/>
      <c r="AP4716" s="9"/>
      <c r="AS4716" s="9"/>
      <c r="AV4716" s="9"/>
      <c r="AW4716" s="9"/>
      <c r="AY4716" s="9"/>
      <c r="BB4716" s="9"/>
    </row>
    <row r="4717" spans="3:54">
      <c r="C4717" s="9"/>
      <c r="F4717" s="9"/>
      <c r="G4717" s="9"/>
      <c r="I4717" s="9"/>
      <c r="L4717" s="9"/>
      <c r="O4717" s="9"/>
      <c r="P4717" s="9"/>
      <c r="R4717" s="9"/>
      <c r="U4717" s="9"/>
      <c r="AP4717" s="9"/>
      <c r="AS4717" s="9"/>
      <c r="AV4717" s="9"/>
      <c r="AW4717" s="9"/>
      <c r="AY4717" s="9"/>
      <c r="BB4717" s="9"/>
    </row>
    <row r="4718" spans="3:54">
      <c r="C4718" s="9"/>
      <c r="F4718" s="9"/>
      <c r="G4718" s="9"/>
      <c r="I4718" s="9"/>
      <c r="L4718" s="9"/>
      <c r="O4718" s="9"/>
      <c r="P4718" s="9"/>
      <c r="R4718" s="9"/>
      <c r="U4718" s="9"/>
      <c r="AP4718" s="9"/>
      <c r="AS4718" s="9"/>
      <c r="AV4718" s="9"/>
      <c r="AW4718" s="9"/>
      <c r="AY4718" s="9"/>
      <c r="BB4718" s="9"/>
    </row>
    <row r="4719" spans="3:54">
      <c r="C4719" s="9"/>
      <c r="F4719" s="9"/>
      <c r="G4719" s="9"/>
      <c r="I4719" s="9"/>
      <c r="L4719" s="9"/>
      <c r="O4719" s="9"/>
      <c r="P4719" s="9"/>
      <c r="R4719" s="9"/>
      <c r="U4719" s="9"/>
      <c r="AP4719" s="9"/>
      <c r="AS4719" s="9"/>
      <c r="AV4719" s="9"/>
      <c r="AW4719" s="9"/>
      <c r="AY4719" s="9"/>
      <c r="BB4719" s="9"/>
    </row>
    <row r="4720" spans="3:54">
      <c r="C4720" s="9"/>
      <c r="F4720" s="9"/>
      <c r="G4720" s="9"/>
      <c r="I4720" s="9"/>
      <c r="L4720" s="9"/>
      <c r="O4720" s="9"/>
      <c r="P4720" s="9"/>
      <c r="R4720" s="9"/>
      <c r="U4720" s="9"/>
      <c r="AP4720" s="9"/>
      <c r="AS4720" s="9"/>
      <c r="AV4720" s="9"/>
      <c r="AW4720" s="9"/>
      <c r="AY4720" s="9"/>
      <c r="BB4720" s="9"/>
    </row>
    <row r="4721" spans="3:54">
      <c r="C4721" s="9"/>
      <c r="F4721" s="9"/>
      <c r="G4721" s="9"/>
      <c r="I4721" s="9"/>
      <c r="L4721" s="9"/>
      <c r="O4721" s="9"/>
      <c r="P4721" s="9"/>
      <c r="R4721" s="9"/>
      <c r="U4721" s="9"/>
      <c r="AP4721" s="9"/>
      <c r="AS4721" s="9"/>
      <c r="AV4721" s="9"/>
      <c r="AW4721" s="9"/>
      <c r="AY4721" s="9"/>
      <c r="BB4721" s="9"/>
    </row>
    <row r="4722" spans="3:54">
      <c r="C4722" s="9"/>
      <c r="F4722" s="9"/>
      <c r="G4722" s="9"/>
      <c r="I4722" s="9"/>
      <c r="L4722" s="9"/>
      <c r="O4722" s="9"/>
      <c r="P4722" s="9"/>
      <c r="R4722" s="9"/>
      <c r="U4722" s="9"/>
      <c r="AP4722" s="9"/>
      <c r="AS4722" s="9"/>
      <c r="AV4722" s="9"/>
      <c r="AW4722" s="9"/>
      <c r="AY4722" s="9"/>
      <c r="BB4722" s="9"/>
    </row>
    <row r="4723" spans="3:54">
      <c r="C4723" s="9"/>
      <c r="F4723" s="9"/>
      <c r="G4723" s="9"/>
      <c r="I4723" s="9"/>
      <c r="L4723" s="9"/>
      <c r="O4723" s="9"/>
      <c r="P4723" s="9"/>
      <c r="R4723" s="9"/>
      <c r="U4723" s="9"/>
      <c r="AP4723" s="9"/>
      <c r="AS4723" s="9"/>
      <c r="AV4723" s="9"/>
      <c r="AW4723" s="9"/>
      <c r="AY4723" s="9"/>
      <c r="BB4723" s="9"/>
    </row>
    <row r="4724" spans="3:54">
      <c r="C4724" s="9"/>
      <c r="F4724" s="9"/>
      <c r="G4724" s="9"/>
      <c r="I4724" s="9"/>
      <c r="L4724" s="9"/>
      <c r="O4724" s="9"/>
      <c r="P4724" s="9"/>
      <c r="R4724" s="9"/>
      <c r="U4724" s="9"/>
      <c r="AP4724" s="9"/>
      <c r="AS4724" s="9"/>
      <c r="AV4724" s="9"/>
      <c r="AW4724" s="9"/>
      <c r="AY4724" s="9"/>
      <c r="BB4724" s="9"/>
    </row>
    <row r="4725" spans="3:54">
      <c r="C4725" s="9"/>
      <c r="F4725" s="9"/>
      <c r="G4725" s="9"/>
      <c r="I4725" s="9"/>
      <c r="L4725" s="9"/>
      <c r="O4725" s="9"/>
      <c r="P4725" s="9"/>
      <c r="R4725" s="9"/>
      <c r="U4725" s="9"/>
      <c r="AP4725" s="9"/>
      <c r="AS4725" s="9"/>
      <c r="AV4725" s="9"/>
      <c r="AW4725" s="9"/>
      <c r="AY4725" s="9"/>
      <c r="BB4725" s="9"/>
    </row>
    <row r="4726" spans="3:54">
      <c r="C4726" s="9"/>
      <c r="F4726" s="9"/>
      <c r="G4726" s="9"/>
      <c r="I4726" s="9"/>
      <c r="L4726" s="9"/>
      <c r="O4726" s="9"/>
      <c r="P4726" s="9"/>
      <c r="R4726" s="9"/>
      <c r="U4726" s="9"/>
      <c r="AP4726" s="9"/>
      <c r="AS4726" s="9"/>
      <c r="AV4726" s="9"/>
      <c r="AW4726" s="9"/>
      <c r="AY4726" s="9"/>
      <c r="BB4726" s="9"/>
    </row>
    <row r="4727" spans="3:54">
      <c r="C4727" s="9"/>
      <c r="F4727" s="9"/>
      <c r="G4727" s="9"/>
      <c r="I4727" s="9"/>
      <c r="L4727" s="9"/>
      <c r="O4727" s="9"/>
      <c r="P4727" s="9"/>
      <c r="R4727" s="9"/>
      <c r="U4727" s="9"/>
      <c r="AP4727" s="9"/>
      <c r="AS4727" s="9"/>
      <c r="AV4727" s="9"/>
      <c r="AW4727" s="9"/>
      <c r="AY4727" s="9"/>
      <c r="BB4727" s="9"/>
    </row>
    <row r="4728" spans="3:54">
      <c r="C4728" s="9"/>
      <c r="F4728" s="9"/>
      <c r="G4728" s="9"/>
      <c r="I4728" s="9"/>
      <c r="L4728" s="9"/>
      <c r="O4728" s="9"/>
      <c r="P4728" s="9"/>
      <c r="R4728" s="9"/>
      <c r="U4728" s="9"/>
      <c r="AP4728" s="9"/>
      <c r="AS4728" s="9"/>
      <c r="AV4728" s="9"/>
      <c r="AW4728" s="9"/>
      <c r="AY4728" s="9"/>
      <c r="BB4728" s="9"/>
    </row>
    <row r="4729" spans="3:54">
      <c r="C4729" s="9"/>
      <c r="F4729" s="9"/>
      <c r="G4729" s="9"/>
      <c r="I4729" s="9"/>
      <c r="L4729" s="9"/>
      <c r="O4729" s="9"/>
      <c r="P4729" s="9"/>
      <c r="R4729" s="9"/>
      <c r="U4729" s="9"/>
      <c r="AP4729" s="9"/>
      <c r="AS4729" s="9"/>
      <c r="AV4729" s="9"/>
      <c r="AW4729" s="9"/>
      <c r="AY4729" s="9"/>
      <c r="BB4729" s="9"/>
    </row>
    <row r="4730" spans="3:54">
      <c r="C4730" s="9"/>
      <c r="F4730" s="9"/>
      <c r="G4730" s="9"/>
      <c r="I4730" s="9"/>
      <c r="L4730" s="9"/>
      <c r="O4730" s="9"/>
      <c r="P4730" s="9"/>
      <c r="R4730" s="9"/>
      <c r="U4730" s="9"/>
      <c r="AP4730" s="9"/>
      <c r="AS4730" s="9"/>
      <c r="AV4730" s="9"/>
      <c r="AW4730" s="9"/>
      <c r="AY4730" s="9"/>
      <c r="BB4730" s="9"/>
    </row>
    <row r="4731" spans="3:54">
      <c r="C4731" s="9"/>
      <c r="F4731" s="9"/>
      <c r="G4731" s="9"/>
      <c r="I4731" s="9"/>
      <c r="L4731" s="9"/>
      <c r="O4731" s="9"/>
      <c r="P4731" s="9"/>
      <c r="R4731" s="9"/>
      <c r="U4731" s="9"/>
      <c r="AP4731" s="9"/>
      <c r="AS4731" s="9"/>
      <c r="AV4731" s="9"/>
      <c r="AW4731" s="9"/>
      <c r="AY4731" s="9"/>
      <c r="BB4731" s="9"/>
    </row>
    <row r="4732" spans="3:54">
      <c r="C4732" s="9"/>
      <c r="F4732" s="9"/>
      <c r="G4732" s="9"/>
      <c r="I4732" s="9"/>
      <c r="L4732" s="9"/>
      <c r="O4732" s="9"/>
      <c r="P4732" s="9"/>
      <c r="R4732" s="9"/>
      <c r="U4732" s="9"/>
      <c r="AP4732" s="9"/>
      <c r="AS4732" s="9"/>
      <c r="AV4732" s="9"/>
      <c r="AW4732" s="9"/>
      <c r="AY4732" s="9"/>
      <c r="BB4732" s="9"/>
    </row>
    <row r="4733" spans="3:54">
      <c r="C4733" s="9"/>
      <c r="F4733" s="9"/>
      <c r="G4733" s="9"/>
      <c r="I4733" s="9"/>
      <c r="L4733" s="9"/>
      <c r="O4733" s="9"/>
      <c r="P4733" s="9"/>
      <c r="R4733" s="9"/>
      <c r="U4733" s="9"/>
      <c r="AP4733" s="9"/>
      <c r="AS4733" s="9"/>
      <c r="AV4733" s="9"/>
      <c r="AW4733" s="9"/>
      <c r="AY4733" s="9"/>
      <c r="BB4733" s="9"/>
    </row>
    <row r="4734" spans="3:54">
      <c r="C4734" s="9"/>
      <c r="F4734" s="9"/>
      <c r="G4734" s="9"/>
      <c r="I4734" s="9"/>
      <c r="L4734" s="9"/>
      <c r="O4734" s="9"/>
      <c r="P4734" s="9"/>
      <c r="R4734" s="9"/>
      <c r="U4734" s="9"/>
      <c r="AP4734" s="9"/>
      <c r="AS4734" s="9"/>
      <c r="AV4734" s="9"/>
      <c r="AW4734" s="9"/>
      <c r="AY4734" s="9"/>
      <c r="BB4734" s="9"/>
    </row>
    <row r="4735" spans="3:54">
      <c r="C4735" s="9"/>
      <c r="F4735" s="9"/>
      <c r="G4735" s="9"/>
      <c r="I4735" s="9"/>
      <c r="L4735" s="9"/>
      <c r="O4735" s="9"/>
      <c r="P4735" s="9"/>
      <c r="R4735" s="9"/>
      <c r="U4735" s="9"/>
      <c r="AP4735" s="9"/>
      <c r="AS4735" s="9"/>
      <c r="AV4735" s="9"/>
      <c r="AW4735" s="9"/>
      <c r="AY4735" s="9"/>
      <c r="BB4735" s="9"/>
    </row>
    <row r="4736" spans="3:54">
      <c r="C4736" s="9"/>
      <c r="F4736" s="9"/>
      <c r="G4736" s="9"/>
      <c r="I4736" s="9"/>
      <c r="L4736" s="9"/>
      <c r="O4736" s="9"/>
      <c r="P4736" s="9"/>
      <c r="R4736" s="9"/>
      <c r="U4736" s="9"/>
      <c r="AP4736" s="9"/>
      <c r="AS4736" s="9"/>
      <c r="AV4736" s="9"/>
      <c r="AW4736" s="9"/>
      <c r="AY4736" s="9"/>
      <c r="BB4736" s="9"/>
    </row>
    <row r="4737" spans="3:54">
      <c r="C4737" s="9"/>
      <c r="F4737" s="9"/>
      <c r="G4737" s="9"/>
      <c r="I4737" s="9"/>
      <c r="L4737" s="9"/>
      <c r="O4737" s="9"/>
      <c r="P4737" s="9"/>
      <c r="R4737" s="9"/>
      <c r="U4737" s="9"/>
      <c r="AP4737" s="9"/>
      <c r="AS4737" s="9"/>
      <c r="AV4737" s="9"/>
      <c r="AW4737" s="9"/>
      <c r="AY4737" s="9"/>
      <c r="BB4737" s="9"/>
    </row>
    <row r="4738" spans="3:54">
      <c r="C4738" s="9"/>
      <c r="F4738" s="9"/>
      <c r="G4738" s="9"/>
      <c r="I4738" s="9"/>
      <c r="L4738" s="9"/>
      <c r="O4738" s="9"/>
      <c r="P4738" s="9"/>
      <c r="R4738" s="9"/>
      <c r="U4738" s="9"/>
      <c r="AP4738" s="9"/>
      <c r="AS4738" s="9"/>
      <c r="AV4738" s="9"/>
      <c r="AW4738" s="9"/>
      <c r="AY4738" s="9"/>
      <c r="BB4738" s="9"/>
    </row>
    <row r="4739" spans="3:54">
      <c r="C4739" s="9"/>
      <c r="F4739" s="9"/>
      <c r="G4739" s="9"/>
      <c r="I4739" s="9"/>
      <c r="L4739" s="9"/>
      <c r="O4739" s="9"/>
      <c r="P4739" s="9"/>
      <c r="R4739" s="9"/>
      <c r="U4739" s="9"/>
      <c r="AP4739" s="9"/>
      <c r="AS4739" s="9"/>
      <c r="AV4739" s="9"/>
      <c r="AW4739" s="9"/>
      <c r="AY4739" s="9"/>
      <c r="BB4739" s="9"/>
    </row>
    <row r="4740" spans="3:54">
      <c r="C4740" s="9"/>
      <c r="F4740" s="9"/>
      <c r="G4740" s="9"/>
      <c r="I4740" s="9"/>
      <c r="L4740" s="9"/>
      <c r="O4740" s="9"/>
      <c r="P4740" s="9"/>
      <c r="R4740" s="9"/>
      <c r="U4740" s="9"/>
      <c r="AP4740" s="9"/>
      <c r="AS4740" s="9"/>
      <c r="AV4740" s="9"/>
      <c r="AW4740" s="9"/>
      <c r="AY4740" s="9"/>
      <c r="BB4740" s="9"/>
    </row>
    <row r="4741" spans="3:54">
      <c r="C4741" s="9"/>
      <c r="F4741" s="9"/>
      <c r="G4741" s="9"/>
      <c r="I4741" s="9"/>
      <c r="L4741" s="9"/>
      <c r="O4741" s="9"/>
      <c r="P4741" s="9"/>
      <c r="R4741" s="9"/>
      <c r="U4741" s="9"/>
      <c r="AP4741" s="9"/>
      <c r="AS4741" s="9"/>
      <c r="AV4741" s="9"/>
      <c r="AW4741" s="9"/>
      <c r="AY4741" s="9"/>
      <c r="BB4741" s="9"/>
    </row>
    <row r="4742" spans="3:54">
      <c r="C4742" s="9"/>
      <c r="F4742" s="9"/>
      <c r="G4742" s="9"/>
      <c r="I4742" s="9"/>
      <c r="L4742" s="9"/>
      <c r="O4742" s="9"/>
      <c r="P4742" s="9"/>
      <c r="R4742" s="9"/>
      <c r="U4742" s="9"/>
      <c r="AP4742" s="9"/>
      <c r="AS4742" s="9"/>
      <c r="AV4742" s="9"/>
      <c r="AW4742" s="9"/>
      <c r="AY4742" s="9"/>
      <c r="BB4742" s="9"/>
    </row>
    <row r="4743" spans="3:54">
      <c r="C4743" s="9"/>
      <c r="F4743" s="9"/>
      <c r="G4743" s="9"/>
      <c r="I4743" s="9"/>
      <c r="L4743" s="9"/>
      <c r="O4743" s="9"/>
      <c r="P4743" s="9"/>
      <c r="R4743" s="9"/>
      <c r="U4743" s="9"/>
      <c r="AP4743" s="9"/>
      <c r="AS4743" s="9"/>
      <c r="AV4743" s="9"/>
      <c r="AW4743" s="9"/>
      <c r="AY4743" s="9"/>
      <c r="BB4743" s="9"/>
    </row>
    <row r="4744" spans="3:54">
      <c r="C4744" s="9"/>
      <c r="F4744" s="9"/>
      <c r="G4744" s="9"/>
      <c r="I4744" s="9"/>
      <c r="L4744" s="9"/>
      <c r="O4744" s="9"/>
      <c r="P4744" s="9"/>
      <c r="R4744" s="9"/>
      <c r="U4744" s="9"/>
      <c r="AP4744" s="9"/>
      <c r="AS4744" s="9"/>
      <c r="AV4744" s="9"/>
      <c r="AW4744" s="9"/>
      <c r="AY4744" s="9"/>
      <c r="BB4744" s="9"/>
    </row>
    <row r="4745" spans="3:54">
      <c r="C4745" s="9"/>
      <c r="F4745" s="9"/>
      <c r="G4745" s="9"/>
      <c r="I4745" s="9"/>
      <c r="L4745" s="9"/>
      <c r="O4745" s="9"/>
      <c r="P4745" s="9"/>
      <c r="R4745" s="9"/>
      <c r="U4745" s="9"/>
      <c r="AP4745" s="9"/>
      <c r="AS4745" s="9"/>
      <c r="AV4745" s="9"/>
      <c r="AW4745" s="9"/>
      <c r="AY4745" s="9"/>
      <c r="BB4745" s="9"/>
    </row>
    <row r="4746" spans="3:54">
      <c r="C4746" s="9"/>
      <c r="F4746" s="9"/>
      <c r="G4746" s="9"/>
      <c r="I4746" s="9"/>
      <c r="L4746" s="9"/>
      <c r="O4746" s="9"/>
      <c r="P4746" s="9"/>
      <c r="R4746" s="9"/>
      <c r="U4746" s="9"/>
      <c r="AP4746" s="9"/>
      <c r="AS4746" s="9"/>
      <c r="AV4746" s="9"/>
      <c r="AW4746" s="9"/>
      <c r="AY4746" s="9"/>
      <c r="BB4746" s="9"/>
    </row>
    <row r="4747" spans="3:54">
      <c r="C4747" s="9"/>
      <c r="F4747" s="9"/>
      <c r="G4747" s="9"/>
      <c r="I4747" s="9"/>
      <c r="L4747" s="9"/>
      <c r="O4747" s="9"/>
      <c r="P4747" s="9"/>
      <c r="R4747" s="9"/>
      <c r="U4747" s="9"/>
      <c r="AP4747" s="9"/>
      <c r="AS4747" s="9"/>
      <c r="AV4747" s="9"/>
      <c r="AW4747" s="9"/>
      <c r="AY4747" s="9"/>
      <c r="BB4747" s="9"/>
    </row>
    <row r="4748" spans="3:54">
      <c r="C4748" s="9"/>
      <c r="F4748" s="9"/>
      <c r="G4748" s="9"/>
      <c r="I4748" s="9"/>
      <c r="L4748" s="9"/>
      <c r="O4748" s="9"/>
      <c r="P4748" s="9"/>
      <c r="R4748" s="9"/>
      <c r="U4748" s="9"/>
      <c r="AP4748" s="9"/>
      <c r="AS4748" s="9"/>
      <c r="AV4748" s="9"/>
      <c r="AW4748" s="9"/>
      <c r="AY4748" s="9"/>
      <c r="BB4748" s="9"/>
    </row>
    <row r="4749" spans="3:54">
      <c r="C4749" s="9"/>
      <c r="F4749" s="9"/>
      <c r="G4749" s="9"/>
      <c r="I4749" s="9"/>
      <c r="L4749" s="9"/>
      <c r="O4749" s="9"/>
      <c r="P4749" s="9"/>
      <c r="R4749" s="9"/>
      <c r="U4749" s="9"/>
      <c r="AP4749" s="9"/>
      <c r="AS4749" s="9"/>
      <c r="AV4749" s="9"/>
      <c r="AW4749" s="9"/>
      <c r="AY4749" s="9"/>
      <c r="BB4749" s="9"/>
    </row>
    <row r="4750" spans="3:54">
      <c r="C4750" s="9"/>
      <c r="F4750" s="9"/>
      <c r="G4750" s="9"/>
      <c r="I4750" s="9"/>
      <c r="L4750" s="9"/>
      <c r="O4750" s="9"/>
      <c r="P4750" s="9"/>
      <c r="R4750" s="9"/>
      <c r="U4750" s="9"/>
      <c r="AP4750" s="9"/>
      <c r="AS4750" s="9"/>
      <c r="AV4750" s="9"/>
      <c r="AW4750" s="9"/>
      <c r="AY4750" s="9"/>
      <c r="BB4750" s="9"/>
    </row>
    <row r="4751" spans="3:54">
      <c r="C4751" s="9"/>
      <c r="F4751" s="9"/>
      <c r="G4751" s="9"/>
      <c r="I4751" s="9"/>
      <c r="L4751" s="9"/>
      <c r="O4751" s="9"/>
      <c r="P4751" s="9"/>
      <c r="R4751" s="9"/>
      <c r="U4751" s="9"/>
      <c r="AP4751" s="9"/>
      <c r="AS4751" s="9"/>
      <c r="AV4751" s="9"/>
      <c r="AW4751" s="9"/>
      <c r="AY4751" s="9"/>
      <c r="BB4751" s="9"/>
    </row>
    <row r="4752" spans="3:54">
      <c r="C4752" s="9"/>
      <c r="F4752" s="9"/>
      <c r="G4752" s="9"/>
      <c r="I4752" s="9"/>
      <c r="L4752" s="9"/>
      <c r="O4752" s="9"/>
      <c r="P4752" s="9"/>
      <c r="R4752" s="9"/>
      <c r="U4752" s="9"/>
      <c r="AP4752" s="9"/>
      <c r="AS4752" s="9"/>
      <c r="AV4752" s="9"/>
      <c r="AW4752" s="9"/>
      <c r="AY4752" s="9"/>
      <c r="BB4752" s="9"/>
    </row>
    <row r="4753" spans="3:54">
      <c r="C4753" s="9"/>
      <c r="F4753" s="9"/>
      <c r="G4753" s="9"/>
      <c r="I4753" s="9"/>
      <c r="L4753" s="9"/>
      <c r="O4753" s="9"/>
      <c r="P4753" s="9"/>
      <c r="R4753" s="9"/>
      <c r="U4753" s="9"/>
      <c r="AP4753" s="9"/>
      <c r="AS4753" s="9"/>
      <c r="AV4753" s="9"/>
      <c r="AW4753" s="9"/>
      <c r="AY4753" s="9"/>
      <c r="BB4753" s="9"/>
    </row>
    <row r="4754" spans="3:54">
      <c r="C4754" s="9"/>
      <c r="F4754" s="9"/>
      <c r="G4754" s="9"/>
      <c r="I4754" s="9"/>
      <c r="L4754" s="9"/>
      <c r="O4754" s="9"/>
      <c r="P4754" s="9"/>
      <c r="R4754" s="9"/>
      <c r="U4754" s="9"/>
      <c r="AP4754" s="9"/>
      <c r="AS4754" s="9"/>
      <c r="AV4754" s="9"/>
      <c r="AW4754" s="9"/>
      <c r="AY4754" s="9"/>
      <c r="BB4754" s="9"/>
    </row>
    <row r="4755" spans="3:54">
      <c r="C4755" s="9"/>
      <c r="F4755" s="9"/>
      <c r="G4755" s="9"/>
      <c r="I4755" s="9"/>
      <c r="L4755" s="9"/>
      <c r="O4755" s="9"/>
      <c r="P4755" s="9"/>
      <c r="R4755" s="9"/>
      <c r="U4755" s="9"/>
      <c r="AP4755" s="9"/>
      <c r="AS4755" s="9"/>
      <c r="AV4755" s="9"/>
      <c r="AW4755" s="9"/>
      <c r="AY4755" s="9"/>
      <c r="BB4755" s="9"/>
    </row>
    <row r="4756" spans="3:54">
      <c r="C4756" s="9"/>
      <c r="F4756" s="9"/>
      <c r="G4756" s="9"/>
      <c r="I4756" s="9"/>
      <c r="L4756" s="9"/>
      <c r="O4756" s="9"/>
      <c r="P4756" s="9"/>
      <c r="R4756" s="9"/>
      <c r="U4756" s="9"/>
      <c r="AP4756" s="9"/>
      <c r="AS4756" s="9"/>
      <c r="AV4756" s="9"/>
      <c r="AW4756" s="9"/>
      <c r="AY4756" s="9"/>
      <c r="BB4756" s="9"/>
    </row>
    <row r="4757" spans="3:54">
      <c r="C4757" s="9"/>
      <c r="F4757" s="9"/>
      <c r="G4757" s="9"/>
      <c r="I4757" s="9"/>
      <c r="L4757" s="9"/>
      <c r="O4757" s="9"/>
      <c r="P4757" s="9"/>
      <c r="R4757" s="9"/>
      <c r="U4757" s="9"/>
      <c r="AP4757" s="9"/>
      <c r="AS4757" s="9"/>
      <c r="AV4757" s="9"/>
      <c r="AW4757" s="9"/>
      <c r="AY4757" s="9"/>
      <c r="BB4757" s="9"/>
    </row>
    <row r="4758" spans="3:54">
      <c r="C4758" s="9"/>
      <c r="F4758" s="9"/>
      <c r="G4758" s="9"/>
      <c r="I4758" s="9"/>
      <c r="L4758" s="9"/>
      <c r="O4758" s="9"/>
      <c r="P4758" s="9"/>
      <c r="R4758" s="9"/>
      <c r="U4758" s="9"/>
      <c r="AP4758" s="9"/>
      <c r="AS4758" s="9"/>
      <c r="AV4758" s="9"/>
      <c r="AW4758" s="9"/>
      <c r="AY4758" s="9"/>
      <c r="BB4758" s="9"/>
    </row>
    <row r="4759" spans="3:54">
      <c r="C4759" s="9"/>
      <c r="F4759" s="9"/>
      <c r="G4759" s="9"/>
      <c r="I4759" s="9"/>
      <c r="L4759" s="9"/>
      <c r="O4759" s="9"/>
      <c r="P4759" s="9"/>
      <c r="R4759" s="9"/>
      <c r="U4759" s="9"/>
      <c r="AP4759" s="9"/>
      <c r="AS4759" s="9"/>
      <c r="AV4759" s="9"/>
      <c r="AW4759" s="9"/>
      <c r="AY4759" s="9"/>
      <c r="BB4759" s="9"/>
    </row>
    <row r="4760" spans="3:54">
      <c r="C4760" s="9"/>
      <c r="F4760" s="9"/>
      <c r="G4760" s="9"/>
      <c r="I4760" s="9"/>
      <c r="L4760" s="9"/>
      <c r="O4760" s="9"/>
      <c r="P4760" s="9"/>
      <c r="R4760" s="9"/>
      <c r="U4760" s="9"/>
      <c r="AP4760" s="9"/>
      <c r="AS4760" s="9"/>
      <c r="AV4760" s="9"/>
      <c r="AW4760" s="9"/>
      <c r="AY4760" s="9"/>
      <c r="BB4760" s="9"/>
    </row>
    <row r="4761" spans="3:54">
      <c r="C4761" s="9"/>
      <c r="F4761" s="9"/>
      <c r="G4761" s="9"/>
      <c r="I4761" s="9"/>
      <c r="L4761" s="9"/>
      <c r="O4761" s="9"/>
      <c r="P4761" s="9"/>
      <c r="R4761" s="9"/>
      <c r="U4761" s="9"/>
      <c r="AP4761" s="9"/>
      <c r="AS4761" s="9"/>
      <c r="AV4761" s="9"/>
      <c r="AW4761" s="9"/>
      <c r="AY4761" s="9"/>
      <c r="BB4761" s="9"/>
    </row>
    <row r="4762" spans="3:54">
      <c r="C4762" s="9"/>
      <c r="F4762" s="9"/>
      <c r="G4762" s="9"/>
      <c r="I4762" s="9"/>
      <c r="L4762" s="9"/>
      <c r="O4762" s="9"/>
      <c r="P4762" s="9"/>
      <c r="R4762" s="9"/>
      <c r="U4762" s="9"/>
      <c r="AP4762" s="9"/>
      <c r="AS4762" s="9"/>
      <c r="AV4762" s="9"/>
      <c r="AW4762" s="9"/>
      <c r="AY4762" s="9"/>
      <c r="BB4762" s="9"/>
    </row>
    <row r="4763" spans="3:54">
      <c r="C4763" s="9"/>
      <c r="F4763" s="9"/>
      <c r="G4763" s="9"/>
      <c r="I4763" s="9"/>
      <c r="L4763" s="9"/>
      <c r="O4763" s="9"/>
      <c r="P4763" s="9"/>
      <c r="R4763" s="9"/>
      <c r="U4763" s="9"/>
      <c r="AP4763" s="9"/>
      <c r="AS4763" s="9"/>
      <c r="AV4763" s="9"/>
      <c r="AW4763" s="9"/>
      <c r="AY4763" s="9"/>
      <c r="BB4763" s="9"/>
    </row>
    <row r="4764" spans="3:54">
      <c r="C4764" s="9"/>
      <c r="F4764" s="9"/>
      <c r="G4764" s="9"/>
      <c r="I4764" s="9"/>
      <c r="L4764" s="9"/>
      <c r="O4764" s="9"/>
      <c r="P4764" s="9"/>
      <c r="R4764" s="9"/>
      <c r="U4764" s="9"/>
      <c r="AP4764" s="9"/>
      <c r="AS4764" s="9"/>
      <c r="AV4764" s="9"/>
      <c r="AW4764" s="9"/>
      <c r="AY4764" s="9"/>
      <c r="BB4764" s="9"/>
    </row>
    <row r="4765" spans="3:54">
      <c r="C4765" s="9"/>
      <c r="F4765" s="9"/>
      <c r="G4765" s="9"/>
      <c r="I4765" s="9"/>
      <c r="L4765" s="9"/>
      <c r="O4765" s="9"/>
      <c r="P4765" s="9"/>
      <c r="R4765" s="9"/>
      <c r="U4765" s="9"/>
      <c r="AP4765" s="9"/>
      <c r="AS4765" s="9"/>
      <c r="AV4765" s="9"/>
      <c r="AW4765" s="9"/>
      <c r="AY4765" s="9"/>
      <c r="BB4765" s="9"/>
    </row>
    <row r="4766" spans="3:54">
      <c r="C4766" s="9"/>
      <c r="F4766" s="9"/>
      <c r="G4766" s="9"/>
      <c r="I4766" s="9"/>
      <c r="L4766" s="9"/>
      <c r="O4766" s="9"/>
      <c r="P4766" s="9"/>
      <c r="R4766" s="9"/>
      <c r="U4766" s="9"/>
      <c r="AP4766" s="9"/>
      <c r="AS4766" s="9"/>
      <c r="AV4766" s="9"/>
      <c r="AW4766" s="9"/>
      <c r="AY4766" s="9"/>
      <c r="BB4766" s="9"/>
    </row>
    <row r="4767" spans="3:54">
      <c r="C4767" s="9"/>
      <c r="F4767" s="9"/>
      <c r="G4767" s="9"/>
      <c r="I4767" s="9"/>
      <c r="L4767" s="9"/>
      <c r="O4767" s="9"/>
      <c r="P4767" s="9"/>
      <c r="R4767" s="9"/>
      <c r="U4767" s="9"/>
      <c r="AP4767" s="9"/>
      <c r="AS4767" s="9"/>
      <c r="AV4767" s="9"/>
      <c r="AW4767" s="9"/>
      <c r="AY4767" s="9"/>
      <c r="BB4767" s="9"/>
    </row>
    <row r="4768" spans="3:54">
      <c r="C4768" s="9"/>
      <c r="F4768" s="9"/>
      <c r="G4768" s="9"/>
      <c r="I4768" s="9"/>
      <c r="L4768" s="9"/>
      <c r="O4768" s="9"/>
      <c r="P4768" s="9"/>
      <c r="R4768" s="9"/>
      <c r="U4768" s="9"/>
      <c r="AP4768" s="9"/>
      <c r="AS4768" s="9"/>
      <c r="AV4768" s="9"/>
      <c r="AW4768" s="9"/>
      <c r="AY4768" s="9"/>
      <c r="BB4768" s="9"/>
    </row>
    <row r="4769" spans="3:54">
      <c r="C4769" s="9"/>
      <c r="F4769" s="9"/>
      <c r="G4769" s="9"/>
      <c r="I4769" s="9"/>
      <c r="L4769" s="9"/>
      <c r="O4769" s="9"/>
      <c r="P4769" s="9"/>
      <c r="R4769" s="9"/>
      <c r="U4769" s="9"/>
      <c r="AP4769" s="9"/>
      <c r="AS4769" s="9"/>
      <c r="AV4769" s="9"/>
      <c r="AW4769" s="9"/>
      <c r="AY4769" s="9"/>
      <c r="BB4769" s="9"/>
    </row>
    <row r="4770" spans="3:54">
      <c r="C4770" s="9"/>
      <c r="F4770" s="9"/>
      <c r="G4770" s="9"/>
      <c r="I4770" s="9"/>
      <c r="L4770" s="9"/>
      <c r="O4770" s="9"/>
      <c r="P4770" s="9"/>
      <c r="R4770" s="9"/>
      <c r="U4770" s="9"/>
      <c r="AP4770" s="9"/>
      <c r="AS4770" s="9"/>
      <c r="AV4770" s="9"/>
      <c r="AW4770" s="9"/>
      <c r="AY4770" s="9"/>
      <c r="BB4770" s="9"/>
    </row>
    <row r="4771" spans="3:54">
      <c r="C4771" s="9"/>
      <c r="F4771" s="9"/>
      <c r="G4771" s="9"/>
      <c r="I4771" s="9"/>
      <c r="L4771" s="9"/>
      <c r="O4771" s="9"/>
      <c r="P4771" s="9"/>
      <c r="R4771" s="9"/>
      <c r="U4771" s="9"/>
      <c r="AP4771" s="9"/>
      <c r="AS4771" s="9"/>
      <c r="AV4771" s="9"/>
      <c r="AW4771" s="9"/>
      <c r="AY4771" s="9"/>
      <c r="BB4771" s="9"/>
    </row>
    <row r="4772" spans="3:54">
      <c r="C4772" s="9"/>
      <c r="F4772" s="9"/>
      <c r="G4772" s="9"/>
      <c r="I4772" s="9"/>
      <c r="L4772" s="9"/>
      <c r="O4772" s="9"/>
      <c r="P4772" s="9"/>
      <c r="R4772" s="9"/>
      <c r="U4772" s="9"/>
      <c r="AP4772" s="9"/>
      <c r="AS4772" s="9"/>
      <c r="AV4772" s="9"/>
      <c r="AW4772" s="9"/>
      <c r="AY4772" s="9"/>
      <c r="BB4772" s="9"/>
    </row>
    <row r="4773" spans="3:54">
      <c r="C4773" s="9"/>
      <c r="F4773" s="9"/>
      <c r="G4773" s="9"/>
      <c r="I4773" s="9"/>
      <c r="L4773" s="9"/>
      <c r="O4773" s="9"/>
      <c r="P4773" s="9"/>
      <c r="R4773" s="9"/>
      <c r="U4773" s="9"/>
      <c r="AP4773" s="9"/>
      <c r="AS4773" s="9"/>
      <c r="AV4773" s="9"/>
      <c r="AW4773" s="9"/>
      <c r="AY4773" s="9"/>
      <c r="BB4773" s="9"/>
    </row>
    <row r="4774" spans="3:54">
      <c r="C4774" s="9"/>
      <c r="F4774" s="9"/>
      <c r="G4774" s="9"/>
      <c r="I4774" s="9"/>
      <c r="L4774" s="9"/>
      <c r="O4774" s="9"/>
      <c r="P4774" s="9"/>
      <c r="R4774" s="9"/>
      <c r="U4774" s="9"/>
      <c r="AP4774" s="9"/>
      <c r="AS4774" s="9"/>
      <c r="AV4774" s="9"/>
      <c r="AW4774" s="9"/>
      <c r="AY4774" s="9"/>
      <c r="BB4774" s="9"/>
    </row>
    <row r="4775" spans="3:54">
      <c r="C4775" s="9"/>
      <c r="F4775" s="9"/>
      <c r="G4775" s="9"/>
      <c r="I4775" s="9"/>
      <c r="L4775" s="9"/>
      <c r="O4775" s="9"/>
      <c r="P4775" s="9"/>
      <c r="R4775" s="9"/>
      <c r="U4775" s="9"/>
      <c r="AP4775" s="9"/>
      <c r="AS4775" s="9"/>
      <c r="AV4775" s="9"/>
      <c r="AW4775" s="9"/>
      <c r="AY4775" s="9"/>
      <c r="BB4775" s="9"/>
    </row>
    <row r="4776" spans="3:54">
      <c r="C4776" s="9"/>
      <c r="F4776" s="9"/>
      <c r="G4776" s="9"/>
      <c r="I4776" s="9"/>
      <c r="L4776" s="9"/>
      <c r="O4776" s="9"/>
      <c r="P4776" s="9"/>
      <c r="R4776" s="9"/>
      <c r="U4776" s="9"/>
      <c r="AP4776" s="9"/>
      <c r="AS4776" s="9"/>
      <c r="AV4776" s="9"/>
      <c r="AW4776" s="9"/>
      <c r="AY4776" s="9"/>
      <c r="BB4776" s="9"/>
    </row>
    <row r="4777" spans="3:54">
      <c r="C4777" s="9"/>
      <c r="F4777" s="9"/>
      <c r="G4777" s="9"/>
      <c r="I4777" s="9"/>
      <c r="L4777" s="9"/>
      <c r="O4777" s="9"/>
      <c r="P4777" s="9"/>
      <c r="R4777" s="9"/>
      <c r="U4777" s="9"/>
      <c r="AP4777" s="9"/>
      <c r="AS4777" s="9"/>
      <c r="AV4777" s="9"/>
      <c r="AW4777" s="9"/>
      <c r="AY4777" s="9"/>
      <c r="BB4777" s="9"/>
    </row>
    <row r="4778" spans="3:54">
      <c r="C4778" s="9"/>
      <c r="F4778" s="9"/>
      <c r="G4778" s="9"/>
      <c r="I4778" s="9"/>
      <c r="L4778" s="9"/>
      <c r="O4778" s="9"/>
      <c r="P4778" s="9"/>
      <c r="R4778" s="9"/>
      <c r="U4778" s="9"/>
      <c r="AP4778" s="9"/>
      <c r="AS4778" s="9"/>
      <c r="AV4778" s="9"/>
      <c r="AW4778" s="9"/>
      <c r="AY4778" s="9"/>
      <c r="BB4778" s="9"/>
    </row>
    <row r="4779" spans="3:54">
      <c r="C4779" s="9"/>
      <c r="F4779" s="9"/>
      <c r="G4779" s="9"/>
      <c r="I4779" s="9"/>
      <c r="L4779" s="9"/>
      <c r="O4779" s="9"/>
      <c r="P4779" s="9"/>
      <c r="R4779" s="9"/>
      <c r="U4779" s="9"/>
      <c r="AP4779" s="9"/>
      <c r="AS4779" s="9"/>
      <c r="AV4779" s="9"/>
      <c r="AW4779" s="9"/>
      <c r="AY4779" s="9"/>
      <c r="BB4779" s="9"/>
    </row>
    <row r="4780" spans="3:54">
      <c r="C4780" s="9"/>
      <c r="F4780" s="9"/>
      <c r="G4780" s="9"/>
      <c r="I4780" s="9"/>
      <c r="L4780" s="9"/>
      <c r="O4780" s="9"/>
      <c r="P4780" s="9"/>
      <c r="R4780" s="9"/>
      <c r="U4780" s="9"/>
      <c r="AP4780" s="9"/>
      <c r="AS4780" s="9"/>
      <c r="AV4780" s="9"/>
      <c r="AW4780" s="9"/>
      <c r="AY4780" s="9"/>
      <c r="BB4780" s="9"/>
    </row>
    <row r="4781" spans="3:54">
      <c r="C4781" s="9"/>
      <c r="F4781" s="9"/>
      <c r="G4781" s="9"/>
      <c r="I4781" s="9"/>
      <c r="L4781" s="9"/>
      <c r="O4781" s="9"/>
      <c r="P4781" s="9"/>
      <c r="R4781" s="9"/>
      <c r="U4781" s="9"/>
      <c r="AP4781" s="9"/>
      <c r="AS4781" s="9"/>
      <c r="AV4781" s="9"/>
      <c r="AW4781" s="9"/>
      <c r="AY4781" s="9"/>
      <c r="BB4781" s="9"/>
    </row>
    <row r="4782" spans="3:54">
      <c r="C4782" s="9"/>
      <c r="F4782" s="9"/>
      <c r="G4782" s="9"/>
      <c r="I4782" s="9"/>
      <c r="L4782" s="9"/>
      <c r="O4782" s="9"/>
      <c r="P4782" s="9"/>
      <c r="R4782" s="9"/>
      <c r="U4782" s="9"/>
      <c r="AP4782" s="9"/>
      <c r="AS4782" s="9"/>
      <c r="AV4782" s="9"/>
      <c r="AW4782" s="9"/>
      <c r="AY4782" s="9"/>
      <c r="BB4782" s="9"/>
    </row>
    <row r="4783" spans="3:54">
      <c r="C4783" s="9"/>
      <c r="F4783" s="9"/>
      <c r="G4783" s="9"/>
      <c r="I4783" s="9"/>
      <c r="L4783" s="9"/>
      <c r="O4783" s="9"/>
      <c r="P4783" s="9"/>
      <c r="R4783" s="9"/>
      <c r="U4783" s="9"/>
      <c r="AP4783" s="9"/>
      <c r="AS4783" s="9"/>
      <c r="AV4783" s="9"/>
      <c r="AW4783" s="9"/>
      <c r="AY4783" s="9"/>
      <c r="BB4783" s="9"/>
    </row>
    <row r="4784" spans="3:54">
      <c r="C4784" s="9"/>
      <c r="F4784" s="9"/>
      <c r="G4784" s="9"/>
      <c r="I4784" s="9"/>
      <c r="L4784" s="9"/>
      <c r="O4784" s="9"/>
      <c r="P4784" s="9"/>
      <c r="R4784" s="9"/>
      <c r="U4784" s="9"/>
      <c r="AP4784" s="9"/>
      <c r="AS4784" s="9"/>
      <c r="AV4784" s="9"/>
      <c r="AW4784" s="9"/>
      <c r="AY4784" s="9"/>
      <c r="BB4784" s="9"/>
    </row>
    <row r="4785" spans="3:54">
      <c r="C4785" s="9"/>
      <c r="F4785" s="9"/>
      <c r="G4785" s="9"/>
      <c r="I4785" s="9"/>
      <c r="L4785" s="9"/>
      <c r="O4785" s="9"/>
      <c r="P4785" s="9"/>
      <c r="R4785" s="9"/>
      <c r="U4785" s="9"/>
      <c r="AP4785" s="9"/>
      <c r="AS4785" s="9"/>
      <c r="AV4785" s="9"/>
      <c r="AW4785" s="9"/>
      <c r="AY4785" s="9"/>
      <c r="BB4785" s="9"/>
    </row>
    <row r="4786" spans="3:54">
      <c r="C4786" s="9"/>
      <c r="F4786" s="9"/>
      <c r="G4786" s="9"/>
      <c r="I4786" s="9"/>
      <c r="L4786" s="9"/>
      <c r="O4786" s="9"/>
      <c r="P4786" s="9"/>
      <c r="R4786" s="9"/>
      <c r="U4786" s="9"/>
      <c r="AP4786" s="9"/>
      <c r="AS4786" s="9"/>
      <c r="AV4786" s="9"/>
      <c r="AW4786" s="9"/>
      <c r="AY4786" s="9"/>
      <c r="BB4786" s="9"/>
    </row>
    <row r="4787" spans="3:54">
      <c r="C4787" s="9"/>
      <c r="F4787" s="9"/>
      <c r="G4787" s="9"/>
      <c r="I4787" s="9"/>
      <c r="L4787" s="9"/>
      <c r="O4787" s="9"/>
      <c r="P4787" s="9"/>
      <c r="R4787" s="9"/>
      <c r="U4787" s="9"/>
      <c r="AP4787" s="9"/>
      <c r="AS4787" s="9"/>
      <c r="AV4787" s="9"/>
      <c r="AW4787" s="9"/>
      <c r="AY4787" s="9"/>
      <c r="BB4787" s="9"/>
    </row>
    <row r="4788" spans="3:54">
      <c r="C4788" s="9"/>
      <c r="F4788" s="9"/>
      <c r="G4788" s="9"/>
      <c r="I4788" s="9"/>
      <c r="L4788" s="9"/>
      <c r="O4788" s="9"/>
      <c r="P4788" s="9"/>
      <c r="R4788" s="9"/>
      <c r="U4788" s="9"/>
      <c r="AP4788" s="9"/>
      <c r="AS4788" s="9"/>
      <c r="AV4788" s="9"/>
      <c r="AW4788" s="9"/>
      <c r="AY4788" s="9"/>
      <c r="BB4788" s="9"/>
    </row>
    <row r="4789" spans="3:54">
      <c r="C4789" s="9"/>
      <c r="F4789" s="9"/>
      <c r="G4789" s="9"/>
      <c r="I4789" s="9"/>
      <c r="L4789" s="9"/>
      <c r="O4789" s="9"/>
      <c r="P4789" s="9"/>
      <c r="R4789" s="9"/>
      <c r="U4789" s="9"/>
      <c r="AP4789" s="9"/>
      <c r="AS4789" s="9"/>
      <c r="AV4789" s="9"/>
      <c r="AW4789" s="9"/>
      <c r="AY4789" s="9"/>
      <c r="BB4789" s="9"/>
    </row>
    <row r="4790" spans="3:54">
      <c r="C4790" s="9"/>
      <c r="F4790" s="9"/>
      <c r="G4790" s="9"/>
      <c r="I4790" s="9"/>
      <c r="L4790" s="9"/>
      <c r="O4790" s="9"/>
      <c r="P4790" s="9"/>
      <c r="R4790" s="9"/>
      <c r="U4790" s="9"/>
      <c r="AP4790" s="9"/>
      <c r="AS4790" s="9"/>
      <c r="AV4790" s="9"/>
      <c r="AW4790" s="9"/>
      <c r="AY4790" s="9"/>
      <c r="BB4790" s="9"/>
    </row>
    <row r="4791" spans="3:54">
      <c r="C4791" s="9"/>
      <c r="F4791" s="9"/>
      <c r="G4791" s="9"/>
      <c r="I4791" s="9"/>
      <c r="L4791" s="9"/>
      <c r="O4791" s="9"/>
      <c r="P4791" s="9"/>
      <c r="R4791" s="9"/>
      <c r="U4791" s="9"/>
      <c r="AP4791" s="9"/>
      <c r="AS4791" s="9"/>
      <c r="AV4791" s="9"/>
      <c r="AW4791" s="9"/>
      <c r="AY4791" s="9"/>
      <c r="BB4791" s="9"/>
    </row>
    <row r="4792" spans="3:54">
      <c r="C4792" s="9"/>
      <c r="F4792" s="9"/>
      <c r="G4792" s="9"/>
      <c r="I4792" s="9"/>
      <c r="L4792" s="9"/>
      <c r="O4792" s="9"/>
      <c r="P4792" s="9"/>
      <c r="R4792" s="9"/>
      <c r="U4792" s="9"/>
      <c r="AP4792" s="9"/>
      <c r="AS4792" s="9"/>
      <c r="AV4792" s="9"/>
      <c r="AW4792" s="9"/>
      <c r="AY4792" s="9"/>
      <c r="BB4792" s="9"/>
    </row>
    <row r="4793" spans="3:54">
      <c r="C4793" s="9"/>
      <c r="F4793" s="9"/>
      <c r="G4793" s="9"/>
      <c r="I4793" s="9"/>
      <c r="L4793" s="9"/>
      <c r="O4793" s="9"/>
      <c r="P4793" s="9"/>
      <c r="R4793" s="9"/>
      <c r="U4793" s="9"/>
      <c r="AP4793" s="9"/>
      <c r="AS4793" s="9"/>
      <c r="AV4793" s="9"/>
      <c r="AW4793" s="9"/>
      <c r="AY4793" s="9"/>
      <c r="BB4793" s="9"/>
    </row>
    <row r="4794" spans="3:54">
      <c r="C4794" s="9"/>
      <c r="F4794" s="9"/>
      <c r="G4794" s="9"/>
      <c r="I4794" s="9"/>
      <c r="L4794" s="9"/>
      <c r="O4794" s="9"/>
      <c r="P4794" s="9"/>
      <c r="R4794" s="9"/>
      <c r="U4794" s="9"/>
      <c r="AP4794" s="9"/>
      <c r="AS4794" s="9"/>
      <c r="AV4794" s="9"/>
      <c r="AW4794" s="9"/>
      <c r="AY4794" s="9"/>
      <c r="BB4794" s="9"/>
    </row>
    <row r="4795" spans="3:54">
      <c r="C4795" s="9"/>
      <c r="F4795" s="9"/>
      <c r="G4795" s="9"/>
      <c r="I4795" s="9"/>
      <c r="L4795" s="9"/>
      <c r="O4795" s="9"/>
      <c r="P4795" s="9"/>
      <c r="R4795" s="9"/>
      <c r="U4795" s="9"/>
      <c r="AP4795" s="9"/>
      <c r="AS4795" s="9"/>
      <c r="AV4795" s="9"/>
      <c r="AW4795" s="9"/>
      <c r="AY4795" s="9"/>
      <c r="BB4795" s="9"/>
    </row>
    <row r="4796" spans="3:54">
      <c r="C4796" s="9"/>
      <c r="F4796" s="9"/>
      <c r="G4796" s="9"/>
      <c r="I4796" s="9"/>
      <c r="L4796" s="9"/>
      <c r="O4796" s="9"/>
      <c r="P4796" s="9"/>
      <c r="R4796" s="9"/>
      <c r="U4796" s="9"/>
      <c r="AP4796" s="9"/>
      <c r="AS4796" s="9"/>
      <c r="AV4796" s="9"/>
      <c r="AW4796" s="9"/>
      <c r="AY4796" s="9"/>
      <c r="BB4796" s="9"/>
    </row>
    <row r="4797" spans="3:54">
      <c r="C4797" s="9"/>
      <c r="F4797" s="9"/>
      <c r="G4797" s="9"/>
      <c r="I4797" s="9"/>
      <c r="L4797" s="9"/>
      <c r="O4797" s="9"/>
      <c r="P4797" s="9"/>
      <c r="R4797" s="9"/>
      <c r="U4797" s="9"/>
      <c r="AP4797" s="9"/>
      <c r="AS4797" s="9"/>
      <c r="AV4797" s="9"/>
      <c r="AW4797" s="9"/>
      <c r="AY4797" s="9"/>
      <c r="BB4797" s="9"/>
    </row>
    <row r="4798" spans="3:54">
      <c r="C4798" s="9"/>
      <c r="F4798" s="9"/>
      <c r="G4798" s="9"/>
      <c r="I4798" s="9"/>
      <c r="L4798" s="9"/>
      <c r="O4798" s="9"/>
      <c r="P4798" s="9"/>
      <c r="R4798" s="9"/>
      <c r="U4798" s="9"/>
      <c r="AP4798" s="9"/>
      <c r="AS4798" s="9"/>
      <c r="AV4798" s="9"/>
      <c r="AW4798" s="9"/>
      <c r="AY4798" s="9"/>
      <c r="BB4798" s="9"/>
    </row>
    <row r="4799" spans="3:54">
      <c r="C4799" s="9"/>
      <c r="F4799" s="9"/>
      <c r="G4799" s="9"/>
      <c r="I4799" s="9"/>
      <c r="L4799" s="9"/>
      <c r="O4799" s="9"/>
      <c r="P4799" s="9"/>
      <c r="R4799" s="9"/>
      <c r="U4799" s="9"/>
      <c r="AP4799" s="9"/>
      <c r="AS4799" s="9"/>
      <c r="AV4799" s="9"/>
      <c r="AW4799" s="9"/>
      <c r="AY4799" s="9"/>
      <c r="BB4799" s="9"/>
    </row>
    <row r="4800" spans="3:54">
      <c r="C4800" s="9"/>
      <c r="F4800" s="9"/>
      <c r="G4800" s="9"/>
      <c r="I4800" s="9"/>
      <c r="L4800" s="9"/>
      <c r="O4800" s="9"/>
      <c r="P4800" s="9"/>
      <c r="R4800" s="9"/>
      <c r="U4800" s="9"/>
      <c r="AP4800" s="9"/>
      <c r="AS4800" s="9"/>
      <c r="AV4800" s="9"/>
      <c r="AW4800" s="9"/>
      <c r="AY4800" s="9"/>
      <c r="BB4800" s="9"/>
    </row>
    <row r="4801" spans="3:54">
      <c r="C4801" s="9"/>
      <c r="F4801" s="9"/>
      <c r="G4801" s="9"/>
      <c r="I4801" s="9"/>
      <c r="L4801" s="9"/>
      <c r="O4801" s="9"/>
      <c r="P4801" s="9"/>
      <c r="R4801" s="9"/>
      <c r="U4801" s="9"/>
      <c r="AP4801" s="9"/>
      <c r="AS4801" s="9"/>
      <c r="AV4801" s="9"/>
      <c r="AW4801" s="9"/>
      <c r="AY4801" s="9"/>
      <c r="BB4801" s="9"/>
    </row>
    <row r="4802" spans="3:54">
      <c r="C4802" s="9"/>
      <c r="F4802" s="9"/>
      <c r="G4802" s="9"/>
      <c r="I4802" s="9"/>
      <c r="L4802" s="9"/>
      <c r="O4802" s="9"/>
      <c r="P4802" s="9"/>
      <c r="R4802" s="9"/>
      <c r="U4802" s="9"/>
      <c r="AP4802" s="9"/>
      <c r="AS4802" s="9"/>
      <c r="AV4802" s="9"/>
      <c r="AW4802" s="9"/>
      <c r="AY4802" s="9"/>
      <c r="BB4802" s="9"/>
    </row>
    <row r="4803" spans="3:54">
      <c r="C4803" s="9"/>
      <c r="F4803" s="9"/>
      <c r="G4803" s="9"/>
      <c r="I4803" s="9"/>
      <c r="L4803" s="9"/>
      <c r="O4803" s="9"/>
      <c r="P4803" s="9"/>
      <c r="R4803" s="9"/>
      <c r="U4803" s="9"/>
      <c r="AP4803" s="9"/>
      <c r="AS4803" s="9"/>
      <c r="AV4803" s="9"/>
      <c r="AW4803" s="9"/>
      <c r="AY4803" s="9"/>
      <c r="BB4803" s="9"/>
    </row>
    <row r="4804" spans="3:54">
      <c r="C4804" s="9"/>
      <c r="F4804" s="9"/>
      <c r="G4804" s="9"/>
      <c r="I4804" s="9"/>
      <c r="L4804" s="9"/>
      <c r="O4804" s="9"/>
      <c r="P4804" s="9"/>
      <c r="R4804" s="9"/>
      <c r="U4804" s="9"/>
      <c r="AP4804" s="9"/>
      <c r="AS4804" s="9"/>
      <c r="AV4804" s="9"/>
      <c r="AW4804" s="9"/>
      <c r="AY4804" s="9"/>
      <c r="BB4804" s="9"/>
    </row>
    <row r="4805" spans="3:54">
      <c r="C4805" s="9"/>
      <c r="F4805" s="9"/>
      <c r="G4805" s="9"/>
      <c r="I4805" s="9"/>
      <c r="L4805" s="9"/>
      <c r="O4805" s="9"/>
      <c r="P4805" s="9"/>
      <c r="R4805" s="9"/>
      <c r="U4805" s="9"/>
      <c r="AP4805" s="9"/>
      <c r="AS4805" s="9"/>
      <c r="AV4805" s="9"/>
      <c r="AW4805" s="9"/>
      <c r="AY4805" s="9"/>
      <c r="BB4805" s="9"/>
    </row>
    <row r="4806" spans="3:54">
      <c r="C4806" s="9"/>
      <c r="F4806" s="9"/>
      <c r="G4806" s="9"/>
      <c r="I4806" s="9"/>
      <c r="L4806" s="9"/>
      <c r="O4806" s="9"/>
      <c r="P4806" s="9"/>
      <c r="R4806" s="9"/>
      <c r="U4806" s="9"/>
      <c r="AP4806" s="9"/>
      <c r="AS4806" s="9"/>
      <c r="AV4806" s="9"/>
      <c r="AW4806" s="9"/>
      <c r="AY4806" s="9"/>
      <c r="BB4806" s="9"/>
    </row>
    <row r="4807" spans="3:54">
      <c r="C4807" s="9"/>
      <c r="F4807" s="9"/>
      <c r="G4807" s="9"/>
      <c r="I4807" s="9"/>
      <c r="L4807" s="9"/>
      <c r="O4807" s="9"/>
      <c r="P4807" s="9"/>
      <c r="R4807" s="9"/>
      <c r="U4807" s="9"/>
      <c r="AP4807" s="9"/>
      <c r="AS4807" s="9"/>
      <c r="AV4807" s="9"/>
      <c r="AW4807" s="9"/>
      <c r="AY4807" s="9"/>
      <c r="BB4807" s="9"/>
    </row>
    <row r="4808" spans="3:54">
      <c r="C4808" s="9"/>
      <c r="F4808" s="9"/>
      <c r="G4808" s="9"/>
      <c r="I4808" s="9"/>
      <c r="L4808" s="9"/>
      <c r="O4808" s="9"/>
      <c r="P4808" s="9"/>
      <c r="R4808" s="9"/>
      <c r="U4808" s="9"/>
      <c r="AP4808" s="9"/>
      <c r="AS4808" s="9"/>
      <c r="AV4808" s="9"/>
      <c r="AW4808" s="9"/>
      <c r="AY4808" s="9"/>
      <c r="BB4808" s="9"/>
    </row>
    <row r="4809" spans="3:54">
      <c r="C4809" s="9"/>
      <c r="F4809" s="9"/>
      <c r="G4809" s="9"/>
      <c r="I4809" s="9"/>
      <c r="L4809" s="9"/>
      <c r="O4809" s="9"/>
      <c r="P4809" s="9"/>
      <c r="R4809" s="9"/>
      <c r="U4809" s="9"/>
      <c r="AP4809" s="9"/>
      <c r="AS4809" s="9"/>
      <c r="AV4809" s="9"/>
      <c r="AW4809" s="9"/>
      <c r="AY4809" s="9"/>
      <c r="BB4809" s="9"/>
    </row>
    <row r="4810" spans="3:54">
      <c r="C4810" s="9"/>
      <c r="F4810" s="9"/>
      <c r="G4810" s="9"/>
      <c r="I4810" s="9"/>
      <c r="L4810" s="9"/>
      <c r="O4810" s="9"/>
      <c r="P4810" s="9"/>
      <c r="R4810" s="9"/>
      <c r="U4810" s="9"/>
      <c r="AP4810" s="9"/>
      <c r="AS4810" s="9"/>
      <c r="AV4810" s="9"/>
      <c r="AW4810" s="9"/>
      <c r="AY4810" s="9"/>
      <c r="BB4810" s="9"/>
    </row>
    <row r="4811" spans="3:54">
      <c r="C4811" s="9"/>
      <c r="F4811" s="9"/>
      <c r="G4811" s="9"/>
      <c r="I4811" s="9"/>
      <c r="L4811" s="9"/>
      <c r="O4811" s="9"/>
      <c r="P4811" s="9"/>
      <c r="R4811" s="9"/>
      <c r="U4811" s="9"/>
      <c r="AP4811" s="9"/>
      <c r="AS4811" s="9"/>
      <c r="AV4811" s="9"/>
      <c r="AW4811" s="9"/>
      <c r="AY4811" s="9"/>
      <c r="BB4811" s="9"/>
    </row>
    <row r="4812" spans="3:54">
      <c r="C4812" s="9"/>
      <c r="F4812" s="9"/>
      <c r="G4812" s="9"/>
      <c r="I4812" s="9"/>
      <c r="L4812" s="9"/>
      <c r="O4812" s="9"/>
      <c r="P4812" s="9"/>
      <c r="R4812" s="9"/>
      <c r="U4812" s="9"/>
      <c r="AP4812" s="9"/>
      <c r="AS4812" s="9"/>
      <c r="AV4812" s="9"/>
      <c r="AW4812" s="9"/>
      <c r="AY4812" s="9"/>
      <c r="BB4812" s="9"/>
    </row>
    <row r="4813" spans="3:54">
      <c r="C4813" s="9"/>
      <c r="F4813" s="9"/>
      <c r="G4813" s="9"/>
      <c r="I4813" s="9"/>
      <c r="L4813" s="9"/>
      <c r="O4813" s="9"/>
      <c r="P4813" s="9"/>
      <c r="R4813" s="9"/>
      <c r="U4813" s="9"/>
      <c r="AP4813" s="9"/>
      <c r="AS4813" s="9"/>
      <c r="AV4813" s="9"/>
      <c r="AW4813" s="9"/>
      <c r="AY4813" s="9"/>
      <c r="BB4813" s="9"/>
    </row>
    <row r="4814" spans="3:54">
      <c r="C4814" s="9"/>
      <c r="F4814" s="9"/>
      <c r="G4814" s="9"/>
      <c r="I4814" s="9"/>
      <c r="L4814" s="9"/>
      <c r="O4814" s="9"/>
      <c r="P4814" s="9"/>
      <c r="R4814" s="9"/>
      <c r="U4814" s="9"/>
      <c r="AP4814" s="9"/>
      <c r="AS4814" s="9"/>
      <c r="AV4814" s="9"/>
      <c r="AW4814" s="9"/>
      <c r="AY4814" s="9"/>
      <c r="BB4814" s="9"/>
    </row>
    <row r="4815" spans="3:54">
      <c r="C4815" s="9"/>
      <c r="F4815" s="9"/>
      <c r="G4815" s="9"/>
      <c r="I4815" s="9"/>
      <c r="L4815" s="9"/>
      <c r="O4815" s="9"/>
      <c r="P4815" s="9"/>
      <c r="R4815" s="9"/>
      <c r="U4815" s="9"/>
      <c r="AP4815" s="9"/>
      <c r="AS4815" s="9"/>
      <c r="AV4815" s="9"/>
      <c r="AW4815" s="9"/>
      <c r="AY4815" s="9"/>
      <c r="BB4815" s="9"/>
    </row>
    <row r="4816" spans="3:54">
      <c r="C4816" s="9"/>
      <c r="F4816" s="9"/>
      <c r="G4816" s="9"/>
      <c r="I4816" s="9"/>
      <c r="L4816" s="9"/>
      <c r="O4816" s="9"/>
      <c r="P4816" s="9"/>
      <c r="R4816" s="9"/>
      <c r="U4816" s="9"/>
      <c r="AP4816" s="9"/>
      <c r="AS4816" s="9"/>
      <c r="AV4816" s="9"/>
      <c r="AW4816" s="9"/>
      <c r="AY4816" s="9"/>
      <c r="BB4816" s="9"/>
    </row>
    <row r="4817" spans="3:54">
      <c r="C4817" s="9"/>
      <c r="F4817" s="9"/>
      <c r="G4817" s="9"/>
      <c r="I4817" s="9"/>
      <c r="L4817" s="9"/>
      <c r="O4817" s="9"/>
      <c r="P4817" s="9"/>
      <c r="R4817" s="9"/>
      <c r="U4817" s="9"/>
      <c r="AP4817" s="9"/>
      <c r="AS4817" s="9"/>
      <c r="AV4817" s="9"/>
      <c r="AW4817" s="9"/>
      <c r="AY4817" s="9"/>
      <c r="BB4817" s="9"/>
    </row>
    <row r="4818" spans="3:54">
      <c r="C4818" s="9"/>
      <c r="F4818" s="9"/>
      <c r="G4818" s="9"/>
      <c r="I4818" s="9"/>
      <c r="L4818" s="9"/>
      <c r="O4818" s="9"/>
      <c r="P4818" s="9"/>
      <c r="R4818" s="9"/>
      <c r="U4818" s="9"/>
      <c r="AP4818" s="9"/>
      <c r="AS4818" s="9"/>
      <c r="AV4818" s="9"/>
      <c r="AW4818" s="9"/>
      <c r="AY4818" s="9"/>
      <c r="BB4818" s="9"/>
    </row>
    <row r="4819" spans="3:54">
      <c r="C4819" s="9"/>
      <c r="F4819" s="9"/>
      <c r="G4819" s="9"/>
      <c r="I4819" s="9"/>
      <c r="L4819" s="9"/>
      <c r="O4819" s="9"/>
      <c r="P4819" s="9"/>
      <c r="R4819" s="9"/>
      <c r="U4819" s="9"/>
      <c r="AP4819" s="9"/>
      <c r="AS4819" s="9"/>
      <c r="AV4819" s="9"/>
      <c r="AW4819" s="9"/>
      <c r="AY4819" s="9"/>
      <c r="BB4819" s="9"/>
    </row>
    <row r="4820" spans="3:54">
      <c r="C4820" s="9"/>
      <c r="F4820" s="9"/>
      <c r="G4820" s="9"/>
      <c r="I4820" s="9"/>
      <c r="L4820" s="9"/>
      <c r="O4820" s="9"/>
      <c r="P4820" s="9"/>
      <c r="R4820" s="9"/>
      <c r="U4820" s="9"/>
      <c r="AP4820" s="9"/>
      <c r="AS4820" s="9"/>
      <c r="AV4820" s="9"/>
      <c r="AW4820" s="9"/>
      <c r="AY4820" s="9"/>
      <c r="BB4820" s="9"/>
    </row>
    <row r="4821" spans="3:54">
      <c r="C4821" s="9"/>
      <c r="F4821" s="9"/>
      <c r="G4821" s="9"/>
      <c r="I4821" s="9"/>
      <c r="L4821" s="9"/>
      <c r="O4821" s="9"/>
      <c r="P4821" s="9"/>
      <c r="R4821" s="9"/>
      <c r="U4821" s="9"/>
      <c r="AP4821" s="9"/>
      <c r="AS4821" s="9"/>
      <c r="AV4821" s="9"/>
      <c r="AW4821" s="9"/>
      <c r="AY4821" s="9"/>
      <c r="BB4821" s="9"/>
    </row>
    <row r="4822" spans="3:54">
      <c r="C4822" s="9"/>
      <c r="F4822" s="9"/>
      <c r="G4822" s="9"/>
      <c r="I4822" s="9"/>
      <c r="L4822" s="9"/>
      <c r="O4822" s="9"/>
      <c r="P4822" s="9"/>
      <c r="R4822" s="9"/>
      <c r="U4822" s="9"/>
      <c r="AP4822" s="9"/>
      <c r="AS4822" s="9"/>
      <c r="AV4822" s="9"/>
      <c r="AW4822" s="9"/>
      <c r="AY4822" s="9"/>
      <c r="BB4822" s="9"/>
    </row>
    <row r="4823" spans="3:54">
      <c r="C4823" s="9"/>
      <c r="F4823" s="9"/>
      <c r="G4823" s="9"/>
      <c r="I4823" s="9"/>
      <c r="L4823" s="9"/>
      <c r="O4823" s="9"/>
      <c r="P4823" s="9"/>
      <c r="R4823" s="9"/>
      <c r="U4823" s="9"/>
      <c r="AP4823" s="9"/>
      <c r="AS4823" s="9"/>
      <c r="AV4823" s="9"/>
      <c r="AW4823" s="9"/>
      <c r="AY4823" s="9"/>
      <c r="BB4823" s="9"/>
    </row>
    <row r="4824" spans="3:54">
      <c r="C4824" s="9"/>
      <c r="F4824" s="9"/>
      <c r="G4824" s="9"/>
      <c r="I4824" s="9"/>
      <c r="L4824" s="9"/>
      <c r="O4824" s="9"/>
      <c r="P4824" s="9"/>
      <c r="R4824" s="9"/>
      <c r="U4824" s="9"/>
      <c r="AP4824" s="9"/>
      <c r="AS4824" s="9"/>
      <c r="AV4824" s="9"/>
      <c r="AW4824" s="9"/>
      <c r="AY4824" s="9"/>
      <c r="BB4824" s="9"/>
    </row>
    <row r="4825" spans="3:54">
      <c r="C4825" s="9"/>
      <c r="F4825" s="9"/>
      <c r="G4825" s="9"/>
      <c r="I4825" s="9"/>
      <c r="L4825" s="9"/>
      <c r="O4825" s="9"/>
      <c r="P4825" s="9"/>
      <c r="R4825" s="9"/>
      <c r="U4825" s="9"/>
      <c r="AP4825" s="9"/>
      <c r="AS4825" s="9"/>
      <c r="AV4825" s="9"/>
      <c r="AW4825" s="9"/>
      <c r="AY4825" s="9"/>
      <c r="BB4825" s="9"/>
    </row>
    <row r="4826" spans="3:54">
      <c r="C4826" s="9"/>
      <c r="F4826" s="9"/>
      <c r="G4826" s="9"/>
      <c r="I4826" s="9"/>
      <c r="L4826" s="9"/>
      <c r="O4826" s="9"/>
      <c r="P4826" s="9"/>
      <c r="R4826" s="9"/>
      <c r="U4826" s="9"/>
      <c r="AP4826" s="9"/>
      <c r="AS4826" s="9"/>
      <c r="AV4826" s="9"/>
      <c r="AW4826" s="9"/>
      <c r="AY4826" s="9"/>
      <c r="BB4826" s="9"/>
    </row>
    <row r="4827" spans="3:54">
      <c r="C4827" s="9"/>
      <c r="F4827" s="9"/>
      <c r="G4827" s="9"/>
      <c r="I4827" s="9"/>
      <c r="L4827" s="9"/>
      <c r="O4827" s="9"/>
      <c r="P4827" s="9"/>
      <c r="R4827" s="9"/>
      <c r="U4827" s="9"/>
      <c r="AP4827" s="9"/>
      <c r="AS4827" s="9"/>
      <c r="AV4827" s="9"/>
      <c r="AW4827" s="9"/>
      <c r="AY4827" s="9"/>
      <c r="BB4827" s="9"/>
    </row>
    <row r="4828" spans="3:54">
      <c r="C4828" s="9"/>
      <c r="F4828" s="9"/>
      <c r="G4828" s="9"/>
      <c r="I4828" s="9"/>
      <c r="L4828" s="9"/>
      <c r="O4828" s="9"/>
      <c r="P4828" s="9"/>
      <c r="R4828" s="9"/>
      <c r="U4828" s="9"/>
      <c r="AP4828" s="9"/>
      <c r="AS4828" s="9"/>
      <c r="AV4828" s="9"/>
      <c r="AW4828" s="9"/>
      <c r="AY4828" s="9"/>
      <c r="BB4828" s="9"/>
    </row>
    <row r="4829" spans="3:54">
      <c r="C4829" s="9"/>
      <c r="F4829" s="9"/>
      <c r="G4829" s="9"/>
      <c r="I4829" s="9"/>
      <c r="L4829" s="9"/>
      <c r="O4829" s="9"/>
      <c r="P4829" s="9"/>
      <c r="R4829" s="9"/>
      <c r="U4829" s="9"/>
      <c r="AP4829" s="9"/>
      <c r="AS4829" s="9"/>
      <c r="AV4829" s="9"/>
      <c r="AW4829" s="9"/>
      <c r="AY4829" s="9"/>
      <c r="BB4829" s="9"/>
    </row>
    <row r="4830" spans="3:54">
      <c r="C4830" s="9"/>
      <c r="F4830" s="9"/>
      <c r="G4830" s="9"/>
      <c r="I4830" s="9"/>
      <c r="L4830" s="9"/>
      <c r="O4830" s="9"/>
      <c r="P4830" s="9"/>
      <c r="R4830" s="9"/>
      <c r="U4830" s="9"/>
      <c r="AP4830" s="9"/>
      <c r="AS4830" s="9"/>
      <c r="AV4830" s="9"/>
      <c r="AW4830" s="9"/>
      <c r="AY4830" s="9"/>
      <c r="BB4830" s="9"/>
    </row>
    <row r="4831" spans="3:54">
      <c r="C4831" s="9"/>
      <c r="F4831" s="9"/>
      <c r="G4831" s="9"/>
      <c r="I4831" s="9"/>
      <c r="L4831" s="9"/>
      <c r="O4831" s="9"/>
      <c r="P4831" s="9"/>
      <c r="R4831" s="9"/>
      <c r="U4831" s="9"/>
      <c r="AP4831" s="9"/>
      <c r="AS4831" s="9"/>
      <c r="AV4831" s="9"/>
      <c r="AW4831" s="9"/>
      <c r="AY4831" s="9"/>
      <c r="BB4831" s="9"/>
    </row>
    <row r="4832" spans="3:54">
      <c r="C4832" s="9"/>
      <c r="F4832" s="9"/>
      <c r="G4832" s="9"/>
      <c r="I4832" s="9"/>
      <c r="L4832" s="9"/>
      <c r="O4832" s="9"/>
      <c r="P4832" s="9"/>
      <c r="R4832" s="9"/>
      <c r="U4832" s="9"/>
      <c r="AP4832" s="9"/>
      <c r="AS4832" s="9"/>
      <c r="AV4832" s="9"/>
      <c r="AW4832" s="9"/>
      <c r="AY4832" s="9"/>
      <c r="BB4832" s="9"/>
    </row>
    <row r="4833" spans="3:54">
      <c r="C4833" s="9"/>
      <c r="F4833" s="9"/>
      <c r="G4833" s="9"/>
      <c r="I4833" s="9"/>
      <c r="L4833" s="9"/>
      <c r="O4833" s="9"/>
      <c r="P4833" s="9"/>
      <c r="R4833" s="9"/>
      <c r="U4833" s="9"/>
      <c r="AP4833" s="9"/>
      <c r="AS4833" s="9"/>
      <c r="AV4833" s="9"/>
      <c r="AW4833" s="9"/>
      <c r="AY4833" s="9"/>
      <c r="BB4833" s="9"/>
    </row>
    <row r="4834" spans="3:54">
      <c r="C4834" s="9"/>
      <c r="F4834" s="9"/>
      <c r="G4834" s="9"/>
      <c r="I4834" s="9"/>
      <c r="L4834" s="9"/>
      <c r="O4834" s="9"/>
      <c r="P4834" s="9"/>
      <c r="R4834" s="9"/>
      <c r="U4834" s="9"/>
      <c r="AP4834" s="9"/>
      <c r="AS4834" s="9"/>
      <c r="AV4834" s="9"/>
      <c r="AW4834" s="9"/>
      <c r="AY4834" s="9"/>
      <c r="BB4834" s="9"/>
    </row>
    <row r="4835" spans="3:54">
      <c r="C4835" s="9"/>
      <c r="F4835" s="9"/>
      <c r="G4835" s="9"/>
      <c r="I4835" s="9"/>
      <c r="L4835" s="9"/>
      <c r="O4835" s="9"/>
      <c r="P4835" s="9"/>
      <c r="R4835" s="9"/>
      <c r="U4835" s="9"/>
      <c r="AP4835" s="9"/>
      <c r="AS4835" s="9"/>
      <c r="AV4835" s="9"/>
      <c r="AW4835" s="9"/>
      <c r="AY4835" s="9"/>
      <c r="BB4835" s="9"/>
    </row>
    <row r="4836" spans="3:54">
      <c r="C4836" s="9"/>
      <c r="F4836" s="9"/>
      <c r="G4836" s="9"/>
      <c r="I4836" s="9"/>
      <c r="L4836" s="9"/>
      <c r="O4836" s="9"/>
      <c r="P4836" s="9"/>
      <c r="R4836" s="9"/>
      <c r="U4836" s="9"/>
      <c r="AP4836" s="9"/>
      <c r="AS4836" s="9"/>
      <c r="AV4836" s="9"/>
      <c r="AW4836" s="9"/>
      <c r="AY4836" s="9"/>
      <c r="BB4836" s="9"/>
    </row>
    <row r="4837" spans="3:54">
      <c r="C4837" s="9"/>
      <c r="F4837" s="9"/>
      <c r="G4837" s="9"/>
      <c r="I4837" s="9"/>
      <c r="L4837" s="9"/>
      <c r="O4837" s="9"/>
      <c r="P4837" s="9"/>
      <c r="R4837" s="9"/>
      <c r="U4837" s="9"/>
      <c r="AP4837" s="9"/>
      <c r="AS4837" s="9"/>
      <c r="AV4837" s="9"/>
      <c r="AW4837" s="9"/>
      <c r="AY4837" s="9"/>
      <c r="BB4837" s="9"/>
    </row>
    <row r="4838" spans="3:54">
      <c r="C4838" s="9"/>
      <c r="F4838" s="9"/>
      <c r="G4838" s="9"/>
      <c r="I4838" s="9"/>
      <c r="L4838" s="9"/>
      <c r="O4838" s="9"/>
      <c r="P4838" s="9"/>
      <c r="R4838" s="9"/>
      <c r="U4838" s="9"/>
      <c r="AP4838" s="9"/>
      <c r="AS4838" s="9"/>
      <c r="AV4838" s="9"/>
      <c r="AW4838" s="9"/>
      <c r="AY4838" s="9"/>
      <c r="BB4838" s="9"/>
    </row>
    <row r="4839" spans="3:54">
      <c r="C4839" s="9"/>
      <c r="F4839" s="9"/>
      <c r="G4839" s="9"/>
      <c r="I4839" s="9"/>
      <c r="L4839" s="9"/>
      <c r="O4839" s="9"/>
      <c r="P4839" s="9"/>
      <c r="R4839" s="9"/>
      <c r="U4839" s="9"/>
      <c r="AP4839" s="9"/>
      <c r="AS4839" s="9"/>
      <c r="AV4839" s="9"/>
      <c r="AW4839" s="9"/>
      <c r="AY4839" s="9"/>
      <c r="BB4839" s="9"/>
    </row>
    <row r="4840" spans="3:54">
      <c r="C4840" s="9"/>
      <c r="F4840" s="9"/>
      <c r="G4840" s="9"/>
      <c r="I4840" s="9"/>
      <c r="L4840" s="9"/>
      <c r="O4840" s="9"/>
      <c r="P4840" s="9"/>
      <c r="R4840" s="9"/>
      <c r="U4840" s="9"/>
      <c r="AP4840" s="9"/>
      <c r="AS4840" s="9"/>
      <c r="AV4840" s="9"/>
      <c r="AW4840" s="9"/>
      <c r="AY4840" s="9"/>
      <c r="BB4840" s="9"/>
    </row>
    <row r="4841" spans="3:54">
      <c r="C4841" s="9"/>
      <c r="F4841" s="9"/>
      <c r="G4841" s="9"/>
      <c r="I4841" s="9"/>
      <c r="L4841" s="9"/>
      <c r="O4841" s="9"/>
      <c r="P4841" s="9"/>
      <c r="R4841" s="9"/>
      <c r="U4841" s="9"/>
      <c r="AP4841" s="9"/>
      <c r="AS4841" s="9"/>
      <c r="AV4841" s="9"/>
      <c r="AW4841" s="9"/>
      <c r="AY4841" s="9"/>
      <c r="BB4841" s="9"/>
    </row>
    <row r="4842" spans="3:54">
      <c r="C4842" s="9"/>
      <c r="F4842" s="9"/>
      <c r="G4842" s="9"/>
      <c r="I4842" s="9"/>
      <c r="L4842" s="9"/>
      <c r="O4842" s="9"/>
      <c r="P4842" s="9"/>
      <c r="R4842" s="9"/>
      <c r="U4842" s="9"/>
      <c r="AP4842" s="9"/>
      <c r="AS4842" s="9"/>
      <c r="AV4842" s="9"/>
      <c r="AW4842" s="9"/>
      <c r="AY4842" s="9"/>
      <c r="BB4842" s="9"/>
    </row>
    <row r="4843" spans="3:54">
      <c r="C4843" s="9"/>
      <c r="F4843" s="9"/>
      <c r="G4843" s="9"/>
      <c r="I4843" s="9"/>
      <c r="L4843" s="9"/>
      <c r="O4843" s="9"/>
      <c r="P4843" s="9"/>
      <c r="R4843" s="9"/>
      <c r="U4843" s="9"/>
      <c r="AP4843" s="9"/>
      <c r="AS4843" s="9"/>
      <c r="AV4843" s="9"/>
      <c r="AW4843" s="9"/>
      <c r="AY4843" s="9"/>
      <c r="BB4843" s="9"/>
    </row>
    <row r="4844" spans="3:54">
      <c r="C4844" s="9"/>
      <c r="F4844" s="9"/>
      <c r="G4844" s="9"/>
      <c r="I4844" s="9"/>
      <c r="L4844" s="9"/>
      <c r="O4844" s="9"/>
      <c r="P4844" s="9"/>
      <c r="R4844" s="9"/>
      <c r="U4844" s="9"/>
      <c r="AP4844" s="9"/>
      <c r="AS4844" s="9"/>
      <c r="AV4844" s="9"/>
      <c r="AW4844" s="9"/>
      <c r="AY4844" s="9"/>
      <c r="BB4844" s="9"/>
    </row>
    <row r="4845" spans="3:54">
      <c r="C4845" s="9"/>
      <c r="F4845" s="9"/>
      <c r="G4845" s="9"/>
      <c r="I4845" s="9"/>
      <c r="L4845" s="9"/>
      <c r="O4845" s="9"/>
      <c r="P4845" s="9"/>
      <c r="R4845" s="9"/>
      <c r="U4845" s="9"/>
      <c r="AP4845" s="9"/>
      <c r="AS4845" s="9"/>
      <c r="AV4845" s="9"/>
      <c r="AW4845" s="9"/>
      <c r="AY4845" s="9"/>
      <c r="BB4845" s="9"/>
    </row>
    <row r="4846" spans="3:54">
      <c r="C4846" s="9"/>
      <c r="F4846" s="9"/>
      <c r="G4846" s="9"/>
      <c r="I4846" s="9"/>
      <c r="L4846" s="9"/>
      <c r="O4846" s="9"/>
      <c r="P4846" s="9"/>
      <c r="R4846" s="9"/>
      <c r="U4846" s="9"/>
      <c r="AP4846" s="9"/>
      <c r="AS4846" s="9"/>
      <c r="AV4846" s="9"/>
      <c r="AW4846" s="9"/>
      <c r="AY4846" s="9"/>
      <c r="BB4846" s="9"/>
    </row>
    <row r="4847" spans="3:54">
      <c r="C4847" s="9"/>
      <c r="F4847" s="9"/>
      <c r="G4847" s="9"/>
      <c r="I4847" s="9"/>
      <c r="L4847" s="9"/>
      <c r="O4847" s="9"/>
      <c r="P4847" s="9"/>
      <c r="R4847" s="9"/>
      <c r="U4847" s="9"/>
      <c r="AP4847" s="9"/>
      <c r="AS4847" s="9"/>
      <c r="AV4847" s="9"/>
      <c r="AW4847" s="9"/>
      <c r="AY4847" s="9"/>
      <c r="BB4847" s="9"/>
    </row>
    <row r="4848" spans="3:54">
      <c r="C4848" s="9"/>
      <c r="F4848" s="9"/>
      <c r="G4848" s="9"/>
      <c r="I4848" s="9"/>
      <c r="L4848" s="9"/>
      <c r="O4848" s="9"/>
      <c r="P4848" s="9"/>
      <c r="R4848" s="9"/>
      <c r="U4848" s="9"/>
      <c r="AP4848" s="9"/>
      <c r="AS4848" s="9"/>
      <c r="AV4848" s="9"/>
      <c r="AW4848" s="9"/>
      <c r="AY4848" s="9"/>
      <c r="BB4848" s="9"/>
    </row>
    <row r="4849" spans="3:54">
      <c r="C4849" s="9"/>
      <c r="F4849" s="9"/>
      <c r="G4849" s="9"/>
      <c r="I4849" s="9"/>
      <c r="L4849" s="9"/>
      <c r="O4849" s="9"/>
      <c r="P4849" s="9"/>
      <c r="R4849" s="9"/>
      <c r="U4849" s="9"/>
      <c r="AP4849" s="9"/>
      <c r="AS4849" s="9"/>
      <c r="AV4849" s="9"/>
      <c r="AW4849" s="9"/>
      <c r="AY4849" s="9"/>
      <c r="BB4849" s="9"/>
    </row>
    <row r="4850" spans="3:54">
      <c r="C4850" s="9"/>
      <c r="F4850" s="9"/>
      <c r="G4850" s="9"/>
      <c r="I4850" s="9"/>
      <c r="L4850" s="9"/>
      <c r="O4850" s="9"/>
      <c r="P4850" s="9"/>
      <c r="R4850" s="9"/>
      <c r="U4850" s="9"/>
      <c r="AP4850" s="9"/>
      <c r="AS4850" s="9"/>
      <c r="AV4850" s="9"/>
      <c r="AW4850" s="9"/>
      <c r="AY4850" s="9"/>
      <c r="BB4850" s="9"/>
    </row>
    <row r="4851" spans="3:54">
      <c r="C4851" s="9"/>
      <c r="F4851" s="9"/>
      <c r="G4851" s="9"/>
      <c r="I4851" s="9"/>
      <c r="L4851" s="9"/>
      <c r="O4851" s="9"/>
      <c r="P4851" s="9"/>
      <c r="R4851" s="9"/>
      <c r="U4851" s="9"/>
      <c r="AP4851" s="9"/>
      <c r="AS4851" s="9"/>
      <c r="AV4851" s="9"/>
      <c r="AW4851" s="9"/>
      <c r="AY4851" s="9"/>
      <c r="BB4851" s="9"/>
    </row>
    <row r="4852" spans="3:54">
      <c r="C4852" s="9"/>
      <c r="F4852" s="9"/>
      <c r="G4852" s="9"/>
      <c r="I4852" s="9"/>
      <c r="L4852" s="9"/>
      <c r="O4852" s="9"/>
      <c r="P4852" s="9"/>
      <c r="R4852" s="9"/>
      <c r="U4852" s="9"/>
      <c r="AP4852" s="9"/>
      <c r="AS4852" s="9"/>
      <c r="AV4852" s="9"/>
      <c r="AW4852" s="9"/>
      <c r="AY4852" s="9"/>
      <c r="BB4852" s="9"/>
    </row>
    <row r="4853" spans="3:54">
      <c r="C4853" s="9"/>
      <c r="F4853" s="9"/>
      <c r="G4853" s="9"/>
      <c r="I4853" s="9"/>
      <c r="L4853" s="9"/>
      <c r="O4853" s="9"/>
      <c r="P4853" s="9"/>
      <c r="R4853" s="9"/>
      <c r="U4853" s="9"/>
      <c r="AP4853" s="9"/>
      <c r="AS4853" s="9"/>
      <c r="AV4853" s="9"/>
      <c r="AW4853" s="9"/>
      <c r="AY4853" s="9"/>
      <c r="BB4853" s="9"/>
    </row>
    <row r="4854" spans="3:54">
      <c r="C4854" s="9"/>
      <c r="F4854" s="9"/>
      <c r="G4854" s="9"/>
      <c r="I4854" s="9"/>
      <c r="L4854" s="9"/>
      <c r="O4854" s="9"/>
      <c r="P4854" s="9"/>
      <c r="R4854" s="9"/>
      <c r="U4854" s="9"/>
      <c r="AP4854" s="9"/>
      <c r="AS4854" s="9"/>
      <c r="AV4854" s="9"/>
      <c r="AW4854" s="9"/>
      <c r="AY4854" s="9"/>
      <c r="BB4854" s="9"/>
    </row>
    <row r="4855" spans="3:54">
      <c r="C4855" s="9"/>
      <c r="F4855" s="9"/>
      <c r="G4855" s="9"/>
      <c r="I4855" s="9"/>
      <c r="L4855" s="9"/>
      <c r="O4855" s="9"/>
      <c r="P4855" s="9"/>
      <c r="R4855" s="9"/>
      <c r="U4855" s="9"/>
      <c r="AP4855" s="9"/>
      <c r="AS4855" s="9"/>
      <c r="AV4855" s="9"/>
      <c r="AW4855" s="9"/>
      <c r="AY4855" s="9"/>
      <c r="BB4855" s="9"/>
    </row>
    <row r="4856" spans="3:54">
      <c r="C4856" s="9"/>
      <c r="F4856" s="9"/>
      <c r="G4856" s="9"/>
      <c r="I4856" s="9"/>
      <c r="L4856" s="9"/>
      <c r="O4856" s="9"/>
      <c r="P4856" s="9"/>
      <c r="R4856" s="9"/>
      <c r="U4856" s="9"/>
      <c r="AP4856" s="9"/>
      <c r="AS4856" s="9"/>
      <c r="AV4856" s="9"/>
      <c r="AW4856" s="9"/>
      <c r="AY4856" s="9"/>
      <c r="BB4856" s="9"/>
    </row>
    <row r="4857" spans="3:54">
      <c r="C4857" s="9"/>
      <c r="F4857" s="9"/>
      <c r="G4857" s="9"/>
      <c r="I4857" s="9"/>
      <c r="L4857" s="9"/>
      <c r="O4857" s="9"/>
      <c r="P4857" s="9"/>
      <c r="R4857" s="9"/>
      <c r="U4857" s="9"/>
      <c r="AP4857" s="9"/>
      <c r="AS4857" s="9"/>
      <c r="AV4857" s="9"/>
      <c r="AW4857" s="9"/>
      <c r="AY4857" s="9"/>
      <c r="BB4857" s="9"/>
    </row>
    <row r="4858" spans="3:54">
      <c r="C4858" s="9"/>
      <c r="F4858" s="9"/>
      <c r="G4858" s="9"/>
      <c r="I4858" s="9"/>
      <c r="L4858" s="9"/>
      <c r="O4858" s="9"/>
      <c r="P4858" s="9"/>
      <c r="R4858" s="9"/>
      <c r="U4858" s="9"/>
      <c r="AP4858" s="9"/>
      <c r="AS4858" s="9"/>
      <c r="AV4858" s="9"/>
      <c r="AW4858" s="9"/>
      <c r="AY4858" s="9"/>
      <c r="BB4858" s="9"/>
    </row>
    <row r="4859" spans="3:54">
      <c r="C4859" s="9"/>
      <c r="F4859" s="9"/>
      <c r="G4859" s="9"/>
      <c r="I4859" s="9"/>
      <c r="L4859" s="9"/>
      <c r="O4859" s="9"/>
      <c r="P4859" s="9"/>
      <c r="R4859" s="9"/>
      <c r="U4859" s="9"/>
      <c r="AP4859" s="9"/>
      <c r="AS4859" s="9"/>
      <c r="AV4859" s="9"/>
      <c r="AW4859" s="9"/>
      <c r="AY4859" s="9"/>
      <c r="BB4859" s="9"/>
    </row>
    <row r="4860" spans="3:54">
      <c r="C4860" s="9"/>
      <c r="F4860" s="9"/>
      <c r="G4860" s="9"/>
      <c r="I4860" s="9"/>
      <c r="L4860" s="9"/>
      <c r="O4860" s="9"/>
      <c r="P4860" s="9"/>
      <c r="R4860" s="9"/>
      <c r="U4860" s="9"/>
      <c r="AP4860" s="9"/>
      <c r="AS4860" s="9"/>
      <c r="AV4860" s="9"/>
      <c r="AW4860" s="9"/>
      <c r="AY4860" s="9"/>
      <c r="BB4860" s="9"/>
    </row>
    <row r="4861" spans="3:54">
      <c r="C4861" s="9"/>
      <c r="F4861" s="9"/>
      <c r="G4861" s="9"/>
      <c r="I4861" s="9"/>
      <c r="L4861" s="9"/>
      <c r="O4861" s="9"/>
      <c r="P4861" s="9"/>
      <c r="R4861" s="9"/>
      <c r="U4861" s="9"/>
      <c r="AP4861" s="9"/>
      <c r="AS4861" s="9"/>
      <c r="AV4861" s="9"/>
      <c r="AW4861" s="9"/>
      <c r="AY4861" s="9"/>
      <c r="BB4861" s="9"/>
    </row>
    <row r="4862" spans="3:54">
      <c r="C4862" s="9"/>
      <c r="F4862" s="9"/>
      <c r="G4862" s="9"/>
      <c r="I4862" s="9"/>
      <c r="L4862" s="9"/>
      <c r="O4862" s="9"/>
      <c r="P4862" s="9"/>
      <c r="R4862" s="9"/>
      <c r="U4862" s="9"/>
      <c r="AP4862" s="9"/>
      <c r="AS4862" s="9"/>
      <c r="AV4862" s="9"/>
      <c r="AW4862" s="9"/>
      <c r="AY4862" s="9"/>
      <c r="BB4862" s="9"/>
    </row>
    <row r="4863" spans="3:54">
      <c r="C4863" s="9"/>
      <c r="F4863" s="9"/>
      <c r="G4863" s="9"/>
      <c r="I4863" s="9"/>
      <c r="L4863" s="9"/>
      <c r="O4863" s="9"/>
      <c r="P4863" s="9"/>
      <c r="R4863" s="9"/>
      <c r="U4863" s="9"/>
      <c r="AP4863" s="9"/>
      <c r="AS4863" s="9"/>
      <c r="AV4863" s="9"/>
      <c r="AW4863" s="9"/>
      <c r="AY4863" s="9"/>
      <c r="BB4863" s="9"/>
    </row>
    <row r="4864" spans="3:54">
      <c r="C4864" s="9"/>
      <c r="F4864" s="9"/>
      <c r="G4864" s="9"/>
      <c r="I4864" s="9"/>
      <c r="L4864" s="9"/>
      <c r="O4864" s="9"/>
      <c r="P4864" s="9"/>
      <c r="R4864" s="9"/>
      <c r="U4864" s="9"/>
      <c r="AP4864" s="9"/>
      <c r="AS4864" s="9"/>
      <c r="AV4864" s="9"/>
      <c r="AW4864" s="9"/>
      <c r="AY4864" s="9"/>
      <c r="BB4864" s="9"/>
    </row>
    <row r="4865" spans="3:54">
      <c r="C4865" s="9"/>
      <c r="F4865" s="9"/>
      <c r="G4865" s="9"/>
      <c r="I4865" s="9"/>
      <c r="L4865" s="9"/>
      <c r="O4865" s="9"/>
      <c r="P4865" s="9"/>
      <c r="R4865" s="9"/>
      <c r="U4865" s="9"/>
      <c r="AP4865" s="9"/>
      <c r="AS4865" s="9"/>
      <c r="AV4865" s="9"/>
      <c r="AW4865" s="9"/>
      <c r="AY4865" s="9"/>
      <c r="BB4865" s="9"/>
    </row>
    <row r="4866" spans="3:54">
      <c r="C4866" s="9"/>
      <c r="F4866" s="9"/>
      <c r="G4866" s="9"/>
      <c r="I4866" s="9"/>
      <c r="L4866" s="9"/>
      <c r="O4866" s="9"/>
      <c r="P4866" s="9"/>
      <c r="R4866" s="9"/>
      <c r="U4866" s="9"/>
      <c r="AP4866" s="9"/>
      <c r="AS4866" s="9"/>
      <c r="AV4866" s="9"/>
      <c r="AW4866" s="9"/>
      <c r="AY4866" s="9"/>
      <c r="BB4866" s="9"/>
    </row>
    <row r="4867" spans="3:54">
      <c r="C4867" s="9"/>
      <c r="F4867" s="9"/>
      <c r="G4867" s="9"/>
      <c r="I4867" s="9"/>
      <c r="L4867" s="9"/>
      <c r="O4867" s="9"/>
      <c r="P4867" s="9"/>
      <c r="R4867" s="9"/>
      <c r="U4867" s="9"/>
      <c r="AP4867" s="9"/>
      <c r="AS4867" s="9"/>
      <c r="AV4867" s="9"/>
      <c r="AW4867" s="9"/>
      <c r="AY4867" s="9"/>
      <c r="BB4867" s="9"/>
    </row>
    <row r="4868" spans="3:54">
      <c r="C4868" s="9"/>
      <c r="F4868" s="9"/>
      <c r="G4868" s="9"/>
      <c r="I4868" s="9"/>
      <c r="L4868" s="9"/>
      <c r="O4868" s="9"/>
      <c r="P4868" s="9"/>
      <c r="R4868" s="9"/>
      <c r="U4868" s="9"/>
      <c r="AP4868" s="9"/>
      <c r="AS4868" s="9"/>
      <c r="AV4868" s="9"/>
      <c r="AW4868" s="9"/>
      <c r="AY4868" s="9"/>
      <c r="BB4868" s="9"/>
    </row>
    <row r="4869" spans="3:54">
      <c r="C4869" s="9"/>
      <c r="F4869" s="9"/>
      <c r="G4869" s="9"/>
      <c r="I4869" s="9"/>
      <c r="L4869" s="9"/>
      <c r="O4869" s="9"/>
      <c r="P4869" s="9"/>
      <c r="R4869" s="9"/>
      <c r="U4869" s="9"/>
      <c r="AP4869" s="9"/>
      <c r="AS4869" s="9"/>
      <c r="AV4869" s="9"/>
      <c r="AW4869" s="9"/>
      <c r="AY4869" s="9"/>
      <c r="BB4869" s="9"/>
    </row>
    <row r="4870" spans="3:54">
      <c r="C4870" s="9"/>
      <c r="F4870" s="9"/>
      <c r="G4870" s="9"/>
      <c r="I4870" s="9"/>
      <c r="L4870" s="9"/>
      <c r="O4870" s="9"/>
      <c r="P4870" s="9"/>
      <c r="R4870" s="9"/>
      <c r="U4870" s="9"/>
      <c r="AP4870" s="9"/>
      <c r="AS4870" s="9"/>
      <c r="AV4870" s="9"/>
      <c r="AW4870" s="9"/>
      <c r="AY4870" s="9"/>
      <c r="BB4870" s="9"/>
    </row>
    <row r="4871" spans="3:54">
      <c r="C4871" s="9"/>
      <c r="F4871" s="9"/>
      <c r="G4871" s="9"/>
      <c r="I4871" s="9"/>
      <c r="L4871" s="9"/>
      <c r="O4871" s="9"/>
      <c r="P4871" s="9"/>
      <c r="R4871" s="9"/>
      <c r="U4871" s="9"/>
      <c r="AP4871" s="9"/>
      <c r="AS4871" s="9"/>
      <c r="AV4871" s="9"/>
      <c r="AW4871" s="9"/>
      <c r="AY4871" s="9"/>
      <c r="BB4871" s="9"/>
    </row>
    <row r="4872" spans="3:54">
      <c r="C4872" s="9"/>
      <c r="F4872" s="9"/>
      <c r="G4872" s="9"/>
      <c r="I4872" s="9"/>
      <c r="L4872" s="9"/>
      <c r="O4872" s="9"/>
      <c r="P4872" s="9"/>
      <c r="R4872" s="9"/>
      <c r="U4872" s="9"/>
      <c r="AP4872" s="9"/>
      <c r="AS4872" s="9"/>
      <c r="AV4872" s="9"/>
      <c r="AW4872" s="9"/>
      <c r="AY4872" s="9"/>
      <c r="BB4872" s="9"/>
    </row>
    <row r="4873" spans="3:54">
      <c r="C4873" s="9"/>
      <c r="F4873" s="9"/>
      <c r="G4873" s="9"/>
      <c r="I4873" s="9"/>
      <c r="L4873" s="9"/>
      <c r="O4873" s="9"/>
      <c r="P4873" s="9"/>
      <c r="R4873" s="9"/>
      <c r="U4873" s="9"/>
      <c r="AP4873" s="9"/>
      <c r="AS4873" s="9"/>
      <c r="AV4873" s="9"/>
      <c r="AW4873" s="9"/>
      <c r="AY4873" s="9"/>
      <c r="BB4873" s="9"/>
    </row>
    <row r="4874" spans="3:54">
      <c r="C4874" s="9"/>
      <c r="F4874" s="9"/>
      <c r="G4874" s="9"/>
      <c r="I4874" s="9"/>
      <c r="L4874" s="9"/>
      <c r="O4874" s="9"/>
      <c r="P4874" s="9"/>
      <c r="R4874" s="9"/>
      <c r="U4874" s="9"/>
      <c r="AP4874" s="9"/>
      <c r="AS4874" s="9"/>
      <c r="AV4874" s="9"/>
      <c r="AW4874" s="9"/>
      <c r="AY4874" s="9"/>
      <c r="BB4874" s="9"/>
    </row>
    <row r="4875" spans="3:54">
      <c r="C4875" s="9"/>
      <c r="F4875" s="9"/>
      <c r="G4875" s="9"/>
      <c r="I4875" s="9"/>
      <c r="L4875" s="9"/>
      <c r="O4875" s="9"/>
      <c r="P4875" s="9"/>
      <c r="R4875" s="9"/>
      <c r="U4875" s="9"/>
      <c r="AP4875" s="9"/>
      <c r="AS4875" s="9"/>
      <c r="AV4875" s="9"/>
      <c r="AW4875" s="9"/>
      <c r="AY4875" s="9"/>
      <c r="BB4875" s="9"/>
    </row>
    <row r="4876" spans="3:54">
      <c r="C4876" s="9"/>
      <c r="F4876" s="9"/>
      <c r="G4876" s="9"/>
      <c r="I4876" s="9"/>
      <c r="L4876" s="9"/>
      <c r="O4876" s="9"/>
      <c r="P4876" s="9"/>
      <c r="R4876" s="9"/>
      <c r="U4876" s="9"/>
      <c r="AP4876" s="9"/>
      <c r="AS4876" s="9"/>
      <c r="AV4876" s="9"/>
      <c r="AW4876" s="9"/>
      <c r="AY4876" s="9"/>
      <c r="BB4876" s="9"/>
    </row>
    <row r="4877" spans="3:54">
      <c r="C4877" s="9"/>
      <c r="F4877" s="9"/>
      <c r="G4877" s="9"/>
      <c r="I4877" s="9"/>
      <c r="L4877" s="9"/>
      <c r="O4877" s="9"/>
      <c r="P4877" s="9"/>
      <c r="R4877" s="9"/>
      <c r="U4877" s="9"/>
      <c r="AP4877" s="9"/>
      <c r="AS4877" s="9"/>
      <c r="AV4877" s="9"/>
      <c r="AW4877" s="9"/>
      <c r="AY4877" s="9"/>
      <c r="BB4877" s="9"/>
    </row>
    <row r="4878" spans="3:54">
      <c r="C4878" s="9"/>
      <c r="F4878" s="9"/>
      <c r="G4878" s="9"/>
      <c r="I4878" s="9"/>
      <c r="L4878" s="9"/>
      <c r="O4878" s="9"/>
      <c r="P4878" s="9"/>
      <c r="R4878" s="9"/>
      <c r="U4878" s="9"/>
      <c r="AP4878" s="9"/>
      <c r="AS4878" s="9"/>
      <c r="AV4878" s="9"/>
      <c r="AW4878" s="9"/>
      <c r="AY4878" s="9"/>
      <c r="BB4878" s="9"/>
    </row>
    <row r="4879" spans="3:54">
      <c r="C4879" s="9"/>
      <c r="F4879" s="9"/>
      <c r="G4879" s="9"/>
      <c r="I4879" s="9"/>
      <c r="L4879" s="9"/>
      <c r="O4879" s="9"/>
      <c r="P4879" s="9"/>
      <c r="R4879" s="9"/>
      <c r="U4879" s="9"/>
      <c r="AP4879" s="9"/>
      <c r="AS4879" s="9"/>
      <c r="AV4879" s="9"/>
      <c r="AW4879" s="9"/>
      <c r="AY4879" s="9"/>
      <c r="BB4879" s="9"/>
    </row>
    <row r="4880" spans="3:54">
      <c r="C4880" s="9"/>
      <c r="F4880" s="9"/>
      <c r="G4880" s="9"/>
      <c r="I4880" s="9"/>
      <c r="L4880" s="9"/>
      <c r="O4880" s="9"/>
      <c r="P4880" s="9"/>
      <c r="R4880" s="9"/>
      <c r="U4880" s="9"/>
      <c r="AP4880" s="9"/>
      <c r="AS4880" s="9"/>
      <c r="AV4880" s="9"/>
      <c r="AW4880" s="9"/>
      <c r="AY4880" s="9"/>
      <c r="BB4880" s="9"/>
    </row>
    <row r="4881" spans="3:54">
      <c r="C4881" s="9"/>
      <c r="F4881" s="9"/>
      <c r="G4881" s="9"/>
      <c r="I4881" s="9"/>
      <c r="L4881" s="9"/>
      <c r="O4881" s="9"/>
      <c r="P4881" s="9"/>
      <c r="R4881" s="9"/>
      <c r="U4881" s="9"/>
      <c r="AP4881" s="9"/>
      <c r="AS4881" s="9"/>
      <c r="AV4881" s="9"/>
      <c r="AW4881" s="9"/>
      <c r="AY4881" s="9"/>
      <c r="BB4881" s="9"/>
    </row>
    <row r="4882" spans="3:54">
      <c r="C4882" s="9"/>
      <c r="F4882" s="9"/>
      <c r="G4882" s="9"/>
      <c r="I4882" s="9"/>
      <c r="L4882" s="9"/>
      <c r="O4882" s="9"/>
      <c r="P4882" s="9"/>
      <c r="R4882" s="9"/>
      <c r="U4882" s="9"/>
      <c r="AP4882" s="9"/>
      <c r="AS4882" s="9"/>
      <c r="AV4882" s="9"/>
      <c r="AW4882" s="9"/>
      <c r="AY4882" s="9"/>
      <c r="BB4882" s="9"/>
    </row>
    <row r="4883" spans="3:54">
      <c r="C4883" s="9"/>
      <c r="F4883" s="9"/>
      <c r="G4883" s="9"/>
      <c r="I4883" s="9"/>
      <c r="L4883" s="9"/>
      <c r="O4883" s="9"/>
      <c r="P4883" s="9"/>
      <c r="R4883" s="9"/>
      <c r="U4883" s="9"/>
      <c r="AP4883" s="9"/>
      <c r="AS4883" s="9"/>
      <c r="AV4883" s="9"/>
      <c r="AW4883" s="9"/>
      <c r="AY4883" s="9"/>
      <c r="BB4883" s="9"/>
    </row>
    <row r="4884" spans="3:54">
      <c r="C4884" s="9"/>
      <c r="F4884" s="9"/>
      <c r="G4884" s="9"/>
      <c r="I4884" s="9"/>
      <c r="L4884" s="9"/>
      <c r="O4884" s="9"/>
      <c r="P4884" s="9"/>
      <c r="R4884" s="9"/>
      <c r="U4884" s="9"/>
      <c r="AP4884" s="9"/>
      <c r="AS4884" s="9"/>
      <c r="AV4884" s="9"/>
      <c r="AW4884" s="9"/>
      <c r="AY4884" s="9"/>
      <c r="BB4884" s="9"/>
    </row>
    <row r="4885" spans="3:54">
      <c r="C4885" s="9"/>
      <c r="F4885" s="9"/>
      <c r="G4885" s="9"/>
      <c r="I4885" s="9"/>
      <c r="L4885" s="9"/>
      <c r="O4885" s="9"/>
      <c r="P4885" s="9"/>
      <c r="R4885" s="9"/>
      <c r="U4885" s="9"/>
      <c r="AP4885" s="9"/>
      <c r="AS4885" s="9"/>
      <c r="AV4885" s="9"/>
      <c r="AW4885" s="9"/>
      <c r="AY4885" s="9"/>
      <c r="BB4885" s="9"/>
    </row>
    <row r="4886" spans="3:54">
      <c r="C4886" s="9"/>
      <c r="F4886" s="9"/>
      <c r="G4886" s="9"/>
      <c r="I4886" s="9"/>
      <c r="L4886" s="9"/>
      <c r="O4886" s="9"/>
      <c r="P4886" s="9"/>
      <c r="R4886" s="9"/>
      <c r="U4886" s="9"/>
      <c r="AP4886" s="9"/>
      <c r="AS4886" s="9"/>
      <c r="AV4886" s="9"/>
      <c r="AW4886" s="9"/>
      <c r="AY4886" s="9"/>
      <c r="BB4886" s="9"/>
    </row>
    <row r="4887" spans="3:54">
      <c r="C4887" s="9"/>
      <c r="F4887" s="9"/>
      <c r="G4887" s="9"/>
      <c r="I4887" s="9"/>
      <c r="L4887" s="9"/>
      <c r="O4887" s="9"/>
      <c r="P4887" s="9"/>
      <c r="R4887" s="9"/>
      <c r="U4887" s="9"/>
      <c r="AP4887" s="9"/>
      <c r="AS4887" s="9"/>
      <c r="AV4887" s="9"/>
      <c r="AW4887" s="9"/>
      <c r="AY4887" s="9"/>
      <c r="BB4887" s="9"/>
    </row>
    <row r="4888" spans="3:54">
      <c r="C4888" s="9"/>
      <c r="F4888" s="9"/>
      <c r="G4888" s="9"/>
      <c r="I4888" s="9"/>
      <c r="L4888" s="9"/>
      <c r="O4888" s="9"/>
      <c r="P4888" s="9"/>
      <c r="R4888" s="9"/>
      <c r="U4888" s="9"/>
      <c r="AP4888" s="9"/>
      <c r="AS4888" s="9"/>
      <c r="AV4888" s="9"/>
      <c r="AW4888" s="9"/>
      <c r="AY4888" s="9"/>
      <c r="BB4888" s="9"/>
    </row>
    <row r="4889" spans="3:54">
      <c r="C4889" s="9"/>
      <c r="F4889" s="9"/>
      <c r="G4889" s="9"/>
      <c r="I4889" s="9"/>
      <c r="L4889" s="9"/>
      <c r="O4889" s="9"/>
      <c r="P4889" s="9"/>
      <c r="R4889" s="9"/>
      <c r="U4889" s="9"/>
      <c r="AP4889" s="9"/>
      <c r="AS4889" s="9"/>
      <c r="AV4889" s="9"/>
      <c r="AW4889" s="9"/>
      <c r="AY4889" s="9"/>
      <c r="BB4889" s="9"/>
    </row>
    <row r="4890" spans="3:54">
      <c r="C4890" s="9"/>
      <c r="F4890" s="9"/>
      <c r="G4890" s="9"/>
      <c r="I4890" s="9"/>
      <c r="L4890" s="9"/>
      <c r="O4890" s="9"/>
      <c r="P4890" s="9"/>
      <c r="R4890" s="9"/>
      <c r="U4890" s="9"/>
      <c r="AP4890" s="9"/>
      <c r="AS4890" s="9"/>
      <c r="AV4890" s="9"/>
      <c r="AW4890" s="9"/>
      <c r="AY4890" s="9"/>
      <c r="BB4890" s="9"/>
    </row>
    <row r="4891" spans="3:54">
      <c r="C4891" s="9"/>
      <c r="F4891" s="9"/>
      <c r="G4891" s="9"/>
      <c r="I4891" s="9"/>
      <c r="L4891" s="9"/>
      <c r="O4891" s="9"/>
      <c r="P4891" s="9"/>
      <c r="R4891" s="9"/>
      <c r="U4891" s="9"/>
      <c r="AP4891" s="9"/>
      <c r="AS4891" s="9"/>
      <c r="AV4891" s="9"/>
      <c r="AW4891" s="9"/>
      <c r="AY4891" s="9"/>
      <c r="BB4891" s="9"/>
    </row>
    <row r="4892" spans="3:54">
      <c r="C4892" s="9"/>
      <c r="F4892" s="9"/>
      <c r="G4892" s="9"/>
      <c r="I4892" s="9"/>
      <c r="L4892" s="9"/>
      <c r="O4892" s="9"/>
      <c r="P4892" s="9"/>
      <c r="R4892" s="9"/>
      <c r="U4892" s="9"/>
      <c r="AP4892" s="9"/>
      <c r="AS4892" s="9"/>
      <c r="AV4892" s="9"/>
      <c r="AW4892" s="9"/>
      <c r="AY4892" s="9"/>
      <c r="BB4892" s="9"/>
    </row>
    <row r="4893" spans="3:54">
      <c r="C4893" s="9"/>
      <c r="F4893" s="9"/>
      <c r="G4893" s="9"/>
      <c r="I4893" s="9"/>
      <c r="L4893" s="9"/>
      <c r="O4893" s="9"/>
      <c r="P4893" s="9"/>
      <c r="R4893" s="9"/>
      <c r="U4893" s="9"/>
      <c r="AP4893" s="9"/>
      <c r="AS4893" s="9"/>
      <c r="AV4893" s="9"/>
      <c r="AW4893" s="9"/>
      <c r="AY4893" s="9"/>
      <c r="BB4893" s="9"/>
    </row>
    <row r="4894" spans="3:54">
      <c r="C4894" s="9"/>
      <c r="F4894" s="9"/>
      <c r="G4894" s="9"/>
      <c r="I4894" s="9"/>
      <c r="L4894" s="9"/>
      <c r="O4894" s="9"/>
      <c r="P4894" s="9"/>
      <c r="R4894" s="9"/>
      <c r="U4894" s="9"/>
      <c r="AP4894" s="9"/>
      <c r="AS4894" s="9"/>
      <c r="AV4894" s="9"/>
      <c r="AW4894" s="9"/>
      <c r="AY4894" s="9"/>
      <c r="BB4894" s="9"/>
    </row>
    <row r="4895" spans="3:54">
      <c r="C4895" s="9"/>
      <c r="F4895" s="9"/>
      <c r="G4895" s="9"/>
      <c r="I4895" s="9"/>
      <c r="L4895" s="9"/>
      <c r="O4895" s="9"/>
      <c r="P4895" s="9"/>
      <c r="R4895" s="9"/>
      <c r="U4895" s="9"/>
      <c r="AP4895" s="9"/>
      <c r="AS4895" s="9"/>
      <c r="AV4895" s="9"/>
      <c r="AW4895" s="9"/>
      <c r="AY4895" s="9"/>
      <c r="BB4895" s="9"/>
    </row>
    <row r="4896" spans="3:54">
      <c r="C4896" s="9"/>
      <c r="F4896" s="9"/>
      <c r="G4896" s="9"/>
      <c r="I4896" s="9"/>
      <c r="L4896" s="9"/>
      <c r="O4896" s="9"/>
      <c r="P4896" s="9"/>
      <c r="R4896" s="9"/>
      <c r="U4896" s="9"/>
      <c r="AP4896" s="9"/>
      <c r="AS4896" s="9"/>
      <c r="AV4896" s="9"/>
      <c r="AW4896" s="9"/>
      <c r="AY4896" s="9"/>
      <c r="BB4896" s="9"/>
    </row>
    <row r="4897" spans="3:54">
      <c r="C4897" s="9"/>
      <c r="F4897" s="9"/>
      <c r="G4897" s="9"/>
      <c r="I4897" s="9"/>
      <c r="L4897" s="9"/>
      <c r="O4897" s="9"/>
      <c r="P4897" s="9"/>
      <c r="R4897" s="9"/>
      <c r="U4897" s="9"/>
      <c r="AP4897" s="9"/>
      <c r="AS4897" s="9"/>
      <c r="AV4897" s="9"/>
      <c r="AW4897" s="9"/>
      <c r="AY4897" s="9"/>
      <c r="BB4897" s="9"/>
    </row>
    <row r="4898" spans="3:54">
      <c r="C4898" s="9"/>
      <c r="F4898" s="9"/>
      <c r="G4898" s="9"/>
      <c r="I4898" s="9"/>
      <c r="L4898" s="9"/>
      <c r="O4898" s="9"/>
      <c r="P4898" s="9"/>
      <c r="R4898" s="9"/>
      <c r="U4898" s="9"/>
      <c r="AP4898" s="9"/>
      <c r="AS4898" s="9"/>
      <c r="AV4898" s="9"/>
      <c r="AW4898" s="9"/>
      <c r="AY4898" s="9"/>
      <c r="BB4898" s="9"/>
    </row>
    <row r="4899" spans="3:54">
      <c r="C4899" s="9"/>
      <c r="F4899" s="9"/>
      <c r="G4899" s="9"/>
      <c r="I4899" s="9"/>
      <c r="L4899" s="9"/>
      <c r="O4899" s="9"/>
      <c r="P4899" s="9"/>
      <c r="R4899" s="9"/>
      <c r="U4899" s="9"/>
      <c r="AP4899" s="9"/>
      <c r="AS4899" s="9"/>
      <c r="AV4899" s="9"/>
      <c r="AW4899" s="9"/>
      <c r="AY4899" s="9"/>
      <c r="BB4899" s="9"/>
    </row>
    <row r="4900" spans="3:54">
      <c r="C4900" s="9"/>
      <c r="F4900" s="9"/>
      <c r="G4900" s="9"/>
      <c r="I4900" s="9"/>
      <c r="L4900" s="9"/>
      <c r="O4900" s="9"/>
      <c r="P4900" s="9"/>
      <c r="R4900" s="9"/>
      <c r="U4900" s="9"/>
      <c r="AP4900" s="9"/>
      <c r="AS4900" s="9"/>
      <c r="AV4900" s="9"/>
      <c r="AW4900" s="9"/>
      <c r="AY4900" s="9"/>
      <c r="BB4900" s="9"/>
    </row>
    <row r="4901" spans="3:54">
      <c r="C4901" s="9"/>
      <c r="F4901" s="9"/>
      <c r="G4901" s="9"/>
      <c r="I4901" s="9"/>
      <c r="L4901" s="9"/>
      <c r="O4901" s="9"/>
      <c r="P4901" s="9"/>
      <c r="R4901" s="9"/>
      <c r="U4901" s="9"/>
      <c r="AP4901" s="9"/>
      <c r="AS4901" s="9"/>
      <c r="AV4901" s="9"/>
      <c r="AW4901" s="9"/>
      <c r="AY4901" s="9"/>
      <c r="BB4901" s="9"/>
    </row>
    <row r="4902" spans="3:54">
      <c r="C4902" s="9"/>
      <c r="F4902" s="9"/>
      <c r="G4902" s="9"/>
      <c r="I4902" s="9"/>
      <c r="L4902" s="9"/>
      <c r="O4902" s="9"/>
      <c r="P4902" s="9"/>
      <c r="R4902" s="9"/>
      <c r="U4902" s="9"/>
      <c r="AP4902" s="9"/>
      <c r="AS4902" s="9"/>
      <c r="AV4902" s="9"/>
      <c r="AW4902" s="9"/>
      <c r="AY4902" s="9"/>
      <c r="BB4902" s="9"/>
    </row>
    <row r="4903" spans="3:54">
      <c r="C4903" s="9"/>
      <c r="F4903" s="9"/>
      <c r="G4903" s="9"/>
      <c r="I4903" s="9"/>
      <c r="L4903" s="9"/>
      <c r="O4903" s="9"/>
      <c r="P4903" s="9"/>
      <c r="R4903" s="9"/>
      <c r="U4903" s="9"/>
      <c r="AP4903" s="9"/>
      <c r="AS4903" s="9"/>
      <c r="AV4903" s="9"/>
      <c r="AW4903" s="9"/>
      <c r="AY4903" s="9"/>
      <c r="BB4903" s="9"/>
    </row>
    <row r="4904" spans="3:54">
      <c r="C4904" s="9"/>
      <c r="F4904" s="9"/>
      <c r="G4904" s="9"/>
      <c r="I4904" s="9"/>
      <c r="L4904" s="9"/>
      <c r="O4904" s="9"/>
      <c r="P4904" s="9"/>
      <c r="R4904" s="9"/>
      <c r="U4904" s="9"/>
      <c r="AP4904" s="9"/>
      <c r="AS4904" s="9"/>
      <c r="AV4904" s="9"/>
      <c r="AW4904" s="9"/>
      <c r="AY4904" s="9"/>
      <c r="BB4904" s="9"/>
    </row>
    <row r="4905" spans="3:54">
      <c r="C4905" s="9"/>
      <c r="F4905" s="9"/>
      <c r="G4905" s="9"/>
      <c r="I4905" s="9"/>
      <c r="L4905" s="9"/>
      <c r="O4905" s="9"/>
      <c r="P4905" s="9"/>
      <c r="R4905" s="9"/>
      <c r="U4905" s="9"/>
      <c r="AP4905" s="9"/>
      <c r="AS4905" s="9"/>
      <c r="AV4905" s="9"/>
      <c r="AW4905" s="9"/>
      <c r="AY4905" s="9"/>
      <c r="BB4905" s="9"/>
    </row>
    <row r="4906" spans="3:54">
      <c r="C4906" s="9"/>
      <c r="F4906" s="9"/>
      <c r="G4906" s="9"/>
      <c r="I4906" s="9"/>
      <c r="L4906" s="9"/>
      <c r="O4906" s="9"/>
      <c r="P4906" s="9"/>
      <c r="R4906" s="9"/>
      <c r="U4906" s="9"/>
      <c r="AP4906" s="9"/>
      <c r="AS4906" s="9"/>
      <c r="AV4906" s="9"/>
      <c r="AW4906" s="9"/>
      <c r="AY4906" s="9"/>
      <c r="BB4906" s="9"/>
    </row>
    <row r="4907" spans="3:54">
      <c r="C4907" s="9"/>
      <c r="F4907" s="9"/>
      <c r="G4907" s="9"/>
      <c r="I4907" s="9"/>
      <c r="L4907" s="9"/>
      <c r="O4907" s="9"/>
      <c r="P4907" s="9"/>
      <c r="R4907" s="9"/>
      <c r="U4907" s="9"/>
      <c r="AP4907" s="9"/>
      <c r="AS4907" s="9"/>
      <c r="AV4907" s="9"/>
      <c r="AW4907" s="9"/>
      <c r="AY4907" s="9"/>
      <c r="BB4907" s="9"/>
    </row>
    <row r="4908" spans="3:54">
      <c r="C4908" s="9"/>
      <c r="F4908" s="9"/>
      <c r="G4908" s="9"/>
      <c r="I4908" s="9"/>
      <c r="L4908" s="9"/>
      <c r="O4908" s="9"/>
      <c r="P4908" s="9"/>
      <c r="R4908" s="9"/>
      <c r="U4908" s="9"/>
      <c r="AP4908" s="9"/>
      <c r="AS4908" s="9"/>
      <c r="AV4908" s="9"/>
      <c r="AW4908" s="9"/>
      <c r="AY4908" s="9"/>
      <c r="BB4908" s="9"/>
    </row>
    <row r="4909" spans="3:54">
      <c r="C4909" s="9"/>
      <c r="F4909" s="9"/>
      <c r="G4909" s="9"/>
      <c r="I4909" s="9"/>
      <c r="L4909" s="9"/>
      <c r="O4909" s="9"/>
      <c r="P4909" s="9"/>
      <c r="R4909" s="9"/>
      <c r="U4909" s="9"/>
      <c r="AP4909" s="9"/>
      <c r="AS4909" s="9"/>
      <c r="AV4909" s="9"/>
      <c r="AW4909" s="9"/>
      <c r="AY4909" s="9"/>
      <c r="BB4909" s="9"/>
    </row>
    <row r="4910" spans="3:54">
      <c r="C4910" s="9"/>
      <c r="F4910" s="9"/>
      <c r="G4910" s="9"/>
      <c r="I4910" s="9"/>
      <c r="L4910" s="9"/>
      <c r="O4910" s="9"/>
      <c r="P4910" s="9"/>
      <c r="R4910" s="9"/>
      <c r="U4910" s="9"/>
      <c r="AP4910" s="9"/>
      <c r="AS4910" s="9"/>
      <c r="AV4910" s="9"/>
      <c r="AW4910" s="9"/>
      <c r="AY4910" s="9"/>
      <c r="BB4910" s="9"/>
    </row>
    <row r="4911" spans="3:54">
      <c r="C4911" s="9"/>
      <c r="F4911" s="9"/>
      <c r="G4911" s="9"/>
      <c r="I4911" s="9"/>
      <c r="L4911" s="9"/>
      <c r="O4911" s="9"/>
      <c r="P4911" s="9"/>
      <c r="R4911" s="9"/>
      <c r="U4911" s="9"/>
      <c r="AP4911" s="9"/>
      <c r="AS4911" s="9"/>
      <c r="AV4911" s="9"/>
      <c r="AW4911" s="9"/>
      <c r="AY4911" s="9"/>
      <c r="BB4911" s="9"/>
    </row>
    <row r="4912" spans="3:54">
      <c r="C4912" s="9"/>
      <c r="F4912" s="9"/>
      <c r="G4912" s="9"/>
      <c r="I4912" s="9"/>
      <c r="L4912" s="9"/>
      <c r="O4912" s="9"/>
      <c r="P4912" s="9"/>
      <c r="R4912" s="9"/>
      <c r="U4912" s="9"/>
      <c r="AP4912" s="9"/>
      <c r="AS4912" s="9"/>
      <c r="AV4912" s="9"/>
      <c r="AW4912" s="9"/>
      <c r="AY4912" s="9"/>
      <c r="BB4912" s="9"/>
    </row>
    <row r="4913" spans="3:54">
      <c r="C4913" s="9"/>
      <c r="F4913" s="9"/>
      <c r="G4913" s="9"/>
      <c r="I4913" s="9"/>
      <c r="L4913" s="9"/>
      <c r="O4913" s="9"/>
      <c r="P4913" s="9"/>
      <c r="R4913" s="9"/>
      <c r="U4913" s="9"/>
      <c r="AP4913" s="9"/>
      <c r="AS4913" s="9"/>
      <c r="AV4913" s="9"/>
      <c r="AW4913" s="9"/>
      <c r="AY4913" s="9"/>
      <c r="BB4913" s="9"/>
    </row>
    <row r="4914" spans="3:54">
      <c r="C4914" s="9"/>
      <c r="F4914" s="9"/>
      <c r="G4914" s="9"/>
      <c r="I4914" s="9"/>
      <c r="L4914" s="9"/>
      <c r="O4914" s="9"/>
      <c r="P4914" s="9"/>
      <c r="R4914" s="9"/>
      <c r="U4914" s="9"/>
      <c r="AP4914" s="9"/>
      <c r="AS4914" s="9"/>
      <c r="AV4914" s="9"/>
      <c r="AW4914" s="9"/>
      <c r="AY4914" s="9"/>
      <c r="BB4914" s="9"/>
    </row>
    <row r="4915" spans="3:54">
      <c r="C4915" s="9"/>
      <c r="F4915" s="9"/>
      <c r="G4915" s="9"/>
      <c r="I4915" s="9"/>
      <c r="L4915" s="9"/>
      <c r="O4915" s="9"/>
      <c r="P4915" s="9"/>
      <c r="R4915" s="9"/>
      <c r="U4915" s="9"/>
      <c r="AP4915" s="9"/>
      <c r="AS4915" s="9"/>
      <c r="AV4915" s="9"/>
      <c r="AW4915" s="9"/>
      <c r="AY4915" s="9"/>
      <c r="BB4915" s="9"/>
    </row>
    <row r="4916" spans="3:54">
      <c r="C4916" s="9"/>
      <c r="F4916" s="9"/>
      <c r="G4916" s="9"/>
      <c r="I4916" s="9"/>
      <c r="L4916" s="9"/>
      <c r="O4916" s="9"/>
      <c r="P4916" s="9"/>
      <c r="R4916" s="9"/>
      <c r="U4916" s="9"/>
      <c r="AP4916" s="9"/>
      <c r="AS4916" s="9"/>
      <c r="AV4916" s="9"/>
      <c r="AW4916" s="9"/>
      <c r="AY4916" s="9"/>
      <c r="BB4916" s="9"/>
    </row>
    <row r="4917" spans="3:54">
      <c r="C4917" s="9"/>
      <c r="F4917" s="9"/>
      <c r="G4917" s="9"/>
      <c r="I4917" s="9"/>
      <c r="L4917" s="9"/>
      <c r="O4917" s="9"/>
      <c r="P4917" s="9"/>
      <c r="R4917" s="9"/>
      <c r="U4917" s="9"/>
      <c r="AP4917" s="9"/>
      <c r="AS4917" s="9"/>
      <c r="AV4917" s="9"/>
      <c r="AW4917" s="9"/>
      <c r="AY4917" s="9"/>
      <c r="BB4917" s="9"/>
    </row>
    <row r="4918" spans="3:54">
      <c r="C4918" s="9"/>
      <c r="F4918" s="9"/>
      <c r="G4918" s="9"/>
      <c r="I4918" s="9"/>
      <c r="L4918" s="9"/>
      <c r="O4918" s="9"/>
      <c r="P4918" s="9"/>
      <c r="R4918" s="9"/>
      <c r="U4918" s="9"/>
      <c r="AP4918" s="9"/>
      <c r="AS4918" s="9"/>
      <c r="AV4918" s="9"/>
      <c r="AW4918" s="9"/>
      <c r="AY4918" s="9"/>
      <c r="BB4918" s="9"/>
    </row>
    <row r="4919" spans="3:54">
      <c r="C4919" s="9"/>
      <c r="F4919" s="9"/>
      <c r="G4919" s="9"/>
      <c r="I4919" s="9"/>
      <c r="L4919" s="9"/>
      <c r="O4919" s="9"/>
      <c r="P4919" s="9"/>
      <c r="R4919" s="9"/>
      <c r="U4919" s="9"/>
      <c r="AP4919" s="9"/>
      <c r="AS4919" s="9"/>
      <c r="AV4919" s="9"/>
      <c r="AW4919" s="9"/>
      <c r="AY4919" s="9"/>
      <c r="BB4919" s="9"/>
    </row>
    <row r="4920" spans="3:54">
      <c r="C4920" s="9"/>
      <c r="F4920" s="9"/>
      <c r="G4920" s="9"/>
      <c r="I4920" s="9"/>
      <c r="L4920" s="9"/>
      <c r="O4920" s="9"/>
      <c r="P4920" s="9"/>
      <c r="R4920" s="9"/>
      <c r="U4920" s="9"/>
      <c r="AP4920" s="9"/>
      <c r="AS4920" s="9"/>
      <c r="AV4920" s="9"/>
      <c r="AW4920" s="9"/>
      <c r="AY4920" s="9"/>
      <c r="BB4920" s="9"/>
    </row>
    <row r="4921" spans="3:54">
      <c r="C4921" s="9"/>
      <c r="F4921" s="9"/>
      <c r="G4921" s="9"/>
      <c r="I4921" s="9"/>
      <c r="L4921" s="9"/>
      <c r="O4921" s="9"/>
      <c r="P4921" s="9"/>
      <c r="R4921" s="9"/>
      <c r="U4921" s="9"/>
      <c r="AP4921" s="9"/>
      <c r="AS4921" s="9"/>
      <c r="AV4921" s="9"/>
      <c r="AW4921" s="9"/>
      <c r="AY4921" s="9"/>
      <c r="BB4921" s="9"/>
    </row>
    <row r="4922" spans="3:54">
      <c r="C4922" s="9"/>
      <c r="F4922" s="9"/>
      <c r="G4922" s="9"/>
      <c r="I4922" s="9"/>
      <c r="L4922" s="9"/>
      <c r="O4922" s="9"/>
      <c r="P4922" s="9"/>
      <c r="R4922" s="9"/>
      <c r="U4922" s="9"/>
      <c r="AP4922" s="9"/>
      <c r="AS4922" s="9"/>
      <c r="AV4922" s="9"/>
      <c r="AW4922" s="9"/>
      <c r="AY4922" s="9"/>
      <c r="BB4922" s="9"/>
    </row>
    <row r="4923" spans="3:54">
      <c r="C4923" s="9"/>
      <c r="F4923" s="9"/>
      <c r="G4923" s="9"/>
      <c r="I4923" s="9"/>
      <c r="L4923" s="9"/>
      <c r="O4923" s="9"/>
      <c r="P4923" s="9"/>
      <c r="R4923" s="9"/>
      <c r="U4923" s="9"/>
      <c r="AP4923" s="9"/>
      <c r="AS4923" s="9"/>
      <c r="AV4923" s="9"/>
      <c r="AW4923" s="9"/>
      <c r="AY4923" s="9"/>
      <c r="BB4923" s="9"/>
    </row>
    <row r="4924" spans="3:54">
      <c r="C4924" s="9"/>
      <c r="F4924" s="9"/>
      <c r="G4924" s="9"/>
      <c r="I4924" s="9"/>
      <c r="L4924" s="9"/>
      <c r="O4924" s="9"/>
      <c r="P4924" s="9"/>
      <c r="R4924" s="9"/>
      <c r="U4924" s="9"/>
      <c r="AP4924" s="9"/>
      <c r="AS4924" s="9"/>
      <c r="AV4924" s="9"/>
      <c r="AW4924" s="9"/>
      <c r="AY4924" s="9"/>
      <c r="BB4924" s="9"/>
    </row>
    <row r="4925" spans="3:54">
      <c r="C4925" s="9"/>
      <c r="F4925" s="9"/>
      <c r="G4925" s="9"/>
      <c r="I4925" s="9"/>
      <c r="L4925" s="9"/>
      <c r="O4925" s="9"/>
      <c r="P4925" s="9"/>
      <c r="R4925" s="9"/>
      <c r="U4925" s="9"/>
      <c r="AP4925" s="9"/>
      <c r="AS4925" s="9"/>
      <c r="AV4925" s="9"/>
      <c r="AW4925" s="9"/>
      <c r="AY4925" s="9"/>
      <c r="BB4925" s="9"/>
    </row>
    <row r="4926" spans="3:54">
      <c r="C4926" s="9"/>
      <c r="F4926" s="9"/>
      <c r="G4926" s="9"/>
      <c r="I4926" s="9"/>
      <c r="L4926" s="9"/>
      <c r="O4926" s="9"/>
      <c r="P4926" s="9"/>
      <c r="R4926" s="9"/>
      <c r="U4926" s="9"/>
      <c r="AP4926" s="9"/>
      <c r="AS4926" s="9"/>
      <c r="AV4926" s="9"/>
      <c r="AW4926" s="9"/>
      <c r="AY4926" s="9"/>
      <c r="BB4926" s="9"/>
    </row>
    <row r="4927" spans="3:54">
      <c r="C4927" s="9"/>
      <c r="F4927" s="9"/>
      <c r="G4927" s="9"/>
      <c r="I4927" s="9"/>
      <c r="L4927" s="9"/>
      <c r="O4927" s="9"/>
      <c r="P4927" s="9"/>
      <c r="R4927" s="9"/>
      <c r="U4927" s="9"/>
      <c r="AP4927" s="9"/>
      <c r="AS4927" s="9"/>
      <c r="AV4927" s="9"/>
      <c r="AW4927" s="9"/>
      <c r="AY4927" s="9"/>
      <c r="BB4927" s="9"/>
    </row>
    <row r="4928" spans="3:54">
      <c r="C4928" s="9"/>
      <c r="F4928" s="9"/>
      <c r="G4928" s="9"/>
      <c r="I4928" s="9"/>
      <c r="L4928" s="9"/>
      <c r="O4928" s="9"/>
      <c r="P4928" s="9"/>
      <c r="R4928" s="9"/>
      <c r="U4928" s="9"/>
      <c r="AP4928" s="9"/>
      <c r="AS4928" s="9"/>
      <c r="AV4928" s="9"/>
      <c r="AW4928" s="9"/>
      <c r="AY4928" s="9"/>
      <c r="BB4928" s="9"/>
    </row>
    <row r="4929" spans="3:54">
      <c r="C4929" s="9"/>
      <c r="F4929" s="9"/>
      <c r="G4929" s="9"/>
      <c r="I4929" s="9"/>
      <c r="L4929" s="9"/>
      <c r="O4929" s="9"/>
      <c r="P4929" s="9"/>
      <c r="R4929" s="9"/>
      <c r="U4929" s="9"/>
      <c r="AP4929" s="9"/>
      <c r="AS4929" s="9"/>
      <c r="AV4929" s="9"/>
      <c r="AW4929" s="9"/>
      <c r="AY4929" s="9"/>
      <c r="BB4929" s="9"/>
    </row>
    <row r="4930" spans="3:54">
      <c r="C4930" s="9"/>
      <c r="F4930" s="9"/>
      <c r="G4930" s="9"/>
      <c r="I4930" s="9"/>
      <c r="L4930" s="9"/>
      <c r="O4930" s="9"/>
      <c r="P4930" s="9"/>
      <c r="R4930" s="9"/>
      <c r="U4930" s="9"/>
      <c r="AP4930" s="9"/>
      <c r="AS4930" s="9"/>
      <c r="AV4930" s="9"/>
      <c r="AW4930" s="9"/>
      <c r="AY4930" s="9"/>
      <c r="BB4930" s="9"/>
    </row>
    <row r="4931" spans="3:54">
      <c r="C4931" s="9"/>
      <c r="F4931" s="9"/>
      <c r="G4931" s="9"/>
      <c r="I4931" s="9"/>
      <c r="L4931" s="9"/>
      <c r="O4931" s="9"/>
      <c r="P4931" s="9"/>
      <c r="R4931" s="9"/>
      <c r="U4931" s="9"/>
      <c r="AP4931" s="9"/>
      <c r="AS4931" s="9"/>
      <c r="AV4931" s="9"/>
      <c r="AW4931" s="9"/>
      <c r="AY4931" s="9"/>
      <c r="BB4931" s="9"/>
    </row>
    <row r="4932" spans="3:54">
      <c r="C4932" s="9"/>
      <c r="F4932" s="9"/>
      <c r="G4932" s="9"/>
      <c r="I4932" s="9"/>
      <c r="L4932" s="9"/>
      <c r="O4932" s="9"/>
      <c r="P4932" s="9"/>
      <c r="R4932" s="9"/>
      <c r="U4932" s="9"/>
      <c r="AP4932" s="9"/>
      <c r="AS4932" s="9"/>
      <c r="AV4932" s="9"/>
      <c r="AW4932" s="9"/>
      <c r="AY4932" s="9"/>
      <c r="BB4932" s="9"/>
    </row>
    <row r="4933" spans="3:54">
      <c r="C4933" s="9"/>
      <c r="F4933" s="9"/>
      <c r="G4933" s="9"/>
      <c r="I4933" s="9"/>
      <c r="L4933" s="9"/>
      <c r="O4933" s="9"/>
      <c r="P4933" s="9"/>
      <c r="R4933" s="9"/>
      <c r="U4933" s="9"/>
      <c r="AP4933" s="9"/>
      <c r="AS4933" s="9"/>
      <c r="AV4933" s="9"/>
      <c r="AW4933" s="9"/>
      <c r="AY4933" s="9"/>
      <c r="BB4933" s="9"/>
    </row>
    <row r="4934" spans="3:54">
      <c r="C4934" s="9"/>
      <c r="F4934" s="9"/>
      <c r="G4934" s="9"/>
      <c r="I4934" s="9"/>
      <c r="L4934" s="9"/>
      <c r="O4934" s="9"/>
      <c r="P4934" s="9"/>
      <c r="R4934" s="9"/>
      <c r="U4934" s="9"/>
      <c r="AP4934" s="9"/>
      <c r="AS4934" s="9"/>
      <c r="AV4934" s="9"/>
      <c r="AW4934" s="9"/>
      <c r="AY4934" s="9"/>
      <c r="BB4934" s="9"/>
    </row>
    <row r="4935" spans="3:54">
      <c r="C4935" s="9"/>
      <c r="F4935" s="9"/>
      <c r="G4935" s="9"/>
      <c r="I4935" s="9"/>
      <c r="L4935" s="9"/>
      <c r="O4935" s="9"/>
      <c r="P4935" s="9"/>
      <c r="R4935" s="9"/>
      <c r="U4935" s="9"/>
      <c r="AP4935" s="9"/>
      <c r="AS4935" s="9"/>
      <c r="AV4935" s="9"/>
      <c r="AW4935" s="9"/>
      <c r="AY4935" s="9"/>
      <c r="BB4935" s="9"/>
    </row>
    <row r="4936" spans="3:54">
      <c r="C4936" s="9"/>
      <c r="F4936" s="9"/>
      <c r="G4936" s="9"/>
      <c r="I4936" s="9"/>
      <c r="L4936" s="9"/>
      <c r="O4936" s="9"/>
      <c r="P4936" s="9"/>
      <c r="R4936" s="9"/>
      <c r="U4936" s="9"/>
      <c r="AP4936" s="9"/>
      <c r="AS4936" s="9"/>
      <c r="AV4936" s="9"/>
      <c r="AW4936" s="9"/>
      <c r="AY4936" s="9"/>
      <c r="BB4936" s="9"/>
    </row>
    <row r="4937" spans="3:54">
      <c r="C4937" s="9"/>
      <c r="F4937" s="9"/>
      <c r="G4937" s="9"/>
      <c r="I4937" s="9"/>
      <c r="L4937" s="9"/>
      <c r="O4937" s="9"/>
      <c r="P4937" s="9"/>
      <c r="R4937" s="9"/>
      <c r="U4937" s="9"/>
      <c r="AP4937" s="9"/>
      <c r="AS4937" s="9"/>
      <c r="AV4937" s="9"/>
      <c r="AW4937" s="9"/>
      <c r="AY4937" s="9"/>
      <c r="BB4937" s="9"/>
    </row>
    <row r="4938" spans="3:54">
      <c r="C4938" s="9"/>
      <c r="F4938" s="9"/>
      <c r="G4938" s="9"/>
      <c r="I4938" s="9"/>
      <c r="L4938" s="9"/>
      <c r="O4938" s="9"/>
      <c r="P4938" s="9"/>
      <c r="R4938" s="9"/>
      <c r="U4938" s="9"/>
      <c r="AP4938" s="9"/>
      <c r="AS4938" s="9"/>
      <c r="AV4938" s="9"/>
      <c r="AW4938" s="9"/>
      <c r="AY4938" s="9"/>
      <c r="BB4938" s="9"/>
    </row>
    <row r="4939" spans="3:54">
      <c r="C4939" s="9"/>
      <c r="F4939" s="9"/>
      <c r="G4939" s="9"/>
      <c r="I4939" s="9"/>
      <c r="L4939" s="9"/>
      <c r="O4939" s="9"/>
      <c r="P4939" s="9"/>
      <c r="R4939" s="9"/>
      <c r="U4939" s="9"/>
      <c r="AP4939" s="9"/>
      <c r="AS4939" s="9"/>
      <c r="AV4939" s="9"/>
      <c r="AW4939" s="9"/>
      <c r="AY4939" s="9"/>
      <c r="BB4939" s="9"/>
    </row>
    <row r="4940" spans="3:54">
      <c r="C4940" s="9"/>
      <c r="F4940" s="9"/>
      <c r="G4940" s="9"/>
      <c r="I4940" s="9"/>
      <c r="L4940" s="9"/>
      <c r="O4940" s="9"/>
      <c r="P4940" s="9"/>
      <c r="R4940" s="9"/>
      <c r="U4940" s="9"/>
      <c r="AP4940" s="9"/>
      <c r="AS4940" s="9"/>
      <c r="AV4940" s="9"/>
      <c r="AW4940" s="9"/>
      <c r="AY4940" s="9"/>
      <c r="BB4940" s="9"/>
    </row>
    <row r="4941" spans="3:54">
      <c r="C4941" s="9"/>
      <c r="F4941" s="9"/>
      <c r="G4941" s="9"/>
      <c r="I4941" s="9"/>
      <c r="L4941" s="9"/>
      <c r="O4941" s="9"/>
      <c r="P4941" s="9"/>
      <c r="R4941" s="9"/>
      <c r="U4941" s="9"/>
      <c r="AP4941" s="9"/>
      <c r="AS4941" s="9"/>
      <c r="AV4941" s="9"/>
      <c r="AW4941" s="9"/>
      <c r="AY4941" s="9"/>
      <c r="BB4941" s="9"/>
    </row>
    <row r="4942" spans="3:54">
      <c r="C4942" s="9"/>
      <c r="F4942" s="9"/>
      <c r="G4942" s="9"/>
      <c r="I4942" s="9"/>
      <c r="L4942" s="9"/>
      <c r="O4942" s="9"/>
      <c r="P4942" s="9"/>
      <c r="R4942" s="9"/>
      <c r="U4942" s="9"/>
      <c r="AP4942" s="9"/>
      <c r="AS4942" s="9"/>
      <c r="AV4942" s="9"/>
      <c r="AW4942" s="9"/>
      <c r="AY4942" s="9"/>
      <c r="BB4942" s="9"/>
    </row>
    <row r="4943" spans="3:54">
      <c r="C4943" s="9"/>
      <c r="F4943" s="9"/>
      <c r="G4943" s="9"/>
      <c r="I4943" s="9"/>
      <c r="L4943" s="9"/>
      <c r="O4943" s="9"/>
      <c r="P4943" s="9"/>
      <c r="R4943" s="9"/>
      <c r="U4943" s="9"/>
      <c r="AP4943" s="9"/>
      <c r="AS4943" s="9"/>
      <c r="AV4943" s="9"/>
      <c r="AW4943" s="9"/>
      <c r="AY4943" s="9"/>
      <c r="BB4943" s="9"/>
    </row>
    <row r="4944" spans="3:54">
      <c r="C4944" s="9"/>
      <c r="F4944" s="9"/>
      <c r="G4944" s="9"/>
      <c r="I4944" s="9"/>
      <c r="L4944" s="9"/>
      <c r="O4944" s="9"/>
      <c r="P4944" s="9"/>
      <c r="R4944" s="9"/>
      <c r="U4944" s="9"/>
      <c r="AP4944" s="9"/>
      <c r="AS4944" s="9"/>
      <c r="AV4944" s="9"/>
      <c r="AW4944" s="9"/>
      <c r="AY4944" s="9"/>
      <c r="BB4944" s="9"/>
    </row>
    <row r="4945" spans="3:54">
      <c r="C4945" s="9"/>
      <c r="F4945" s="9"/>
      <c r="G4945" s="9"/>
      <c r="I4945" s="9"/>
      <c r="L4945" s="9"/>
      <c r="O4945" s="9"/>
      <c r="P4945" s="9"/>
      <c r="R4945" s="9"/>
      <c r="U4945" s="9"/>
      <c r="AP4945" s="9"/>
      <c r="AS4945" s="9"/>
      <c r="AV4945" s="9"/>
      <c r="AW4945" s="9"/>
      <c r="AY4945" s="9"/>
      <c r="BB4945" s="9"/>
    </row>
    <row r="4946" spans="3:54">
      <c r="C4946" s="9"/>
      <c r="F4946" s="9"/>
      <c r="G4946" s="9"/>
      <c r="I4946" s="9"/>
      <c r="L4946" s="9"/>
      <c r="O4946" s="9"/>
      <c r="P4946" s="9"/>
      <c r="R4946" s="9"/>
      <c r="U4946" s="9"/>
      <c r="AP4946" s="9"/>
      <c r="AS4946" s="9"/>
      <c r="AV4946" s="9"/>
      <c r="AW4946" s="9"/>
      <c r="AY4946" s="9"/>
      <c r="BB4946" s="9"/>
    </row>
    <row r="4947" spans="3:54">
      <c r="C4947" s="9"/>
      <c r="F4947" s="9"/>
      <c r="G4947" s="9"/>
      <c r="I4947" s="9"/>
      <c r="L4947" s="9"/>
      <c r="O4947" s="9"/>
      <c r="P4947" s="9"/>
      <c r="R4947" s="9"/>
      <c r="U4947" s="9"/>
      <c r="AP4947" s="9"/>
      <c r="AS4947" s="9"/>
      <c r="AV4947" s="9"/>
      <c r="AW4947" s="9"/>
      <c r="AY4947" s="9"/>
      <c r="BB4947" s="9"/>
    </row>
    <row r="4948" spans="3:54">
      <c r="C4948" s="9"/>
      <c r="F4948" s="9"/>
      <c r="G4948" s="9"/>
      <c r="I4948" s="9"/>
      <c r="L4948" s="9"/>
      <c r="O4948" s="9"/>
      <c r="P4948" s="9"/>
      <c r="R4948" s="9"/>
      <c r="U4948" s="9"/>
      <c r="AP4948" s="9"/>
      <c r="AS4948" s="9"/>
      <c r="AV4948" s="9"/>
      <c r="AW4948" s="9"/>
      <c r="AY4948" s="9"/>
      <c r="BB4948" s="9"/>
    </row>
    <row r="4949" spans="3:54">
      <c r="C4949" s="9"/>
      <c r="F4949" s="9"/>
      <c r="G4949" s="9"/>
      <c r="I4949" s="9"/>
      <c r="L4949" s="9"/>
      <c r="O4949" s="9"/>
      <c r="P4949" s="9"/>
      <c r="R4949" s="9"/>
      <c r="U4949" s="9"/>
      <c r="AP4949" s="9"/>
      <c r="AS4949" s="9"/>
      <c r="AV4949" s="9"/>
      <c r="AW4949" s="9"/>
      <c r="AY4949" s="9"/>
      <c r="BB4949" s="9"/>
    </row>
    <row r="4950" spans="3:54">
      <c r="C4950" s="9"/>
      <c r="F4950" s="9"/>
      <c r="G4950" s="9"/>
      <c r="I4950" s="9"/>
      <c r="L4950" s="9"/>
      <c r="O4950" s="9"/>
      <c r="P4950" s="9"/>
      <c r="R4950" s="9"/>
      <c r="U4950" s="9"/>
      <c r="AP4950" s="9"/>
      <c r="AS4950" s="9"/>
      <c r="AV4950" s="9"/>
      <c r="AW4950" s="9"/>
      <c r="AY4950" s="9"/>
      <c r="BB4950" s="9"/>
    </row>
    <row r="4951" spans="3:54">
      <c r="C4951" s="9"/>
      <c r="F4951" s="9"/>
      <c r="G4951" s="9"/>
      <c r="I4951" s="9"/>
      <c r="L4951" s="9"/>
      <c r="O4951" s="9"/>
      <c r="P4951" s="9"/>
      <c r="R4951" s="9"/>
      <c r="U4951" s="9"/>
      <c r="AP4951" s="9"/>
      <c r="AS4951" s="9"/>
      <c r="AV4951" s="9"/>
      <c r="AW4951" s="9"/>
      <c r="AY4951" s="9"/>
      <c r="BB4951" s="9"/>
    </row>
    <row r="4952" spans="3:54">
      <c r="C4952" s="9"/>
      <c r="F4952" s="9"/>
      <c r="G4952" s="9"/>
      <c r="I4952" s="9"/>
      <c r="L4952" s="9"/>
      <c r="O4952" s="9"/>
      <c r="P4952" s="9"/>
      <c r="R4952" s="9"/>
      <c r="U4952" s="9"/>
      <c r="AP4952" s="9"/>
      <c r="AS4952" s="9"/>
      <c r="AV4952" s="9"/>
      <c r="AW4952" s="9"/>
      <c r="AY4952" s="9"/>
      <c r="BB4952" s="9"/>
    </row>
    <row r="4953" spans="3:54">
      <c r="C4953" s="9"/>
      <c r="F4953" s="9"/>
      <c r="G4953" s="9"/>
      <c r="I4953" s="9"/>
      <c r="L4953" s="9"/>
      <c r="O4953" s="9"/>
      <c r="P4953" s="9"/>
      <c r="R4953" s="9"/>
      <c r="U4953" s="9"/>
      <c r="AP4953" s="9"/>
      <c r="AS4953" s="9"/>
      <c r="AV4953" s="9"/>
      <c r="AW4953" s="9"/>
      <c r="AY4953" s="9"/>
      <c r="BB4953" s="9"/>
    </row>
    <row r="4954" spans="3:54">
      <c r="C4954" s="9"/>
      <c r="F4954" s="9"/>
      <c r="G4954" s="9"/>
      <c r="I4954" s="9"/>
      <c r="L4954" s="9"/>
      <c r="O4954" s="9"/>
      <c r="P4954" s="9"/>
      <c r="R4954" s="9"/>
      <c r="U4954" s="9"/>
      <c r="AP4954" s="9"/>
      <c r="AS4954" s="9"/>
      <c r="AV4954" s="9"/>
      <c r="AW4954" s="9"/>
      <c r="AY4954" s="9"/>
      <c r="BB4954" s="9"/>
    </row>
    <row r="4955" spans="3:54">
      <c r="C4955" s="9"/>
      <c r="F4955" s="9"/>
      <c r="G4955" s="9"/>
      <c r="I4955" s="9"/>
      <c r="L4955" s="9"/>
      <c r="O4955" s="9"/>
      <c r="P4955" s="9"/>
      <c r="R4955" s="9"/>
      <c r="U4955" s="9"/>
      <c r="AP4955" s="9"/>
      <c r="AS4955" s="9"/>
      <c r="AV4955" s="9"/>
      <c r="AW4955" s="9"/>
      <c r="AY4955" s="9"/>
      <c r="BB4955" s="9"/>
    </row>
    <row r="4956" spans="3:54">
      <c r="C4956" s="9"/>
      <c r="F4956" s="9"/>
      <c r="G4956" s="9"/>
      <c r="I4956" s="9"/>
      <c r="L4956" s="9"/>
      <c r="O4956" s="9"/>
      <c r="P4956" s="9"/>
      <c r="R4956" s="9"/>
      <c r="U4956" s="9"/>
      <c r="AP4956" s="9"/>
      <c r="AS4956" s="9"/>
      <c r="AV4956" s="9"/>
      <c r="AW4956" s="9"/>
      <c r="AY4956" s="9"/>
      <c r="BB4956" s="9"/>
    </row>
    <row r="4957" spans="3:54">
      <c r="C4957" s="9"/>
      <c r="F4957" s="9"/>
      <c r="G4957" s="9"/>
      <c r="I4957" s="9"/>
      <c r="L4957" s="9"/>
      <c r="O4957" s="9"/>
      <c r="P4957" s="9"/>
      <c r="R4957" s="9"/>
      <c r="U4957" s="9"/>
      <c r="AP4957" s="9"/>
      <c r="AS4957" s="9"/>
      <c r="AV4957" s="9"/>
      <c r="AW4957" s="9"/>
      <c r="AY4957" s="9"/>
      <c r="BB4957" s="9"/>
    </row>
    <row r="4958" spans="3:54">
      <c r="C4958" s="9"/>
      <c r="F4958" s="9"/>
      <c r="G4958" s="9"/>
      <c r="I4958" s="9"/>
      <c r="L4958" s="9"/>
      <c r="O4958" s="9"/>
      <c r="P4958" s="9"/>
      <c r="R4958" s="9"/>
      <c r="U4958" s="9"/>
      <c r="AP4958" s="9"/>
      <c r="AS4958" s="9"/>
      <c r="AV4958" s="9"/>
      <c r="AW4958" s="9"/>
      <c r="AY4958" s="9"/>
      <c r="BB4958" s="9"/>
    </row>
    <row r="4959" spans="3:54">
      <c r="C4959" s="9"/>
      <c r="F4959" s="9"/>
      <c r="G4959" s="9"/>
      <c r="I4959" s="9"/>
      <c r="L4959" s="9"/>
      <c r="O4959" s="9"/>
      <c r="P4959" s="9"/>
      <c r="R4959" s="9"/>
      <c r="U4959" s="9"/>
      <c r="AP4959" s="9"/>
      <c r="AS4959" s="9"/>
      <c r="AV4959" s="9"/>
      <c r="AW4959" s="9"/>
      <c r="AY4959" s="9"/>
      <c r="BB4959" s="9"/>
    </row>
    <row r="4960" spans="3:54">
      <c r="C4960" s="9"/>
      <c r="F4960" s="9"/>
      <c r="G4960" s="9"/>
      <c r="I4960" s="9"/>
      <c r="L4960" s="9"/>
      <c r="O4960" s="9"/>
      <c r="P4960" s="9"/>
      <c r="R4960" s="9"/>
      <c r="U4960" s="9"/>
      <c r="AP4960" s="9"/>
      <c r="AS4960" s="9"/>
      <c r="AV4960" s="9"/>
      <c r="AW4960" s="9"/>
      <c r="AY4960" s="9"/>
      <c r="BB4960" s="9"/>
    </row>
    <row r="4961" spans="3:54">
      <c r="C4961" s="9"/>
      <c r="F4961" s="9"/>
      <c r="G4961" s="9"/>
      <c r="I4961" s="9"/>
      <c r="L4961" s="9"/>
      <c r="O4961" s="9"/>
      <c r="P4961" s="9"/>
      <c r="R4961" s="9"/>
      <c r="U4961" s="9"/>
      <c r="AP4961" s="9"/>
      <c r="AS4961" s="9"/>
      <c r="AV4961" s="9"/>
      <c r="AW4961" s="9"/>
      <c r="AY4961" s="9"/>
      <c r="BB4961" s="9"/>
    </row>
    <row r="4962" spans="3:54">
      <c r="C4962" s="9"/>
      <c r="F4962" s="9"/>
      <c r="G4962" s="9"/>
      <c r="I4962" s="9"/>
      <c r="L4962" s="9"/>
      <c r="O4962" s="9"/>
      <c r="P4962" s="9"/>
      <c r="R4962" s="9"/>
      <c r="U4962" s="9"/>
      <c r="AP4962" s="9"/>
      <c r="AS4962" s="9"/>
      <c r="AV4962" s="9"/>
      <c r="AW4962" s="9"/>
      <c r="AY4962" s="9"/>
      <c r="BB4962" s="9"/>
    </row>
    <row r="4963" spans="3:54">
      <c r="C4963" s="9"/>
      <c r="F4963" s="9"/>
      <c r="G4963" s="9"/>
      <c r="I4963" s="9"/>
      <c r="L4963" s="9"/>
      <c r="O4963" s="9"/>
      <c r="P4963" s="9"/>
      <c r="R4963" s="9"/>
      <c r="U4963" s="9"/>
      <c r="AP4963" s="9"/>
      <c r="AS4963" s="9"/>
      <c r="AV4963" s="9"/>
      <c r="AW4963" s="9"/>
      <c r="AY4963" s="9"/>
      <c r="BB4963" s="9"/>
    </row>
    <row r="4964" spans="3:54">
      <c r="C4964" s="9"/>
      <c r="F4964" s="9"/>
      <c r="G4964" s="9"/>
      <c r="I4964" s="9"/>
      <c r="L4964" s="9"/>
      <c r="O4964" s="9"/>
      <c r="P4964" s="9"/>
      <c r="R4964" s="9"/>
      <c r="U4964" s="9"/>
      <c r="AP4964" s="9"/>
      <c r="AS4964" s="9"/>
      <c r="AV4964" s="9"/>
      <c r="AW4964" s="9"/>
      <c r="AY4964" s="9"/>
      <c r="BB4964" s="9"/>
    </row>
    <row r="4965" spans="3:54">
      <c r="C4965" s="9"/>
      <c r="F4965" s="9"/>
      <c r="G4965" s="9"/>
      <c r="I4965" s="9"/>
      <c r="L4965" s="9"/>
      <c r="O4965" s="9"/>
      <c r="P4965" s="9"/>
      <c r="R4965" s="9"/>
      <c r="U4965" s="9"/>
      <c r="AP4965" s="9"/>
      <c r="AS4965" s="9"/>
      <c r="AV4965" s="9"/>
      <c r="AW4965" s="9"/>
      <c r="AY4965" s="9"/>
      <c r="BB4965" s="9"/>
    </row>
    <row r="4966" spans="3:54">
      <c r="C4966" s="9"/>
      <c r="F4966" s="9"/>
      <c r="G4966" s="9"/>
      <c r="I4966" s="9"/>
      <c r="L4966" s="9"/>
      <c r="O4966" s="9"/>
      <c r="P4966" s="9"/>
      <c r="R4966" s="9"/>
      <c r="U4966" s="9"/>
      <c r="AP4966" s="9"/>
      <c r="AS4966" s="9"/>
      <c r="AV4966" s="9"/>
      <c r="AW4966" s="9"/>
      <c r="AY4966" s="9"/>
      <c r="BB4966" s="9"/>
    </row>
    <row r="4967" spans="3:54">
      <c r="C4967" s="9"/>
      <c r="F4967" s="9"/>
      <c r="G4967" s="9"/>
      <c r="I4967" s="9"/>
      <c r="L4967" s="9"/>
      <c r="O4967" s="9"/>
      <c r="P4967" s="9"/>
      <c r="R4967" s="9"/>
      <c r="U4967" s="9"/>
      <c r="AP4967" s="9"/>
      <c r="AS4967" s="9"/>
      <c r="AV4967" s="9"/>
      <c r="AW4967" s="9"/>
      <c r="AY4967" s="9"/>
      <c r="BB4967" s="9"/>
    </row>
    <row r="4968" spans="3:54">
      <c r="C4968" s="9"/>
      <c r="F4968" s="9"/>
      <c r="G4968" s="9"/>
      <c r="I4968" s="9"/>
      <c r="L4968" s="9"/>
      <c r="O4968" s="9"/>
      <c r="P4968" s="9"/>
      <c r="R4968" s="9"/>
      <c r="U4968" s="9"/>
      <c r="AP4968" s="9"/>
      <c r="AS4968" s="9"/>
      <c r="AV4968" s="9"/>
      <c r="AW4968" s="9"/>
      <c r="AY4968" s="9"/>
      <c r="BB4968" s="9"/>
    </row>
    <row r="4969" spans="3:54">
      <c r="C4969" s="9"/>
      <c r="F4969" s="9"/>
      <c r="G4969" s="9"/>
      <c r="I4969" s="9"/>
      <c r="L4969" s="9"/>
      <c r="O4969" s="9"/>
      <c r="P4969" s="9"/>
      <c r="R4969" s="9"/>
      <c r="U4969" s="9"/>
      <c r="AP4969" s="9"/>
      <c r="AS4969" s="9"/>
      <c r="AV4969" s="9"/>
      <c r="AW4969" s="9"/>
      <c r="AY4969" s="9"/>
      <c r="BB4969" s="9"/>
    </row>
    <row r="4970" spans="3:54">
      <c r="C4970" s="9"/>
      <c r="F4970" s="9"/>
      <c r="G4970" s="9"/>
      <c r="I4970" s="9"/>
      <c r="L4970" s="9"/>
      <c r="O4970" s="9"/>
      <c r="P4970" s="9"/>
      <c r="R4970" s="9"/>
      <c r="U4970" s="9"/>
      <c r="AP4970" s="9"/>
      <c r="AS4970" s="9"/>
      <c r="AV4970" s="9"/>
      <c r="AW4970" s="9"/>
      <c r="AY4970" s="9"/>
      <c r="BB4970" s="9"/>
    </row>
    <row r="4971" spans="3:54">
      <c r="C4971" s="9"/>
      <c r="F4971" s="9"/>
      <c r="G4971" s="9"/>
      <c r="I4971" s="9"/>
      <c r="L4971" s="9"/>
      <c r="O4971" s="9"/>
      <c r="P4971" s="9"/>
      <c r="R4971" s="9"/>
      <c r="U4971" s="9"/>
      <c r="AP4971" s="9"/>
      <c r="AS4971" s="9"/>
      <c r="AV4971" s="9"/>
      <c r="AW4971" s="9"/>
      <c r="AY4971" s="9"/>
      <c r="BB4971" s="9"/>
    </row>
    <row r="4972" spans="3:54">
      <c r="C4972" s="9"/>
      <c r="F4972" s="9"/>
      <c r="G4972" s="9"/>
      <c r="I4972" s="9"/>
      <c r="L4972" s="9"/>
      <c r="O4972" s="9"/>
      <c r="P4972" s="9"/>
      <c r="R4972" s="9"/>
      <c r="U4972" s="9"/>
      <c r="AP4972" s="9"/>
      <c r="AS4972" s="9"/>
      <c r="AV4972" s="9"/>
      <c r="AW4972" s="9"/>
      <c r="AY4972" s="9"/>
      <c r="BB4972" s="9"/>
    </row>
    <row r="4973" spans="3:54">
      <c r="C4973" s="9"/>
      <c r="F4973" s="9"/>
      <c r="G4973" s="9"/>
      <c r="I4973" s="9"/>
      <c r="L4973" s="9"/>
      <c r="O4973" s="9"/>
      <c r="P4973" s="9"/>
      <c r="R4973" s="9"/>
      <c r="U4973" s="9"/>
      <c r="AP4973" s="9"/>
      <c r="AS4973" s="9"/>
      <c r="AV4973" s="9"/>
      <c r="AW4973" s="9"/>
      <c r="AY4973" s="9"/>
      <c r="BB4973" s="9"/>
    </row>
    <row r="4974" spans="3:54">
      <c r="C4974" s="9"/>
      <c r="F4974" s="9"/>
      <c r="G4974" s="9"/>
      <c r="I4974" s="9"/>
      <c r="L4974" s="9"/>
      <c r="O4974" s="9"/>
      <c r="P4974" s="9"/>
      <c r="R4974" s="9"/>
      <c r="U4974" s="9"/>
      <c r="AP4974" s="9"/>
      <c r="AS4974" s="9"/>
      <c r="AV4974" s="9"/>
      <c r="AW4974" s="9"/>
      <c r="AY4974" s="9"/>
      <c r="BB4974" s="9"/>
    </row>
    <row r="4975" spans="3:54">
      <c r="C4975" s="9"/>
      <c r="F4975" s="9"/>
      <c r="G4975" s="9"/>
      <c r="I4975" s="9"/>
      <c r="L4975" s="9"/>
      <c r="O4975" s="9"/>
      <c r="P4975" s="9"/>
      <c r="R4975" s="9"/>
      <c r="U4975" s="9"/>
      <c r="AP4975" s="9"/>
      <c r="AS4975" s="9"/>
      <c r="AV4975" s="9"/>
      <c r="AW4975" s="9"/>
      <c r="AY4975" s="9"/>
      <c r="BB4975" s="9"/>
    </row>
    <row r="4976" spans="3:54">
      <c r="C4976" s="9"/>
      <c r="F4976" s="9"/>
      <c r="G4976" s="9"/>
      <c r="I4976" s="9"/>
      <c r="L4976" s="9"/>
      <c r="O4976" s="9"/>
      <c r="P4976" s="9"/>
      <c r="R4976" s="9"/>
      <c r="U4976" s="9"/>
      <c r="AP4976" s="9"/>
      <c r="AS4976" s="9"/>
      <c r="AV4976" s="9"/>
      <c r="AW4976" s="9"/>
      <c r="AY4976" s="9"/>
      <c r="BB4976" s="9"/>
    </row>
    <row r="4977" spans="3:54">
      <c r="C4977" s="9"/>
      <c r="F4977" s="9"/>
      <c r="G4977" s="9"/>
      <c r="I4977" s="9"/>
      <c r="L4977" s="9"/>
      <c r="O4977" s="9"/>
      <c r="P4977" s="9"/>
      <c r="R4977" s="9"/>
      <c r="U4977" s="9"/>
      <c r="AP4977" s="9"/>
      <c r="AS4977" s="9"/>
      <c r="AV4977" s="9"/>
      <c r="AW4977" s="9"/>
      <c r="AY4977" s="9"/>
      <c r="BB4977" s="9"/>
    </row>
    <row r="4978" spans="3:54">
      <c r="C4978" s="9"/>
      <c r="F4978" s="9"/>
      <c r="G4978" s="9"/>
      <c r="I4978" s="9"/>
      <c r="L4978" s="9"/>
      <c r="O4978" s="9"/>
      <c r="P4978" s="9"/>
      <c r="R4978" s="9"/>
      <c r="U4978" s="9"/>
      <c r="AP4978" s="9"/>
      <c r="AS4978" s="9"/>
      <c r="AV4978" s="9"/>
      <c r="AW4978" s="9"/>
      <c r="AY4978" s="9"/>
      <c r="BB4978" s="9"/>
    </row>
    <row r="4979" spans="3:54">
      <c r="C4979" s="9"/>
      <c r="F4979" s="9"/>
      <c r="G4979" s="9"/>
      <c r="I4979" s="9"/>
      <c r="L4979" s="9"/>
      <c r="O4979" s="9"/>
      <c r="P4979" s="9"/>
      <c r="R4979" s="9"/>
      <c r="U4979" s="9"/>
      <c r="AP4979" s="9"/>
      <c r="AS4979" s="9"/>
      <c r="AV4979" s="9"/>
      <c r="AW4979" s="9"/>
      <c r="AY4979" s="9"/>
      <c r="BB4979" s="9"/>
    </row>
    <row r="4980" spans="3:54">
      <c r="C4980" s="9"/>
      <c r="F4980" s="9"/>
      <c r="G4980" s="9"/>
      <c r="I4980" s="9"/>
      <c r="L4980" s="9"/>
      <c r="O4980" s="9"/>
      <c r="P4980" s="9"/>
      <c r="R4980" s="9"/>
      <c r="U4980" s="9"/>
      <c r="AP4980" s="9"/>
      <c r="AS4980" s="9"/>
      <c r="AV4980" s="9"/>
      <c r="AW4980" s="9"/>
      <c r="AY4980" s="9"/>
      <c r="BB4980" s="9"/>
    </row>
    <row r="4981" spans="3:54">
      <c r="C4981" s="9"/>
      <c r="F4981" s="9"/>
      <c r="G4981" s="9"/>
      <c r="I4981" s="9"/>
      <c r="L4981" s="9"/>
      <c r="O4981" s="9"/>
      <c r="P4981" s="9"/>
      <c r="R4981" s="9"/>
      <c r="U4981" s="9"/>
      <c r="AP4981" s="9"/>
      <c r="AS4981" s="9"/>
      <c r="AV4981" s="9"/>
      <c r="AW4981" s="9"/>
      <c r="AY4981" s="9"/>
      <c r="BB4981" s="9"/>
    </row>
    <row r="4982" spans="3:54">
      <c r="C4982" s="9"/>
      <c r="F4982" s="9"/>
      <c r="G4982" s="9"/>
      <c r="I4982" s="9"/>
      <c r="L4982" s="9"/>
      <c r="O4982" s="9"/>
      <c r="P4982" s="9"/>
      <c r="R4982" s="9"/>
      <c r="U4982" s="9"/>
      <c r="AP4982" s="9"/>
      <c r="AS4982" s="9"/>
      <c r="AV4982" s="9"/>
      <c r="AW4982" s="9"/>
      <c r="AY4982" s="9"/>
      <c r="BB4982" s="9"/>
    </row>
    <row r="4983" spans="3:54">
      <c r="C4983" s="9"/>
      <c r="F4983" s="9"/>
      <c r="G4983" s="9"/>
      <c r="I4983" s="9"/>
      <c r="L4983" s="9"/>
      <c r="O4983" s="9"/>
      <c r="P4983" s="9"/>
      <c r="R4983" s="9"/>
      <c r="U4983" s="9"/>
      <c r="AP4983" s="9"/>
      <c r="AS4983" s="9"/>
      <c r="AV4983" s="9"/>
      <c r="AW4983" s="9"/>
      <c r="AY4983" s="9"/>
      <c r="BB4983" s="9"/>
    </row>
    <row r="4984" spans="3:54">
      <c r="C4984" s="9"/>
      <c r="F4984" s="9"/>
      <c r="G4984" s="9"/>
      <c r="I4984" s="9"/>
      <c r="L4984" s="9"/>
      <c r="O4984" s="9"/>
      <c r="P4984" s="9"/>
      <c r="R4984" s="9"/>
      <c r="U4984" s="9"/>
      <c r="AP4984" s="9"/>
      <c r="AS4984" s="9"/>
      <c r="AV4984" s="9"/>
      <c r="AW4984" s="9"/>
      <c r="AY4984" s="9"/>
      <c r="BB4984" s="9"/>
    </row>
    <row r="4985" spans="3:54">
      <c r="C4985" s="9"/>
      <c r="F4985" s="9"/>
      <c r="G4985" s="9"/>
      <c r="I4985" s="9"/>
      <c r="L4985" s="9"/>
      <c r="O4985" s="9"/>
      <c r="P4985" s="9"/>
      <c r="R4985" s="9"/>
      <c r="U4985" s="9"/>
      <c r="AP4985" s="9"/>
      <c r="AS4985" s="9"/>
      <c r="AV4985" s="9"/>
      <c r="AW4985" s="9"/>
      <c r="AY4985" s="9"/>
      <c r="BB4985" s="9"/>
    </row>
    <row r="4986" spans="3:54">
      <c r="C4986" s="9"/>
      <c r="F4986" s="9"/>
      <c r="G4986" s="9"/>
      <c r="I4986" s="9"/>
      <c r="L4986" s="9"/>
      <c r="O4986" s="9"/>
      <c r="P4986" s="9"/>
      <c r="R4986" s="9"/>
      <c r="U4986" s="9"/>
      <c r="AP4986" s="9"/>
      <c r="AS4986" s="9"/>
      <c r="AV4986" s="9"/>
      <c r="AW4986" s="9"/>
      <c r="AY4986" s="9"/>
      <c r="BB4986" s="9"/>
    </row>
    <row r="4987" spans="3:54">
      <c r="C4987" s="9"/>
      <c r="F4987" s="9"/>
      <c r="G4987" s="9"/>
      <c r="I4987" s="9"/>
      <c r="L4987" s="9"/>
      <c r="O4987" s="9"/>
      <c r="P4987" s="9"/>
      <c r="R4987" s="9"/>
      <c r="U4987" s="9"/>
      <c r="AP4987" s="9"/>
      <c r="AS4987" s="9"/>
      <c r="AV4987" s="9"/>
      <c r="AW4987" s="9"/>
      <c r="AY4987" s="9"/>
      <c r="BB4987" s="9"/>
    </row>
    <row r="4988" spans="3:54">
      <c r="C4988" s="9"/>
      <c r="F4988" s="9"/>
      <c r="G4988" s="9"/>
      <c r="I4988" s="9"/>
      <c r="L4988" s="9"/>
      <c r="O4988" s="9"/>
      <c r="P4988" s="9"/>
      <c r="R4988" s="9"/>
      <c r="U4988" s="9"/>
      <c r="AP4988" s="9"/>
      <c r="AS4988" s="9"/>
      <c r="AV4988" s="9"/>
      <c r="AW4988" s="9"/>
      <c r="AY4988" s="9"/>
      <c r="BB4988" s="9"/>
    </row>
    <row r="4989" spans="3:54">
      <c r="C4989" s="9"/>
      <c r="F4989" s="9"/>
      <c r="G4989" s="9"/>
      <c r="I4989" s="9"/>
      <c r="L4989" s="9"/>
      <c r="O4989" s="9"/>
      <c r="P4989" s="9"/>
      <c r="R4989" s="9"/>
      <c r="U4989" s="9"/>
      <c r="AP4989" s="9"/>
      <c r="AS4989" s="9"/>
      <c r="AV4989" s="9"/>
      <c r="AW4989" s="9"/>
      <c r="AY4989" s="9"/>
      <c r="BB4989" s="9"/>
    </row>
    <row r="4990" spans="3:54">
      <c r="C4990" s="9"/>
      <c r="F4990" s="9"/>
      <c r="G4990" s="9"/>
      <c r="I4990" s="9"/>
      <c r="L4990" s="9"/>
      <c r="O4990" s="9"/>
      <c r="P4990" s="9"/>
      <c r="R4990" s="9"/>
      <c r="U4990" s="9"/>
      <c r="AP4990" s="9"/>
      <c r="AS4990" s="9"/>
      <c r="AV4990" s="9"/>
      <c r="AW4990" s="9"/>
      <c r="AY4990" s="9"/>
      <c r="BB4990" s="9"/>
    </row>
    <row r="4991" spans="3:54">
      <c r="C4991" s="9"/>
      <c r="F4991" s="9"/>
      <c r="G4991" s="9"/>
      <c r="I4991" s="9"/>
      <c r="L4991" s="9"/>
      <c r="O4991" s="9"/>
      <c r="P4991" s="9"/>
      <c r="R4991" s="9"/>
      <c r="U4991" s="9"/>
      <c r="AP4991" s="9"/>
      <c r="AS4991" s="9"/>
      <c r="AV4991" s="9"/>
      <c r="AW4991" s="9"/>
      <c r="AY4991" s="9"/>
      <c r="BB4991" s="9"/>
    </row>
    <row r="4992" spans="3:54">
      <c r="C4992" s="9"/>
      <c r="F4992" s="9"/>
      <c r="G4992" s="9"/>
      <c r="I4992" s="9"/>
      <c r="L4992" s="9"/>
      <c r="O4992" s="9"/>
      <c r="P4992" s="9"/>
      <c r="R4992" s="9"/>
      <c r="U4992" s="9"/>
      <c r="AP4992" s="9"/>
      <c r="AS4992" s="9"/>
      <c r="AV4992" s="9"/>
      <c r="AW4992" s="9"/>
      <c r="AY4992" s="9"/>
      <c r="BB4992" s="9"/>
    </row>
    <row r="4993" spans="3:54">
      <c r="C4993" s="9"/>
      <c r="F4993" s="9"/>
      <c r="G4993" s="9"/>
      <c r="I4993" s="9"/>
      <c r="L4993" s="9"/>
      <c r="O4993" s="9"/>
      <c r="P4993" s="9"/>
      <c r="R4993" s="9"/>
      <c r="U4993" s="9"/>
      <c r="AP4993" s="9"/>
      <c r="AS4993" s="9"/>
      <c r="AV4993" s="9"/>
      <c r="AW4993" s="9"/>
      <c r="AY4993" s="9"/>
      <c r="BB4993" s="9"/>
    </row>
    <row r="4994" spans="3:54">
      <c r="C4994" s="9"/>
      <c r="F4994" s="9"/>
      <c r="G4994" s="9"/>
      <c r="I4994" s="9"/>
      <c r="L4994" s="9"/>
      <c r="O4994" s="9"/>
      <c r="P4994" s="9"/>
      <c r="R4994" s="9"/>
      <c r="U4994" s="9"/>
      <c r="AP4994" s="9"/>
      <c r="AS4994" s="9"/>
      <c r="AV4994" s="9"/>
      <c r="AW4994" s="9"/>
      <c r="AY4994" s="9"/>
      <c r="BB4994" s="9"/>
    </row>
    <row r="4995" spans="3:54">
      <c r="C4995" s="9"/>
      <c r="F4995" s="9"/>
      <c r="G4995" s="9"/>
      <c r="I4995" s="9"/>
      <c r="L4995" s="9"/>
      <c r="O4995" s="9"/>
      <c r="P4995" s="9"/>
      <c r="R4995" s="9"/>
      <c r="U4995" s="9"/>
      <c r="AP4995" s="9"/>
      <c r="AS4995" s="9"/>
      <c r="AV4995" s="9"/>
      <c r="AW4995" s="9"/>
      <c r="AY4995" s="9"/>
      <c r="BB4995" s="9"/>
    </row>
    <row r="4996" spans="3:54">
      <c r="C4996" s="9"/>
      <c r="F4996" s="9"/>
      <c r="G4996" s="9"/>
      <c r="I4996" s="9"/>
      <c r="L4996" s="9"/>
      <c r="O4996" s="9"/>
      <c r="P4996" s="9"/>
      <c r="R4996" s="9"/>
      <c r="U4996" s="9"/>
      <c r="AP4996" s="9"/>
      <c r="AS4996" s="9"/>
      <c r="AV4996" s="9"/>
      <c r="AW4996" s="9"/>
      <c r="AY4996" s="9"/>
      <c r="BB4996" s="9"/>
    </row>
    <row r="4997" spans="3:54">
      <c r="C4997" s="9"/>
      <c r="F4997" s="9"/>
      <c r="G4997" s="9"/>
      <c r="I4997" s="9"/>
      <c r="L4997" s="9"/>
      <c r="O4997" s="9"/>
      <c r="P4997" s="9"/>
      <c r="R4997" s="9"/>
      <c r="U4997" s="9"/>
      <c r="AP4997" s="9"/>
      <c r="AS4997" s="9"/>
      <c r="AV4997" s="9"/>
      <c r="AW4997" s="9"/>
      <c r="AY4997" s="9"/>
      <c r="BB4997" s="9"/>
    </row>
    <row r="4998" spans="3:54">
      <c r="C4998" s="9"/>
      <c r="F4998" s="9"/>
      <c r="G4998" s="9"/>
      <c r="I4998" s="9"/>
      <c r="L4998" s="9"/>
      <c r="O4998" s="9"/>
      <c r="P4998" s="9"/>
      <c r="R4998" s="9"/>
      <c r="U4998" s="9"/>
      <c r="AP4998" s="9"/>
      <c r="AS4998" s="9"/>
      <c r="AV4998" s="9"/>
      <c r="AW4998" s="9"/>
      <c r="AY4998" s="9"/>
      <c r="BB4998" s="9"/>
    </row>
    <row r="4999" spans="3:54">
      <c r="C4999" s="9"/>
      <c r="F4999" s="9"/>
      <c r="G4999" s="9"/>
      <c r="I4999" s="9"/>
      <c r="L4999" s="9"/>
      <c r="O4999" s="9"/>
      <c r="P4999" s="9"/>
      <c r="R4999" s="9"/>
      <c r="U4999" s="9"/>
      <c r="AP4999" s="9"/>
      <c r="AS4999" s="9"/>
      <c r="AV4999" s="9"/>
      <c r="AW4999" s="9"/>
      <c r="AY4999" s="9"/>
      <c r="BB4999" s="9"/>
    </row>
    <row r="5000" spans="3:54">
      <c r="C5000" s="9"/>
      <c r="F5000" s="9"/>
      <c r="G5000" s="9"/>
      <c r="I5000" s="9"/>
      <c r="L5000" s="9"/>
      <c r="O5000" s="9"/>
      <c r="P5000" s="9"/>
      <c r="R5000" s="9"/>
      <c r="U5000" s="9"/>
      <c r="AP5000" s="9"/>
      <c r="AS5000" s="9"/>
      <c r="AV5000" s="9"/>
      <c r="AW5000" s="9"/>
      <c r="AY5000" s="9"/>
      <c r="BB5000" s="9"/>
    </row>
    <row r="5001" spans="3:54">
      <c r="C5001" s="9"/>
      <c r="F5001" s="9"/>
      <c r="G5001" s="9"/>
      <c r="I5001" s="9"/>
      <c r="L5001" s="9"/>
      <c r="O5001" s="9"/>
      <c r="P5001" s="9"/>
      <c r="R5001" s="9"/>
      <c r="U5001" s="9"/>
      <c r="AP5001" s="9"/>
      <c r="AS5001" s="9"/>
      <c r="AV5001" s="9"/>
      <c r="AW5001" s="9"/>
      <c r="AY5001" s="9"/>
      <c r="BB5001" s="9"/>
    </row>
    <row r="5002" spans="3:54">
      <c r="C5002" s="9"/>
      <c r="F5002" s="9"/>
      <c r="G5002" s="9"/>
      <c r="I5002" s="9"/>
      <c r="L5002" s="9"/>
      <c r="O5002" s="9"/>
      <c r="P5002" s="9"/>
      <c r="R5002" s="9"/>
      <c r="U5002" s="9"/>
      <c r="AP5002" s="9"/>
      <c r="AS5002" s="9"/>
      <c r="AV5002" s="9"/>
      <c r="AW5002" s="9"/>
      <c r="AY5002" s="9"/>
      <c r="BB5002" s="9"/>
    </row>
    <row r="5003" spans="3:54">
      <c r="C5003" s="9"/>
      <c r="F5003" s="9"/>
      <c r="G5003" s="9"/>
      <c r="I5003" s="9"/>
      <c r="L5003" s="9"/>
      <c r="O5003" s="9"/>
      <c r="P5003" s="9"/>
      <c r="R5003" s="9"/>
      <c r="U5003" s="9"/>
      <c r="AP5003" s="9"/>
      <c r="AS5003" s="9"/>
      <c r="AV5003" s="9"/>
      <c r="AW5003" s="9"/>
      <c r="AY5003" s="9"/>
      <c r="BB5003" s="9"/>
    </row>
    <row r="5004" spans="3:54">
      <c r="C5004" s="9"/>
      <c r="F5004" s="9"/>
      <c r="G5004" s="9"/>
      <c r="I5004" s="9"/>
      <c r="L5004" s="9"/>
      <c r="O5004" s="9"/>
      <c r="P5004" s="9"/>
      <c r="R5004" s="9"/>
      <c r="U5004" s="9"/>
      <c r="AP5004" s="9"/>
      <c r="AS5004" s="9"/>
      <c r="AV5004" s="9"/>
      <c r="AW5004" s="9"/>
      <c r="AY5004" s="9"/>
      <c r="BB5004" s="9"/>
    </row>
    <row r="5005" spans="3:54">
      <c r="C5005" s="9"/>
      <c r="F5005" s="9"/>
      <c r="G5005" s="9"/>
      <c r="I5005" s="9"/>
      <c r="L5005" s="9"/>
      <c r="O5005" s="9"/>
      <c r="P5005" s="9"/>
      <c r="R5005" s="9"/>
      <c r="U5005" s="9"/>
      <c r="AP5005" s="9"/>
      <c r="AS5005" s="9"/>
      <c r="AV5005" s="9"/>
      <c r="AW5005" s="9"/>
      <c r="AY5005" s="9"/>
      <c r="BB5005" s="9"/>
    </row>
    <row r="5006" spans="3:54">
      <c r="C5006" s="9"/>
      <c r="F5006" s="9"/>
      <c r="G5006" s="9"/>
      <c r="I5006" s="9"/>
      <c r="L5006" s="9"/>
      <c r="O5006" s="9"/>
      <c r="P5006" s="9"/>
      <c r="R5006" s="9"/>
      <c r="U5006" s="9"/>
      <c r="AP5006" s="9"/>
      <c r="AS5006" s="9"/>
      <c r="AV5006" s="9"/>
      <c r="AW5006" s="9"/>
      <c r="AY5006" s="9"/>
      <c r="BB5006" s="9"/>
    </row>
    <row r="5007" spans="3:54">
      <c r="C5007" s="9"/>
      <c r="F5007" s="9"/>
      <c r="G5007" s="9"/>
      <c r="I5007" s="9"/>
      <c r="L5007" s="9"/>
      <c r="O5007" s="9"/>
      <c r="P5007" s="9"/>
      <c r="R5007" s="9"/>
      <c r="U5007" s="9"/>
      <c r="AP5007" s="9"/>
      <c r="AS5007" s="9"/>
      <c r="AV5007" s="9"/>
      <c r="AW5007" s="9"/>
      <c r="AY5007" s="9"/>
      <c r="BB5007" s="9"/>
    </row>
    <row r="5008" spans="3:54">
      <c r="C5008" s="9"/>
      <c r="F5008" s="9"/>
      <c r="G5008" s="9"/>
      <c r="I5008" s="9"/>
      <c r="L5008" s="9"/>
      <c r="O5008" s="9"/>
      <c r="P5008" s="9"/>
      <c r="R5008" s="9"/>
      <c r="U5008" s="9"/>
      <c r="AP5008" s="9"/>
      <c r="AS5008" s="9"/>
      <c r="AV5008" s="9"/>
      <c r="AW5008" s="9"/>
      <c r="AY5008" s="9"/>
      <c r="BB5008" s="9"/>
    </row>
    <row r="5009" spans="3:54">
      <c r="C5009" s="9"/>
      <c r="F5009" s="9"/>
      <c r="G5009" s="9"/>
      <c r="I5009" s="9"/>
      <c r="L5009" s="9"/>
      <c r="O5009" s="9"/>
      <c r="P5009" s="9"/>
      <c r="R5009" s="9"/>
      <c r="U5009" s="9"/>
      <c r="AP5009" s="9"/>
      <c r="AS5009" s="9"/>
      <c r="AV5009" s="9"/>
      <c r="AW5009" s="9"/>
      <c r="AY5009" s="9"/>
      <c r="BB5009" s="9"/>
    </row>
    <row r="5010" spans="3:54">
      <c r="C5010" s="9"/>
      <c r="F5010" s="9"/>
      <c r="G5010" s="9"/>
      <c r="I5010" s="9"/>
      <c r="L5010" s="9"/>
      <c r="O5010" s="9"/>
      <c r="P5010" s="9"/>
      <c r="R5010" s="9"/>
      <c r="U5010" s="9"/>
      <c r="AP5010" s="9"/>
      <c r="AS5010" s="9"/>
      <c r="AV5010" s="9"/>
      <c r="AW5010" s="9"/>
      <c r="AY5010" s="9"/>
      <c r="BB5010" s="9"/>
    </row>
    <row r="5011" spans="3:54">
      <c r="C5011" s="9"/>
      <c r="F5011" s="9"/>
      <c r="G5011" s="9"/>
      <c r="I5011" s="9"/>
      <c r="L5011" s="9"/>
      <c r="O5011" s="9"/>
      <c r="P5011" s="9"/>
      <c r="R5011" s="9"/>
      <c r="U5011" s="9"/>
      <c r="AP5011" s="9"/>
      <c r="AS5011" s="9"/>
      <c r="AV5011" s="9"/>
      <c r="AW5011" s="9"/>
      <c r="AY5011" s="9"/>
      <c r="BB5011" s="9"/>
    </row>
    <row r="5012" spans="3:54">
      <c r="C5012" s="9"/>
      <c r="F5012" s="9"/>
      <c r="G5012" s="9"/>
      <c r="I5012" s="9"/>
      <c r="L5012" s="9"/>
      <c r="O5012" s="9"/>
      <c r="P5012" s="9"/>
      <c r="R5012" s="9"/>
      <c r="U5012" s="9"/>
      <c r="AP5012" s="9"/>
      <c r="AS5012" s="9"/>
      <c r="AV5012" s="9"/>
      <c r="AW5012" s="9"/>
      <c r="AY5012" s="9"/>
      <c r="BB5012" s="9"/>
    </row>
    <row r="5013" spans="3:54">
      <c r="C5013" s="9"/>
      <c r="F5013" s="9"/>
      <c r="G5013" s="9"/>
      <c r="I5013" s="9"/>
      <c r="L5013" s="9"/>
      <c r="O5013" s="9"/>
      <c r="P5013" s="9"/>
      <c r="R5013" s="9"/>
      <c r="U5013" s="9"/>
      <c r="AP5013" s="9"/>
      <c r="AS5013" s="9"/>
      <c r="AV5013" s="9"/>
      <c r="AW5013" s="9"/>
      <c r="AY5013" s="9"/>
      <c r="BB5013" s="9"/>
    </row>
    <row r="5014" spans="3:54">
      <c r="C5014" s="9"/>
      <c r="F5014" s="9"/>
      <c r="G5014" s="9"/>
      <c r="I5014" s="9"/>
      <c r="L5014" s="9"/>
      <c r="O5014" s="9"/>
      <c r="P5014" s="9"/>
      <c r="R5014" s="9"/>
      <c r="U5014" s="9"/>
      <c r="AP5014" s="9"/>
      <c r="AS5014" s="9"/>
      <c r="AV5014" s="9"/>
      <c r="AW5014" s="9"/>
      <c r="AY5014" s="9"/>
      <c r="BB5014" s="9"/>
    </row>
    <row r="5015" spans="3:54">
      <c r="C5015" s="9"/>
      <c r="F5015" s="9"/>
      <c r="G5015" s="9"/>
      <c r="I5015" s="9"/>
      <c r="L5015" s="9"/>
      <c r="O5015" s="9"/>
      <c r="P5015" s="9"/>
      <c r="R5015" s="9"/>
      <c r="U5015" s="9"/>
      <c r="AP5015" s="9"/>
      <c r="AS5015" s="9"/>
      <c r="AV5015" s="9"/>
      <c r="AW5015" s="9"/>
      <c r="AY5015" s="9"/>
      <c r="BB5015" s="9"/>
    </row>
    <row r="5016" spans="3:54">
      <c r="C5016" s="9"/>
      <c r="F5016" s="9"/>
      <c r="G5016" s="9"/>
      <c r="I5016" s="9"/>
      <c r="L5016" s="9"/>
      <c r="O5016" s="9"/>
      <c r="P5016" s="9"/>
      <c r="R5016" s="9"/>
      <c r="U5016" s="9"/>
      <c r="AP5016" s="9"/>
      <c r="AS5016" s="9"/>
      <c r="AV5016" s="9"/>
      <c r="AW5016" s="9"/>
      <c r="AY5016" s="9"/>
      <c r="BB5016" s="9"/>
    </row>
    <row r="5017" spans="3:54">
      <c r="C5017" s="9"/>
      <c r="F5017" s="9"/>
      <c r="G5017" s="9"/>
      <c r="I5017" s="9"/>
      <c r="L5017" s="9"/>
      <c r="O5017" s="9"/>
      <c r="P5017" s="9"/>
      <c r="R5017" s="9"/>
      <c r="U5017" s="9"/>
      <c r="AP5017" s="9"/>
      <c r="AS5017" s="9"/>
      <c r="AV5017" s="9"/>
      <c r="AW5017" s="9"/>
      <c r="AY5017" s="9"/>
      <c r="BB5017" s="9"/>
    </row>
    <row r="5018" spans="3:54">
      <c r="C5018" s="9"/>
      <c r="F5018" s="9"/>
      <c r="G5018" s="9"/>
      <c r="I5018" s="9"/>
      <c r="L5018" s="9"/>
      <c r="O5018" s="9"/>
      <c r="P5018" s="9"/>
      <c r="R5018" s="9"/>
      <c r="U5018" s="9"/>
      <c r="AP5018" s="9"/>
      <c r="AS5018" s="9"/>
      <c r="AV5018" s="9"/>
      <c r="AW5018" s="9"/>
      <c r="AY5018" s="9"/>
      <c r="BB5018" s="9"/>
    </row>
    <row r="5019" spans="3:54">
      <c r="C5019" s="9"/>
      <c r="F5019" s="9"/>
      <c r="G5019" s="9"/>
      <c r="I5019" s="9"/>
      <c r="L5019" s="9"/>
      <c r="O5019" s="9"/>
      <c r="P5019" s="9"/>
      <c r="R5019" s="9"/>
      <c r="U5019" s="9"/>
      <c r="AP5019" s="9"/>
      <c r="AS5019" s="9"/>
      <c r="AV5019" s="9"/>
      <c r="AW5019" s="9"/>
      <c r="AY5019" s="9"/>
      <c r="BB5019" s="9"/>
    </row>
    <row r="5020" spans="3:54">
      <c r="C5020" s="9"/>
      <c r="F5020" s="9"/>
      <c r="G5020" s="9"/>
      <c r="I5020" s="9"/>
      <c r="L5020" s="9"/>
      <c r="O5020" s="9"/>
      <c r="P5020" s="9"/>
      <c r="R5020" s="9"/>
      <c r="U5020" s="9"/>
      <c r="AP5020" s="9"/>
      <c r="AS5020" s="9"/>
      <c r="AV5020" s="9"/>
      <c r="AW5020" s="9"/>
      <c r="AY5020" s="9"/>
      <c r="BB5020" s="9"/>
    </row>
    <row r="5021" spans="3:54">
      <c r="C5021" s="9"/>
      <c r="F5021" s="9"/>
      <c r="G5021" s="9"/>
      <c r="I5021" s="9"/>
      <c r="L5021" s="9"/>
      <c r="O5021" s="9"/>
      <c r="P5021" s="9"/>
      <c r="R5021" s="9"/>
      <c r="U5021" s="9"/>
      <c r="AP5021" s="9"/>
      <c r="AS5021" s="9"/>
      <c r="AV5021" s="9"/>
      <c r="AW5021" s="9"/>
      <c r="AY5021" s="9"/>
      <c r="BB5021" s="9"/>
    </row>
    <row r="5022" spans="3:54">
      <c r="C5022" s="9"/>
      <c r="F5022" s="9"/>
      <c r="G5022" s="9"/>
      <c r="I5022" s="9"/>
      <c r="L5022" s="9"/>
      <c r="O5022" s="9"/>
      <c r="P5022" s="9"/>
      <c r="R5022" s="9"/>
      <c r="U5022" s="9"/>
      <c r="AP5022" s="9"/>
      <c r="AS5022" s="9"/>
      <c r="AV5022" s="9"/>
      <c r="AW5022" s="9"/>
      <c r="AY5022" s="9"/>
      <c r="BB5022" s="9"/>
    </row>
    <row r="5023" spans="3:54">
      <c r="C5023" s="9"/>
      <c r="F5023" s="9"/>
      <c r="G5023" s="9"/>
      <c r="I5023" s="9"/>
      <c r="L5023" s="9"/>
      <c r="O5023" s="9"/>
      <c r="P5023" s="9"/>
      <c r="R5023" s="9"/>
      <c r="U5023" s="9"/>
      <c r="AP5023" s="9"/>
      <c r="AS5023" s="9"/>
      <c r="AV5023" s="9"/>
      <c r="AW5023" s="9"/>
      <c r="AY5023" s="9"/>
      <c r="BB5023" s="9"/>
    </row>
    <row r="5024" spans="3:54">
      <c r="C5024" s="9"/>
      <c r="F5024" s="9"/>
      <c r="G5024" s="9"/>
      <c r="I5024" s="9"/>
      <c r="L5024" s="9"/>
      <c r="O5024" s="9"/>
      <c r="P5024" s="9"/>
      <c r="R5024" s="9"/>
      <c r="U5024" s="9"/>
      <c r="AP5024" s="9"/>
      <c r="AS5024" s="9"/>
      <c r="AV5024" s="9"/>
      <c r="AW5024" s="9"/>
      <c r="AY5024" s="9"/>
      <c r="BB5024" s="9"/>
    </row>
    <row r="5025" spans="3:54">
      <c r="C5025" s="9"/>
      <c r="F5025" s="9"/>
      <c r="G5025" s="9"/>
      <c r="I5025" s="9"/>
      <c r="L5025" s="9"/>
      <c r="O5025" s="9"/>
      <c r="P5025" s="9"/>
      <c r="R5025" s="9"/>
      <c r="U5025" s="9"/>
      <c r="AP5025" s="9"/>
      <c r="AS5025" s="9"/>
      <c r="AV5025" s="9"/>
      <c r="AW5025" s="9"/>
      <c r="AY5025" s="9"/>
      <c r="BB5025" s="9"/>
    </row>
    <row r="5026" spans="3:54">
      <c r="C5026" s="9"/>
      <c r="F5026" s="9"/>
      <c r="G5026" s="9"/>
      <c r="I5026" s="9"/>
      <c r="L5026" s="9"/>
      <c r="O5026" s="9"/>
      <c r="P5026" s="9"/>
      <c r="R5026" s="9"/>
      <c r="U5026" s="9"/>
      <c r="AP5026" s="9"/>
      <c r="AS5026" s="9"/>
      <c r="AV5026" s="9"/>
      <c r="AW5026" s="9"/>
      <c r="AY5026" s="9"/>
      <c r="BB5026" s="9"/>
    </row>
    <row r="5027" spans="3:54">
      <c r="C5027" s="9"/>
      <c r="F5027" s="9"/>
      <c r="G5027" s="9"/>
      <c r="I5027" s="9"/>
      <c r="L5027" s="9"/>
      <c r="O5027" s="9"/>
      <c r="P5027" s="9"/>
      <c r="R5027" s="9"/>
      <c r="U5027" s="9"/>
      <c r="AP5027" s="9"/>
      <c r="AS5027" s="9"/>
      <c r="AV5027" s="9"/>
      <c r="AW5027" s="9"/>
      <c r="AY5027" s="9"/>
      <c r="BB5027" s="9"/>
    </row>
    <row r="5028" spans="3:54">
      <c r="C5028" s="9"/>
      <c r="F5028" s="9"/>
      <c r="G5028" s="9"/>
      <c r="I5028" s="9"/>
      <c r="L5028" s="9"/>
      <c r="O5028" s="9"/>
      <c r="P5028" s="9"/>
      <c r="R5028" s="9"/>
      <c r="U5028" s="9"/>
      <c r="AP5028" s="9"/>
      <c r="AS5028" s="9"/>
      <c r="AV5028" s="9"/>
      <c r="AW5028" s="9"/>
      <c r="AY5028" s="9"/>
      <c r="BB5028" s="9"/>
    </row>
    <row r="5029" spans="3:54">
      <c r="C5029" s="9"/>
      <c r="F5029" s="9"/>
      <c r="G5029" s="9"/>
      <c r="I5029" s="9"/>
      <c r="L5029" s="9"/>
      <c r="O5029" s="9"/>
      <c r="P5029" s="9"/>
      <c r="R5029" s="9"/>
      <c r="U5029" s="9"/>
      <c r="AP5029" s="9"/>
      <c r="AS5029" s="9"/>
      <c r="AV5029" s="9"/>
      <c r="AW5029" s="9"/>
      <c r="AY5029" s="9"/>
      <c r="BB5029" s="9"/>
    </row>
    <row r="5030" spans="3:54">
      <c r="C5030" s="9"/>
      <c r="F5030" s="9"/>
      <c r="G5030" s="9"/>
      <c r="I5030" s="9"/>
      <c r="L5030" s="9"/>
      <c r="O5030" s="9"/>
      <c r="P5030" s="9"/>
      <c r="R5030" s="9"/>
      <c r="U5030" s="9"/>
      <c r="AP5030" s="9"/>
      <c r="AS5030" s="9"/>
      <c r="AV5030" s="9"/>
      <c r="AW5030" s="9"/>
      <c r="AY5030" s="9"/>
      <c r="BB5030" s="9"/>
    </row>
    <row r="5031" spans="3:54">
      <c r="C5031" s="9"/>
      <c r="F5031" s="9"/>
      <c r="G5031" s="9"/>
      <c r="I5031" s="9"/>
      <c r="L5031" s="9"/>
      <c r="O5031" s="9"/>
      <c r="P5031" s="9"/>
      <c r="R5031" s="9"/>
      <c r="U5031" s="9"/>
      <c r="AP5031" s="9"/>
      <c r="AS5031" s="9"/>
      <c r="AV5031" s="9"/>
      <c r="AW5031" s="9"/>
      <c r="AY5031" s="9"/>
      <c r="BB5031" s="9"/>
    </row>
    <row r="5032" spans="3:54">
      <c r="C5032" s="9"/>
      <c r="F5032" s="9"/>
      <c r="G5032" s="9"/>
      <c r="I5032" s="9"/>
      <c r="L5032" s="9"/>
      <c r="O5032" s="9"/>
      <c r="P5032" s="9"/>
      <c r="R5032" s="9"/>
      <c r="U5032" s="9"/>
      <c r="AP5032" s="9"/>
      <c r="AS5032" s="9"/>
      <c r="AV5032" s="9"/>
      <c r="AW5032" s="9"/>
      <c r="AY5032" s="9"/>
      <c r="BB5032" s="9"/>
    </row>
    <row r="5033" spans="3:54">
      <c r="C5033" s="9"/>
      <c r="F5033" s="9"/>
      <c r="G5033" s="9"/>
      <c r="I5033" s="9"/>
      <c r="L5033" s="9"/>
      <c r="O5033" s="9"/>
      <c r="P5033" s="9"/>
      <c r="R5033" s="9"/>
      <c r="U5033" s="9"/>
      <c r="AP5033" s="9"/>
      <c r="AS5033" s="9"/>
      <c r="AV5033" s="9"/>
      <c r="AW5033" s="9"/>
      <c r="AY5033" s="9"/>
      <c r="BB5033" s="9"/>
    </row>
    <row r="5034" spans="3:54">
      <c r="C5034" s="9"/>
      <c r="F5034" s="9"/>
      <c r="G5034" s="9"/>
      <c r="I5034" s="9"/>
      <c r="L5034" s="9"/>
      <c r="O5034" s="9"/>
      <c r="P5034" s="9"/>
      <c r="R5034" s="9"/>
      <c r="U5034" s="9"/>
      <c r="AP5034" s="9"/>
      <c r="AS5034" s="9"/>
      <c r="AV5034" s="9"/>
      <c r="AW5034" s="9"/>
      <c r="AY5034" s="9"/>
      <c r="BB5034" s="9"/>
    </row>
    <row r="5035" spans="3:54">
      <c r="C5035" s="9"/>
      <c r="F5035" s="9"/>
      <c r="G5035" s="9"/>
      <c r="I5035" s="9"/>
      <c r="L5035" s="9"/>
      <c r="O5035" s="9"/>
      <c r="P5035" s="9"/>
      <c r="R5035" s="9"/>
      <c r="U5035" s="9"/>
      <c r="AP5035" s="9"/>
      <c r="AS5035" s="9"/>
      <c r="AV5035" s="9"/>
      <c r="AW5035" s="9"/>
      <c r="AY5035" s="9"/>
      <c r="BB5035" s="9"/>
    </row>
    <row r="5036" spans="3:54">
      <c r="C5036" s="9"/>
      <c r="F5036" s="9"/>
      <c r="G5036" s="9"/>
      <c r="I5036" s="9"/>
      <c r="L5036" s="9"/>
      <c r="O5036" s="9"/>
      <c r="P5036" s="9"/>
      <c r="R5036" s="9"/>
      <c r="U5036" s="9"/>
      <c r="AP5036" s="9"/>
      <c r="AS5036" s="9"/>
      <c r="AV5036" s="9"/>
      <c r="AW5036" s="9"/>
      <c r="AY5036" s="9"/>
      <c r="BB5036" s="9"/>
    </row>
    <row r="5037" spans="3:54">
      <c r="C5037" s="9"/>
      <c r="F5037" s="9"/>
      <c r="G5037" s="9"/>
      <c r="I5037" s="9"/>
      <c r="L5037" s="9"/>
      <c r="O5037" s="9"/>
      <c r="P5037" s="9"/>
      <c r="R5037" s="9"/>
      <c r="U5037" s="9"/>
      <c r="AP5037" s="9"/>
      <c r="AS5037" s="9"/>
      <c r="AV5037" s="9"/>
      <c r="AW5037" s="9"/>
      <c r="AY5037" s="9"/>
      <c r="BB5037" s="9"/>
    </row>
    <row r="5038" spans="3:54">
      <c r="C5038" s="9"/>
      <c r="F5038" s="9"/>
      <c r="G5038" s="9"/>
      <c r="I5038" s="9"/>
      <c r="L5038" s="9"/>
      <c r="O5038" s="9"/>
      <c r="P5038" s="9"/>
      <c r="R5038" s="9"/>
      <c r="U5038" s="9"/>
      <c r="AP5038" s="9"/>
      <c r="AS5038" s="9"/>
      <c r="AV5038" s="9"/>
      <c r="AW5038" s="9"/>
      <c r="AY5038" s="9"/>
      <c r="BB5038" s="9"/>
    </row>
    <row r="5039" spans="3:54">
      <c r="C5039" s="9"/>
      <c r="F5039" s="9"/>
      <c r="G5039" s="9"/>
      <c r="I5039" s="9"/>
      <c r="L5039" s="9"/>
      <c r="O5039" s="9"/>
      <c r="P5039" s="9"/>
      <c r="R5039" s="9"/>
      <c r="U5039" s="9"/>
      <c r="AP5039" s="9"/>
      <c r="AS5039" s="9"/>
      <c r="AV5039" s="9"/>
      <c r="AW5039" s="9"/>
      <c r="AY5039" s="9"/>
      <c r="BB5039" s="9"/>
    </row>
    <row r="5040" spans="3:54">
      <c r="C5040" s="9"/>
      <c r="F5040" s="9"/>
      <c r="G5040" s="9"/>
      <c r="I5040" s="9"/>
      <c r="L5040" s="9"/>
      <c r="O5040" s="9"/>
      <c r="P5040" s="9"/>
      <c r="R5040" s="9"/>
      <c r="U5040" s="9"/>
      <c r="AP5040" s="9"/>
      <c r="AS5040" s="9"/>
      <c r="AV5040" s="9"/>
      <c r="AW5040" s="9"/>
      <c r="AY5040" s="9"/>
      <c r="BB5040" s="9"/>
    </row>
    <row r="5041" spans="3:54">
      <c r="C5041" s="9"/>
      <c r="F5041" s="9"/>
      <c r="G5041" s="9"/>
      <c r="I5041" s="9"/>
      <c r="L5041" s="9"/>
      <c r="O5041" s="9"/>
      <c r="P5041" s="9"/>
      <c r="R5041" s="9"/>
      <c r="U5041" s="9"/>
      <c r="AP5041" s="9"/>
      <c r="AS5041" s="9"/>
      <c r="AV5041" s="9"/>
      <c r="AW5041" s="9"/>
      <c r="AY5041" s="9"/>
      <c r="BB5041" s="9"/>
    </row>
    <row r="5042" spans="3:54">
      <c r="C5042" s="9"/>
      <c r="F5042" s="9"/>
      <c r="G5042" s="9"/>
      <c r="I5042" s="9"/>
      <c r="L5042" s="9"/>
      <c r="O5042" s="9"/>
      <c r="P5042" s="9"/>
      <c r="R5042" s="9"/>
      <c r="U5042" s="9"/>
      <c r="AP5042" s="9"/>
      <c r="AS5042" s="9"/>
      <c r="AV5042" s="9"/>
      <c r="AW5042" s="9"/>
      <c r="AY5042" s="9"/>
      <c r="BB5042" s="9"/>
    </row>
    <row r="5043" spans="3:54">
      <c r="C5043" s="9"/>
      <c r="F5043" s="9"/>
      <c r="G5043" s="9"/>
      <c r="I5043" s="9"/>
      <c r="L5043" s="9"/>
      <c r="O5043" s="9"/>
      <c r="P5043" s="9"/>
      <c r="R5043" s="9"/>
      <c r="U5043" s="9"/>
      <c r="AP5043" s="9"/>
      <c r="AS5043" s="9"/>
      <c r="AV5043" s="9"/>
      <c r="AW5043" s="9"/>
      <c r="AY5043" s="9"/>
      <c r="BB5043" s="9"/>
    </row>
    <row r="5044" spans="3:54">
      <c r="C5044" s="9"/>
      <c r="F5044" s="9"/>
      <c r="G5044" s="9"/>
      <c r="I5044" s="9"/>
      <c r="L5044" s="9"/>
      <c r="O5044" s="9"/>
      <c r="P5044" s="9"/>
      <c r="R5044" s="9"/>
      <c r="U5044" s="9"/>
      <c r="AP5044" s="9"/>
      <c r="AS5044" s="9"/>
      <c r="AV5044" s="9"/>
      <c r="AW5044" s="9"/>
      <c r="AY5044" s="9"/>
      <c r="BB5044" s="9"/>
    </row>
    <row r="5045" spans="3:54">
      <c r="C5045" s="9"/>
      <c r="F5045" s="9"/>
      <c r="G5045" s="9"/>
      <c r="I5045" s="9"/>
      <c r="L5045" s="9"/>
      <c r="O5045" s="9"/>
      <c r="P5045" s="9"/>
      <c r="R5045" s="9"/>
      <c r="U5045" s="9"/>
      <c r="AP5045" s="9"/>
      <c r="AS5045" s="9"/>
      <c r="AV5045" s="9"/>
      <c r="AW5045" s="9"/>
      <c r="AY5045" s="9"/>
      <c r="BB5045" s="9"/>
    </row>
    <row r="5046" spans="3:54">
      <c r="C5046" s="9"/>
      <c r="F5046" s="9"/>
      <c r="G5046" s="9"/>
      <c r="I5046" s="9"/>
      <c r="L5046" s="9"/>
      <c r="O5046" s="9"/>
      <c r="P5046" s="9"/>
      <c r="R5046" s="9"/>
      <c r="U5046" s="9"/>
      <c r="AP5046" s="9"/>
      <c r="AS5046" s="9"/>
      <c r="AV5046" s="9"/>
      <c r="AW5046" s="9"/>
      <c r="AY5046" s="9"/>
      <c r="BB5046" s="9"/>
    </row>
    <row r="5047" spans="3:54">
      <c r="C5047" s="9"/>
      <c r="F5047" s="9"/>
      <c r="G5047" s="9"/>
      <c r="I5047" s="9"/>
      <c r="L5047" s="9"/>
      <c r="O5047" s="9"/>
      <c r="P5047" s="9"/>
      <c r="R5047" s="9"/>
      <c r="U5047" s="9"/>
      <c r="AP5047" s="9"/>
      <c r="AS5047" s="9"/>
      <c r="AV5047" s="9"/>
      <c r="AW5047" s="9"/>
      <c r="AY5047" s="9"/>
      <c r="BB5047" s="9"/>
    </row>
    <row r="5048" spans="3:54">
      <c r="C5048" s="9"/>
      <c r="F5048" s="9"/>
      <c r="G5048" s="9"/>
      <c r="I5048" s="9"/>
      <c r="L5048" s="9"/>
      <c r="O5048" s="9"/>
      <c r="P5048" s="9"/>
      <c r="R5048" s="9"/>
      <c r="U5048" s="9"/>
      <c r="AP5048" s="9"/>
      <c r="AS5048" s="9"/>
      <c r="AV5048" s="9"/>
      <c r="AW5048" s="9"/>
      <c r="AY5048" s="9"/>
      <c r="BB5048" s="9"/>
    </row>
    <row r="5049" spans="3:54">
      <c r="C5049" s="9"/>
      <c r="F5049" s="9"/>
      <c r="G5049" s="9"/>
      <c r="I5049" s="9"/>
      <c r="L5049" s="9"/>
      <c r="O5049" s="9"/>
      <c r="P5049" s="9"/>
      <c r="R5049" s="9"/>
      <c r="U5049" s="9"/>
      <c r="AP5049" s="9"/>
      <c r="AS5049" s="9"/>
      <c r="AV5049" s="9"/>
      <c r="AW5049" s="9"/>
      <c r="AY5049" s="9"/>
      <c r="BB5049" s="9"/>
    </row>
    <row r="5050" spans="3:54">
      <c r="C5050" s="9"/>
      <c r="F5050" s="9"/>
      <c r="G5050" s="9"/>
      <c r="I5050" s="9"/>
      <c r="L5050" s="9"/>
      <c r="O5050" s="9"/>
      <c r="P5050" s="9"/>
      <c r="R5050" s="9"/>
      <c r="U5050" s="9"/>
      <c r="AP5050" s="9"/>
      <c r="AS5050" s="9"/>
      <c r="AV5050" s="9"/>
      <c r="AW5050" s="9"/>
      <c r="AY5050" s="9"/>
      <c r="BB5050" s="9"/>
    </row>
    <row r="5051" spans="3:54">
      <c r="C5051" s="9"/>
      <c r="F5051" s="9"/>
      <c r="G5051" s="9"/>
      <c r="I5051" s="9"/>
      <c r="L5051" s="9"/>
      <c r="O5051" s="9"/>
      <c r="P5051" s="9"/>
      <c r="R5051" s="9"/>
      <c r="U5051" s="9"/>
      <c r="AP5051" s="9"/>
      <c r="AS5051" s="9"/>
      <c r="AV5051" s="9"/>
      <c r="AW5051" s="9"/>
      <c r="AY5051" s="9"/>
      <c r="BB5051" s="9"/>
    </row>
    <row r="5052" spans="3:54">
      <c r="C5052" s="9"/>
      <c r="F5052" s="9"/>
      <c r="G5052" s="9"/>
      <c r="I5052" s="9"/>
      <c r="L5052" s="9"/>
      <c r="O5052" s="9"/>
      <c r="P5052" s="9"/>
      <c r="R5052" s="9"/>
      <c r="U5052" s="9"/>
      <c r="AP5052" s="9"/>
      <c r="AS5052" s="9"/>
      <c r="AV5052" s="9"/>
      <c r="AW5052" s="9"/>
      <c r="AY5052" s="9"/>
      <c r="BB5052" s="9"/>
    </row>
    <row r="5053" spans="3:54">
      <c r="C5053" s="9"/>
      <c r="F5053" s="9"/>
      <c r="G5053" s="9"/>
      <c r="I5053" s="9"/>
      <c r="L5053" s="9"/>
      <c r="O5053" s="9"/>
      <c r="P5053" s="9"/>
      <c r="R5053" s="9"/>
      <c r="U5053" s="9"/>
      <c r="AP5053" s="9"/>
      <c r="AS5053" s="9"/>
      <c r="AV5053" s="9"/>
      <c r="AW5053" s="9"/>
      <c r="AY5053" s="9"/>
      <c r="BB5053" s="9"/>
    </row>
    <row r="5054" spans="3:54">
      <c r="C5054" s="9"/>
      <c r="F5054" s="9"/>
      <c r="G5054" s="9"/>
      <c r="I5054" s="9"/>
      <c r="L5054" s="9"/>
      <c r="O5054" s="9"/>
      <c r="P5054" s="9"/>
      <c r="R5054" s="9"/>
      <c r="U5054" s="9"/>
      <c r="AP5054" s="9"/>
      <c r="AS5054" s="9"/>
      <c r="AV5054" s="9"/>
      <c r="AW5054" s="9"/>
      <c r="AY5054" s="9"/>
      <c r="BB5054" s="9"/>
    </row>
    <row r="5055" spans="3:54">
      <c r="C5055" s="9"/>
      <c r="F5055" s="9"/>
      <c r="G5055" s="9"/>
      <c r="I5055" s="9"/>
      <c r="L5055" s="9"/>
      <c r="O5055" s="9"/>
      <c r="P5055" s="9"/>
      <c r="R5055" s="9"/>
      <c r="U5055" s="9"/>
      <c r="AP5055" s="9"/>
      <c r="AS5055" s="9"/>
      <c r="AV5055" s="9"/>
      <c r="AW5055" s="9"/>
      <c r="AY5055" s="9"/>
      <c r="BB5055" s="9"/>
    </row>
    <row r="5056" spans="3:54">
      <c r="C5056" s="9"/>
      <c r="F5056" s="9"/>
      <c r="G5056" s="9"/>
      <c r="I5056" s="9"/>
      <c r="L5056" s="9"/>
      <c r="O5056" s="9"/>
      <c r="P5056" s="9"/>
      <c r="R5056" s="9"/>
      <c r="U5056" s="9"/>
      <c r="AP5056" s="9"/>
      <c r="AS5056" s="9"/>
      <c r="AV5056" s="9"/>
      <c r="AW5056" s="9"/>
      <c r="AY5056" s="9"/>
      <c r="BB5056" s="9"/>
    </row>
    <row r="5057" spans="3:54">
      <c r="C5057" s="9"/>
      <c r="F5057" s="9"/>
      <c r="G5057" s="9"/>
      <c r="I5057" s="9"/>
      <c r="L5057" s="9"/>
      <c r="O5057" s="9"/>
      <c r="P5057" s="9"/>
      <c r="R5057" s="9"/>
      <c r="U5057" s="9"/>
      <c r="AP5057" s="9"/>
      <c r="AS5057" s="9"/>
      <c r="AV5057" s="9"/>
      <c r="AW5057" s="9"/>
      <c r="AY5057" s="9"/>
      <c r="BB5057" s="9"/>
    </row>
    <row r="5058" spans="3:54">
      <c r="C5058" s="9"/>
      <c r="F5058" s="9"/>
      <c r="G5058" s="9"/>
      <c r="I5058" s="9"/>
      <c r="L5058" s="9"/>
      <c r="O5058" s="9"/>
      <c r="P5058" s="9"/>
      <c r="R5058" s="9"/>
      <c r="U5058" s="9"/>
      <c r="AP5058" s="9"/>
      <c r="AS5058" s="9"/>
      <c r="AV5058" s="9"/>
      <c r="AW5058" s="9"/>
      <c r="AY5058" s="9"/>
      <c r="BB5058" s="9"/>
    </row>
    <row r="5059" spans="3:54">
      <c r="C5059" s="9"/>
      <c r="F5059" s="9"/>
      <c r="G5059" s="9"/>
      <c r="I5059" s="9"/>
      <c r="L5059" s="9"/>
      <c r="O5059" s="9"/>
      <c r="P5059" s="9"/>
      <c r="R5059" s="9"/>
      <c r="U5059" s="9"/>
      <c r="AP5059" s="9"/>
      <c r="AS5059" s="9"/>
      <c r="AV5059" s="9"/>
      <c r="AW5059" s="9"/>
      <c r="AY5059" s="9"/>
      <c r="BB5059" s="9"/>
    </row>
    <row r="5060" spans="3:54">
      <c r="C5060" s="9"/>
      <c r="F5060" s="9"/>
      <c r="G5060" s="9"/>
      <c r="I5060" s="9"/>
      <c r="L5060" s="9"/>
      <c r="O5060" s="9"/>
      <c r="P5060" s="9"/>
      <c r="R5060" s="9"/>
      <c r="U5060" s="9"/>
      <c r="AP5060" s="9"/>
      <c r="AS5060" s="9"/>
      <c r="AV5060" s="9"/>
      <c r="AW5060" s="9"/>
      <c r="AY5060" s="9"/>
      <c r="BB5060" s="9"/>
    </row>
    <row r="5061" spans="3:54">
      <c r="C5061" s="9"/>
      <c r="F5061" s="9"/>
      <c r="G5061" s="9"/>
      <c r="I5061" s="9"/>
      <c r="L5061" s="9"/>
      <c r="O5061" s="9"/>
      <c r="P5061" s="9"/>
      <c r="R5061" s="9"/>
      <c r="U5061" s="9"/>
      <c r="AP5061" s="9"/>
      <c r="AS5061" s="9"/>
      <c r="AV5061" s="9"/>
      <c r="AW5061" s="9"/>
      <c r="AY5061" s="9"/>
      <c r="BB5061" s="9"/>
    </row>
    <row r="5062" spans="3:54">
      <c r="C5062" s="9"/>
      <c r="F5062" s="9"/>
      <c r="G5062" s="9"/>
      <c r="I5062" s="9"/>
      <c r="L5062" s="9"/>
      <c r="O5062" s="9"/>
      <c r="P5062" s="9"/>
      <c r="R5062" s="9"/>
      <c r="U5062" s="9"/>
      <c r="AP5062" s="9"/>
      <c r="AS5062" s="9"/>
      <c r="AV5062" s="9"/>
      <c r="AW5062" s="9"/>
      <c r="AY5062" s="9"/>
      <c r="BB5062" s="9"/>
    </row>
    <row r="5063" spans="3:54">
      <c r="C5063" s="9"/>
      <c r="F5063" s="9"/>
      <c r="G5063" s="9"/>
      <c r="I5063" s="9"/>
      <c r="L5063" s="9"/>
      <c r="O5063" s="9"/>
      <c r="P5063" s="9"/>
      <c r="R5063" s="9"/>
      <c r="U5063" s="9"/>
      <c r="AP5063" s="9"/>
      <c r="AS5063" s="9"/>
      <c r="AV5063" s="9"/>
      <c r="AW5063" s="9"/>
      <c r="AY5063" s="9"/>
      <c r="BB5063" s="9"/>
    </row>
    <row r="5064" spans="3:54">
      <c r="C5064" s="9"/>
      <c r="F5064" s="9"/>
      <c r="G5064" s="9"/>
      <c r="I5064" s="9"/>
      <c r="L5064" s="9"/>
      <c r="O5064" s="9"/>
      <c r="P5064" s="9"/>
      <c r="R5064" s="9"/>
      <c r="U5064" s="9"/>
      <c r="AP5064" s="9"/>
      <c r="AS5064" s="9"/>
      <c r="AV5064" s="9"/>
      <c r="AW5064" s="9"/>
      <c r="AY5064" s="9"/>
      <c r="BB5064" s="9"/>
    </row>
    <row r="5065" spans="3:54">
      <c r="C5065" s="9"/>
      <c r="F5065" s="9"/>
      <c r="G5065" s="9"/>
      <c r="I5065" s="9"/>
      <c r="L5065" s="9"/>
      <c r="O5065" s="9"/>
      <c r="P5065" s="9"/>
      <c r="R5065" s="9"/>
      <c r="U5065" s="9"/>
      <c r="AP5065" s="9"/>
      <c r="AS5065" s="9"/>
      <c r="AV5065" s="9"/>
      <c r="AW5065" s="9"/>
      <c r="AY5065" s="9"/>
      <c r="BB5065" s="9"/>
    </row>
    <row r="5066" spans="3:54">
      <c r="C5066" s="9"/>
      <c r="F5066" s="9"/>
      <c r="G5066" s="9"/>
      <c r="I5066" s="9"/>
      <c r="L5066" s="9"/>
      <c r="O5066" s="9"/>
      <c r="P5066" s="9"/>
      <c r="R5066" s="9"/>
      <c r="U5066" s="9"/>
      <c r="AP5066" s="9"/>
      <c r="AS5066" s="9"/>
      <c r="AV5066" s="9"/>
      <c r="AW5066" s="9"/>
      <c r="AY5066" s="9"/>
      <c r="BB5066" s="9"/>
    </row>
    <row r="5067" spans="3:54">
      <c r="C5067" s="9"/>
      <c r="F5067" s="9"/>
      <c r="G5067" s="9"/>
      <c r="I5067" s="9"/>
      <c r="L5067" s="9"/>
      <c r="O5067" s="9"/>
      <c r="P5067" s="9"/>
      <c r="R5067" s="9"/>
      <c r="U5067" s="9"/>
      <c r="AP5067" s="9"/>
      <c r="AS5067" s="9"/>
      <c r="AV5067" s="9"/>
      <c r="AW5067" s="9"/>
      <c r="AY5067" s="9"/>
      <c r="BB5067" s="9"/>
    </row>
    <row r="5068" spans="3:54">
      <c r="C5068" s="9"/>
      <c r="F5068" s="9"/>
      <c r="G5068" s="9"/>
      <c r="I5068" s="9"/>
      <c r="L5068" s="9"/>
      <c r="O5068" s="9"/>
      <c r="P5068" s="9"/>
      <c r="R5068" s="9"/>
      <c r="U5068" s="9"/>
      <c r="AP5068" s="9"/>
      <c r="AS5068" s="9"/>
      <c r="AV5068" s="9"/>
      <c r="AW5068" s="9"/>
      <c r="AY5068" s="9"/>
      <c r="BB5068" s="9"/>
    </row>
    <row r="5069" spans="3:54">
      <c r="C5069" s="9"/>
      <c r="F5069" s="9"/>
      <c r="G5069" s="9"/>
      <c r="I5069" s="9"/>
      <c r="L5069" s="9"/>
      <c r="O5069" s="9"/>
      <c r="P5069" s="9"/>
      <c r="R5069" s="9"/>
      <c r="U5069" s="9"/>
      <c r="AP5069" s="9"/>
      <c r="AS5069" s="9"/>
      <c r="AV5069" s="9"/>
      <c r="AW5069" s="9"/>
      <c r="AY5069" s="9"/>
      <c r="BB5069" s="9"/>
    </row>
    <row r="5070" spans="3:54">
      <c r="C5070" s="9"/>
      <c r="F5070" s="9"/>
      <c r="G5070" s="9"/>
      <c r="I5070" s="9"/>
      <c r="L5070" s="9"/>
      <c r="O5070" s="9"/>
      <c r="P5070" s="9"/>
      <c r="R5070" s="9"/>
      <c r="U5070" s="9"/>
      <c r="AP5070" s="9"/>
      <c r="AS5070" s="9"/>
      <c r="AV5070" s="9"/>
      <c r="AW5070" s="9"/>
      <c r="AY5070" s="9"/>
      <c r="BB5070" s="9"/>
    </row>
    <row r="5071" spans="3:54">
      <c r="C5071" s="9"/>
      <c r="F5071" s="9"/>
      <c r="G5071" s="9"/>
      <c r="I5071" s="9"/>
      <c r="L5071" s="9"/>
      <c r="O5071" s="9"/>
      <c r="P5071" s="9"/>
      <c r="R5071" s="9"/>
      <c r="U5071" s="9"/>
      <c r="AP5071" s="9"/>
      <c r="AS5071" s="9"/>
      <c r="AV5071" s="9"/>
      <c r="AW5071" s="9"/>
      <c r="AY5071" s="9"/>
      <c r="BB5071" s="9"/>
    </row>
    <row r="5072" spans="3:54">
      <c r="C5072" s="9"/>
      <c r="F5072" s="9"/>
      <c r="G5072" s="9"/>
      <c r="I5072" s="9"/>
      <c r="L5072" s="9"/>
      <c r="O5072" s="9"/>
      <c r="P5072" s="9"/>
      <c r="R5072" s="9"/>
      <c r="U5072" s="9"/>
      <c r="AP5072" s="9"/>
      <c r="AS5072" s="9"/>
      <c r="AV5072" s="9"/>
      <c r="AW5072" s="9"/>
      <c r="AY5072" s="9"/>
      <c r="BB5072" s="9"/>
    </row>
    <row r="5073" spans="3:54">
      <c r="C5073" s="9"/>
      <c r="F5073" s="9"/>
      <c r="G5073" s="9"/>
      <c r="I5073" s="9"/>
      <c r="L5073" s="9"/>
      <c r="O5073" s="9"/>
      <c r="P5073" s="9"/>
      <c r="R5073" s="9"/>
      <c r="U5073" s="9"/>
      <c r="AP5073" s="9"/>
      <c r="AS5073" s="9"/>
      <c r="AV5073" s="9"/>
      <c r="AW5073" s="9"/>
      <c r="AY5073" s="9"/>
      <c r="BB5073" s="9"/>
    </row>
    <row r="5074" spans="3:54">
      <c r="C5074" s="9"/>
      <c r="F5074" s="9"/>
      <c r="G5074" s="9"/>
      <c r="I5074" s="9"/>
      <c r="L5074" s="9"/>
      <c r="O5074" s="9"/>
      <c r="P5074" s="9"/>
      <c r="R5074" s="9"/>
      <c r="U5074" s="9"/>
      <c r="AP5074" s="9"/>
      <c r="AS5074" s="9"/>
      <c r="AV5074" s="9"/>
      <c r="AW5074" s="9"/>
      <c r="AY5074" s="9"/>
      <c r="BB5074" s="9"/>
    </row>
    <row r="5075" spans="3:54">
      <c r="C5075" s="9"/>
      <c r="F5075" s="9"/>
      <c r="G5075" s="9"/>
      <c r="I5075" s="9"/>
      <c r="L5075" s="9"/>
      <c r="O5075" s="9"/>
      <c r="P5075" s="9"/>
      <c r="R5075" s="9"/>
      <c r="U5075" s="9"/>
      <c r="AP5075" s="9"/>
      <c r="AS5075" s="9"/>
      <c r="AV5075" s="9"/>
      <c r="AW5075" s="9"/>
      <c r="AY5075" s="9"/>
      <c r="BB5075" s="9"/>
    </row>
    <row r="5076" spans="3:54">
      <c r="C5076" s="9"/>
      <c r="F5076" s="9"/>
      <c r="G5076" s="9"/>
      <c r="I5076" s="9"/>
      <c r="L5076" s="9"/>
      <c r="O5076" s="9"/>
      <c r="P5076" s="9"/>
      <c r="R5076" s="9"/>
      <c r="U5076" s="9"/>
      <c r="AP5076" s="9"/>
      <c r="AS5076" s="9"/>
      <c r="AV5076" s="9"/>
      <c r="AW5076" s="9"/>
      <c r="AY5076" s="9"/>
      <c r="BB5076" s="9"/>
    </row>
    <row r="5077" spans="3:54">
      <c r="C5077" s="9"/>
      <c r="F5077" s="9"/>
      <c r="G5077" s="9"/>
      <c r="I5077" s="9"/>
      <c r="L5077" s="9"/>
      <c r="O5077" s="9"/>
      <c r="P5077" s="9"/>
      <c r="R5077" s="9"/>
      <c r="U5077" s="9"/>
      <c r="AP5077" s="9"/>
      <c r="AS5077" s="9"/>
      <c r="AV5077" s="9"/>
      <c r="AW5077" s="9"/>
      <c r="AY5077" s="9"/>
      <c r="BB5077" s="9"/>
    </row>
    <row r="5078" spans="3:54">
      <c r="C5078" s="9"/>
      <c r="F5078" s="9"/>
      <c r="G5078" s="9"/>
      <c r="I5078" s="9"/>
      <c r="L5078" s="9"/>
      <c r="O5078" s="9"/>
      <c r="P5078" s="9"/>
      <c r="R5078" s="9"/>
      <c r="U5078" s="9"/>
      <c r="AP5078" s="9"/>
      <c r="AS5078" s="9"/>
      <c r="AV5078" s="9"/>
      <c r="AW5078" s="9"/>
      <c r="AY5078" s="9"/>
      <c r="BB5078" s="9"/>
    </row>
    <row r="5079" spans="3:54">
      <c r="C5079" s="9"/>
      <c r="F5079" s="9"/>
      <c r="G5079" s="9"/>
      <c r="I5079" s="9"/>
      <c r="L5079" s="9"/>
      <c r="O5079" s="9"/>
      <c r="P5079" s="9"/>
      <c r="R5079" s="9"/>
      <c r="U5079" s="9"/>
      <c r="AP5079" s="9"/>
      <c r="AS5079" s="9"/>
      <c r="AV5079" s="9"/>
      <c r="AW5079" s="9"/>
      <c r="AY5079" s="9"/>
      <c r="BB5079" s="9"/>
    </row>
    <row r="5080" spans="3:54">
      <c r="C5080" s="9"/>
      <c r="F5080" s="9"/>
      <c r="G5080" s="9"/>
      <c r="I5080" s="9"/>
      <c r="L5080" s="9"/>
      <c r="O5080" s="9"/>
      <c r="P5080" s="9"/>
      <c r="R5080" s="9"/>
      <c r="U5080" s="9"/>
      <c r="AP5080" s="9"/>
      <c r="AS5080" s="9"/>
      <c r="AV5080" s="9"/>
      <c r="AW5080" s="9"/>
      <c r="AY5080" s="9"/>
      <c r="BB5080" s="9"/>
    </row>
    <row r="5081" spans="3:54">
      <c r="C5081" s="9"/>
      <c r="F5081" s="9"/>
      <c r="G5081" s="9"/>
      <c r="I5081" s="9"/>
      <c r="L5081" s="9"/>
      <c r="O5081" s="9"/>
      <c r="P5081" s="9"/>
      <c r="R5081" s="9"/>
      <c r="U5081" s="9"/>
      <c r="AP5081" s="9"/>
      <c r="AS5081" s="9"/>
      <c r="AV5081" s="9"/>
      <c r="AW5081" s="9"/>
      <c r="AY5081" s="9"/>
      <c r="BB5081" s="9"/>
    </row>
    <row r="5082" spans="3:54">
      <c r="C5082" s="9"/>
      <c r="F5082" s="9"/>
      <c r="G5082" s="9"/>
      <c r="I5082" s="9"/>
      <c r="L5082" s="9"/>
      <c r="O5082" s="9"/>
      <c r="P5082" s="9"/>
      <c r="R5082" s="9"/>
      <c r="U5082" s="9"/>
      <c r="AP5082" s="9"/>
      <c r="AS5082" s="9"/>
      <c r="AV5082" s="9"/>
      <c r="AW5082" s="9"/>
      <c r="AY5082" s="9"/>
      <c r="BB5082" s="9"/>
    </row>
    <row r="5083" spans="3:54">
      <c r="C5083" s="9"/>
      <c r="F5083" s="9"/>
      <c r="G5083" s="9"/>
      <c r="I5083" s="9"/>
      <c r="L5083" s="9"/>
      <c r="O5083" s="9"/>
      <c r="P5083" s="9"/>
      <c r="R5083" s="9"/>
      <c r="U5083" s="9"/>
      <c r="AP5083" s="9"/>
      <c r="AS5083" s="9"/>
      <c r="AV5083" s="9"/>
      <c r="AW5083" s="9"/>
      <c r="AY5083" s="9"/>
      <c r="BB5083" s="9"/>
    </row>
    <row r="5084" spans="3:54">
      <c r="C5084" s="9"/>
      <c r="F5084" s="9"/>
      <c r="G5084" s="9"/>
      <c r="I5084" s="9"/>
      <c r="L5084" s="9"/>
      <c r="O5084" s="9"/>
      <c r="P5084" s="9"/>
      <c r="R5084" s="9"/>
      <c r="U5084" s="9"/>
      <c r="AP5084" s="9"/>
      <c r="AS5084" s="9"/>
      <c r="AV5084" s="9"/>
      <c r="AW5084" s="9"/>
      <c r="AY5084" s="9"/>
      <c r="BB5084" s="9"/>
    </row>
    <row r="5085" spans="3:54">
      <c r="C5085" s="9"/>
      <c r="F5085" s="9"/>
      <c r="G5085" s="9"/>
      <c r="I5085" s="9"/>
      <c r="L5085" s="9"/>
      <c r="O5085" s="9"/>
      <c r="P5085" s="9"/>
      <c r="R5085" s="9"/>
      <c r="U5085" s="9"/>
      <c r="AP5085" s="9"/>
      <c r="AS5085" s="9"/>
      <c r="AV5085" s="9"/>
      <c r="AW5085" s="9"/>
      <c r="AY5085" s="9"/>
      <c r="BB5085" s="9"/>
    </row>
    <row r="5086" spans="3:54">
      <c r="C5086" s="9"/>
      <c r="F5086" s="9"/>
      <c r="G5086" s="9"/>
      <c r="I5086" s="9"/>
      <c r="L5086" s="9"/>
      <c r="O5086" s="9"/>
      <c r="P5086" s="9"/>
      <c r="R5086" s="9"/>
      <c r="U5086" s="9"/>
      <c r="AP5086" s="9"/>
      <c r="AS5086" s="9"/>
      <c r="AV5086" s="9"/>
      <c r="AW5086" s="9"/>
      <c r="AY5086" s="9"/>
      <c r="BB5086" s="9"/>
    </row>
    <row r="5087" spans="3:54">
      <c r="C5087" s="9"/>
      <c r="F5087" s="9"/>
      <c r="G5087" s="9"/>
      <c r="I5087" s="9"/>
      <c r="L5087" s="9"/>
      <c r="O5087" s="9"/>
      <c r="P5087" s="9"/>
      <c r="R5087" s="9"/>
      <c r="U5087" s="9"/>
      <c r="AP5087" s="9"/>
      <c r="AS5087" s="9"/>
      <c r="AV5087" s="9"/>
      <c r="AW5087" s="9"/>
      <c r="AY5087" s="9"/>
      <c r="BB5087" s="9"/>
    </row>
    <row r="5088" spans="3:54">
      <c r="C5088" s="9"/>
      <c r="F5088" s="9"/>
      <c r="G5088" s="9"/>
      <c r="I5088" s="9"/>
      <c r="L5088" s="9"/>
      <c r="O5088" s="9"/>
      <c r="P5088" s="9"/>
      <c r="R5088" s="9"/>
      <c r="U5088" s="9"/>
      <c r="AP5088" s="9"/>
      <c r="AS5088" s="9"/>
      <c r="AV5088" s="9"/>
      <c r="AW5088" s="9"/>
      <c r="AY5088" s="9"/>
      <c r="BB5088" s="9"/>
    </row>
    <row r="5089" spans="3:54">
      <c r="C5089" s="9"/>
      <c r="F5089" s="9"/>
      <c r="G5089" s="9"/>
      <c r="I5089" s="9"/>
      <c r="L5089" s="9"/>
      <c r="O5089" s="9"/>
      <c r="P5089" s="9"/>
      <c r="R5089" s="9"/>
      <c r="U5089" s="9"/>
      <c r="AP5089" s="9"/>
      <c r="AS5089" s="9"/>
      <c r="AV5089" s="9"/>
      <c r="AW5089" s="9"/>
      <c r="AY5089" s="9"/>
      <c r="BB5089" s="9"/>
    </row>
    <row r="5090" spans="3:54">
      <c r="C5090" s="9"/>
      <c r="F5090" s="9"/>
      <c r="G5090" s="9"/>
      <c r="I5090" s="9"/>
      <c r="L5090" s="9"/>
      <c r="O5090" s="9"/>
      <c r="P5090" s="9"/>
      <c r="R5090" s="9"/>
      <c r="U5090" s="9"/>
      <c r="AP5090" s="9"/>
      <c r="AS5090" s="9"/>
      <c r="AV5090" s="9"/>
      <c r="AW5090" s="9"/>
      <c r="AY5090" s="9"/>
      <c r="BB5090" s="9"/>
    </row>
    <row r="5091" spans="3:54">
      <c r="C5091" s="9"/>
      <c r="F5091" s="9"/>
      <c r="G5091" s="9"/>
      <c r="I5091" s="9"/>
      <c r="L5091" s="9"/>
      <c r="O5091" s="9"/>
      <c r="P5091" s="9"/>
      <c r="R5091" s="9"/>
      <c r="U5091" s="9"/>
      <c r="AP5091" s="9"/>
      <c r="AS5091" s="9"/>
      <c r="AV5091" s="9"/>
      <c r="AW5091" s="9"/>
      <c r="AY5091" s="9"/>
      <c r="BB5091" s="9"/>
    </row>
    <row r="5092" spans="3:54">
      <c r="C5092" s="9"/>
      <c r="F5092" s="9"/>
      <c r="G5092" s="9"/>
      <c r="I5092" s="9"/>
      <c r="L5092" s="9"/>
      <c r="O5092" s="9"/>
      <c r="P5092" s="9"/>
      <c r="R5092" s="9"/>
      <c r="U5092" s="9"/>
      <c r="AP5092" s="9"/>
      <c r="AS5092" s="9"/>
      <c r="AV5092" s="9"/>
      <c r="AW5092" s="9"/>
      <c r="AY5092" s="9"/>
      <c r="BB5092" s="9"/>
    </row>
    <row r="5093" spans="3:54">
      <c r="C5093" s="9"/>
      <c r="F5093" s="9"/>
      <c r="G5093" s="9"/>
      <c r="I5093" s="9"/>
      <c r="L5093" s="9"/>
      <c r="O5093" s="9"/>
      <c r="P5093" s="9"/>
      <c r="R5093" s="9"/>
      <c r="U5093" s="9"/>
      <c r="AP5093" s="9"/>
      <c r="AS5093" s="9"/>
      <c r="AV5093" s="9"/>
      <c r="AW5093" s="9"/>
      <c r="AY5093" s="9"/>
      <c r="BB5093" s="9"/>
    </row>
    <row r="5094" spans="3:54">
      <c r="C5094" s="9"/>
      <c r="F5094" s="9"/>
      <c r="G5094" s="9"/>
      <c r="I5094" s="9"/>
      <c r="L5094" s="9"/>
      <c r="O5094" s="9"/>
      <c r="P5094" s="9"/>
      <c r="R5094" s="9"/>
      <c r="U5094" s="9"/>
      <c r="AP5094" s="9"/>
      <c r="AS5094" s="9"/>
      <c r="AV5094" s="9"/>
      <c r="AW5094" s="9"/>
      <c r="AY5094" s="9"/>
      <c r="BB5094" s="9"/>
    </row>
    <row r="5095" spans="3:54">
      <c r="C5095" s="9"/>
      <c r="F5095" s="9"/>
      <c r="G5095" s="9"/>
      <c r="I5095" s="9"/>
      <c r="L5095" s="9"/>
      <c r="O5095" s="9"/>
      <c r="P5095" s="9"/>
      <c r="R5095" s="9"/>
      <c r="U5095" s="9"/>
      <c r="AP5095" s="9"/>
      <c r="AS5095" s="9"/>
      <c r="AV5095" s="9"/>
      <c r="AW5095" s="9"/>
      <c r="AY5095" s="9"/>
      <c r="BB5095" s="9"/>
    </row>
    <row r="5096" spans="3:54">
      <c r="C5096" s="9"/>
      <c r="F5096" s="9"/>
      <c r="G5096" s="9"/>
      <c r="I5096" s="9"/>
      <c r="L5096" s="9"/>
      <c r="O5096" s="9"/>
      <c r="P5096" s="9"/>
      <c r="R5096" s="9"/>
      <c r="U5096" s="9"/>
      <c r="AP5096" s="9"/>
      <c r="AS5096" s="9"/>
      <c r="AV5096" s="9"/>
      <c r="AW5096" s="9"/>
      <c r="AY5096" s="9"/>
      <c r="BB5096" s="9"/>
    </row>
    <row r="5097" spans="3:54">
      <c r="C5097" s="9"/>
      <c r="F5097" s="9"/>
      <c r="G5097" s="9"/>
      <c r="I5097" s="9"/>
      <c r="L5097" s="9"/>
      <c r="O5097" s="9"/>
      <c r="P5097" s="9"/>
      <c r="R5097" s="9"/>
      <c r="U5097" s="9"/>
      <c r="AP5097" s="9"/>
      <c r="AS5097" s="9"/>
      <c r="AV5097" s="9"/>
      <c r="AW5097" s="9"/>
      <c r="AY5097" s="9"/>
      <c r="BB5097" s="9"/>
    </row>
    <row r="5098" spans="3:54">
      <c r="C5098" s="9"/>
      <c r="F5098" s="9"/>
      <c r="G5098" s="9"/>
      <c r="I5098" s="9"/>
      <c r="L5098" s="9"/>
      <c r="O5098" s="9"/>
      <c r="P5098" s="9"/>
      <c r="R5098" s="9"/>
      <c r="U5098" s="9"/>
      <c r="AP5098" s="9"/>
      <c r="AS5098" s="9"/>
      <c r="AV5098" s="9"/>
      <c r="AW5098" s="9"/>
      <c r="AY5098" s="9"/>
      <c r="BB5098" s="9"/>
    </row>
    <row r="5099" spans="3:54">
      <c r="C5099" s="9"/>
      <c r="F5099" s="9"/>
      <c r="G5099" s="9"/>
      <c r="I5099" s="9"/>
      <c r="L5099" s="9"/>
      <c r="O5099" s="9"/>
      <c r="P5099" s="9"/>
      <c r="R5099" s="9"/>
      <c r="U5099" s="9"/>
      <c r="AP5099" s="9"/>
      <c r="AS5099" s="9"/>
      <c r="AV5099" s="9"/>
      <c r="AW5099" s="9"/>
      <c r="AY5099" s="9"/>
      <c r="BB5099" s="9"/>
    </row>
    <row r="5100" spans="3:54">
      <c r="C5100" s="9"/>
      <c r="F5100" s="9"/>
      <c r="G5100" s="9"/>
      <c r="I5100" s="9"/>
      <c r="L5100" s="9"/>
      <c r="O5100" s="9"/>
      <c r="P5100" s="9"/>
      <c r="R5100" s="9"/>
      <c r="U5100" s="9"/>
      <c r="AP5100" s="9"/>
      <c r="AS5100" s="9"/>
      <c r="AV5100" s="9"/>
      <c r="AW5100" s="9"/>
      <c r="AY5100" s="9"/>
      <c r="BB5100" s="9"/>
    </row>
    <row r="5101" spans="3:54">
      <c r="C5101" s="9"/>
      <c r="F5101" s="9"/>
      <c r="G5101" s="9"/>
      <c r="I5101" s="9"/>
      <c r="L5101" s="9"/>
      <c r="O5101" s="9"/>
      <c r="P5101" s="9"/>
      <c r="R5101" s="9"/>
      <c r="U5101" s="9"/>
      <c r="AP5101" s="9"/>
      <c r="AS5101" s="9"/>
      <c r="AV5101" s="9"/>
      <c r="AW5101" s="9"/>
      <c r="AY5101" s="9"/>
      <c r="BB5101" s="9"/>
    </row>
    <row r="5102" spans="3:54">
      <c r="C5102" s="9"/>
      <c r="F5102" s="9"/>
      <c r="G5102" s="9"/>
      <c r="I5102" s="9"/>
      <c r="L5102" s="9"/>
      <c r="O5102" s="9"/>
      <c r="P5102" s="9"/>
      <c r="R5102" s="9"/>
      <c r="U5102" s="9"/>
      <c r="AP5102" s="9"/>
      <c r="AS5102" s="9"/>
      <c r="AV5102" s="9"/>
      <c r="AW5102" s="9"/>
      <c r="AY5102" s="9"/>
      <c r="BB5102" s="9"/>
    </row>
    <row r="5103" spans="3:54">
      <c r="C5103" s="9"/>
      <c r="F5103" s="9"/>
      <c r="G5103" s="9"/>
      <c r="I5103" s="9"/>
      <c r="L5103" s="9"/>
      <c r="O5103" s="9"/>
      <c r="P5103" s="9"/>
      <c r="R5103" s="9"/>
      <c r="U5103" s="9"/>
      <c r="AP5103" s="9"/>
      <c r="AS5103" s="9"/>
      <c r="AV5103" s="9"/>
      <c r="AW5103" s="9"/>
      <c r="AY5103" s="9"/>
      <c r="BB5103" s="9"/>
    </row>
    <row r="5104" spans="3:54">
      <c r="C5104" s="9"/>
      <c r="F5104" s="9"/>
      <c r="G5104" s="9"/>
      <c r="I5104" s="9"/>
      <c r="L5104" s="9"/>
      <c r="O5104" s="9"/>
      <c r="P5104" s="9"/>
      <c r="R5104" s="9"/>
      <c r="U5104" s="9"/>
      <c r="AP5104" s="9"/>
      <c r="AS5104" s="9"/>
      <c r="AV5104" s="9"/>
      <c r="AW5104" s="9"/>
      <c r="AY5104" s="9"/>
      <c r="BB5104" s="9"/>
    </row>
    <row r="5105" spans="3:54">
      <c r="C5105" s="9"/>
      <c r="F5105" s="9"/>
      <c r="G5105" s="9"/>
      <c r="I5105" s="9"/>
      <c r="L5105" s="9"/>
      <c r="O5105" s="9"/>
      <c r="P5105" s="9"/>
      <c r="R5105" s="9"/>
      <c r="U5105" s="9"/>
      <c r="AP5105" s="9"/>
      <c r="AS5105" s="9"/>
      <c r="AV5105" s="9"/>
      <c r="AW5105" s="9"/>
      <c r="AY5105" s="9"/>
      <c r="BB5105" s="9"/>
    </row>
    <row r="5106" spans="3:54">
      <c r="C5106" s="9"/>
      <c r="F5106" s="9"/>
      <c r="G5106" s="9"/>
      <c r="I5106" s="9"/>
      <c r="L5106" s="9"/>
      <c r="O5106" s="9"/>
      <c r="P5106" s="9"/>
      <c r="R5106" s="9"/>
      <c r="U5106" s="9"/>
      <c r="AP5106" s="9"/>
      <c r="AS5106" s="9"/>
      <c r="AV5106" s="9"/>
      <c r="AW5106" s="9"/>
      <c r="AY5106" s="9"/>
      <c r="BB5106" s="9"/>
    </row>
    <row r="5107" spans="3:54">
      <c r="C5107" s="9"/>
      <c r="F5107" s="9"/>
      <c r="G5107" s="9"/>
      <c r="I5107" s="9"/>
      <c r="L5107" s="9"/>
      <c r="O5107" s="9"/>
      <c r="P5107" s="9"/>
      <c r="R5107" s="9"/>
      <c r="U5107" s="9"/>
      <c r="AP5107" s="9"/>
      <c r="AS5107" s="9"/>
      <c r="AV5107" s="9"/>
      <c r="AW5107" s="9"/>
      <c r="AY5107" s="9"/>
      <c r="BB5107" s="9"/>
    </row>
    <row r="5108" spans="3:54">
      <c r="C5108" s="9"/>
      <c r="F5108" s="9"/>
      <c r="G5108" s="9"/>
      <c r="I5108" s="9"/>
      <c r="L5108" s="9"/>
      <c r="O5108" s="9"/>
      <c r="P5108" s="9"/>
      <c r="R5108" s="9"/>
      <c r="U5108" s="9"/>
      <c r="AP5108" s="9"/>
      <c r="AS5108" s="9"/>
      <c r="AV5108" s="9"/>
      <c r="AW5108" s="9"/>
      <c r="AY5108" s="9"/>
      <c r="BB5108" s="9"/>
    </row>
    <row r="5109" spans="3:54">
      <c r="C5109" s="9"/>
      <c r="F5109" s="9"/>
      <c r="G5109" s="9"/>
      <c r="I5109" s="9"/>
      <c r="L5109" s="9"/>
      <c r="O5109" s="9"/>
      <c r="P5109" s="9"/>
      <c r="R5109" s="9"/>
      <c r="U5109" s="9"/>
      <c r="AP5109" s="9"/>
      <c r="AS5109" s="9"/>
      <c r="AV5109" s="9"/>
      <c r="AW5109" s="9"/>
      <c r="AY5109" s="9"/>
      <c r="BB5109" s="9"/>
    </row>
    <row r="5110" spans="3:54">
      <c r="C5110" s="9"/>
      <c r="F5110" s="9"/>
      <c r="G5110" s="9"/>
      <c r="I5110" s="9"/>
      <c r="L5110" s="9"/>
      <c r="O5110" s="9"/>
      <c r="P5110" s="9"/>
      <c r="R5110" s="9"/>
      <c r="U5110" s="9"/>
      <c r="AP5110" s="9"/>
      <c r="AS5110" s="9"/>
      <c r="AV5110" s="9"/>
      <c r="AW5110" s="9"/>
      <c r="AY5110" s="9"/>
      <c r="BB5110" s="9"/>
    </row>
    <row r="5111" spans="3:54">
      <c r="C5111" s="9"/>
      <c r="F5111" s="9"/>
      <c r="G5111" s="9"/>
      <c r="I5111" s="9"/>
      <c r="L5111" s="9"/>
      <c r="O5111" s="9"/>
      <c r="P5111" s="9"/>
      <c r="R5111" s="9"/>
      <c r="U5111" s="9"/>
      <c r="AP5111" s="9"/>
      <c r="AS5111" s="9"/>
      <c r="AV5111" s="9"/>
      <c r="AW5111" s="9"/>
      <c r="AY5111" s="9"/>
      <c r="BB5111" s="9"/>
    </row>
    <row r="5112" spans="3:54">
      <c r="C5112" s="9"/>
      <c r="F5112" s="9"/>
      <c r="G5112" s="9"/>
      <c r="I5112" s="9"/>
      <c r="L5112" s="9"/>
      <c r="O5112" s="9"/>
      <c r="P5112" s="9"/>
      <c r="R5112" s="9"/>
      <c r="U5112" s="9"/>
      <c r="AP5112" s="9"/>
      <c r="AS5112" s="9"/>
      <c r="AV5112" s="9"/>
      <c r="AW5112" s="9"/>
      <c r="AY5112" s="9"/>
      <c r="BB5112" s="9"/>
    </row>
    <row r="5113" spans="3:54">
      <c r="C5113" s="9"/>
      <c r="F5113" s="9"/>
      <c r="G5113" s="9"/>
      <c r="I5113" s="9"/>
      <c r="L5113" s="9"/>
      <c r="O5113" s="9"/>
      <c r="P5113" s="9"/>
      <c r="R5113" s="9"/>
      <c r="U5113" s="9"/>
      <c r="AP5113" s="9"/>
      <c r="AS5113" s="9"/>
      <c r="AV5113" s="9"/>
      <c r="AW5113" s="9"/>
      <c r="AY5113" s="9"/>
      <c r="BB5113" s="9"/>
    </row>
    <row r="5114" spans="3:54">
      <c r="C5114" s="9"/>
      <c r="F5114" s="9"/>
      <c r="G5114" s="9"/>
      <c r="I5114" s="9"/>
      <c r="L5114" s="9"/>
      <c r="O5114" s="9"/>
      <c r="P5114" s="9"/>
      <c r="R5114" s="9"/>
      <c r="U5114" s="9"/>
      <c r="AP5114" s="9"/>
      <c r="AS5114" s="9"/>
      <c r="AV5114" s="9"/>
      <c r="AW5114" s="9"/>
      <c r="AY5114" s="9"/>
      <c r="BB5114" s="9"/>
    </row>
    <row r="5115" spans="3:54">
      <c r="C5115" s="9"/>
      <c r="F5115" s="9"/>
      <c r="G5115" s="9"/>
      <c r="I5115" s="9"/>
      <c r="L5115" s="9"/>
      <c r="O5115" s="9"/>
      <c r="P5115" s="9"/>
      <c r="R5115" s="9"/>
      <c r="U5115" s="9"/>
      <c r="AP5115" s="9"/>
      <c r="AS5115" s="9"/>
      <c r="AV5115" s="9"/>
      <c r="AW5115" s="9"/>
      <c r="AY5115" s="9"/>
      <c r="BB5115" s="9"/>
    </row>
    <row r="5116" spans="3:54">
      <c r="C5116" s="9"/>
      <c r="F5116" s="9"/>
      <c r="G5116" s="9"/>
      <c r="I5116" s="9"/>
      <c r="L5116" s="9"/>
      <c r="O5116" s="9"/>
      <c r="P5116" s="9"/>
      <c r="R5116" s="9"/>
      <c r="U5116" s="9"/>
      <c r="AP5116" s="9"/>
      <c r="AS5116" s="9"/>
      <c r="AV5116" s="9"/>
      <c r="AW5116" s="9"/>
      <c r="AY5116" s="9"/>
      <c r="BB5116" s="9"/>
    </row>
    <row r="5117" spans="3:54">
      <c r="C5117" s="9"/>
      <c r="F5117" s="9"/>
      <c r="G5117" s="9"/>
      <c r="I5117" s="9"/>
      <c r="L5117" s="9"/>
      <c r="O5117" s="9"/>
      <c r="P5117" s="9"/>
      <c r="R5117" s="9"/>
      <c r="U5117" s="9"/>
      <c r="AP5117" s="9"/>
      <c r="AS5117" s="9"/>
      <c r="AV5117" s="9"/>
      <c r="AW5117" s="9"/>
      <c r="AY5117" s="9"/>
      <c r="BB5117" s="9"/>
    </row>
    <row r="5118" spans="3:54">
      <c r="C5118" s="9"/>
      <c r="F5118" s="9"/>
      <c r="G5118" s="9"/>
      <c r="I5118" s="9"/>
      <c r="L5118" s="9"/>
      <c r="O5118" s="9"/>
      <c r="P5118" s="9"/>
      <c r="R5118" s="9"/>
      <c r="U5118" s="9"/>
      <c r="AP5118" s="9"/>
      <c r="AS5118" s="9"/>
      <c r="AV5118" s="9"/>
      <c r="AW5118" s="9"/>
      <c r="AY5118" s="9"/>
      <c r="BB5118" s="9"/>
    </row>
    <row r="5119" spans="3:54">
      <c r="C5119" s="9"/>
      <c r="F5119" s="9"/>
      <c r="G5119" s="9"/>
      <c r="I5119" s="9"/>
      <c r="L5119" s="9"/>
      <c r="O5119" s="9"/>
      <c r="P5119" s="9"/>
      <c r="R5119" s="9"/>
      <c r="U5119" s="9"/>
      <c r="AP5119" s="9"/>
      <c r="AS5119" s="9"/>
      <c r="AV5119" s="9"/>
      <c r="AW5119" s="9"/>
      <c r="AY5119" s="9"/>
      <c r="BB5119" s="9"/>
    </row>
    <row r="5120" spans="3:54">
      <c r="C5120" s="9"/>
      <c r="F5120" s="9"/>
      <c r="G5120" s="9"/>
      <c r="I5120" s="9"/>
      <c r="L5120" s="9"/>
      <c r="O5120" s="9"/>
      <c r="P5120" s="9"/>
      <c r="R5120" s="9"/>
      <c r="U5120" s="9"/>
      <c r="AP5120" s="9"/>
      <c r="AS5120" s="9"/>
      <c r="AV5120" s="9"/>
      <c r="AW5120" s="9"/>
      <c r="AY5120" s="9"/>
      <c r="BB5120" s="9"/>
    </row>
    <row r="5121" spans="3:54">
      <c r="C5121" s="9"/>
      <c r="F5121" s="9"/>
      <c r="G5121" s="9"/>
      <c r="I5121" s="9"/>
      <c r="L5121" s="9"/>
      <c r="O5121" s="9"/>
      <c r="P5121" s="9"/>
      <c r="R5121" s="9"/>
      <c r="U5121" s="9"/>
      <c r="AP5121" s="9"/>
      <c r="AS5121" s="9"/>
      <c r="AV5121" s="9"/>
      <c r="AW5121" s="9"/>
      <c r="AY5121" s="9"/>
      <c r="BB5121" s="9"/>
    </row>
    <row r="5122" spans="3:54">
      <c r="C5122" s="9"/>
      <c r="F5122" s="9"/>
      <c r="G5122" s="9"/>
      <c r="I5122" s="9"/>
      <c r="L5122" s="9"/>
      <c r="O5122" s="9"/>
      <c r="P5122" s="9"/>
      <c r="R5122" s="9"/>
      <c r="U5122" s="9"/>
      <c r="AP5122" s="9"/>
      <c r="AS5122" s="9"/>
      <c r="AV5122" s="9"/>
      <c r="AW5122" s="9"/>
      <c r="AY5122" s="9"/>
      <c r="BB5122" s="9"/>
    </row>
    <row r="5123" spans="3:54">
      <c r="C5123" s="9"/>
      <c r="F5123" s="9"/>
      <c r="G5123" s="9"/>
      <c r="I5123" s="9"/>
      <c r="L5123" s="9"/>
      <c r="O5123" s="9"/>
      <c r="P5123" s="9"/>
      <c r="R5123" s="9"/>
      <c r="U5123" s="9"/>
      <c r="AP5123" s="9"/>
      <c r="AS5123" s="9"/>
      <c r="AV5123" s="9"/>
      <c r="AW5123" s="9"/>
      <c r="AY5123" s="9"/>
      <c r="BB5123" s="9"/>
    </row>
    <row r="5124" spans="3:54">
      <c r="C5124" s="9"/>
      <c r="F5124" s="9"/>
      <c r="G5124" s="9"/>
      <c r="I5124" s="9"/>
      <c r="L5124" s="9"/>
      <c r="O5124" s="9"/>
      <c r="P5124" s="9"/>
      <c r="R5124" s="9"/>
      <c r="U5124" s="9"/>
      <c r="AP5124" s="9"/>
      <c r="AS5124" s="9"/>
      <c r="AV5124" s="9"/>
      <c r="AW5124" s="9"/>
      <c r="AY5124" s="9"/>
      <c r="BB5124" s="9"/>
    </row>
    <row r="5125" spans="3:54">
      <c r="C5125" s="9"/>
      <c r="F5125" s="9"/>
      <c r="G5125" s="9"/>
      <c r="I5125" s="9"/>
      <c r="L5125" s="9"/>
      <c r="O5125" s="9"/>
      <c r="P5125" s="9"/>
      <c r="R5125" s="9"/>
      <c r="U5125" s="9"/>
      <c r="AP5125" s="9"/>
      <c r="AS5125" s="9"/>
      <c r="AV5125" s="9"/>
      <c r="AW5125" s="9"/>
      <c r="AY5125" s="9"/>
      <c r="BB5125" s="9"/>
    </row>
    <row r="5126" spans="3:54">
      <c r="C5126" s="9"/>
      <c r="F5126" s="9"/>
      <c r="G5126" s="9"/>
      <c r="I5126" s="9"/>
      <c r="L5126" s="9"/>
      <c r="O5126" s="9"/>
      <c r="P5126" s="9"/>
      <c r="R5126" s="9"/>
      <c r="U5126" s="9"/>
      <c r="AP5126" s="9"/>
      <c r="AS5126" s="9"/>
      <c r="AV5126" s="9"/>
      <c r="AW5126" s="9"/>
      <c r="AY5126" s="9"/>
      <c r="BB5126" s="9"/>
    </row>
    <row r="5127" spans="3:54">
      <c r="C5127" s="9"/>
      <c r="F5127" s="9"/>
      <c r="G5127" s="9"/>
      <c r="I5127" s="9"/>
      <c r="L5127" s="9"/>
      <c r="O5127" s="9"/>
      <c r="P5127" s="9"/>
      <c r="R5127" s="9"/>
      <c r="U5127" s="9"/>
      <c r="AP5127" s="9"/>
      <c r="AS5127" s="9"/>
      <c r="AV5127" s="9"/>
      <c r="AW5127" s="9"/>
      <c r="AY5127" s="9"/>
      <c r="BB5127" s="9"/>
    </row>
    <row r="5128" spans="3:54">
      <c r="C5128" s="9"/>
      <c r="F5128" s="9"/>
      <c r="G5128" s="9"/>
      <c r="I5128" s="9"/>
      <c r="L5128" s="9"/>
      <c r="O5128" s="9"/>
      <c r="P5128" s="9"/>
      <c r="R5128" s="9"/>
      <c r="U5128" s="9"/>
      <c r="AP5128" s="9"/>
      <c r="AS5128" s="9"/>
      <c r="AV5128" s="9"/>
      <c r="AW5128" s="9"/>
      <c r="AY5128" s="9"/>
      <c r="BB5128" s="9"/>
    </row>
    <row r="5129" spans="3:54">
      <c r="C5129" s="9"/>
      <c r="F5129" s="9"/>
      <c r="G5129" s="9"/>
      <c r="I5129" s="9"/>
      <c r="L5129" s="9"/>
      <c r="O5129" s="9"/>
      <c r="P5129" s="9"/>
      <c r="R5129" s="9"/>
      <c r="U5129" s="9"/>
      <c r="AP5129" s="9"/>
      <c r="AS5129" s="9"/>
      <c r="AV5129" s="9"/>
      <c r="AW5129" s="9"/>
      <c r="AY5129" s="9"/>
      <c r="BB5129" s="9"/>
    </row>
    <row r="5130" spans="3:54">
      <c r="C5130" s="9"/>
      <c r="F5130" s="9"/>
      <c r="G5130" s="9"/>
      <c r="I5130" s="9"/>
      <c r="L5130" s="9"/>
      <c r="O5130" s="9"/>
      <c r="P5130" s="9"/>
      <c r="R5130" s="9"/>
      <c r="U5130" s="9"/>
      <c r="AP5130" s="9"/>
      <c r="AS5130" s="9"/>
      <c r="AV5130" s="9"/>
      <c r="AW5130" s="9"/>
      <c r="AY5130" s="9"/>
      <c r="BB5130" s="9"/>
    </row>
    <row r="5131" spans="3:54">
      <c r="C5131" s="9"/>
      <c r="F5131" s="9"/>
      <c r="G5131" s="9"/>
      <c r="I5131" s="9"/>
      <c r="L5131" s="9"/>
      <c r="O5131" s="9"/>
      <c r="P5131" s="9"/>
      <c r="R5131" s="9"/>
      <c r="U5131" s="9"/>
      <c r="AP5131" s="9"/>
      <c r="AS5131" s="9"/>
      <c r="AV5131" s="9"/>
      <c r="AW5131" s="9"/>
      <c r="AY5131" s="9"/>
      <c r="BB5131" s="9"/>
    </row>
    <row r="5132" spans="3:54">
      <c r="C5132" s="9"/>
      <c r="F5132" s="9"/>
      <c r="G5132" s="9"/>
      <c r="I5132" s="9"/>
      <c r="L5132" s="9"/>
      <c r="O5132" s="9"/>
      <c r="P5132" s="9"/>
      <c r="R5132" s="9"/>
      <c r="U5132" s="9"/>
      <c r="AP5132" s="9"/>
      <c r="AS5132" s="9"/>
      <c r="AV5132" s="9"/>
      <c r="AW5132" s="9"/>
      <c r="AY5132" s="9"/>
      <c r="BB5132" s="9"/>
    </row>
    <row r="5133" spans="3:54">
      <c r="C5133" s="9"/>
      <c r="F5133" s="9"/>
      <c r="G5133" s="9"/>
      <c r="I5133" s="9"/>
      <c r="L5133" s="9"/>
      <c r="O5133" s="9"/>
      <c r="P5133" s="9"/>
      <c r="R5133" s="9"/>
      <c r="U5133" s="9"/>
      <c r="AP5133" s="9"/>
      <c r="AS5133" s="9"/>
      <c r="AV5133" s="9"/>
      <c r="AW5133" s="9"/>
      <c r="AY5133" s="9"/>
      <c r="BB5133" s="9"/>
    </row>
    <row r="5134" spans="3:54">
      <c r="C5134" s="9"/>
      <c r="F5134" s="9"/>
      <c r="G5134" s="9"/>
      <c r="I5134" s="9"/>
      <c r="L5134" s="9"/>
      <c r="O5134" s="9"/>
      <c r="P5134" s="9"/>
      <c r="R5134" s="9"/>
      <c r="U5134" s="9"/>
      <c r="AP5134" s="9"/>
      <c r="AS5134" s="9"/>
      <c r="AV5134" s="9"/>
      <c r="AW5134" s="9"/>
      <c r="AY5134" s="9"/>
      <c r="BB5134" s="9"/>
    </row>
    <row r="5135" spans="3:54">
      <c r="C5135" s="9"/>
      <c r="F5135" s="9"/>
      <c r="G5135" s="9"/>
      <c r="I5135" s="9"/>
      <c r="L5135" s="9"/>
      <c r="O5135" s="9"/>
      <c r="P5135" s="9"/>
      <c r="R5135" s="9"/>
      <c r="U5135" s="9"/>
      <c r="AP5135" s="9"/>
      <c r="AS5135" s="9"/>
      <c r="AV5135" s="9"/>
      <c r="AW5135" s="9"/>
      <c r="AY5135" s="9"/>
      <c r="BB5135" s="9"/>
    </row>
    <row r="5136" spans="3:54">
      <c r="C5136" s="9"/>
      <c r="F5136" s="9"/>
      <c r="G5136" s="9"/>
      <c r="I5136" s="9"/>
      <c r="L5136" s="9"/>
      <c r="O5136" s="9"/>
      <c r="P5136" s="9"/>
      <c r="R5136" s="9"/>
      <c r="U5136" s="9"/>
      <c r="AP5136" s="9"/>
      <c r="AS5136" s="9"/>
      <c r="AV5136" s="9"/>
      <c r="AW5136" s="9"/>
      <c r="AY5136" s="9"/>
      <c r="BB5136" s="9"/>
    </row>
    <row r="5137" spans="3:54">
      <c r="C5137" s="9"/>
      <c r="F5137" s="9"/>
      <c r="G5137" s="9"/>
      <c r="I5137" s="9"/>
      <c r="L5137" s="9"/>
      <c r="O5137" s="9"/>
      <c r="P5137" s="9"/>
      <c r="R5137" s="9"/>
      <c r="U5137" s="9"/>
      <c r="AP5137" s="9"/>
      <c r="AS5137" s="9"/>
      <c r="AV5137" s="9"/>
      <c r="AW5137" s="9"/>
      <c r="AY5137" s="9"/>
      <c r="BB5137" s="9"/>
    </row>
    <row r="5138" spans="3:54">
      <c r="C5138" s="9"/>
      <c r="F5138" s="9"/>
      <c r="G5138" s="9"/>
      <c r="I5138" s="9"/>
      <c r="L5138" s="9"/>
      <c r="O5138" s="9"/>
      <c r="P5138" s="9"/>
      <c r="R5138" s="9"/>
      <c r="U5138" s="9"/>
      <c r="AP5138" s="9"/>
      <c r="AS5138" s="9"/>
      <c r="AV5138" s="9"/>
      <c r="AW5138" s="9"/>
      <c r="AY5138" s="9"/>
      <c r="BB5138" s="9"/>
    </row>
    <row r="5139" spans="3:54">
      <c r="C5139" s="9"/>
      <c r="F5139" s="9"/>
      <c r="G5139" s="9"/>
      <c r="I5139" s="9"/>
      <c r="L5139" s="9"/>
      <c r="O5139" s="9"/>
      <c r="P5139" s="9"/>
      <c r="R5139" s="9"/>
      <c r="U5139" s="9"/>
      <c r="AP5139" s="9"/>
      <c r="AS5139" s="9"/>
      <c r="AV5139" s="9"/>
      <c r="AW5139" s="9"/>
      <c r="AY5139" s="9"/>
      <c r="BB5139" s="9"/>
    </row>
    <row r="5140" spans="3:54">
      <c r="C5140" s="9"/>
      <c r="F5140" s="9"/>
      <c r="G5140" s="9"/>
      <c r="I5140" s="9"/>
      <c r="L5140" s="9"/>
      <c r="O5140" s="9"/>
      <c r="P5140" s="9"/>
      <c r="R5140" s="9"/>
      <c r="U5140" s="9"/>
      <c r="AP5140" s="9"/>
      <c r="AS5140" s="9"/>
      <c r="AV5140" s="9"/>
      <c r="AW5140" s="9"/>
      <c r="AY5140" s="9"/>
      <c r="BB5140" s="9"/>
    </row>
    <row r="5141" spans="3:54">
      <c r="C5141" s="9"/>
      <c r="F5141" s="9"/>
      <c r="G5141" s="9"/>
      <c r="I5141" s="9"/>
      <c r="L5141" s="9"/>
      <c r="O5141" s="9"/>
      <c r="P5141" s="9"/>
      <c r="R5141" s="9"/>
      <c r="U5141" s="9"/>
      <c r="AP5141" s="9"/>
      <c r="AS5141" s="9"/>
      <c r="AV5141" s="9"/>
      <c r="AW5141" s="9"/>
      <c r="AY5141" s="9"/>
      <c r="BB5141" s="9"/>
    </row>
    <row r="5142" spans="3:54">
      <c r="C5142" s="9"/>
      <c r="F5142" s="9"/>
      <c r="G5142" s="9"/>
      <c r="I5142" s="9"/>
      <c r="L5142" s="9"/>
      <c r="O5142" s="9"/>
      <c r="P5142" s="9"/>
      <c r="R5142" s="9"/>
      <c r="U5142" s="9"/>
      <c r="AP5142" s="9"/>
      <c r="AS5142" s="9"/>
      <c r="AV5142" s="9"/>
      <c r="AW5142" s="9"/>
      <c r="AY5142" s="9"/>
      <c r="BB5142" s="9"/>
    </row>
    <row r="5143" spans="3:54">
      <c r="C5143" s="9"/>
      <c r="F5143" s="9"/>
      <c r="G5143" s="9"/>
      <c r="I5143" s="9"/>
      <c r="L5143" s="9"/>
      <c r="O5143" s="9"/>
      <c r="P5143" s="9"/>
      <c r="R5143" s="9"/>
      <c r="U5143" s="9"/>
      <c r="AP5143" s="9"/>
      <c r="AS5143" s="9"/>
      <c r="AV5143" s="9"/>
      <c r="AW5143" s="9"/>
      <c r="AY5143" s="9"/>
      <c r="BB5143" s="9"/>
    </row>
    <row r="5144" spans="3:54">
      <c r="C5144" s="9"/>
      <c r="F5144" s="9"/>
      <c r="G5144" s="9"/>
      <c r="I5144" s="9"/>
      <c r="L5144" s="9"/>
      <c r="O5144" s="9"/>
      <c r="P5144" s="9"/>
      <c r="R5144" s="9"/>
      <c r="U5144" s="9"/>
      <c r="AP5144" s="9"/>
      <c r="AS5144" s="9"/>
      <c r="AV5144" s="9"/>
      <c r="AW5144" s="9"/>
      <c r="AY5144" s="9"/>
      <c r="BB5144" s="9"/>
    </row>
    <row r="5145" spans="3:54">
      <c r="C5145" s="9"/>
      <c r="F5145" s="9"/>
      <c r="G5145" s="9"/>
      <c r="I5145" s="9"/>
      <c r="L5145" s="9"/>
      <c r="O5145" s="9"/>
      <c r="P5145" s="9"/>
      <c r="R5145" s="9"/>
      <c r="U5145" s="9"/>
      <c r="AP5145" s="9"/>
      <c r="AS5145" s="9"/>
      <c r="AV5145" s="9"/>
      <c r="AW5145" s="9"/>
      <c r="AY5145" s="9"/>
      <c r="BB5145" s="9"/>
    </row>
    <row r="5146" spans="3:54">
      <c r="C5146" s="9"/>
      <c r="F5146" s="9"/>
      <c r="G5146" s="9"/>
      <c r="I5146" s="9"/>
      <c r="L5146" s="9"/>
      <c r="O5146" s="9"/>
      <c r="P5146" s="9"/>
      <c r="R5146" s="9"/>
      <c r="U5146" s="9"/>
      <c r="AP5146" s="9"/>
      <c r="AS5146" s="9"/>
      <c r="AV5146" s="9"/>
      <c r="AW5146" s="9"/>
      <c r="AY5146" s="9"/>
      <c r="BB5146" s="9"/>
    </row>
    <row r="5147" spans="3:54">
      <c r="C5147" s="9"/>
      <c r="F5147" s="9"/>
      <c r="G5147" s="9"/>
      <c r="I5147" s="9"/>
      <c r="L5147" s="9"/>
      <c r="O5147" s="9"/>
      <c r="P5147" s="9"/>
      <c r="R5147" s="9"/>
      <c r="U5147" s="9"/>
      <c r="AP5147" s="9"/>
      <c r="AS5147" s="9"/>
      <c r="AV5147" s="9"/>
      <c r="AW5147" s="9"/>
      <c r="AY5147" s="9"/>
      <c r="BB5147" s="9"/>
    </row>
    <row r="5148" spans="3:54">
      <c r="C5148" s="9"/>
      <c r="F5148" s="9"/>
      <c r="G5148" s="9"/>
      <c r="I5148" s="9"/>
      <c r="L5148" s="9"/>
      <c r="O5148" s="9"/>
      <c r="P5148" s="9"/>
      <c r="R5148" s="9"/>
      <c r="U5148" s="9"/>
      <c r="AP5148" s="9"/>
      <c r="AS5148" s="9"/>
      <c r="AV5148" s="9"/>
      <c r="AW5148" s="9"/>
      <c r="AY5148" s="9"/>
      <c r="BB5148" s="9"/>
    </row>
    <row r="5149" spans="3:54">
      <c r="C5149" s="9"/>
      <c r="F5149" s="9"/>
      <c r="G5149" s="9"/>
      <c r="I5149" s="9"/>
      <c r="L5149" s="9"/>
      <c r="O5149" s="9"/>
      <c r="P5149" s="9"/>
      <c r="R5149" s="9"/>
      <c r="U5149" s="9"/>
      <c r="AP5149" s="9"/>
      <c r="AS5149" s="9"/>
      <c r="AV5149" s="9"/>
      <c r="AW5149" s="9"/>
      <c r="AY5149" s="9"/>
      <c r="BB5149" s="9"/>
    </row>
    <row r="5150" spans="3:54">
      <c r="C5150" s="9"/>
      <c r="F5150" s="9"/>
      <c r="G5150" s="9"/>
      <c r="I5150" s="9"/>
      <c r="L5150" s="9"/>
      <c r="O5150" s="9"/>
      <c r="P5150" s="9"/>
      <c r="R5150" s="9"/>
      <c r="U5150" s="9"/>
      <c r="AP5150" s="9"/>
      <c r="AS5150" s="9"/>
      <c r="AV5150" s="9"/>
      <c r="AW5150" s="9"/>
      <c r="AY5150" s="9"/>
      <c r="BB5150" s="9"/>
    </row>
    <row r="5151" spans="3:54">
      <c r="C5151" s="9"/>
      <c r="F5151" s="9"/>
      <c r="G5151" s="9"/>
      <c r="I5151" s="9"/>
      <c r="L5151" s="9"/>
      <c r="O5151" s="9"/>
      <c r="P5151" s="9"/>
      <c r="R5151" s="9"/>
      <c r="U5151" s="9"/>
      <c r="AP5151" s="9"/>
      <c r="AS5151" s="9"/>
      <c r="AV5151" s="9"/>
      <c r="AW5151" s="9"/>
      <c r="AY5151" s="9"/>
      <c r="BB5151" s="9"/>
    </row>
    <row r="5152" spans="3:54">
      <c r="C5152" s="9"/>
      <c r="F5152" s="9"/>
      <c r="G5152" s="9"/>
      <c r="I5152" s="9"/>
      <c r="L5152" s="9"/>
      <c r="O5152" s="9"/>
      <c r="P5152" s="9"/>
      <c r="R5152" s="9"/>
      <c r="U5152" s="9"/>
      <c r="AP5152" s="9"/>
      <c r="AS5152" s="9"/>
      <c r="AV5152" s="9"/>
      <c r="AW5152" s="9"/>
      <c r="AY5152" s="9"/>
      <c r="BB5152" s="9"/>
    </row>
    <row r="5153" spans="3:54">
      <c r="C5153" s="9"/>
      <c r="F5153" s="9"/>
      <c r="G5153" s="9"/>
      <c r="I5153" s="9"/>
      <c r="L5153" s="9"/>
      <c r="O5153" s="9"/>
      <c r="P5153" s="9"/>
      <c r="R5153" s="9"/>
      <c r="U5153" s="9"/>
      <c r="AP5153" s="9"/>
      <c r="AS5153" s="9"/>
      <c r="AV5153" s="9"/>
      <c r="AW5153" s="9"/>
      <c r="AY5153" s="9"/>
      <c r="BB5153" s="9"/>
    </row>
    <row r="5154" spans="3:54">
      <c r="C5154" s="9"/>
      <c r="F5154" s="9"/>
      <c r="G5154" s="9"/>
      <c r="I5154" s="9"/>
      <c r="L5154" s="9"/>
      <c r="O5154" s="9"/>
      <c r="P5154" s="9"/>
      <c r="R5154" s="9"/>
      <c r="U5154" s="9"/>
      <c r="AP5154" s="9"/>
      <c r="AS5154" s="9"/>
      <c r="AV5154" s="9"/>
      <c r="AW5154" s="9"/>
      <c r="AY5154" s="9"/>
      <c r="BB5154" s="9"/>
    </row>
    <row r="5155" spans="3:54">
      <c r="C5155" s="9"/>
      <c r="F5155" s="9"/>
      <c r="G5155" s="9"/>
      <c r="I5155" s="9"/>
      <c r="L5155" s="9"/>
      <c r="O5155" s="9"/>
      <c r="P5155" s="9"/>
      <c r="R5155" s="9"/>
      <c r="U5155" s="9"/>
      <c r="AP5155" s="9"/>
      <c r="AS5155" s="9"/>
      <c r="AV5155" s="9"/>
      <c r="AW5155" s="9"/>
      <c r="AY5155" s="9"/>
      <c r="BB5155" s="9"/>
    </row>
    <row r="5156" spans="3:54">
      <c r="C5156" s="9"/>
      <c r="F5156" s="9"/>
      <c r="G5156" s="9"/>
      <c r="I5156" s="9"/>
      <c r="L5156" s="9"/>
      <c r="O5156" s="9"/>
      <c r="P5156" s="9"/>
      <c r="R5156" s="9"/>
      <c r="U5156" s="9"/>
      <c r="AP5156" s="9"/>
      <c r="AS5156" s="9"/>
      <c r="AV5156" s="9"/>
      <c r="AW5156" s="9"/>
      <c r="AY5156" s="9"/>
      <c r="BB5156" s="9"/>
    </row>
    <row r="5157" spans="3:54">
      <c r="C5157" s="9"/>
      <c r="F5157" s="9"/>
      <c r="G5157" s="9"/>
      <c r="I5157" s="9"/>
      <c r="L5157" s="9"/>
      <c r="O5157" s="9"/>
      <c r="P5157" s="9"/>
      <c r="R5157" s="9"/>
      <c r="U5157" s="9"/>
      <c r="AP5157" s="9"/>
      <c r="AS5157" s="9"/>
      <c r="AV5157" s="9"/>
      <c r="AW5157" s="9"/>
      <c r="AY5157" s="9"/>
      <c r="BB5157" s="9"/>
    </row>
    <row r="5158" spans="3:54">
      <c r="C5158" s="9"/>
      <c r="F5158" s="9"/>
      <c r="G5158" s="9"/>
      <c r="I5158" s="9"/>
      <c r="L5158" s="9"/>
      <c r="O5158" s="9"/>
      <c r="P5158" s="9"/>
      <c r="R5158" s="9"/>
      <c r="U5158" s="9"/>
      <c r="AP5158" s="9"/>
      <c r="AS5158" s="9"/>
      <c r="AV5158" s="9"/>
      <c r="AW5158" s="9"/>
      <c r="AY5158" s="9"/>
      <c r="BB5158" s="9"/>
    </row>
    <row r="5159" spans="3:54">
      <c r="C5159" s="9"/>
      <c r="F5159" s="9"/>
      <c r="G5159" s="9"/>
      <c r="I5159" s="9"/>
      <c r="L5159" s="9"/>
      <c r="O5159" s="9"/>
      <c r="P5159" s="9"/>
      <c r="R5159" s="9"/>
      <c r="U5159" s="9"/>
      <c r="AP5159" s="9"/>
      <c r="AS5159" s="9"/>
      <c r="AV5159" s="9"/>
      <c r="AW5159" s="9"/>
      <c r="AY5159" s="9"/>
      <c r="BB5159" s="9"/>
    </row>
    <row r="5160" spans="3:54">
      <c r="C5160" s="9"/>
      <c r="F5160" s="9"/>
      <c r="G5160" s="9"/>
      <c r="I5160" s="9"/>
      <c r="L5160" s="9"/>
      <c r="O5160" s="9"/>
      <c r="P5160" s="9"/>
      <c r="R5160" s="9"/>
      <c r="U5160" s="9"/>
      <c r="AP5160" s="9"/>
      <c r="AS5160" s="9"/>
      <c r="AV5160" s="9"/>
      <c r="AW5160" s="9"/>
      <c r="AY5160" s="9"/>
      <c r="BB5160" s="9"/>
    </row>
    <row r="5161" spans="3:54">
      <c r="C5161" s="9"/>
      <c r="F5161" s="9"/>
      <c r="G5161" s="9"/>
      <c r="I5161" s="9"/>
      <c r="L5161" s="9"/>
      <c r="O5161" s="9"/>
      <c r="P5161" s="9"/>
      <c r="R5161" s="9"/>
      <c r="U5161" s="9"/>
      <c r="AP5161" s="9"/>
      <c r="AS5161" s="9"/>
      <c r="AV5161" s="9"/>
      <c r="AW5161" s="9"/>
      <c r="AY5161" s="9"/>
      <c r="BB5161" s="9"/>
    </row>
    <row r="5162" spans="3:54">
      <c r="C5162" s="9"/>
      <c r="F5162" s="9"/>
      <c r="G5162" s="9"/>
      <c r="I5162" s="9"/>
      <c r="L5162" s="9"/>
      <c r="O5162" s="9"/>
      <c r="P5162" s="9"/>
      <c r="R5162" s="9"/>
      <c r="U5162" s="9"/>
      <c r="AP5162" s="9"/>
      <c r="AS5162" s="9"/>
      <c r="AV5162" s="9"/>
      <c r="AW5162" s="9"/>
      <c r="AY5162" s="9"/>
      <c r="BB5162" s="9"/>
    </row>
    <row r="5163" spans="3:54">
      <c r="C5163" s="9"/>
      <c r="F5163" s="9"/>
      <c r="G5163" s="9"/>
      <c r="I5163" s="9"/>
      <c r="L5163" s="9"/>
      <c r="O5163" s="9"/>
      <c r="P5163" s="9"/>
      <c r="R5163" s="9"/>
      <c r="U5163" s="9"/>
      <c r="AP5163" s="9"/>
      <c r="AS5163" s="9"/>
      <c r="AV5163" s="9"/>
      <c r="AW5163" s="9"/>
      <c r="AY5163" s="9"/>
      <c r="BB5163" s="9"/>
    </row>
    <row r="5164" spans="3:54">
      <c r="C5164" s="9"/>
      <c r="F5164" s="9"/>
      <c r="G5164" s="9"/>
      <c r="I5164" s="9"/>
      <c r="L5164" s="9"/>
      <c r="O5164" s="9"/>
      <c r="P5164" s="9"/>
      <c r="R5164" s="9"/>
      <c r="U5164" s="9"/>
      <c r="AP5164" s="9"/>
      <c r="AS5164" s="9"/>
      <c r="AV5164" s="9"/>
      <c r="AW5164" s="9"/>
      <c r="AY5164" s="9"/>
      <c r="BB5164" s="9"/>
    </row>
    <row r="5165" spans="3:54">
      <c r="C5165" s="9"/>
      <c r="F5165" s="9"/>
      <c r="G5165" s="9"/>
      <c r="I5165" s="9"/>
      <c r="L5165" s="9"/>
      <c r="O5165" s="9"/>
      <c r="P5165" s="9"/>
      <c r="R5165" s="9"/>
      <c r="U5165" s="9"/>
      <c r="AP5165" s="9"/>
      <c r="AS5165" s="9"/>
      <c r="AV5165" s="9"/>
      <c r="AW5165" s="9"/>
      <c r="AY5165" s="9"/>
      <c r="BB5165" s="9"/>
    </row>
    <row r="5166" spans="3:54">
      <c r="C5166" s="9"/>
      <c r="F5166" s="9"/>
      <c r="G5166" s="9"/>
      <c r="I5166" s="9"/>
      <c r="L5166" s="9"/>
      <c r="O5166" s="9"/>
      <c r="P5166" s="9"/>
      <c r="R5166" s="9"/>
      <c r="U5166" s="9"/>
      <c r="AP5166" s="9"/>
      <c r="AS5166" s="9"/>
      <c r="AV5166" s="9"/>
      <c r="AW5166" s="9"/>
      <c r="AY5166" s="9"/>
      <c r="BB5166" s="9"/>
    </row>
    <row r="5167" spans="3:54">
      <c r="C5167" s="9"/>
      <c r="F5167" s="9"/>
      <c r="G5167" s="9"/>
      <c r="I5167" s="9"/>
      <c r="L5167" s="9"/>
      <c r="O5167" s="9"/>
      <c r="P5167" s="9"/>
      <c r="R5167" s="9"/>
      <c r="U5167" s="9"/>
      <c r="AP5167" s="9"/>
      <c r="AS5167" s="9"/>
      <c r="AV5167" s="9"/>
      <c r="AW5167" s="9"/>
      <c r="AY5167" s="9"/>
      <c r="BB5167" s="9"/>
    </row>
    <row r="5168" spans="3:54">
      <c r="C5168" s="9"/>
      <c r="F5168" s="9"/>
      <c r="G5168" s="9"/>
      <c r="I5168" s="9"/>
      <c r="L5168" s="9"/>
      <c r="O5168" s="9"/>
      <c r="P5168" s="9"/>
      <c r="R5168" s="9"/>
      <c r="U5168" s="9"/>
      <c r="AP5168" s="9"/>
      <c r="AS5168" s="9"/>
      <c r="AV5168" s="9"/>
      <c r="AW5168" s="9"/>
      <c r="AY5168" s="9"/>
      <c r="BB5168" s="9"/>
    </row>
    <row r="5169" spans="3:54">
      <c r="C5169" s="9"/>
      <c r="F5169" s="9"/>
      <c r="G5169" s="9"/>
      <c r="I5169" s="9"/>
      <c r="L5169" s="9"/>
      <c r="O5169" s="9"/>
      <c r="P5169" s="9"/>
      <c r="R5169" s="9"/>
      <c r="U5169" s="9"/>
      <c r="AP5169" s="9"/>
      <c r="AS5169" s="9"/>
      <c r="AV5169" s="9"/>
      <c r="AW5169" s="9"/>
      <c r="AY5169" s="9"/>
      <c r="BB5169" s="9"/>
    </row>
    <row r="5170" spans="3:54">
      <c r="C5170" s="9"/>
      <c r="F5170" s="9"/>
      <c r="G5170" s="9"/>
      <c r="I5170" s="9"/>
      <c r="L5170" s="9"/>
      <c r="O5170" s="9"/>
      <c r="P5170" s="9"/>
      <c r="R5170" s="9"/>
      <c r="U5170" s="9"/>
      <c r="AP5170" s="9"/>
      <c r="AS5170" s="9"/>
      <c r="AV5170" s="9"/>
      <c r="AW5170" s="9"/>
      <c r="AY5170" s="9"/>
      <c r="BB5170" s="9"/>
    </row>
    <row r="5171" spans="3:54">
      <c r="C5171" s="9"/>
      <c r="F5171" s="9"/>
      <c r="G5171" s="9"/>
      <c r="I5171" s="9"/>
      <c r="L5171" s="9"/>
      <c r="O5171" s="9"/>
      <c r="P5171" s="9"/>
      <c r="R5171" s="9"/>
      <c r="U5171" s="9"/>
      <c r="AP5171" s="9"/>
      <c r="AS5171" s="9"/>
      <c r="AV5171" s="9"/>
      <c r="AW5171" s="9"/>
      <c r="AY5171" s="9"/>
      <c r="BB5171" s="9"/>
    </row>
    <row r="5172" spans="3:54">
      <c r="C5172" s="9"/>
      <c r="F5172" s="9"/>
      <c r="G5172" s="9"/>
      <c r="I5172" s="9"/>
      <c r="L5172" s="9"/>
      <c r="O5172" s="9"/>
      <c r="P5172" s="9"/>
      <c r="R5172" s="9"/>
      <c r="U5172" s="9"/>
      <c r="AP5172" s="9"/>
      <c r="AS5172" s="9"/>
      <c r="AV5172" s="9"/>
      <c r="AW5172" s="9"/>
      <c r="AY5172" s="9"/>
      <c r="BB5172" s="9"/>
    </row>
    <row r="5173" spans="3:54">
      <c r="C5173" s="9"/>
      <c r="F5173" s="9"/>
      <c r="G5173" s="9"/>
      <c r="I5173" s="9"/>
      <c r="L5173" s="9"/>
      <c r="O5173" s="9"/>
      <c r="P5173" s="9"/>
      <c r="R5173" s="9"/>
      <c r="U5173" s="9"/>
      <c r="AP5173" s="9"/>
      <c r="AS5173" s="9"/>
      <c r="AV5173" s="9"/>
      <c r="AW5173" s="9"/>
      <c r="AY5173" s="9"/>
      <c r="BB5173" s="9"/>
    </row>
    <row r="5174" spans="3:54">
      <c r="C5174" s="9"/>
      <c r="F5174" s="9"/>
      <c r="G5174" s="9"/>
      <c r="I5174" s="9"/>
      <c r="L5174" s="9"/>
      <c r="O5174" s="9"/>
      <c r="P5174" s="9"/>
      <c r="R5174" s="9"/>
      <c r="U5174" s="9"/>
      <c r="AP5174" s="9"/>
      <c r="AS5174" s="9"/>
      <c r="AV5174" s="9"/>
      <c r="AW5174" s="9"/>
      <c r="AY5174" s="9"/>
      <c r="BB5174" s="9"/>
    </row>
    <row r="5175" spans="3:54">
      <c r="C5175" s="9"/>
      <c r="F5175" s="9"/>
      <c r="G5175" s="9"/>
      <c r="I5175" s="9"/>
      <c r="L5175" s="9"/>
      <c r="O5175" s="9"/>
      <c r="P5175" s="9"/>
      <c r="R5175" s="9"/>
      <c r="U5175" s="9"/>
      <c r="AP5175" s="9"/>
      <c r="AS5175" s="9"/>
      <c r="AV5175" s="9"/>
      <c r="AW5175" s="9"/>
      <c r="AY5175" s="9"/>
      <c r="BB5175" s="9"/>
    </row>
    <row r="5176" spans="3:54">
      <c r="C5176" s="9"/>
      <c r="F5176" s="9"/>
      <c r="G5176" s="9"/>
      <c r="I5176" s="9"/>
      <c r="L5176" s="9"/>
      <c r="O5176" s="9"/>
      <c r="P5176" s="9"/>
      <c r="R5176" s="9"/>
      <c r="U5176" s="9"/>
      <c r="AP5176" s="9"/>
      <c r="AS5176" s="9"/>
      <c r="AV5176" s="9"/>
      <c r="AW5176" s="9"/>
      <c r="AY5176" s="9"/>
      <c r="BB5176" s="9"/>
    </row>
    <row r="5177" spans="3:54">
      <c r="C5177" s="9"/>
      <c r="F5177" s="9"/>
      <c r="G5177" s="9"/>
      <c r="I5177" s="9"/>
      <c r="L5177" s="9"/>
      <c r="O5177" s="9"/>
      <c r="P5177" s="9"/>
      <c r="R5177" s="9"/>
      <c r="U5177" s="9"/>
      <c r="AP5177" s="9"/>
      <c r="AS5177" s="9"/>
      <c r="AV5177" s="9"/>
      <c r="AW5177" s="9"/>
      <c r="AY5177" s="9"/>
      <c r="BB5177" s="9"/>
    </row>
    <row r="5178" spans="3:54">
      <c r="C5178" s="9"/>
      <c r="F5178" s="9"/>
      <c r="G5178" s="9"/>
      <c r="I5178" s="9"/>
      <c r="L5178" s="9"/>
      <c r="O5178" s="9"/>
      <c r="P5178" s="9"/>
      <c r="R5178" s="9"/>
      <c r="U5178" s="9"/>
      <c r="AP5178" s="9"/>
      <c r="AS5178" s="9"/>
      <c r="AV5178" s="9"/>
      <c r="AW5178" s="9"/>
      <c r="AY5178" s="9"/>
      <c r="BB5178" s="9"/>
    </row>
    <row r="5179" spans="3:54">
      <c r="C5179" s="9"/>
      <c r="F5179" s="9"/>
      <c r="G5179" s="9"/>
      <c r="I5179" s="9"/>
      <c r="L5179" s="9"/>
      <c r="O5179" s="9"/>
      <c r="P5179" s="9"/>
      <c r="R5179" s="9"/>
      <c r="U5179" s="9"/>
      <c r="AP5179" s="9"/>
      <c r="AS5179" s="9"/>
      <c r="AV5179" s="9"/>
      <c r="AW5179" s="9"/>
      <c r="AY5179" s="9"/>
      <c r="BB5179" s="9"/>
    </row>
    <row r="5180" spans="3:54">
      <c r="C5180" s="9"/>
      <c r="F5180" s="9"/>
      <c r="G5180" s="9"/>
      <c r="I5180" s="9"/>
      <c r="L5180" s="9"/>
      <c r="O5180" s="9"/>
      <c r="P5180" s="9"/>
      <c r="R5180" s="9"/>
      <c r="U5180" s="9"/>
      <c r="AP5180" s="9"/>
      <c r="AS5180" s="9"/>
      <c r="AV5180" s="9"/>
      <c r="AW5180" s="9"/>
      <c r="AY5180" s="9"/>
      <c r="BB5180" s="9"/>
    </row>
    <row r="5181" spans="3:54">
      <c r="C5181" s="9"/>
      <c r="F5181" s="9"/>
      <c r="G5181" s="9"/>
      <c r="I5181" s="9"/>
      <c r="L5181" s="9"/>
      <c r="O5181" s="9"/>
      <c r="P5181" s="9"/>
      <c r="R5181" s="9"/>
      <c r="U5181" s="9"/>
      <c r="AP5181" s="9"/>
      <c r="AS5181" s="9"/>
      <c r="AV5181" s="9"/>
      <c r="AW5181" s="9"/>
      <c r="AY5181" s="9"/>
      <c r="BB5181" s="9"/>
    </row>
    <row r="5182" spans="3:54">
      <c r="C5182" s="9"/>
      <c r="F5182" s="9"/>
      <c r="G5182" s="9"/>
      <c r="I5182" s="9"/>
      <c r="L5182" s="9"/>
      <c r="O5182" s="9"/>
      <c r="P5182" s="9"/>
      <c r="R5182" s="9"/>
      <c r="U5182" s="9"/>
      <c r="AP5182" s="9"/>
      <c r="AS5182" s="9"/>
      <c r="AV5182" s="9"/>
      <c r="AW5182" s="9"/>
      <c r="AY5182" s="9"/>
      <c r="BB5182" s="9"/>
    </row>
    <row r="5183" spans="3:54">
      <c r="C5183" s="9"/>
      <c r="F5183" s="9"/>
      <c r="G5183" s="9"/>
      <c r="I5183" s="9"/>
      <c r="L5183" s="9"/>
      <c r="O5183" s="9"/>
      <c r="P5183" s="9"/>
      <c r="R5183" s="9"/>
      <c r="U5183" s="9"/>
      <c r="AP5183" s="9"/>
      <c r="AS5183" s="9"/>
      <c r="AV5183" s="9"/>
      <c r="AW5183" s="9"/>
      <c r="AY5183" s="9"/>
      <c r="BB5183" s="9"/>
    </row>
    <row r="5184" spans="3:54">
      <c r="C5184" s="9"/>
      <c r="F5184" s="9"/>
      <c r="G5184" s="9"/>
      <c r="I5184" s="9"/>
      <c r="L5184" s="9"/>
      <c r="O5184" s="9"/>
      <c r="P5184" s="9"/>
      <c r="R5184" s="9"/>
      <c r="U5184" s="9"/>
      <c r="AP5184" s="9"/>
      <c r="AS5184" s="9"/>
      <c r="AV5184" s="9"/>
      <c r="AW5184" s="9"/>
      <c r="AY5184" s="9"/>
      <c r="BB5184" s="9"/>
    </row>
    <row r="5185" spans="3:54">
      <c r="C5185" s="9"/>
      <c r="F5185" s="9"/>
      <c r="G5185" s="9"/>
      <c r="I5185" s="9"/>
      <c r="L5185" s="9"/>
      <c r="O5185" s="9"/>
      <c r="P5185" s="9"/>
      <c r="R5185" s="9"/>
      <c r="U5185" s="9"/>
      <c r="AP5185" s="9"/>
      <c r="AS5185" s="9"/>
      <c r="AV5185" s="9"/>
      <c r="AW5185" s="9"/>
      <c r="AY5185" s="9"/>
      <c r="BB5185" s="9"/>
    </row>
    <row r="5186" spans="3:54">
      <c r="C5186" s="9"/>
      <c r="F5186" s="9"/>
      <c r="G5186" s="9"/>
      <c r="I5186" s="9"/>
      <c r="L5186" s="9"/>
      <c r="O5186" s="9"/>
      <c r="P5186" s="9"/>
      <c r="R5186" s="9"/>
      <c r="U5186" s="9"/>
      <c r="AP5186" s="9"/>
      <c r="AS5186" s="9"/>
      <c r="AV5186" s="9"/>
      <c r="AW5186" s="9"/>
      <c r="AY5186" s="9"/>
      <c r="BB5186" s="9"/>
    </row>
    <row r="5187" spans="3:54">
      <c r="C5187" s="9"/>
      <c r="F5187" s="9"/>
      <c r="G5187" s="9"/>
      <c r="I5187" s="9"/>
      <c r="L5187" s="9"/>
      <c r="O5187" s="9"/>
      <c r="P5187" s="9"/>
      <c r="R5187" s="9"/>
      <c r="U5187" s="9"/>
      <c r="AP5187" s="9"/>
      <c r="AS5187" s="9"/>
      <c r="AV5187" s="9"/>
      <c r="AW5187" s="9"/>
      <c r="AY5187" s="9"/>
      <c r="BB5187" s="9"/>
    </row>
    <row r="5188" spans="3:54">
      <c r="C5188" s="9"/>
      <c r="F5188" s="9"/>
      <c r="G5188" s="9"/>
      <c r="I5188" s="9"/>
      <c r="L5188" s="9"/>
      <c r="O5188" s="9"/>
      <c r="P5188" s="9"/>
      <c r="R5188" s="9"/>
      <c r="U5188" s="9"/>
      <c r="AP5188" s="9"/>
      <c r="AS5188" s="9"/>
      <c r="AV5188" s="9"/>
      <c r="AW5188" s="9"/>
      <c r="AY5188" s="9"/>
      <c r="BB5188" s="9"/>
    </row>
    <row r="5189" spans="3:54">
      <c r="C5189" s="9"/>
      <c r="F5189" s="9"/>
      <c r="G5189" s="9"/>
      <c r="I5189" s="9"/>
      <c r="L5189" s="9"/>
      <c r="O5189" s="9"/>
      <c r="P5189" s="9"/>
      <c r="R5189" s="9"/>
      <c r="U5189" s="9"/>
      <c r="AP5189" s="9"/>
      <c r="AS5189" s="9"/>
      <c r="AV5189" s="9"/>
      <c r="AW5189" s="9"/>
      <c r="AY5189" s="9"/>
      <c r="BB5189" s="9"/>
    </row>
    <row r="5190" spans="3:54">
      <c r="C5190" s="9"/>
      <c r="F5190" s="9"/>
      <c r="G5190" s="9"/>
      <c r="I5190" s="9"/>
      <c r="L5190" s="9"/>
      <c r="O5190" s="9"/>
      <c r="P5190" s="9"/>
      <c r="R5190" s="9"/>
      <c r="U5190" s="9"/>
      <c r="AP5190" s="9"/>
      <c r="AS5190" s="9"/>
      <c r="AV5190" s="9"/>
      <c r="AW5190" s="9"/>
      <c r="AY5190" s="9"/>
      <c r="BB5190" s="9"/>
    </row>
    <row r="5191" spans="3:54">
      <c r="C5191" s="9"/>
      <c r="F5191" s="9"/>
      <c r="G5191" s="9"/>
      <c r="I5191" s="9"/>
      <c r="L5191" s="9"/>
      <c r="O5191" s="9"/>
      <c r="P5191" s="9"/>
      <c r="R5191" s="9"/>
      <c r="U5191" s="9"/>
      <c r="AP5191" s="9"/>
      <c r="AS5191" s="9"/>
      <c r="AV5191" s="9"/>
      <c r="AW5191" s="9"/>
      <c r="AY5191" s="9"/>
      <c r="BB5191" s="9"/>
    </row>
    <row r="5192" spans="3:54">
      <c r="C5192" s="9"/>
      <c r="F5192" s="9"/>
      <c r="G5192" s="9"/>
      <c r="I5192" s="9"/>
      <c r="L5192" s="9"/>
      <c r="O5192" s="9"/>
      <c r="P5192" s="9"/>
      <c r="R5192" s="9"/>
      <c r="U5192" s="9"/>
      <c r="AP5192" s="9"/>
      <c r="AS5192" s="9"/>
      <c r="AV5192" s="9"/>
      <c r="AW5192" s="9"/>
      <c r="AY5192" s="9"/>
      <c r="BB5192" s="9"/>
    </row>
    <row r="5193" spans="3:54">
      <c r="C5193" s="9"/>
      <c r="F5193" s="9"/>
      <c r="G5193" s="9"/>
      <c r="I5193" s="9"/>
      <c r="L5193" s="9"/>
      <c r="O5193" s="9"/>
      <c r="P5193" s="9"/>
      <c r="R5193" s="9"/>
      <c r="U5193" s="9"/>
      <c r="AP5193" s="9"/>
      <c r="AS5193" s="9"/>
      <c r="AV5193" s="9"/>
      <c r="AW5193" s="9"/>
      <c r="AY5193" s="9"/>
      <c r="BB5193" s="9"/>
    </row>
    <row r="5194" spans="3:54">
      <c r="C5194" s="9"/>
      <c r="F5194" s="9"/>
      <c r="G5194" s="9"/>
      <c r="I5194" s="9"/>
      <c r="L5194" s="9"/>
      <c r="O5194" s="9"/>
      <c r="P5194" s="9"/>
      <c r="R5194" s="9"/>
      <c r="U5194" s="9"/>
      <c r="AP5194" s="9"/>
      <c r="AS5194" s="9"/>
      <c r="AV5194" s="9"/>
      <c r="AW5194" s="9"/>
      <c r="AY5194" s="9"/>
      <c r="BB5194" s="9"/>
    </row>
    <row r="5195" spans="3:54">
      <c r="C5195" s="9"/>
      <c r="F5195" s="9"/>
      <c r="G5195" s="9"/>
      <c r="I5195" s="9"/>
      <c r="L5195" s="9"/>
      <c r="O5195" s="9"/>
      <c r="P5195" s="9"/>
      <c r="R5195" s="9"/>
      <c r="U5195" s="9"/>
      <c r="AP5195" s="9"/>
      <c r="AS5195" s="9"/>
      <c r="AV5195" s="9"/>
      <c r="AW5195" s="9"/>
      <c r="AY5195" s="9"/>
      <c r="BB5195" s="9"/>
    </row>
    <row r="5196" spans="3:54">
      <c r="C5196" s="9"/>
      <c r="F5196" s="9"/>
      <c r="G5196" s="9"/>
      <c r="I5196" s="9"/>
      <c r="L5196" s="9"/>
      <c r="O5196" s="9"/>
      <c r="P5196" s="9"/>
      <c r="R5196" s="9"/>
      <c r="U5196" s="9"/>
      <c r="AP5196" s="9"/>
      <c r="AS5196" s="9"/>
      <c r="AV5196" s="9"/>
      <c r="AW5196" s="9"/>
      <c r="AY5196" s="9"/>
      <c r="BB5196" s="9"/>
    </row>
    <row r="5197" spans="3:54">
      <c r="C5197" s="9"/>
      <c r="F5197" s="9"/>
      <c r="G5197" s="9"/>
      <c r="I5197" s="9"/>
      <c r="L5197" s="9"/>
      <c r="O5197" s="9"/>
      <c r="P5197" s="9"/>
      <c r="R5197" s="9"/>
      <c r="U5197" s="9"/>
      <c r="AP5197" s="9"/>
      <c r="AS5197" s="9"/>
      <c r="AV5197" s="9"/>
      <c r="AW5197" s="9"/>
      <c r="AY5197" s="9"/>
      <c r="BB5197" s="9"/>
    </row>
    <row r="5198" spans="3:54">
      <c r="C5198" s="9"/>
      <c r="F5198" s="9"/>
      <c r="G5198" s="9"/>
      <c r="I5198" s="9"/>
      <c r="L5198" s="9"/>
      <c r="O5198" s="9"/>
      <c r="P5198" s="9"/>
      <c r="R5198" s="9"/>
      <c r="U5198" s="9"/>
      <c r="AP5198" s="9"/>
      <c r="AS5198" s="9"/>
      <c r="AV5198" s="9"/>
      <c r="AW5198" s="9"/>
      <c r="AY5198" s="9"/>
      <c r="BB5198" s="9"/>
    </row>
    <row r="5199" spans="3:54">
      <c r="C5199" s="9"/>
      <c r="F5199" s="9"/>
      <c r="G5199" s="9"/>
      <c r="I5199" s="9"/>
      <c r="L5199" s="9"/>
      <c r="O5199" s="9"/>
      <c r="P5199" s="9"/>
      <c r="R5199" s="9"/>
      <c r="U5199" s="9"/>
      <c r="AP5199" s="9"/>
      <c r="AS5199" s="9"/>
      <c r="AV5199" s="9"/>
      <c r="AW5199" s="9"/>
      <c r="AY5199" s="9"/>
      <c r="BB5199" s="9"/>
    </row>
    <row r="5200" spans="3:54">
      <c r="C5200" s="9"/>
      <c r="F5200" s="9"/>
      <c r="G5200" s="9"/>
      <c r="I5200" s="9"/>
      <c r="L5200" s="9"/>
      <c r="O5200" s="9"/>
      <c r="P5200" s="9"/>
      <c r="R5200" s="9"/>
      <c r="U5200" s="9"/>
      <c r="AP5200" s="9"/>
      <c r="AS5200" s="9"/>
      <c r="AV5200" s="9"/>
      <c r="AW5200" s="9"/>
      <c r="AY5200" s="9"/>
      <c r="BB5200" s="9"/>
    </row>
    <row r="5201" spans="3:54">
      <c r="C5201" s="9"/>
      <c r="F5201" s="9"/>
      <c r="G5201" s="9"/>
      <c r="I5201" s="9"/>
      <c r="L5201" s="9"/>
      <c r="O5201" s="9"/>
      <c r="P5201" s="9"/>
      <c r="R5201" s="9"/>
      <c r="U5201" s="9"/>
      <c r="AP5201" s="9"/>
      <c r="AS5201" s="9"/>
      <c r="AV5201" s="9"/>
      <c r="AW5201" s="9"/>
      <c r="AY5201" s="9"/>
      <c r="BB5201" s="9"/>
    </row>
    <row r="5202" spans="3:54">
      <c r="C5202" s="9"/>
      <c r="F5202" s="9"/>
      <c r="G5202" s="9"/>
      <c r="I5202" s="9"/>
      <c r="L5202" s="9"/>
      <c r="O5202" s="9"/>
      <c r="P5202" s="9"/>
      <c r="R5202" s="9"/>
      <c r="U5202" s="9"/>
      <c r="AP5202" s="9"/>
      <c r="AS5202" s="9"/>
      <c r="AV5202" s="9"/>
      <c r="AW5202" s="9"/>
      <c r="AY5202" s="9"/>
      <c r="BB5202" s="9"/>
    </row>
    <row r="5203" spans="3:54">
      <c r="C5203" s="9"/>
      <c r="F5203" s="9"/>
      <c r="G5203" s="9"/>
      <c r="I5203" s="9"/>
      <c r="L5203" s="9"/>
      <c r="O5203" s="9"/>
      <c r="P5203" s="9"/>
      <c r="R5203" s="9"/>
      <c r="U5203" s="9"/>
      <c r="AP5203" s="9"/>
      <c r="AS5203" s="9"/>
      <c r="AV5203" s="9"/>
      <c r="AW5203" s="9"/>
      <c r="AY5203" s="9"/>
      <c r="BB5203" s="9"/>
    </row>
    <row r="5204" spans="3:54">
      <c r="C5204" s="9"/>
      <c r="F5204" s="9"/>
      <c r="G5204" s="9"/>
      <c r="I5204" s="9"/>
      <c r="L5204" s="9"/>
      <c r="O5204" s="9"/>
      <c r="P5204" s="9"/>
      <c r="R5204" s="9"/>
      <c r="U5204" s="9"/>
      <c r="AP5204" s="9"/>
      <c r="AS5204" s="9"/>
      <c r="AV5204" s="9"/>
      <c r="AW5204" s="9"/>
      <c r="AY5204" s="9"/>
      <c r="BB5204" s="9"/>
    </row>
    <row r="5205" spans="3:54">
      <c r="C5205" s="9"/>
      <c r="F5205" s="9"/>
      <c r="G5205" s="9"/>
      <c r="I5205" s="9"/>
      <c r="L5205" s="9"/>
      <c r="O5205" s="9"/>
      <c r="P5205" s="9"/>
      <c r="R5205" s="9"/>
      <c r="U5205" s="9"/>
      <c r="AP5205" s="9"/>
      <c r="AS5205" s="9"/>
      <c r="AV5205" s="9"/>
      <c r="AW5205" s="9"/>
      <c r="AY5205" s="9"/>
      <c r="BB5205" s="9"/>
    </row>
    <row r="5206" spans="3:54">
      <c r="C5206" s="9"/>
      <c r="F5206" s="9"/>
      <c r="G5206" s="9"/>
      <c r="I5206" s="9"/>
      <c r="L5206" s="9"/>
      <c r="O5206" s="9"/>
      <c r="P5206" s="9"/>
      <c r="R5206" s="9"/>
      <c r="U5206" s="9"/>
      <c r="AP5206" s="9"/>
      <c r="AS5206" s="9"/>
      <c r="AV5206" s="9"/>
      <c r="AW5206" s="9"/>
      <c r="AY5206" s="9"/>
      <c r="BB5206" s="9"/>
    </row>
    <row r="5207" spans="3:54">
      <c r="C5207" s="9"/>
      <c r="F5207" s="9"/>
      <c r="G5207" s="9"/>
      <c r="I5207" s="9"/>
      <c r="L5207" s="9"/>
      <c r="O5207" s="9"/>
      <c r="P5207" s="9"/>
      <c r="R5207" s="9"/>
      <c r="U5207" s="9"/>
      <c r="AP5207" s="9"/>
      <c r="AS5207" s="9"/>
      <c r="AV5207" s="9"/>
      <c r="AW5207" s="9"/>
      <c r="AY5207" s="9"/>
      <c r="BB5207" s="9"/>
    </row>
    <row r="5208" spans="3:54">
      <c r="C5208" s="9"/>
      <c r="F5208" s="9"/>
      <c r="G5208" s="9"/>
      <c r="I5208" s="9"/>
      <c r="L5208" s="9"/>
      <c r="O5208" s="9"/>
      <c r="P5208" s="9"/>
      <c r="R5208" s="9"/>
      <c r="U5208" s="9"/>
      <c r="AP5208" s="9"/>
      <c r="AS5208" s="9"/>
      <c r="AV5208" s="9"/>
      <c r="AW5208" s="9"/>
      <c r="AY5208" s="9"/>
      <c r="BB5208" s="9"/>
    </row>
    <row r="5209" spans="3:54">
      <c r="C5209" s="9"/>
      <c r="F5209" s="9"/>
      <c r="G5209" s="9"/>
      <c r="I5209" s="9"/>
      <c r="L5209" s="9"/>
      <c r="O5209" s="9"/>
      <c r="P5209" s="9"/>
      <c r="R5209" s="9"/>
      <c r="U5209" s="9"/>
      <c r="AP5209" s="9"/>
      <c r="AS5209" s="9"/>
      <c r="AV5209" s="9"/>
      <c r="AW5209" s="9"/>
      <c r="AY5209" s="9"/>
      <c r="BB5209" s="9"/>
    </row>
    <row r="5210" spans="3:54">
      <c r="C5210" s="9"/>
      <c r="F5210" s="9"/>
      <c r="G5210" s="9"/>
      <c r="I5210" s="9"/>
      <c r="L5210" s="9"/>
      <c r="O5210" s="9"/>
      <c r="P5210" s="9"/>
      <c r="R5210" s="9"/>
      <c r="U5210" s="9"/>
      <c r="AP5210" s="9"/>
      <c r="AS5210" s="9"/>
      <c r="AV5210" s="9"/>
      <c r="AW5210" s="9"/>
      <c r="AY5210" s="9"/>
      <c r="BB5210" s="9"/>
    </row>
    <row r="5211" spans="3:54">
      <c r="C5211" s="9"/>
      <c r="F5211" s="9"/>
      <c r="G5211" s="9"/>
      <c r="I5211" s="9"/>
      <c r="L5211" s="9"/>
      <c r="O5211" s="9"/>
      <c r="P5211" s="9"/>
      <c r="R5211" s="9"/>
      <c r="U5211" s="9"/>
      <c r="AP5211" s="9"/>
      <c r="AS5211" s="9"/>
      <c r="AV5211" s="9"/>
      <c r="AW5211" s="9"/>
      <c r="AY5211" s="9"/>
      <c r="BB5211" s="9"/>
    </row>
    <row r="5212" spans="3:54">
      <c r="C5212" s="9"/>
      <c r="F5212" s="9"/>
      <c r="G5212" s="9"/>
      <c r="I5212" s="9"/>
      <c r="L5212" s="9"/>
      <c r="O5212" s="9"/>
      <c r="P5212" s="9"/>
      <c r="R5212" s="9"/>
      <c r="U5212" s="9"/>
      <c r="AP5212" s="9"/>
      <c r="AS5212" s="9"/>
      <c r="AV5212" s="9"/>
      <c r="AW5212" s="9"/>
      <c r="AY5212" s="9"/>
      <c r="BB5212" s="9"/>
    </row>
    <row r="5213" spans="3:54">
      <c r="C5213" s="9"/>
      <c r="F5213" s="9"/>
      <c r="G5213" s="9"/>
      <c r="I5213" s="9"/>
      <c r="L5213" s="9"/>
      <c r="O5213" s="9"/>
      <c r="P5213" s="9"/>
      <c r="R5213" s="9"/>
      <c r="U5213" s="9"/>
      <c r="AP5213" s="9"/>
      <c r="AS5213" s="9"/>
      <c r="AV5213" s="9"/>
      <c r="AW5213" s="9"/>
      <c r="AY5213" s="9"/>
      <c r="BB5213" s="9"/>
    </row>
    <row r="5214" spans="3:54">
      <c r="C5214" s="9"/>
      <c r="F5214" s="9"/>
      <c r="G5214" s="9"/>
      <c r="I5214" s="9"/>
      <c r="L5214" s="9"/>
      <c r="O5214" s="9"/>
      <c r="P5214" s="9"/>
      <c r="R5214" s="9"/>
      <c r="U5214" s="9"/>
      <c r="AP5214" s="9"/>
      <c r="AS5214" s="9"/>
      <c r="AV5214" s="9"/>
      <c r="AW5214" s="9"/>
      <c r="AY5214" s="9"/>
      <c r="BB5214" s="9"/>
    </row>
    <row r="5215" spans="3:54">
      <c r="C5215" s="9"/>
      <c r="F5215" s="9"/>
      <c r="G5215" s="9"/>
      <c r="I5215" s="9"/>
      <c r="L5215" s="9"/>
      <c r="O5215" s="9"/>
      <c r="P5215" s="9"/>
      <c r="R5215" s="9"/>
      <c r="U5215" s="9"/>
      <c r="AP5215" s="9"/>
      <c r="AS5215" s="9"/>
      <c r="AV5215" s="9"/>
      <c r="AW5215" s="9"/>
      <c r="AY5215" s="9"/>
      <c r="BB5215" s="9"/>
    </row>
    <row r="5216" spans="3:54">
      <c r="C5216" s="9"/>
      <c r="F5216" s="9"/>
      <c r="G5216" s="9"/>
      <c r="I5216" s="9"/>
      <c r="L5216" s="9"/>
      <c r="O5216" s="9"/>
      <c r="P5216" s="9"/>
      <c r="R5216" s="9"/>
      <c r="U5216" s="9"/>
      <c r="AP5216" s="9"/>
      <c r="AS5216" s="9"/>
      <c r="AV5216" s="9"/>
      <c r="AW5216" s="9"/>
      <c r="AY5216" s="9"/>
      <c r="BB5216" s="9"/>
    </row>
    <row r="5217" spans="3:54">
      <c r="C5217" s="9"/>
      <c r="F5217" s="9"/>
      <c r="G5217" s="9"/>
      <c r="I5217" s="9"/>
      <c r="L5217" s="9"/>
      <c r="O5217" s="9"/>
      <c r="P5217" s="9"/>
      <c r="R5217" s="9"/>
      <c r="U5217" s="9"/>
      <c r="AP5217" s="9"/>
      <c r="AS5217" s="9"/>
      <c r="AV5217" s="9"/>
      <c r="AW5217" s="9"/>
      <c r="AY5217" s="9"/>
      <c r="BB5217" s="9"/>
    </row>
    <row r="5218" spans="3:54">
      <c r="C5218" s="9"/>
      <c r="F5218" s="9"/>
      <c r="G5218" s="9"/>
      <c r="I5218" s="9"/>
      <c r="L5218" s="9"/>
      <c r="O5218" s="9"/>
      <c r="P5218" s="9"/>
      <c r="R5218" s="9"/>
      <c r="U5218" s="9"/>
      <c r="AP5218" s="9"/>
      <c r="AS5218" s="9"/>
      <c r="AV5218" s="9"/>
      <c r="AW5218" s="9"/>
      <c r="AY5218" s="9"/>
      <c r="BB5218" s="9"/>
    </row>
    <row r="5219" spans="3:54">
      <c r="C5219" s="9"/>
      <c r="F5219" s="9"/>
      <c r="G5219" s="9"/>
      <c r="I5219" s="9"/>
      <c r="L5219" s="9"/>
      <c r="O5219" s="9"/>
      <c r="P5219" s="9"/>
      <c r="R5219" s="9"/>
      <c r="U5219" s="9"/>
      <c r="AP5219" s="9"/>
      <c r="AS5219" s="9"/>
      <c r="AV5219" s="9"/>
      <c r="AW5219" s="9"/>
      <c r="AY5219" s="9"/>
      <c r="BB5219" s="9"/>
    </row>
    <row r="5220" spans="3:54">
      <c r="C5220" s="9"/>
      <c r="F5220" s="9"/>
      <c r="G5220" s="9"/>
      <c r="I5220" s="9"/>
      <c r="L5220" s="9"/>
      <c r="O5220" s="9"/>
      <c r="P5220" s="9"/>
      <c r="R5220" s="9"/>
      <c r="U5220" s="9"/>
      <c r="AP5220" s="9"/>
      <c r="AS5220" s="9"/>
      <c r="AV5220" s="9"/>
      <c r="AW5220" s="9"/>
      <c r="AY5220" s="9"/>
      <c r="BB5220" s="9"/>
    </row>
    <row r="5221" spans="3:54">
      <c r="C5221" s="9"/>
      <c r="F5221" s="9"/>
      <c r="G5221" s="9"/>
      <c r="I5221" s="9"/>
      <c r="L5221" s="9"/>
      <c r="O5221" s="9"/>
      <c r="P5221" s="9"/>
      <c r="R5221" s="9"/>
      <c r="U5221" s="9"/>
      <c r="AP5221" s="9"/>
      <c r="AS5221" s="9"/>
      <c r="AV5221" s="9"/>
      <c r="AW5221" s="9"/>
      <c r="AY5221" s="9"/>
      <c r="BB5221" s="9"/>
    </row>
    <row r="5222" spans="3:54">
      <c r="C5222" s="9"/>
      <c r="F5222" s="9"/>
      <c r="G5222" s="9"/>
      <c r="I5222" s="9"/>
      <c r="L5222" s="9"/>
      <c r="O5222" s="9"/>
      <c r="P5222" s="9"/>
      <c r="R5222" s="9"/>
      <c r="U5222" s="9"/>
      <c r="AP5222" s="9"/>
      <c r="AS5222" s="9"/>
      <c r="AV5222" s="9"/>
      <c r="AW5222" s="9"/>
      <c r="AY5222" s="9"/>
      <c r="BB5222" s="9"/>
    </row>
    <row r="5223" spans="3:54">
      <c r="C5223" s="9"/>
      <c r="F5223" s="9"/>
      <c r="G5223" s="9"/>
      <c r="I5223" s="9"/>
      <c r="L5223" s="9"/>
      <c r="O5223" s="9"/>
      <c r="P5223" s="9"/>
      <c r="R5223" s="9"/>
      <c r="U5223" s="9"/>
      <c r="AP5223" s="9"/>
      <c r="AS5223" s="9"/>
      <c r="AV5223" s="9"/>
      <c r="AW5223" s="9"/>
      <c r="AY5223" s="9"/>
      <c r="BB5223" s="9"/>
    </row>
    <row r="5224" spans="3:54">
      <c r="C5224" s="9"/>
      <c r="F5224" s="9"/>
      <c r="G5224" s="9"/>
      <c r="I5224" s="9"/>
      <c r="L5224" s="9"/>
      <c r="O5224" s="9"/>
      <c r="P5224" s="9"/>
      <c r="R5224" s="9"/>
      <c r="U5224" s="9"/>
      <c r="AP5224" s="9"/>
      <c r="AS5224" s="9"/>
      <c r="AV5224" s="9"/>
      <c r="AW5224" s="9"/>
      <c r="AY5224" s="9"/>
      <c r="BB5224" s="9"/>
    </row>
    <row r="5225" spans="3:54">
      <c r="C5225" s="9"/>
      <c r="F5225" s="9"/>
      <c r="G5225" s="9"/>
      <c r="I5225" s="9"/>
      <c r="L5225" s="9"/>
      <c r="O5225" s="9"/>
      <c r="P5225" s="9"/>
      <c r="R5225" s="9"/>
      <c r="U5225" s="9"/>
      <c r="AP5225" s="9"/>
      <c r="AS5225" s="9"/>
      <c r="AV5225" s="9"/>
      <c r="AW5225" s="9"/>
      <c r="AY5225" s="9"/>
      <c r="BB5225" s="9"/>
    </row>
    <row r="5226" spans="3:54">
      <c r="C5226" s="9"/>
      <c r="F5226" s="9"/>
      <c r="G5226" s="9"/>
      <c r="I5226" s="9"/>
      <c r="L5226" s="9"/>
      <c r="O5226" s="9"/>
      <c r="P5226" s="9"/>
      <c r="R5226" s="9"/>
      <c r="U5226" s="9"/>
      <c r="AP5226" s="9"/>
      <c r="AS5226" s="9"/>
      <c r="AV5226" s="9"/>
      <c r="AW5226" s="9"/>
      <c r="AY5226" s="9"/>
      <c r="BB5226" s="9"/>
    </row>
    <row r="5227" spans="3:54">
      <c r="C5227" s="9"/>
      <c r="F5227" s="9"/>
      <c r="G5227" s="9"/>
      <c r="I5227" s="9"/>
      <c r="L5227" s="9"/>
      <c r="O5227" s="9"/>
      <c r="P5227" s="9"/>
      <c r="R5227" s="9"/>
      <c r="U5227" s="9"/>
      <c r="AP5227" s="9"/>
      <c r="AS5227" s="9"/>
      <c r="AV5227" s="9"/>
      <c r="AW5227" s="9"/>
      <c r="AY5227" s="9"/>
      <c r="BB5227" s="9"/>
    </row>
    <row r="5228" spans="3:54">
      <c r="C5228" s="9"/>
      <c r="F5228" s="9"/>
      <c r="G5228" s="9"/>
      <c r="I5228" s="9"/>
      <c r="L5228" s="9"/>
      <c r="O5228" s="9"/>
      <c r="P5228" s="9"/>
      <c r="R5228" s="9"/>
      <c r="U5228" s="9"/>
      <c r="AP5228" s="9"/>
      <c r="AS5228" s="9"/>
      <c r="AV5228" s="9"/>
      <c r="AW5228" s="9"/>
      <c r="AY5228" s="9"/>
      <c r="BB5228" s="9"/>
    </row>
    <row r="5229" spans="3:54">
      <c r="C5229" s="9"/>
      <c r="F5229" s="9"/>
      <c r="G5229" s="9"/>
      <c r="I5229" s="9"/>
      <c r="L5229" s="9"/>
      <c r="O5229" s="9"/>
      <c r="P5229" s="9"/>
      <c r="R5229" s="9"/>
      <c r="U5229" s="9"/>
      <c r="AP5229" s="9"/>
      <c r="AS5229" s="9"/>
      <c r="AV5229" s="9"/>
      <c r="AW5229" s="9"/>
      <c r="AY5229" s="9"/>
      <c r="BB5229" s="9"/>
    </row>
    <row r="5230" spans="3:54">
      <c r="C5230" s="9"/>
      <c r="F5230" s="9"/>
      <c r="G5230" s="9"/>
      <c r="I5230" s="9"/>
      <c r="L5230" s="9"/>
      <c r="O5230" s="9"/>
      <c r="P5230" s="9"/>
      <c r="R5230" s="9"/>
      <c r="U5230" s="9"/>
      <c r="AP5230" s="9"/>
      <c r="AS5230" s="9"/>
      <c r="AV5230" s="9"/>
      <c r="AW5230" s="9"/>
      <c r="AY5230" s="9"/>
      <c r="BB5230" s="9"/>
    </row>
    <row r="5231" spans="3:54">
      <c r="C5231" s="9"/>
      <c r="F5231" s="9"/>
      <c r="G5231" s="9"/>
      <c r="I5231" s="9"/>
      <c r="L5231" s="9"/>
      <c r="O5231" s="9"/>
      <c r="P5231" s="9"/>
      <c r="R5231" s="9"/>
      <c r="U5231" s="9"/>
      <c r="AP5231" s="9"/>
      <c r="AS5231" s="9"/>
      <c r="AV5231" s="9"/>
      <c r="AW5231" s="9"/>
      <c r="AY5231" s="9"/>
      <c r="BB5231" s="9"/>
    </row>
    <row r="5232" spans="3:54">
      <c r="C5232" s="9"/>
      <c r="F5232" s="9"/>
      <c r="G5232" s="9"/>
      <c r="I5232" s="9"/>
      <c r="L5232" s="9"/>
      <c r="O5232" s="9"/>
      <c r="P5232" s="9"/>
      <c r="R5232" s="9"/>
      <c r="U5232" s="9"/>
      <c r="AP5232" s="9"/>
      <c r="AS5232" s="9"/>
      <c r="AV5232" s="9"/>
      <c r="AW5232" s="9"/>
      <c r="AY5232" s="9"/>
      <c r="BB5232" s="9"/>
    </row>
    <row r="5233" spans="3:54">
      <c r="C5233" s="9"/>
      <c r="F5233" s="9"/>
      <c r="G5233" s="9"/>
      <c r="I5233" s="9"/>
      <c r="L5233" s="9"/>
      <c r="O5233" s="9"/>
      <c r="P5233" s="9"/>
      <c r="R5233" s="9"/>
      <c r="U5233" s="9"/>
      <c r="AP5233" s="9"/>
      <c r="AS5233" s="9"/>
      <c r="AV5233" s="9"/>
      <c r="AW5233" s="9"/>
      <c r="AY5233" s="9"/>
      <c r="BB5233" s="9"/>
    </row>
    <row r="5234" spans="3:54">
      <c r="C5234" s="9"/>
      <c r="F5234" s="9"/>
      <c r="G5234" s="9"/>
      <c r="I5234" s="9"/>
      <c r="L5234" s="9"/>
      <c r="O5234" s="9"/>
      <c r="P5234" s="9"/>
      <c r="R5234" s="9"/>
      <c r="U5234" s="9"/>
      <c r="AP5234" s="9"/>
      <c r="AS5234" s="9"/>
      <c r="AV5234" s="9"/>
      <c r="AW5234" s="9"/>
      <c r="AY5234" s="9"/>
      <c r="BB5234" s="9"/>
    </row>
    <row r="5235" spans="3:54">
      <c r="C5235" s="9"/>
      <c r="F5235" s="9"/>
      <c r="G5235" s="9"/>
      <c r="I5235" s="9"/>
      <c r="L5235" s="9"/>
      <c r="O5235" s="9"/>
      <c r="P5235" s="9"/>
      <c r="R5235" s="9"/>
      <c r="U5235" s="9"/>
      <c r="AP5235" s="9"/>
      <c r="AS5235" s="9"/>
      <c r="AV5235" s="9"/>
      <c r="AW5235" s="9"/>
      <c r="AY5235" s="9"/>
      <c r="BB5235" s="9"/>
    </row>
    <row r="5236" spans="3:54">
      <c r="C5236" s="9"/>
      <c r="F5236" s="9"/>
      <c r="G5236" s="9"/>
      <c r="I5236" s="9"/>
      <c r="L5236" s="9"/>
      <c r="O5236" s="9"/>
      <c r="P5236" s="9"/>
      <c r="R5236" s="9"/>
      <c r="U5236" s="9"/>
      <c r="AP5236" s="9"/>
      <c r="AS5236" s="9"/>
      <c r="AV5236" s="9"/>
      <c r="AW5236" s="9"/>
      <c r="AY5236" s="9"/>
      <c r="BB5236" s="9"/>
    </row>
    <row r="5237" spans="3:54">
      <c r="C5237" s="9"/>
      <c r="F5237" s="9"/>
      <c r="G5237" s="9"/>
      <c r="I5237" s="9"/>
      <c r="L5237" s="9"/>
      <c r="O5237" s="9"/>
      <c r="P5237" s="9"/>
      <c r="R5237" s="9"/>
      <c r="U5237" s="9"/>
      <c r="AP5237" s="9"/>
      <c r="AS5237" s="9"/>
      <c r="AV5237" s="9"/>
      <c r="AW5237" s="9"/>
      <c r="AY5237" s="9"/>
      <c r="BB5237" s="9"/>
    </row>
    <row r="5238" spans="3:54">
      <c r="C5238" s="9"/>
      <c r="F5238" s="9"/>
      <c r="G5238" s="9"/>
      <c r="I5238" s="9"/>
      <c r="L5238" s="9"/>
      <c r="O5238" s="9"/>
      <c r="P5238" s="9"/>
      <c r="R5238" s="9"/>
      <c r="U5238" s="9"/>
      <c r="AP5238" s="9"/>
      <c r="AS5238" s="9"/>
      <c r="AV5238" s="9"/>
      <c r="AW5238" s="9"/>
      <c r="AY5238" s="9"/>
      <c r="BB5238" s="9"/>
    </row>
    <row r="5239" spans="3:54">
      <c r="C5239" s="9"/>
      <c r="F5239" s="9"/>
      <c r="G5239" s="9"/>
      <c r="I5239" s="9"/>
      <c r="L5239" s="9"/>
      <c r="O5239" s="9"/>
      <c r="P5239" s="9"/>
      <c r="R5239" s="9"/>
      <c r="U5239" s="9"/>
      <c r="AP5239" s="9"/>
      <c r="AS5239" s="9"/>
      <c r="AV5239" s="9"/>
      <c r="AW5239" s="9"/>
      <c r="AY5239" s="9"/>
      <c r="BB5239" s="9"/>
    </row>
    <row r="5240" spans="3:54">
      <c r="C5240" s="9"/>
      <c r="F5240" s="9"/>
      <c r="G5240" s="9"/>
      <c r="I5240" s="9"/>
      <c r="L5240" s="9"/>
      <c r="O5240" s="9"/>
      <c r="P5240" s="9"/>
      <c r="R5240" s="9"/>
      <c r="U5240" s="9"/>
      <c r="AP5240" s="9"/>
      <c r="AS5240" s="9"/>
      <c r="AV5240" s="9"/>
      <c r="AW5240" s="9"/>
      <c r="AY5240" s="9"/>
      <c r="BB5240" s="9"/>
    </row>
    <row r="5241" spans="3:54">
      <c r="C5241" s="9"/>
      <c r="F5241" s="9"/>
      <c r="G5241" s="9"/>
      <c r="I5241" s="9"/>
      <c r="L5241" s="9"/>
      <c r="O5241" s="9"/>
      <c r="P5241" s="9"/>
      <c r="R5241" s="9"/>
      <c r="U5241" s="9"/>
      <c r="AP5241" s="9"/>
      <c r="AS5241" s="9"/>
      <c r="AV5241" s="9"/>
      <c r="AW5241" s="9"/>
      <c r="AY5241" s="9"/>
      <c r="BB5241" s="9"/>
    </row>
    <row r="5242" spans="3:54">
      <c r="C5242" s="9"/>
      <c r="F5242" s="9"/>
      <c r="G5242" s="9"/>
      <c r="I5242" s="9"/>
      <c r="L5242" s="9"/>
      <c r="O5242" s="9"/>
      <c r="P5242" s="9"/>
      <c r="R5242" s="9"/>
      <c r="U5242" s="9"/>
      <c r="AP5242" s="9"/>
      <c r="AS5242" s="9"/>
      <c r="AV5242" s="9"/>
      <c r="AW5242" s="9"/>
      <c r="AY5242" s="9"/>
      <c r="BB5242" s="9"/>
    </row>
    <row r="5243" spans="3:54">
      <c r="C5243" s="9"/>
      <c r="F5243" s="9"/>
      <c r="G5243" s="9"/>
      <c r="I5243" s="9"/>
      <c r="L5243" s="9"/>
      <c r="O5243" s="9"/>
      <c r="P5243" s="9"/>
      <c r="R5243" s="9"/>
      <c r="U5243" s="9"/>
      <c r="AP5243" s="9"/>
      <c r="AS5243" s="9"/>
      <c r="AV5243" s="9"/>
      <c r="AW5243" s="9"/>
      <c r="AY5243" s="9"/>
      <c r="BB5243" s="9"/>
    </row>
    <row r="5244" spans="3:54">
      <c r="C5244" s="9"/>
      <c r="F5244" s="9"/>
      <c r="G5244" s="9"/>
      <c r="I5244" s="9"/>
      <c r="L5244" s="9"/>
      <c r="O5244" s="9"/>
      <c r="P5244" s="9"/>
      <c r="R5244" s="9"/>
      <c r="U5244" s="9"/>
      <c r="AP5244" s="9"/>
      <c r="AS5244" s="9"/>
      <c r="AV5244" s="9"/>
      <c r="AW5244" s="9"/>
      <c r="AY5244" s="9"/>
      <c r="BB5244" s="9"/>
    </row>
    <row r="5245" spans="3:54">
      <c r="C5245" s="9"/>
      <c r="F5245" s="9"/>
      <c r="G5245" s="9"/>
      <c r="I5245" s="9"/>
      <c r="L5245" s="9"/>
      <c r="O5245" s="9"/>
      <c r="P5245" s="9"/>
      <c r="R5245" s="9"/>
      <c r="U5245" s="9"/>
      <c r="AP5245" s="9"/>
      <c r="AS5245" s="9"/>
      <c r="AV5245" s="9"/>
      <c r="AW5245" s="9"/>
      <c r="AY5245" s="9"/>
      <c r="BB5245" s="9"/>
    </row>
    <row r="5246" spans="3:54">
      <c r="C5246" s="9"/>
      <c r="F5246" s="9"/>
      <c r="G5246" s="9"/>
      <c r="I5246" s="9"/>
      <c r="L5246" s="9"/>
      <c r="O5246" s="9"/>
      <c r="P5246" s="9"/>
      <c r="R5246" s="9"/>
      <c r="U5246" s="9"/>
      <c r="AP5246" s="9"/>
      <c r="AS5246" s="9"/>
      <c r="AV5246" s="9"/>
      <c r="AW5246" s="9"/>
      <c r="AY5246" s="9"/>
      <c r="BB5246" s="9"/>
    </row>
    <row r="5247" spans="3:54">
      <c r="C5247" s="9"/>
      <c r="F5247" s="9"/>
      <c r="G5247" s="9"/>
      <c r="I5247" s="9"/>
      <c r="L5247" s="9"/>
      <c r="O5247" s="9"/>
      <c r="P5247" s="9"/>
      <c r="R5247" s="9"/>
      <c r="U5247" s="9"/>
      <c r="AP5247" s="9"/>
      <c r="AS5247" s="9"/>
      <c r="AV5247" s="9"/>
      <c r="AW5247" s="9"/>
      <c r="AY5247" s="9"/>
      <c r="BB5247" s="9"/>
    </row>
    <row r="5248" spans="3:54">
      <c r="C5248" s="9"/>
      <c r="F5248" s="9"/>
      <c r="G5248" s="9"/>
      <c r="I5248" s="9"/>
      <c r="L5248" s="9"/>
      <c r="O5248" s="9"/>
      <c r="P5248" s="9"/>
      <c r="R5248" s="9"/>
      <c r="U5248" s="9"/>
      <c r="AP5248" s="9"/>
      <c r="AS5248" s="9"/>
      <c r="AV5248" s="9"/>
      <c r="AW5248" s="9"/>
      <c r="AY5248" s="9"/>
      <c r="BB5248" s="9"/>
    </row>
    <row r="5249" spans="3:54">
      <c r="C5249" s="9"/>
      <c r="F5249" s="9"/>
      <c r="G5249" s="9"/>
      <c r="I5249" s="9"/>
      <c r="L5249" s="9"/>
      <c r="O5249" s="9"/>
      <c r="P5249" s="9"/>
      <c r="R5249" s="9"/>
      <c r="U5249" s="9"/>
      <c r="AP5249" s="9"/>
      <c r="AS5249" s="9"/>
      <c r="AV5249" s="9"/>
      <c r="AW5249" s="9"/>
      <c r="AY5249" s="9"/>
      <c r="BB5249" s="9"/>
    </row>
    <row r="5250" spans="3:54">
      <c r="C5250" s="9"/>
      <c r="F5250" s="9"/>
      <c r="G5250" s="9"/>
      <c r="I5250" s="9"/>
      <c r="L5250" s="9"/>
      <c r="O5250" s="9"/>
      <c r="P5250" s="9"/>
      <c r="R5250" s="9"/>
      <c r="U5250" s="9"/>
      <c r="AP5250" s="9"/>
      <c r="AS5250" s="9"/>
      <c r="AV5250" s="9"/>
      <c r="AW5250" s="9"/>
      <c r="AY5250" s="9"/>
      <c r="BB5250" s="9"/>
    </row>
    <row r="5251" spans="3:54">
      <c r="C5251" s="9"/>
      <c r="F5251" s="9"/>
      <c r="G5251" s="9"/>
      <c r="I5251" s="9"/>
      <c r="L5251" s="9"/>
      <c r="O5251" s="9"/>
      <c r="P5251" s="9"/>
      <c r="R5251" s="9"/>
      <c r="U5251" s="9"/>
      <c r="AP5251" s="9"/>
      <c r="AS5251" s="9"/>
      <c r="AV5251" s="9"/>
      <c r="AW5251" s="9"/>
      <c r="AY5251" s="9"/>
      <c r="BB5251" s="9"/>
    </row>
    <row r="5252" spans="3:54">
      <c r="C5252" s="9"/>
      <c r="F5252" s="9"/>
      <c r="G5252" s="9"/>
      <c r="I5252" s="9"/>
      <c r="L5252" s="9"/>
      <c r="O5252" s="9"/>
      <c r="P5252" s="9"/>
      <c r="R5252" s="9"/>
      <c r="U5252" s="9"/>
      <c r="AP5252" s="9"/>
      <c r="AS5252" s="9"/>
      <c r="AV5252" s="9"/>
      <c r="AW5252" s="9"/>
      <c r="AY5252" s="9"/>
      <c r="BB5252" s="9"/>
    </row>
    <row r="5253" spans="3:54">
      <c r="C5253" s="9"/>
      <c r="F5253" s="9"/>
      <c r="G5253" s="9"/>
      <c r="I5253" s="9"/>
      <c r="L5253" s="9"/>
      <c r="O5253" s="9"/>
      <c r="P5253" s="9"/>
      <c r="R5253" s="9"/>
      <c r="U5253" s="9"/>
      <c r="AP5253" s="9"/>
      <c r="AS5253" s="9"/>
      <c r="AV5253" s="9"/>
      <c r="AW5253" s="9"/>
      <c r="AY5253" s="9"/>
      <c r="BB5253" s="9"/>
    </row>
    <row r="5254" spans="3:54">
      <c r="C5254" s="9"/>
      <c r="F5254" s="9"/>
      <c r="G5254" s="9"/>
      <c r="I5254" s="9"/>
      <c r="L5254" s="9"/>
      <c r="O5254" s="9"/>
      <c r="P5254" s="9"/>
      <c r="R5254" s="9"/>
      <c r="U5254" s="9"/>
      <c r="AP5254" s="9"/>
      <c r="AS5254" s="9"/>
      <c r="AV5254" s="9"/>
      <c r="AW5254" s="9"/>
      <c r="AY5254" s="9"/>
      <c r="BB5254" s="9"/>
    </row>
    <row r="5255" spans="3:54">
      <c r="C5255" s="9"/>
      <c r="F5255" s="9"/>
      <c r="G5255" s="9"/>
      <c r="I5255" s="9"/>
      <c r="L5255" s="9"/>
      <c r="O5255" s="9"/>
      <c r="P5255" s="9"/>
      <c r="R5255" s="9"/>
      <c r="U5255" s="9"/>
      <c r="AP5255" s="9"/>
      <c r="AS5255" s="9"/>
      <c r="AV5255" s="9"/>
      <c r="AW5255" s="9"/>
      <c r="AY5255" s="9"/>
      <c r="BB5255" s="9"/>
    </row>
    <row r="5256" spans="3:54">
      <c r="C5256" s="9"/>
      <c r="F5256" s="9"/>
      <c r="G5256" s="9"/>
      <c r="I5256" s="9"/>
      <c r="L5256" s="9"/>
      <c r="O5256" s="9"/>
      <c r="P5256" s="9"/>
      <c r="R5256" s="9"/>
      <c r="U5256" s="9"/>
      <c r="AP5256" s="9"/>
      <c r="AS5256" s="9"/>
      <c r="AV5256" s="9"/>
      <c r="AW5256" s="9"/>
      <c r="AY5256" s="9"/>
      <c r="BB5256" s="9"/>
    </row>
    <row r="5257" spans="3:54">
      <c r="C5257" s="9"/>
      <c r="F5257" s="9"/>
      <c r="G5257" s="9"/>
      <c r="I5257" s="9"/>
      <c r="L5257" s="9"/>
      <c r="O5257" s="9"/>
      <c r="P5257" s="9"/>
      <c r="R5257" s="9"/>
      <c r="U5257" s="9"/>
      <c r="AP5257" s="9"/>
      <c r="AS5257" s="9"/>
      <c r="AV5257" s="9"/>
      <c r="AW5257" s="9"/>
      <c r="AY5257" s="9"/>
      <c r="BB5257" s="9"/>
    </row>
    <row r="5258" spans="3:54">
      <c r="C5258" s="9"/>
      <c r="F5258" s="9"/>
      <c r="G5258" s="9"/>
      <c r="I5258" s="9"/>
      <c r="L5258" s="9"/>
      <c r="O5258" s="9"/>
      <c r="P5258" s="9"/>
      <c r="R5258" s="9"/>
      <c r="U5258" s="9"/>
      <c r="AP5258" s="9"/>
      <c r="AS5258" s="9"/>
      <c r="AV5258" s="9"/>
      <c r="AW5258" s="9"/>
      <c r="AY5258" s="9"/>
      <c r="BB5258" s="9"/>
    </row>
    <row r="5259" spans="3:54">
      <c r="C5259" s="9"/>
      <c r="F5259" s="9"/>
      <c r="G5259" s="9"/>
      <c r="I5259" s="9"/>
      <c r="L5259" s="9"/>
      <c r="O5259" s="9"/>
      <c r="P5259" s="9"/>
      <c r="R5259" s="9"/>
      <c r="U5259" s="9"/>
      <c r="AP5259" s="9"/>
      <c r="AS5259" s="9"/>
      <c r="AV5259" s="9"/>
      <c r="AW5259" s="9"/>
      <c r="AY5259" s="9"/>
      <c r="BB5259" s="9"/>
    </row>
    <row r="5260" spans="3:54">
      <c r="C5260" s="9"/>
      <c r="F5260" s="9"/>
      <c r="G5260" s="9"/>
      <c r="I5260" s="9"/>
      <c r="L5260" s="9"/>
      <c r="O5260" s="9"/>
      <c r="P5260" s="9"/>
      <c r="R5260" s="9"/>
      <c r="U5260" s="9"/>
      <c r="AP5260" s="9"/>
      <c r="AS5260" s="9"/>
      <c r="AV5260" s="9"/>
      <c r="AW5260" s="9"/>
      <c r="AY5260" s="9"/>
      <c r="BB5260" s="9"/>
    </row>
    <row r="5261" spans="3:54">
      <c r="C5261" s="9"/>
      <c r="F5261" s="9"/>
      <c r="G5261" s="9"/>
      <c r="I5261" s="9"/>
      <c r="L5261" s="9"/>
      <c r="O5261" s="9"/>
      <c r="P5261" s="9"/>
      <c r="R5261" s="9"/>
      <c r="U5261" s="9"/>
      <c r="AP5261" s="9"/>
      <c r="AS5261" s="9"/>
      <c r="AV5261" s="9"/>
      <c r="AW5261" s="9"/>
      <c r="AY5261" s="9"/>
      <c r="BB5261" s="9"/>
    </row>
    <row r="5262" spans="3:54">
      <c r="C5262" s="9"/>
      <c r="F5262" s="9"/>
      <c r="G5262" s="9"/>
      <c r="I5262" s="9"/>
      <c r="L5262" s="9"/>
      <c r="O5262" s="9"/>
      <c r="P5262" s="9"/>
      <c r="R5262" s="9"/>
      <c r="U5262" s="9"/>
      <c r="AP5262" s="9"/>
      <c r="AS5262" s="9"/>
      <c r="AV5262" s="9"/>
      <c r="AW5262" s="9"/>
      <c r="AY5262" s="9"/>
      <c r="BB5262" s="9"/>
    </row>
    <row r="5263" spans="3:54">
      <c r="C5263" s="9"/>
      <c r="F5263" s="9"/>
      <c r="G5263" s="9"/>
      <c r="I5263" s="9"/>
      <c r="L5263" s="9"/>
      <c r="O5263" s="9"/>
      <c r="P5263" s="9"/>
      <c r="R5263" s="9"/>
      <c r="U5263" s="9"/>
      <c r="AP5263" s="9"/>
      <c r="AS5263" s="9"/>
      <c r="AV5263" s="9"/>
      <c r="AW5263" s="9"/>
      <c r="AY5263" s="9"/>
      <c r="BB5263" s="9"/>
    </row>
    <row r="5264" spans="3:54">
      <c r="C5264" s="9"/>
      <c r="F5264" s="9"/>
      <c r="G5264" s="9"/>
      <c r="I5264" s="9"/>
      <c r="L5264" s="9"/>
      <c r="O5264" s="9"/>
      <c r="P5264" s="9"/>
      <c r="R5264" s="9"/>
      <c r="U5264" s="9"/>
      <c r="AP5264" s="9"/>
      <c r="AS5264" s="9"/>
      <c r="AV5264" s="9"/>
      <c r="AW5264" s="9"/>
      <c r="AY5264" s="9"/>
      <c r="BB5264" s="9"/>
    </row>
    <row r="5265" spans="3:54">
      <c r="C5265" s="9"/>
      <c r="F5265" s="9"/>
      <c r="G5265" s="9"/>
      <c r="I5265" s="9"/>
      <c r="L5265" s="9"/>
      <c r="O5265" s="9"/>
      <c r="P5265" s="9"/>
      <c r="R5265" s="9"/>
      <c r="U5265" s="9"/>
      <c r="AP5265" s="9"/>
      <c r="AS5265" s="9"/>
      <c r="AV5265" s="9"/>
      <c r="AW5265" s="9"/>
      <c r="AY5265" s="9"/>
      <c r="BB5265" s="9"/>
    </row>
    <row r="5266" spans="3:54">
      <c r="C5266" s="9"/>
      <c r="F5266" s="9"/>
      <c r="G5266" s="9"/>
      <c r="I5266" s="9"/>
      <c r="L5266" s="9"/>
      <c r="O5266" s="9"/>
      <c r="P5266" s="9"/>
      <c r="R5266" s="9"/>
      <c r="U5266" s="9"/>
      <c r="AP5266" s="9"/>
      <c r="AS5266" s="9"/>
      <c r="AV5266" s="9"/>
      <c r="AW5266" s="9"/>
      <c r="AY5266" s="9"/>
      <c r="BB5266" s="9"/>
    </row>
    <row r="5267" spans="3:54">
      <c r="C5267" s="9"/>
      <c r="F5267" s="9"/>
      <c r="G5267" s="9"/>
      <c r="I5267" s="9"/>
      <c r="L5267" s="9"/>
      <c r="O5267" s="9"/>
      <c r="P5267" s="9"/>
      <c r="R5267" s="9"/>
      <c r="U5267" s="9"/>
      <c r="AP5267" s="9"/>
      <c r="AS5267" s="9"/>
      <c r="AV5267" s="9"/>
      <c r="AW5267" s="9"/>
      <c r="AY5267" s="9"/>
      <c r="BB5267" s="9"/>
    </row>
    <row r="5268" spans="3:54">
      <c r="C5268" s="9"/>
      <c r="F5268" s="9"/>
      <c r="G5268" s="9"/>
      <c r="I5268" s="9"/>
      <c r="L5268" s="9"/>
      <c r="O5268" s="9"/>
      <c r="P5268" s="9"/>
      <c r="R5268" s="9"/>
      <c r="U5268" s="9"/>
      <c r="AP5268" s="9"/>
      <c r="AS5268" s="9"/>
      <c r="AV5268" s="9"/>
      <c r="AW5268" s="9"/>
      <c r="AY5268" s="9"/>
      <c r="BB5268" s="9"/>
    </row>
    <row r="5269" spans="3:54">
      <c r="C5269" s="9"/>
      <c r="F5269" s="9"/>
      <c r="G5269" s="9"/>
      <c r="I5269" s="9"/>
      <c r="L5269" s="9"/>
      <c r="O5269" s="9"/>
      <c r="P5269" s="9"/>
      <c r="R5269" s="9"/>
      <c r="U5269" s="9"/>
      <c r="AP5269" s="9"/>
      <c r="AS5269" s="9"/>
      <c r="AV5269" s="9"/>
      <c r="AW5269" s="9"/>
      <c r="AY5269" s="9"/>
      <c r="BB5269" s="9"/>
    </row>
    <row r="5270" spans="3:54">
      <c r="C5270" s="9"/>
      <c r="F5270" s="9"/>
      <c r="G5270" s="9"/>
      <c r="I5270" s="9"/>
      <c r="L5270" s="9"/>
      <c r="O5270" s="9"/>
      <c r="P5270" s="9"/>
      <c r="R5270" s="9"/>
      <c r="U5270" s="9"/>
      <c r="AP5270" s="9"/>
      <c r="AS5270" s="9"/>
      <c r="AV5270" s="9"/>
      <c r="AW5270" s="9"/>
      <c r="AY5270" s="9"/>
      <c r="BB5270" s="9"/>
    </row>
    <row r="5271" spans="3:54">
      <c r="C5271" s="9"/>
      <c r="F5271" s="9"/>
      <c r="G5271" s="9"/>
      <c r="I5271" s="9"/>
      <c r="L5271" s="9"/>
      <c r="O5271" s="9"/>
      <c r="P5271" s="9"/>
      <c r="R5271" s="9"/>
      <c r="U5271" s="9"/>
      <c r="AP5271" s="9"/>
      <c r="AS5271" s="9"/>
      <c r="AV5271" s="9"/>
      <c r="AW5271" s="9"/>
      <c r="AY5271" s="9"/>
      <c r="BB5271" s="9"/>
    </row>
    <row r="5272" spans="3:54">
      <c r="C5272" s="9"/>
      <c r="F5272" s="9"/>
      <c r="G5272" s="9"/>
      <c r="I5272" s="9"/>
      <c r="L5272" s="9"/>
      <c r="O5272" s="9"/>
      <c r="P5272" s="9"/>
      <c r="R5272" s="9"/>
      <c r="U5272" s="9"/>
      <c r="AP5272" s="9"/>
      <c r="AS5272" s="9"/>
      <c r="AV5272" s="9"/>
      <c r="AW5272" s="9"/>
      <c r="AY5272" s="9"/>
      <c r="BB5272" s="9"/>
    </row>
    <row r="5273" spans="3:54">
      <c r="C5273" s="9"/>
      <c r="F5273" s="9"/>
      <c r="G5273" s="9"/>
      <c r="I5273" s="9"/>
      <c r="L5273" s="9"/>
      <c r="O5273" s="9"/>
      <c r="P5273" s="9"/>
      <c r="R5273" s="9"/>
      <c r="U5273" s="9"/>
      <c r="AP5273" s="9"/>
      <c r="AS5273" s="9"/>
      <c r="AV5273" s="9"/>
      <c r="AW5273" s="9"/>
      <c r="AY5273" s="9"/>
      <c r="BB5273" s="9"/>
    </row>
    <row r="5274" spans="3:54">
      <c r="C5274" s="9"/>
      <c r="F5274" s="9"/>
      <c r="G5274" s="9"/>
      <c r="I5274" s="9"/>
      <c r="L5274" s="9"/>
      <c r="O5274" s="9"/>
      <c r="P5274" s="9"/>
      <c r="R5274" s="9"/>
      <c r="U5274" s="9"/>
      <c r="AP5274" s="9"/>
      <c r="AS5274" s="9"/>
      <c r="AV5274" s="9"/>
      <c r="AW5274" s="9"/>
      <c r="AY5274" s="9"/>
      <c r="BB5274" s="9"/>
    </row>
    <row r="5275" spans="3:54">
      <c r="C5275" s="9"/>
      <c r="F5275" s="9"/>
      <c r="G5275" s="9"/>
      <c r="I5275" s="9"/>
      <c r="L5275" s="9"/>
      <c r="O5275" s="9"/>
      <c r="P5275" s="9"/>
      <c r="R5275" s="9"/>
      <c r="U5275" s="9"/>
      <c r="AP5275" s="9"/>
      <c r="AS5275" s="9"/>
      <c r="AV5275" s="9"/>
      <c r="AW5275" s="9"/>
      <c r="AY5275" s="9"/>
      <c r="BB5275" s="9"/>
    </row>
    <row r="5276" spans="3:54">
      <c r="C5276" s="9"/>
      <c r="F5276" s="9"/>
      <c r="G5276" s="9"/>
      <c r="I5276" s="9"/>
      <c r="L5276" s="9"/>
      <c r="O5276" s="9"/>
      <c r="P5276" s="9"/>
      <c r="R5276" s="9"/>
      <c r="U5276" s="9"/>
      <c r="AP5276" s="9"/>
      <c r="AS5276" s="9"/>
      <c r="AV5276" s="9"/>
      <c r="AW5276" s="9"/>
      <c r="AY5276" s="9"/>
      <c r="BB5276" s="9"/>
    </row>
    <row r="5277" spans="3:54">
      <c r="C5277" s="9"/>
      <c r="F5277" s="9"/>
      <c r="G5277" s="9"/>
      <c r="I5277" s="9"/>
      <c r="L5277" s="9"/>
      <c r="O5277" s="9"/>
      <c r="P5277" s="9"/>
      <c r="R5277" s="9"/>
      <c r="U5277" s="9"/>
      <c r="AP5277" s="9"/>
      <c r="AS5277" s="9"/>
      <c r="AV5277" s="9"/>
      <c r="AW5277" s="9"/>
      <c r="AY5277" s="9"/>
      <c r="BB5277" s="9"/>
    </row>
    <row r="5278" spans="3:54">
      <c r="C5278" s="9"/>
      <c r="F5278" s="9"/>
      <c r="G5278" s="9"/>
      <c r="I5278" s="9"/>
      <c r="L5278" s="9"/>
      <c r="O5278" s="9"/>
      <c r="P5278" s="9"/>
      <c r="R5278" s="9"/>
      <c r="U5278" s="9"/>
      <c r="AP5278" s="9"/>
      <c r="AS5278" s="9"/>
      <c r="AV5278" s="9"/>
      <c r="AW5278" s="9"/>
      <c r="AY5278" s="9"/>
      <c r="BB5278" s="9"/>
    </row>
    <row r="5279" spans="3:54">
      <c r="C5279" s="9"/>
      <c r="F5279" s="9"/>
      <c r="G5279" s="9"/>
      <c r="I5279" s="9"/>
      <c r="L5279" s="9"/>
      <c r="O5279" s="9"/>
      <c r="P5279" s="9"/>
      <c r="R5279" s="9"/>
      <c r="U5279" s="9"/>
      <c r="AP5279" s="9"/>
      <c r="AS5279" s="9"/>
      <c r="AV5279" s="9"/>
      <c r="AW5279" s="9"/>
      <c r="AY5279" s="9"/>
      <c r="BB5279" s="9"/>
    </row>
    <row r="5280" spans="3:54">
      <c r="C5280" s="9"/>
      <c r="F5280" s="9"/>
      <c r="G5280" s="9"/>
      <c r="I5280" s="9"/>
      <c r="L5280" s="9"/>
      <c r="O5280" s="9"/>
      <c r="P5280" s="9"/>
      <c r="R5280" s="9"/>
      <c r="U5280" s="9"/>
      <c r="AP5280" s="9"/>
      <c r="AS5280" s="9"/>
      <c r="AV5280" s="9"/>
      <c r="AW5280" s="9"/>
      <c r="AY5280" s="9"/>
      <c r="BB5280" s="9"/>
    </row>
    <row r="5281" spans="3:54">
      <c r="C5281" s="9"/>
      <c r="F5281" s="9"/>
      <c r="G5281" s="9"/>
      <c r="I5281" s="9"/>
      <c r="L5281" s="9"/>
      <c r="O5281" s="9"/>
      <c r="P5281" s="9"/>
      <c r="R5281" s="9"/>
      <c r="U5281" s="9"/>
      <c r="AP5281" s="9"/>
      <c r="AS5281" s="9"/>
      <c r="AV5281" s="9"/>
      <c r="AW5281" s="9"/>
      <c r="AY5281" s="9"/>
      <c r="BB5281" s="9"/>
    </row>
    <row r="5282" spans="3:54">
      <c r="C5282" s="9"/>
      <c r="F5282" s="9"/>
      <c r="G5282" s="9"/>
      <c r="I5282" s="9"/>
      <c r="L5282" s="9"/>
      <c r="O5282" s="9"/>
      <c r="P5282" s="9"/>
      <c r="R5282" s="9"/>
      <c r="U5282" s="9"/>
      <c r="AP5282" s="9"/>
      <c r="AS5282" s="9"/>
      <c r="AV5282" s="9"/>
      <c r="AW5282" s="9"/>
      <c r="AY5282" s="9"/>
      <c r="BB5282" s="9"/>
    </row>
    <row r="5283" spans="3:54">
      <c r="C5283" s="9"/>
      <c r="F5283" s="9"/>
      <c r="G5283" s="9"/>
      <c r="I5283" s="9"/>
      <c r="L5283" s="9"/>
      <c r="O5283" s="9"/>
      <c r="P5283" s="9"/>
      <c r="R5283" s="9"/>
      <c r="U5283" s="9"/>
      <c r="AP5283" s="9"/>
      <c r="AS5283" s="9"/>
      <c r="AV5283" s="9"/>
      <c r="AW5283" s="9"/>
      <c r="AY5283" s="9"/>
      <c r="BB5283" s="9"/>
    </row>
    <row r="5284" spans="3:54">
      <c r="C5284" s="9"/>
      <c r="F5284" s="9"/>
      <c r="G5284" s="9"/>
      <c r="I5284" s="9"/>
      <c r="L5284" s="9"/>
      <c r="O5284" s="9"/>
      <c r="P5284" s="9"/>
      <c r="R5284" s="9"/>
      <c r="U5284" s="9"/>
      <c r="AP5284" s="9"/>
      <c r="AS5284" s="9"/>
      <c r="AV5284" s="9"/>
      <c r="AW5284" s="9"/>
      <c r="AY5284" s="9"/>
      <c r="BB5284" s="9"/>
    </row>
    <row r="5285" spans="3:54">
      <c r="C5285" s="9"/>
      <c r="F5285" s="9"/>
      <c r="G5285" s="9"/>
      <c r="I5285" s="9"/>
      <c r="L5285" s="9"/>
      <c r="O5285" s="9"/>
      <c r="P5285" s="9"/>
      <c r="R5285" s="9"/>
      <c r="U5285" s="9"/>
      <c r="AP5285" s="9"/>
      <c r="AS5285" s="9"/>
      <c r="AV5285" s="9"/>
      <c r="AW5285" s="9"/>
      <c r="AY5285" s="9"/>
      <c r="BB5285" s="9"/>
    </row>
    <row r="5286" spans="3:54">
      <c r="C5286" s="9"/>
      <c r="F5286" s="9"/>
      <c r="G5286" s="9"/>
      <c r="I5286" s="9"/>
      <c r="L5286" s="9"/>
      <c r="O5286" s="9"/>
      <c r="P5286" s="9"/>
      <c r="R5286" s="9"/>
      <c r="U5286" s="9"/>
      <c r="AP5286" s="9"/>
      <c r="AS5286" s="9"/>
      <c r="AV5286" s="9"/>
      <c r="AW5286" s="9"/>
      <c r="AY5286" s="9"/>
      <c r="BB5286" s="9"/>
    </row>
    <row r="5287" spans="3:54">
      <c r="C5287" s="9"/>
      <c r="F5287" s="9"/>
      <c r="G5287" s="9"/>
      <c r="I5287" s="9"/>
      <c r="L5287" s="9"/>
      <c r="O5287" s="9"/>
      <c r="P5287" s="9"/>
      <c r="R5287" s="9"/>
      <c r="U5287" s="9"/>
      <c r="AP5287" s="9"/>
      <c r="AS5287" s="9"/>
      <c r="AV5287" s="9"/>
      <c r="AW5287" s="9"/>
      <c r="AY5287" s="9"/>
      <c r="BB5287" s="9"/>
    </row>
    <row r="5288" spans="3:54">
      <c r="C5288" s="9"/>
      <c r="F5288" s="9"/>
      <c r="G5288" s="9"/>
      <c r="I5288" s="9"/>
      <c r="L5288" s="9"/>
      <c r="O5288" s="9"/>
      <c r="P5288" s="9"/>
      <c r="R5288" s="9"/>
      <c r="U5288" s="9"/>
      <c r="AP5288" s="9"/>
      <c r="AS5288" s="9"/>
      <c r="AV5288" s="9"/>
      <c r="AW5288" s="9"/>
      <c r="AY5288" s="9"/>
      <c r="BB5288" s="9"/>
    </row>
    <row r="5289" spans="3:54">
      <c r="C5289" s="9"/>
      <c r="F5289" s="9"/>
      <c r="G5289" s="9"/>
      <c r="I5289" s="9"/>
      <c r="L5289" s="9"/>
      <c r="O5289" s="9"/>
      <c r="P5289" s="9"/>
      <c r="R5289" s="9"/>
      <c r="U5289" s="9"/>
      <c r="AP5289" s="9"/>
      <c r="AS5289" s="9"/>
      <c r="AV5289" s="9"/>
      <c r="AW5289" s="9"/>
      <c r="AY5289" s="9"/>
      <c r="BB5289" s="9"/>
    </row>
    <row r="5290" spans="3:54">
      <c r="C5290" s="9"/>
      <c r="F5290" s="9"/>
      <c r="G5290" s="9"/>
      <c r="I5290" s="9"/>
      <c r="L5290" s="9"/>
      <c r="O5290" s="9"/>
      <c r="P5290" s="9"/>
      <c r="R5290" s="9"/>
      <c r="U5290" s="9"/>
      <c r="AP5290" s="9"/>
      <c r="AS5290" s="9"/>
      <c r="AV5290" s="9"/>
      <c r="AW5290" s="9"/>
      <c r="AY5290" s="9"/>
      <c r="BB5290" s="9"/>
    </row>
    <row r="5291" spans="3:54">
      <c r="C5291" s="9"/>
      <c r="F5291" s="9"/>
      <c r="G5291" s="9"/>
      <c r="I5291" s="9"/>
      <c r="L5291" s="9"/>
      <c r="O5291" s="9"/>
      <c r="P5291" s="9"/>
      <c r="R5291" s="9"/>
      <c r="U5291" s="9"/>
      <c r="AP5291" s="9"/>
      <c r="AS5291" s="9"/>
      <c r="AV5291" s="9"/>
      <c r="AW5291" s="9"/>
      <c r="AY5291" s="9"/>
      <c r="BB5291" s="9"/>
    </row>
    <row r="5292" spans="3:54">
      <c r="C5292" s="9"/>
      <c r="F5292" s="9"/>
      <c r="G5292" s="9"/>
      <c r="I5292" s="9"/>
      <c r="L5292" s="9"/>
      <c r="O5292" s="9"/>
      <c r="P5292" s="9"/>
      <c r="R5292" s="9"/>
      <c r="U5292" s="9"/>
      <c r="AP5292" s="9"/>
      <c r="AS5292" s="9"/>
      <c r="AV5292" s="9"/>
      <c r="AW5292" s="9"/>
      <c r="AY5292" s="9"/>
      <c r="BB5292" s="9"/>
    </row>
    <row r="5293" spans="3:54">
      <c r="C5293" s="9"/>
      <c r="F5293" s="9"/>
      <c r="G5293" s="9"/>
      <c r="I5293" s="9"/>
      <c r="L5293" s="9"/>
      <c r="O5293" s="9"/>
      <c r="P5293" s="9"/>
      <c r="R5293" s="9"/>
      <c r="U5293" s="9"/>
      <c r="AP5293" s="9"/>
      <c r="AS5293" s="9"/>
      <c r="AV5293" s="9"/>
      <c r="AW5293" s="9"/>
      <c r="AY5293" s="9"/>
      <c r="BB5293" s="9"/>
    </row>
    <row r="5294" spans="3:54">
      <c r="C5294" s="9"/>
      <c r="F5294" s="9"/>
      <c r="G5294" s="9"/>
      <c r="I5294" s="9"/>
      <c r="L5294" s="9"/>
      <c r="O5294" s="9"/>
      <c r="P5294" s="9"/>
      <c r="R5294" s="9"/>
      <c r="U5294" s="9"/>
      <c r="AP5294" s="9"/>
      <c r="AS5294" s="9"/>
      <c r="AV5294" s="9"/>
      <c r="AW5294" s="9"/>
      <c r="AY5294" s="9"/>
      <c r="BB5294" s="9"/>
    </row>
    <row r="5295" spans="3:54">
      <c r="C5295" s="9"/>
      <c r="F5295" s="9"/>
      <c r="G5295" s="9"/>
      <c r="I5295" s="9"/>
      <c r="L5295" s="9"/>
      <c r="O5295" s="9"/>
      <c r="P5295" s="9"/>
      <c r="R5295" s="9"/>
      <c r="U5295" s="9"/>
      <c r="AP5295" s="9"/>
      <c r="AS5295" s="9"/>
      <c r="AV5295" s="9"/>
      <c r="AW5295" s="9"/>
      <c r="AY5295" s="9"/>
      <c r="BB5295" s="9"/>
    </row>
    <row r="5296" spans="3:54">
      <c r="C5296" s="9"/>
      <c r="F5296" s="9"/>
      <c r="G5296" s="9"/>
      <c r="I5296" s="9"/>
      <c r="L5296" s="9"/>
      <c r="O5296" s="9"/>
      <c r="P5296" s="9"/>
      <c r="R5296" s="9"/>
      <c r="U5296" s="9"/>
      <c r="AP5296" s="9"/>
      <c r="AS5296" s="9"/>
      <c r="AV5296" s="9"/>
      <c r="AW5296" s="9"/>
      <c r="AY5296" s="9"/>
      <c r="BB5296" s="9"/>
    </row>
    <row r="5297" spans="3:54">
      <c r="C5297" s="9"/>
      <c r="F5297" s="9"/>
      <c r="G5297" s="9"/>
      <c r="I5297" s="9"/>
      <c r="L5297" s="9"/>
      <c r="O5297" s="9"/>
      <c r="P5297" s="9"/>
      <c r="R5297" s="9"/>
      <c r="U5297" s="9"/>
      <c r="AP5297" s="9"/>
      <c r="AS5297" s="9"/>
      <c r="AV5297" s="9"/>
      <c r="AW5297" s="9"/>
      <c r="AY5297" s="9"/>
      <c r="BB5297" s="9"/>
    </row>
    <row r="5298" spans="3:54">
      <c r="C5298" s="9"/>
      <c r="F5298" s="9"/>
      <c r="G5298" s="9"/>
      <c r="I5298" s="9"/>
      <c r="L5298" s="9"/>
      <c r="O5298" s="9"/>
      <c r="P5298" s="9"/>
      <c r="R5298" s="9"/>
      <c r="U5298" s="9"/>
      <c r="AP5298" s="9"/>
      <c r="AS5298" s="9"/>
      <c r="AV5298" s="9"/>
      <c r="AW5298" s="9"/>
      <c r="AY5298" s="9"/>
      <c r="BB5298" s="9"/>
    </row>
    <row r="5299" spans="3:54">
      <c r="C5299" s="9"/>
      <c r="F5299" s="9"/>
      <c r="G5299" s="9"/>
      <c r="I5299" s="9"/>
      <c r="L5299" s="9"/>
      <c r="O5299" s="9"/>
      <c r="P5299" s="9"/>
      <c r="R5299" s="9"/>
      <c r="U5299" s="9"/>
      <c r="AP5299" s="9"/>
      <c r="AS5299" s="9"/>
      <c r="AV5299" s="9"/>
      <c r="AW5299" s="9"/>
      <c r="AY5299" s="9"/>
      <c r="BB5299" s="9"/>
    </row>
    <row r="5300" spans="3:54">
      <c r="C5300" s="9"/>
      <c r="F5300" s="9"/>
      <c r="G5300" s="9"/>
      <c r="I5300" s="9"/>
      <c r="L5300" s="9"/>
      <c r="O5300" s="9"/>
      <c r="P5300" s="9"/>
      <c r="R5300" s="9"/>
      <c r="U5300" s="9"/>
      <c r="AP5300" s="9"/>
      <c r="AS5300" s="9"/>
      <c r="AV5300" s="9"/>
      <c r="AW5300" s="9"/>
      <c r="AY5300" s="9"/>
      <c r="BB5300" s="9"/>
    </row>
    <row r="5301" spans="3:54">
      <c r="C5301" s="9"/>
      <c r="F5301" s="9"/>
      <c r="G5301" s="9"/>
      <c r="I5301" s="9"/>
      <c r="L5301" s="9"/>
      <c r="O5301" s="9"/>
      <c r="P5301" s="9"/>
      <c r="R5301" s="9"/>
      <c r="U5301" s="9"/>
      <c r="AP5301" s="9"/>
      <c r="AS5301" s="9"/>
      <c r="AV5301" s="9"/>
      <c r="AW5301" s="9"/>
      <c r="AY5301" s="9"/>
      <c r="BB5301" s="9"/>
    </row>
    <row r="5302" spans="3:54">
      <c r="C5302" s="9"/>
      <c r="F5302" s="9"/>
      <c r="G5302" s="9"/>
      <c r="I5302" s="9"/>
      <c r="L5302" s="9"/>
      <c r="O5302" s="9"/>
      <c r="P5302" s="9"/>
      <c r="R5302" s="9"/>
      <c r="U5302" s="9"/>
      <c r="AP5302" s="9"/>
      <c r="AS5302" s="9"/>
      <c r="AV5302" s="9"/>
      <c r="AW5302" s="9"/>
      <c r="AY5302" s="9"/>
      <c r="BB5302" s="9"/>
    </row>
    <row r="5303" spans="3:54">
      <c r="C5303" s="9"/>
      <c r="F5303" s="9"/>
      <c r="G5303" s="9"/>
      <c r="I5303" s="9"/>
      <c r="L5303" s="9"/>
      <c r="O5303" s="9"/>
      <c r="P5303" s="9"/>
      <c r="R5303" s="9"/>
      <c r="U5303" s="9"/>
      <c r="AP5303" s="9"/>
      <c r="AS5303" s="9"/>
      <c r="AV5303" s="9"/>
      <c r="AW5303" s="9"/>
      <c r="AY5303" s="9"/>
      <c r="BB5303" s="9"/>
    </row>
    <row r="5304" spans="3:54">
      <c r="C5304" s="9"/>
      <c r="F5304" s="9"/>
      <c r="G5304" s="9"/>
      <c r="I5304" s="9"/>
      <c r="L5304" s="9"/>
      <c r="O5304" s="9"/>
      <c r="P5304" s="9"/>
      <c r="R5304" s="9"/>
      <c r="U5304" s="9"/>
      <c r="AP5304" s="9"/>
      <c r="AS5304" s="9"/>
      <c r="AV5304" s="9"/>
      <c r="AW5304" s="9"/>
      <c r="AY5304" s="9"/>
      <c r="BB5304" s="9"/>
    </row>
    <row r="5305" spans="3:54">
      <c r="C5305" s="9"/>
      <c r="F5305" s="9"/>
      <c r="G5305" s="9"/>
      <c r="I5305" s="9"/>
      <c r="L5305" s="9"/>
      <c r="O5305" s="9"/>
      <c r="P5305" s="9"/>
      <c r="R5305" s="9"/>
      <c r="U5305" s="9"/>
      <c r="AP5305" s="9"/>
      <c r="AS5305" s="9"/>
      <c r="AV5305" s="9"/>
      <c r="AW5305" s="9"/>
      <c r="AY5305" s="9"/>
      <c r="BB5305" s="9"/>
    </row>
    <row r="5306" spans="3:54">
      <c r="C5306" s="9"/>
      <c r="F5306" s="9"/>
      <c r="G5306" s="9"/>
      <c r="I5306" s="9"/>
      <c r="L5306" s="9"/>
      <c r="O5306" s="9"/>
      <c r="P5306" s="9"/>
      <c r="R5306" s="9"/>
      <c r="U5306" s="9"/>
      <c r="AP5306" s="9"/>
      <c r="AS5306" s="9"/>
      <c r="AV5306" s="9"/>
      <c r="AW5306" s="9"/>
      <c r="AY5306" s="9"/>
      <c r="BB5306" s="9"/>
    </row>
    <row r="5307" spans="3:54">
      <c r="C5307" s="9"/>
      <c r="F5307" s="9"/>
      <c r="G5307" s="9"/>
      <c r="I5307" s="9"/>
      <c r="L5307" s="9"/>
      <c r="O5307" s="9"/>
      <c r="P5307" s="9"/>
      <c r="R5307" s="9"/>
      <c r="U5307" s="9"/>
      <c r="AP5307" s="9"/>
      <c r="AS5307" s="9"/>
      <c r="AV5307" s="9"/>
      <c r="AW5307" s="9"/>
      <c r="AY5307" s="9"/>
      <c r="BB5307" s="9"/>
    </row>
    <row r="5308" spans="3:54">
      <c r="C5308" s="9"/>
      <c r="F5308" s="9"/>
      <c r="G5308" s="9"/>
      <c r="I5308" s="9"/>
      <c r="L5308" s="9"/>
      <c r="O5308" s="9"/>
      <c r="P5308" s="9"/>
      <c r="R5308" s="9"/>
      <c r="U5308" s="9"/>
      <c r="AP5308" s="9"/>
      <c r="AS5308" s="9"/>
      <c r="AV5308" s="9"/>
      <c r="AW5308" s="9"/>
      <c r="AY5308" s="9"/>
      <c r="BB5308" s="9"/>
    </row>
    <row r="5309" spans="3:54">
      <c r="C5309" s="9"/>
      <c r="F5309" s="9"/>
      <c r="G5309" s="9"/>
      <c r="I5309" s="9"/>
      <c r="L5309" s="9"/>
      <c r="O5309" s="9"/>
      <c r="P5309" s="9"/>
      <c r="R5309" s="9"/>
      <c r="U5309" s="9"/>
      <c r="AP5309" s="9"/>
      <c r="AS5309" s="9"/>
      <c r="AV5309" s="9"/>
      <c r="AW5309" s="9"/>
      <c r="AY5309" s="9"/>
      <c r="BB5309" s="9"/>
    </row>
    <row r="5310" spans="3:54">
      <c r="C5310" s="9"/>
      <c r="F5310" s="9"/>
      <c r="G5310" s="9"/>
      <c r="I5310" s="9"/>
      <c r="L5310" s="9"/>
      <c r="O5310" s="9"/>
      <c r="P5310" s="9"/>
      <c r="R5310" s="9"/>
      <c r="U5310" s="9"/>
      <c r="AP5310" s="9"/>
      <c r="AS5310" s="9"/>
      <c r="AV5310" s="9"/>
      <c r="AW5310" s="9"/>
      <c r="AY5310" s="9"/>
      <c r="BB5310" s="9"/>
    </row>
    <row r="5311" spans="3:54">
      <c r="C5311" s="9"/>
      <c r="F5311" s="9"/>
      <c r="G5311" s="9"/>
      <c r="I5311" s="9"/>
      <c r="L5311" s="9"/>
      <c r="O5311" s="9"/>
      <c r="P5311" s="9"/>
      <c r="R5311" s="9"/>
      <c r="U5311" s="9"/>
      <c r="AP5311" s="9"/>
      <c r="AS5311" s="9"/>
      <c r="AV5311" s="9"/>
      <c r="AW5311" s="9"/>
      <c r="AY5311" s="9"/>
      <c r="BB5311" s="9"/>
    </row>
    <row r="5312" spans="3:54">
      <c r="C5312" s="9"/>
      <c r="F5312" s="9"/>
      <c r="G5312" s="9"/>
      <c r="I5312" s="9"/>
      <c r="L5312" s="9"/>
      <c r="O5312" s="9"/>
      <c r="P5312" s="9"/>
      <c r="R5312" s="9"/>
      <c r="U5312" s="9"/>
      <c r="AP5312" s="9"/>
      <c r="AS5312" s="9"/>
      <c r="AV5312" s="9"/>
      <c r="AW5312" s="9"/>
      <c r="AY5312" s="9"/>
      <c r="BB5312" s="9"/>
    </row>
    <row r="5313" spans="3:54">
      <c r="C5313" s="9"/>
      <c r="F5313" s="9"/>
      <c r="G5313" s="9"/>
      <c r="I5313" s="9"/>
      <c r="L5313" s="9"/>
      <c r="O5313" s="9"/>
      <c r="P5313" s="9"/>
      <c r="R5313" s="9"/>
      <c r="U5313" s="9"/>
      <c r="AP5313" s="9"/>
      <c r="AS5313" s="9"/>
      <c r="AV5313" s="9"/>
      <c r="AW5313" s="9"/>
      <c r="AY5313" s="9"/>
      <c r="BB5313" s="9"/>
    </row>
    <row r="5314" spans="3:54">
      <c r="C5314" s="9"/>
      <c r="F5314" s="9"/>
      <c r="G5314" s="9"/>
      <c r="I5314" s="9"/>
      <c r="L5314" s="9"/>
      <c r="O5314" s="9"/>
      <c r="P5314" s="9"/>
      <c r="R5314" s="9"/>
      <c r="U5314" s="9"/>
      <c r="AP5314" s="9"/>
      <c r="AS5314" s="9"/>
      <c r="AV5314" s="9"/>
      <c r="AW5314" s="9"/>
      <c r="AY5314" s="9"/>
      <c r="BB5314" s="9"/>
    </row>
    <row r="5315" spans="3:54">
      <c r="C5315" s="9"/>
      <c r="F5315" s="9"/>
      <c r="G5315" s="9"/>
      <c r="I5315" s="9"/>
      <c r="L5315" s="9"/>
      <c r="O5315" s="9"/>
      <c r="P5315" s="9"/>
      <c r="R5315" s="9"/>
      <c r="U5315" s="9"/>
      <c r="AP5315" s="9"/>
      <c r="AS5315" s="9"/>
      <c r="AV5315" s="9"/>
      <c r="AW5315" s="9"/>
      <c r="AY5315" s="9"/>
      <c r="BB5315" s="9"/>
    </row>
    <row r="5316" spans="3:54">
      <c r="C5316" s="9"/>
      <c r="F5316" s="9"/>
      <c r="G5316" s="9"/>
      <c r="I5316" s="9"/>
      <c r="L5316" s="9"/>
      <c r="O5316" s="9"/>
      <c r="P5316" s="9"/>
      <c r="R5316" s="9"/>
      <c r="U5316" s="9"/>
      <c r="AP5316" s="9"/>
      <c r="AS5316" s="9"/>
      <c r="AV5316" s="9"/>
      <c r="AW5316" s="9"/>
      <c r="AY5316" s="9"/>
      <c r="BB5316" s="9"/>
    </row>
    <row r="5317" spans="3:54">
      <c r="C5317" s="9"/>
      <c r="F5317" s="9"/>
      <c r="G5317" s="9"/>
      <c r="I5317" s="9"/>
      <c r="L5317" s="9"/>
      <c r="O5317" s="9"/>
      <c r="P5317" s="9"/>
      <c r="R5317" s="9"/>
      <c r="U5317" s="9"/>
      <c r="AP5317" s="9"/>
      <c r="AS5317" s="9"/>
      <c r="AV5317" s="9"/>
      <c r="AW5317" s="9"/>
      <c r="AY5317" s="9"/>
      <c r="BB5317" s="9"/>
    </row>
    <row r="5318" spans="3:54">
      <c r="C5318" s="9"/>
      <c r="F5318" s="9"/>
      <c r="G5318" s="9"/>
      <c r="I5318" s="9"/>
      <c r="L5318" s="9"/>
      <c r="O5318" s="9"/>
      <c r="P5318" s="9"/>
      <c r="R5318" s="9"/>
      <c r="U5318" s="9"/>
      <c r="AP5318" s="9"/>
      <c r="AS5318" s="9"/>
      <c r="AV5318" s="9"/>
      <c r="AW5318" s="9"/>
      <c r="AY5318" s="9"/>
      <c r="BB5318" s="9"/>
    </row>
    <row r="5319" spans="3:54">
      <c r="C5319" s="9"/>
      <c r="F5319" s="9"/>
      <c r="G5319" s="9"/>
      <c r="I5319" s="9"/>
      <c r="L5319" s="9"/>
      <c r="O5319" s="9"/>
      <c r="P5319" s="9"/>
      <c r="R5319" s="9"/>
      <c r="U5319" s="9"/>
      <c r="AP5319" s="9"/>
      <c r="AS5319" s="9"/>
      <c r="AV5319" s="9"/>
      <c r="AW5319" s="9"/>
      <c r="AY5319" s="9"/>
      <c r="BB5319" s="9"/>
    </row>
    <row r="5320" spans="3:54">
      <c r="C5320" s="9"/>
      <c r="F5320" s="9"/>
      <c r="G5320" s="9"/>
      <c r="I5320" s="9"/>
      <c r="L5320" s="9"/>
      <c r="O5320" s="9"/>
      <c r="P5320" s="9"/>
      <c r="R5320" s="9"/>
      <c r="U5320" s="9"/>
      <c r="AP5320" s="9"/>
      <c r="AS5320" s="9"/>
      <c r="AV5320" s="9"/>
      <c r="AW5320" s="9"/>
      <c r="AY5320" s="9"/>
      <c r="BB5320" s="9"/>
    </row>
    <row r="5321" spans="3:54">
      <c r="C5321" s="9"/>
      <c r="F5321" s="9"/>
      <c r="G5321" s="9"/>
      <c r="I5321" s="9"/>
      <c r="L5321" s="9"/>
      <c r="O5321" s="9"/>
      <c r="P5321" s="9"/>
      <c r="R5321" s="9"/>
      <c r="U5321" s="9"/>
      <c r="AP5321" s="9"/>
      <c r="AS5321" s="9"/>
      <c r="AV5321" s="9"/>
      <c r="AW5321" s="9"/>
      <c r="AY5321" s="9"/>
      <c r="BB5321" s="9"/>
    </row>
    <row r="5322" spans="3:54">
      <c r="C5322" s="9"/>
      <c r="F5322" s="9"/>
      <c r="G5322" s="9"/>
      <c r="I5322" s="9"/>
      <c r="L5322" s="9"/>
      <c r="O5322" s="9"/>
      <c r="P5322" s="9"/>
      <c r="R5322" s="9"/>
      <c r="U5322" s="9"/>
      <c r="AP5322" s="9"/>
      <c r="AS5322" s="9"/>
      <c r="AV5322" s="9"/>
      <c r="AW5322" s="9"/>
      <c r="AY5322" s="9"/>
      <c r="BB5322" s="9"/>
    </row>
    <row r="5323" spans="3:54">
      <c r="C5323" s="9"/>
      <c r="F5323" s="9"/>
      <c r="G5323" s="9"/>
      <c r="I5323" s="9"/>
      <c r="L5323" s="9"/>
      <c r="O5323" s="9"/>
      <c r="P5323" s="9"/>
      <c r="R5323" s="9"/>
      <c r="U5323" s="9"/>
      <c r="AP5323" s="9"/>
      <c r="AS5323" s="9"/>
      <c r="AV5323" s="9"/>
      <c r="AW5323" s="9"/>
      <c r="AY5323" s="9"/>
      <c r="BB5323" s="9"/>
    </row>
    <row r="5324" spans="3:54">
      <c r="C5324" s="9"/>
      <c r="F5324" s="9"/>
      <c r="G5324" s="9"/>
      <c r="I5324" s="9"/>
      <c r="L5324" s="9"/>
      <c r="O5324" s="9"/>
      <c r="P5324" s="9"/>
      <c r="R5324" s="9"/>
      <c r="U5324" s="9"/>
      <c r="AP5324" s="9"/>
      <c r="AS5324" s="9"/>
      <c r="AV5324" s="9"/>
      <c r="AW5324" s="9"/>
      <c r="AY5324" s="9"/>
      <c r="BB5324" s="9"/>
    </row>
    <row r="5325" spans="3:54">
      <c r="C5325" s="9"/>
      <c r="F5325" s="9"/>
      <c r="G5325" s="9"/>
      <c r="I5325" s="9"/>
      <c r="L5325" s="9"/>
      <c r="O5325" s="9"/>
      <c r="P5325" s="9"/>
      <c r="R5325" s="9"/>
      <c r="U5325" s="9"/>
      <c r="AP5325" s="9"/>
      <c r="AS5325" s="9"/>
      <c r="AV5325" s="9"/>
      <c r="AW5325" s="9"/>
      <c r="AY5325" s="9"/>
      <c r="BB5325" s="9"/>
    </row>
    <row r="5326" spans="3:54">
      <c r="C5326" s="9"/>
      <c r="F5326" s="9"/>
      <c r="G5326" s="9"/>
      <c r="I5326" s="9"/>
      <c r="L5326" s="9"/>
      <c r="O5326" s="9"/>
      <c r="P5326" s="9"/>
      <c r="R5326" s="9"/>
      <c r="U5326" s="9"/>
      <c r="AP5326" s="9"/>
      <c r="AS5326" s="9"/>
      <c r="AV5326" s="9"/>
      <c r="AW5326" s="9"/>
      <c r="AY5326" s="9"/>
      <c r="BB5326" s="9"/>
    </row>
    <row r="5327" spans="3:54">
      <c r="C5327" s="9"/>
      <c r="F5327" s="9"/>
      <c r="G5327" s="9"/>
      <c r="I5327" s="9"/>
      <c r="L5327" s="9"/>
      <c r="O5327" s="9"/>
      <c r="P5327" s="9"/>
      <c r="R5327" s="9"/>
      <c r="U5327" s="9"/>
      <c r="AP5327" s="9"/>
      <c r="AS5327" s="9"/>
      <c r="AV5327" s="9"/>
      <c r="AW5327" s="9"/>
      <c r="AY5327" s="9"/>
      <c r="BB5327" s="9"/>
    </row>
    <row r="5328" spans="3:54">
      <c r="C5328" s="9"/>
      <c r="F5328" s="9"/>
      <c r="G5328" s="9"/>
      <c r="I5328" s="9"/>
      <c r="L5328" s="9"/>
      <c r="O5328" s="9"/>
      <c r="P5328" s="9"/>
      <c r="R5328" s="9"/>
      <c r="U5328" s="9"/>
      <c r="AP5328" s="9"/>
      <c r="AS5328" s="9"/>
      <c r="AV5328" s="9"/>
      <c r="AW5328" s="9"/>
      <c r="AY5328" s="9"/>
      <c r="BB5328" s="9"/>
    </row>
    <row r="5329" spans="3:54">
      <c r="C5329" s="9"/>
      <c r="F5329" s="9"/>
      <c r="G5329" s="9"/>
      <c r="I5329" s="9"/>
      <c r="L5329" s="9"/>
      <c r="O5329" s="9"/>
      <c r="P5329" s="9"/>
      <c r="R5329" s="9"/>
      <c r="U5329" s="9"/>
      <c r="AP5329" s="9"/>
      <c r="AS5329" s="9"/>
      <c r="AV5329" s="9"/>
      <c r="AW5329" s="9"/>
      <c r="AY5329" s="9"/>
      <c r="BB5329" s="9"/>
    </row>
    <row r="5330" spans="3:54">
      <c r="C5330" s="9"/>
      <c r="F5330" s="9"/>
      <c r="G5330" s="9"/>
      <c r="I5330" s="9"/>
      <c r="L5330" s="9"/>
      <c r="O5330" s="9"/>
      <c r="P5330" s="9"/>
      <c r="R5330" s="9"/>
      <c r="U5330" s="9"/>
      <c r="AP5330" s="9"/>
      <c r="AS5330" s="9"/>
      <c r="AV5330" s="9"/>
      <c r="AW5330" s="9"/>
      <c r="AY5330" s="9"/>
      <c r="BB5330" s="9"/>
    </row>
    <row r="5331" spans="3:54">
      <c r="C5331" s="9"/>
      <c r="F5331" s="9"/>
      <c r="G5331" s="9"/>
      <c r="I5331" s="9"/>
      <c r="L5331" s="9"/>
      <c r="O5331" s="9"/>
      <c r="P5331" s="9"/>
      <c r="R5331" s="9"/>
      <c r="U5331" s="9"/>
      <c r="AP5331" s="9"/>
      <c r="AS5331" s="9"/>
      <c r="AV5331" s="9"/>
      <c r="AW5331" s="9"/>
      <c r="AY5331" s="9"/>
      <c r="BB5331" s="9"/>
    </row>
    <row r="5332" spans="3:54">
      <c r="C5332" s="9"/>
      <c r="F5332" s="9"/>
      <c r="G5332" s="9"/>
      <c r="I5332" s="9"/>
      <c r="L5332" s="9"/>
      <c r="O5332" s="9"/>
      <c r="P5332" s="9"/>
      <c r="R5332" s="9"/>
      <c r="U5332" s="9"/>
      <c r="AP5332" s="9"/>
      <c r="AS5332" s="9"/>
      <c r="AV5332" s="9"/>
      <c r="AW5332" s="9"/>
      <c r="AY5332" s="9"/>
      <c r="BB5332" s="9"/>
    </row>
    <row r="5333" spans="3:54">
      <c r="C5333" s="9"/>
      <c r="F5333" s="9"/>
      <c r="G5333" s="9"/>
      <c r="I5333" s="9"/>
      <c r="L5333" s="9"/>
      <c r="O5333" s="9"/>
      <c r="P5333" s="9"/>
      <c r="R5333" s="9"/>
      <c r="U5333" s="9"/>
      <c r="AP5333" s="9"/>
      <c r="AS5333" s="9"/>
      <c r="AV5333" s="9"/>
      <c r="AW5333" s="9"/>
      <c r="AY5333" s="9"/>
      <c r="BB5333" s="9"/>
    </row>
    <row r="5334" spans="3:54">
      <c r="C5334" s="9"/>
      <c r="F5334" s="9"/>
      <c r="G5334" s="9"/>
      <c r="I5334" s="9"/>
      <c r="L5334" s="9"/>
      <c r="O5334" s="9"/>
      <c r="P5334" s="9"/>
      <c r="R5334" s="9"/>
      <c r="U5334" s="9"/>
      <c r="AP5334" s="9"/>
      <c r="AS5334" s="9"/>
      <c r="AV5334" s="9"/>
      <c r="AW5334" s="9"/>
      <c r="AY5334" s="9"/>
      <c r="BB5334" s="9"/>
    </row>
    <row r="5335" spans="3:54">
      <c r="C5335" s="9"/>
      <c r="F5335" s="9"/>
      <c r="G5335" s="9"/>
      <c r="I5335" s="9"/>
      <c r="L5335" s="9"/>
      <c r="O5335" s="9"/>
      <c r="P5335" s="9"/>
      <c r="R5335" s="9"/>
      <c r="U5335" s="9"/>
      <c r="AP5335" s="9"/>
      <c r="AS5335" s="9"/>
      <c r="AV5335" s="9"/>
      <c r="AW5335" s="9"/>
      <c r="AY5335" s="9"/>
      <c r="BB5335" s="9"/>
    </row>
    <row r="5336" spans="3:54">
      <c r="C5336" s="9"/>
      <c r="F5336" s="9"/>
      <c r="G5336" s="9"/>
      <c r="I5336" s="9"/>
      <c r="L5336" s="9"/>
      <c r="O5336" s="9"/>
      <c r="P5336" s="9"/>
      <c r="R5336" s="9"/>
      <c r="U5336" s="9"/>
      <c r="AP5336" s="9"/>
      <c r="AS5336" s="9"/>
      <c r="AV5336" s="9"/>
      <c r="AW5336" s="9"/>
      <c r="AY5336" s="9"/>
      <c r="BB5336" s="9"/>
    </row>
    <row r="5337" spans="3:54">
      <c r="C5337" s="9"/>
      <c r="F5337" s="9"/>
      <c r="G5337" s="9"/>
      <c r="I5337" s="9"/>
      <c r="L5337" s="9"/>
      <c r="O5337" s="9"/>
      <c r="P5337" s="9"/>
      <c r="R5337" s="9"/>
      <c r="U5337" s="9"/>
      <c r="AP5337" s="9"/>
      <c r="AS5337" s="9"/>
      <c r="AV5337" s="9"/>
      <c r="AW5337" s="9"/>
      <c r="AY5337" s="9"/>
      <c r="BB5337" s="9"/>
    </row>
    <row r="5338" spans="3:54">
      <c r="C5338" s="9"/>
      <c r="F5338" s="9"/>
      <c r="G5338" s="9"/>
      <c r="I5338" s="9"/>
      <c r="L5338" s="9"/>
      <c r="O5338" s="9"/>
      <c r="P5338" s="9"/>
      <c r="R5338" s="9"/>
      <c r="U5338" s="9"/>
      <c r="AP5338" s="9"/>
      <c r="AS5338" s="9"/>
      <c r="AV5338" s="9"/>
      <c r="AW5338" s="9"/>
      <c r="AY5338" s="9"/>
      <c r="BB5338" s="9"/>
    </row>
    <row r="5339" spans="3:54">
      <c r="C5339" s="9"/>
      <c r="F5339" s="9"/>
      <c r="G5339" s="9"/>
      <c r="I5339" s="9"/>
      <c r="L5339" s="9"/>
      <c r="O5339" s="9"/>
      <c r="P5339" s="9"/>
      <c r="R5339" s="9"/>
      <c r="U5339" s="9"/>
      <c r="AP5339" s="9"/>
      <c r="AS5339" s="9"/>
      <c r="AV5339" s="9"/>
      <c r="AW5339" s="9"/>
      <c r="AY5339" s="9"/>
      <c r="BB5339" s="9"/>
    </row>
    <row r="5340" spans="3:54">
      <c r="C5340" s="9"/>
      <c r="F5340" s="9"/>
      <c r="G5340" s="9"/>
      <c r="I5340" s="9"/>
      <c r="L5340" s="9"/>
      <c r="O5340" s="9"/>
      <c r="P5340" s="9"/>
      <c r="R5340" s="9"/>
      <c r="U5340" s="9"/>
      <c r="AP5340" s="9"/>
      <c r="AS5340" s="9"/>
      <c r="AV5340" s="9"/>
      <c r="AW5340" s="9"/>
      <c r="AY5340" s="9"/>
      <c r="BB5340" s="9"/>
    </row>
    <row r="5341" spans="3:54">
      <c r="C5341" s="9"/>
      <c r="F5341" s="9"/>
      <c r="G5341" s="9"/>
      <c r="I5341" s="9"/>
      <c r="L5341" s="9"/>
      <c r="O5341" s="9"/>
      <c r="P5341" s="9"/>
      <c r="R5341" s="9"/>
      <c r="U5341" s="9"/>
      <c r="AP5341" s="9"/>
      <c r="AS5341" s="9"/>
      <c r="AV5341" s="9"/>
      <c r="AW5341" s="9"/>
      <c r="AY5341" s="9"/>
      <c r="BB5341" s="9"/>
    </row>
    <row r="5342" spans="3:54">
      <c r="C5342" s="9"/>
      <c r="F5342" s="9"/>
      <c r="G5342" s="9"/>
      <c r="I5342" s="9"/>
      <c r="L5342" s="9"/>
      <c r="O5342" s="9"/>
      <c r="P5342" s="9"/>
      <c r="R5342" s="9"/>
      <c r="U5342" s="9"/>
      <c r="AP5342" s="9"/>
      <c r="AS5342" s="9"/>
      <c r="AV5342" s="9"/>
      <c r="AW5342" s="9"/>
      <c r="AY5342" s="9"/>
      <c r="BB5342" s="9"/>
    </row>
    <row r="5343" spans="3:54">
      <c r="C5343" s="9"/>
      <c r="F5343" s="9"/>
      <c r="G5343" s="9"/>
      <c r="I5343" s="9"/>
      <c r="L5343" s="9"/>
      <c r="O5343" s="9"/>
      <c r="P5343" s="9"/>
      <c r="R5343" s="9"/>
      <c r="U5343" s="9"/>
      <c r="AP5343" s="9"/>
      <c r="AS5343" s="9"/>
      <c r="AV5343" s="9"/>
      <c r="AW5343" s="9"/>
      <c r="AY5343" s="9"/>
      <c r="BB5343" s="9"/>
    </row>
    <row r="5344" spans="3:54">
      <c r="C5344" s="9"/>
      <c r="F5344" s="9"/>
      <c r="G5344" s="9"/>
      <c r="I5344" s="9"/>
      <c r="L5344" s="9"/>
      <c r="O5344" s="9"/>
      <c r="P5344" s="9"/>
      <c r="R5344" s="9"/>
      <c r="U5344" s="9"/>
      <c r="AP5344" s="9"/>
      <c r="AS5344" s="9"/>
      <c r="AV5344" s="9"/>
      <c r="AW5344" s="9"/>
      <c r="AY5344" s="9"/>
      <c r="BB5344" s="9"/>
    </row>
    <row r="5345" spans="3:54">
      <c r="C5345" s="9"/>
      <c r="F5345" s="9"/>
      <c r="G5345" s="9"/>
      <c r="I5345" s="9"/>
      <c r="L5345" s="9"/>
      <c r="O5345" s="9"/>
      <c r="P5345" s="9"/>
      <c r="R5345" s="9"/>
      <c r="U5345" s="9"/>
      <c r="AP5345" s="9"/>
      <c r="AS5345" s="9"/>
      <c r="AV5345" s="9"/>
      <c r="AW5345" s="9"/>
      <c r="AY5345" s="9"/>
      <c r="BB5345" s="9"/>
    </row>
    <row r="5346" spans="3:54">
      <c r="C5346" s="9"/>
      <c r="F5346" s="9"/>
      <c r="G5346" s="9"/>
      <c r="I5346" s="9"/>
      <c r="L5346" s="9"/>
      <c r="O5346" s="9"/>
      <c r="P5346" s="9"/>
      <c r="R5346" s="9"/>
      <c r="U5346" s="9"/>
      <c r="AP5346" s="9"/>
      <c r="AS5346" s="9"/>
      <c r="AV5346" s="9"/>
      <c r="AW5346" s="9"/>
      <c r="AY5346" s="9"/>
      <c r="BB5346" s="9"/>
    </row>
    <row r="5347" spans="3:54">
      <c r="C5347" s="9"/>
      <c r="F5347" s="9"/>
      <c r="G5347" s="9"/>
      <c r="I5347" s="9"/>
      <c r="L5347" s="9"/>
      <c r="O5347" s="9"/>
      <c r="P5347" s="9"/>
      <c r="R5347" s="9"/>
      <c r="U5347" s="9"/>
      <c r="AP5347" s="9"/>
      <c r="AS5347" s="9"/>
      <c r="AV5347" s="9"/>
      <c r="AW5347" s="9"/>
      <c r="AY5347" s="9"/>
      <c r="BB5347" s="9"/>
    </row>
    <row r="5348" spans="3:54">
      <c r="C5348" s="9"/>
      <c r="F5348" s="9"/>
      <c r="G5348" s="9"/>
      <c r="I5348" s="9"/>
      <c r="L5348" s="9"/>
      <c r="O5348" s="9"/>
      <c r="P5348" s="9"/>
      <c r="R5348" s="9"/>
      <c r="U5348" s="9"/>
      <c r="AP5348" s="9"/>
      <c r="AS5348" s="9"/>
      <c r="AV5348" s="9"/>
      <c r="AW5348" s="9"/>
      <c r="AY5348" s="9"/>
      <c r="BB5348" s="9"/>
    </row>
    <row r="5349" spans="3:54">
      <c r="C5349" s="9"/>
      <c r="F5349" s="9"/>
      <c r="G5349" s="9"/>
      <c r="I5349" s="9"/>
      <c r="L5349" s="9"/>
      <c r="O5349" s="9"/>
      <c r="P5349" s="9"/>
      <c r="R5349" s="9"/>
      <c r="U5349" s="9"/>
      <c r="AP5349" s="9"/>
      <c r="AS5349" s="9"/>
      <c r="AV5349" s="9"/>
      <c r="AW5349" s="9"/>
      <c r="AY5349" s="9"/>
      <c r="BB5349" s="9"/>
    </row>
    <row r="5350" spans="3:54">
      <c r="C5350" s="9"/>
      <c r="F5350" s="9"/>
      <c r="G5350" s="9"/>
      <c r="I5350" s="9"/>
      <c r="L5350" s="9"/>
      <c r="O5350" s="9"/>
      <c r="P5350" s="9"/>
      <c r="R5350" s="9"/>
      <c r="U5350" s="9"/>
      <c r="AP5350" s="9"/>
      <c r="AS5350" s="9"/>
      <c r="AV5350" s="9"/>
      <c r="AW5350" s="9"/>
      <c r="AY5350" s="9"/>
      <c r="BB5350" s="9"/>
    </row>
    <row r="5351" spans="3:54">
      <c r="C5351" s="9"/>
      <c r="F5351" s="9"/>
      <c r="G5351" s="9"/>
      <c r="I5351" s="9"/>
      <c r="L5351" s="9"/>
      <c r="O5351" s="9"/>
      <c r="P5351" s="9"/>
      <c r="R5351" s="9"/>
      <c r="U5351" s="9"/>
      <c r="AP5351" s="9"/>
      <c r="AS5351" s="9"/>
      <c r="AV5351" s="9"/>
      <c r="AW5351" s="9"/>
      <c r="AY5351" s="9"/>
      <c r="BB5351" s="9"/>
    </row>
    <row r="5352" spans="3:54">
      <c r="C5352" s="9"/>
      <c r="F5352" s="9"/>
      <c r="G5352" s="9"/>
      <c r="I5352" s="9"/>
      <c r="L5352" s="9"/>
      <c r="O5352" s="9"/>
      <c r="P5352" s="9"/>
      <c r="R5352" s="9"/>
      <c r="U5352" s="9"/>
      <c r="AP5352" s="9"/>
      <c r="AS5352" s="9"/>
      <c r="AV5352" s="9"/>
      <c r="AW5352" s="9"/>
      <c r="AY5352" s="9"/>
      <c r="BB5352" s="9"/>
    </row>
    <row r="5353" spans="3:54">
      <c r="C5353" s="9"/>
      <c r="F5353" s="9"/>
      <c r="G5353" s="9"/>
      <c r="I5353" s="9"/>
      <c r="L5353" s="9"/>
      <c r="O5353" s="9"/>
      <c r="P5353" s="9"/>
      <c r="R5353" s="9"/>
      <c r="U5353" s="9"/>
      <c r="AP5353" s="9"/>
      <c r="AS5353" s="9"/>
      <c r="AV5353" s="9"/>
      <c r="AW5353" s="9"/>
      <c r="AY5353" s="9"/>
      <c r="BB5353" s="9"/>
    </row>
    <row r="5354" spans="3:54">
      <c r="C5354" s="9"/>
      <c r="F5354" s="9"/>
      <c r="G5354" s="9"/>
      <c r="I5354" s="9"/>
      <c r="L5354" s="9"/>
      <c r="O5354" s="9"/>
      <c r="P5354" s="9"/>
      <c r="R5354" s="9"/>
      <c r="U5354" s="9"/>
      <c r="AP5354" s="9"/>
      <c r="AS5354" s="9"/>
      <c r="AV5354" s="9"/>
      <c r="AW5354" s="9"/>
      <c r="AY5354" s="9"/>
      <c r="BB5354" s="9"/>
    </row>
    <row r="5355" spans="3:54">
      <c r="C5355" s="9"/>
      <c r="F5355" s="9"/>
      <c r="G5355" s="9"/>
      <c r="I5355" s="9"/>
      <c r="L5355" s="9"/>
      <c r="O5355" s="9"/>
      <c r="P5355" s="9"/>
      <c r="R5355" s="9"/>
      <c r="U5355" s="9"/>
      <c r="AP5355" s="9"/>
      <c r="AS5355" s="9"/>
      <c r="AV5355" s="9"/>
      <c r="AW5355" s="9"/>
      <c r="AY5355" s="9"/>
      <c r="BB5355" s="9"/>
    </row>
    <row r="5356" spans="3:54">
      <c r="C5356" s="9"/>
      <c r="F5356" s="9"/>
      <c r="G5356" s="9"/>
      <c r="I5356" s="9"/>
      <c r="L5356" s="9"/>
      <c r="O5356" s="9"/>
      <c r="P5356" s="9"/>
      <c r="R5356" s="9"/>
      <c r="U5356" s="9"/>
      <c r="AP5356" s="9"/>
      <c r="AS5356" s="9"/>
      <c r="AV5356" s="9"/>
      <c r="AW5356" s="9"/>
      <c r="AY5356" s="9"/>
      <c r="BB5356" s="9"/>
    </row>
    <row r="5357" spans="3:54">
      <c r="C5357" s="9"/>
      <c r="F5357" s="9"/>
      <c r="G5357" s="9"/>
      <c r="I5357" s="9"/>
      <c r="L5357" s="9"/>
      <c r="O5357" s="9"/>
      <c r="P5357" s="9"/>
      <c r="R5357" s="9"/>
      <c r="U5357" s="9"/>
      <c r="AP5357" s="9"/>
      <c r="AS5357" s="9"/>
      <c r="AV5357" s="9"/>
      <c r="AW5357" s="9"/>
      <c r="AY5357" s="9"/>
      <c r="BB5357" s="9"/>
    </row>
    <row r="5358" spans="3:54">
      <c r="C5358" s="9"/>
      <c r="F5358" s="9"/>
      <c r="G5358" s="9"/>
      <c r="I5358" s="9"/>
      <c r="L5358" s="9"/>
      <c r="O5358" s="9"/>
      <c r="P5358" s="9"/>
      <c r="R5358" s="9"/>
      <c r="U5358" s="9"/>
      <c r="AP5358" s="9"/>
      <c r="AS5358" s="9"/>
      <c r="AV5358" s="9"/>
      <c r="AW5358" s="9"/>
      <c r="AY5358" s="9"/>
      <c r="BB5358" s="9"/>
    </row>
    <row r="5359" spans="3:54">
      <c r="C5359" s="9"/>
      <c r="F5359" s="9"/>
      <c r="G5359" s="9"/>
      <c r="I5359" s="9"/>
      <c r="L5359" s="9"/>
      <c r="O5359" s="9"/>
      <c r="P5359" s="9"/>
      <c r="R5359" s="9"/>
      <c r="U5359" s="9"/>
      <c r="AP5359" s="9"/>
      <c r="AS5359" s="9"/>
      <c r="AV5359" s="9"/>
      <c r="AW5359" s="9"/>
      <c r="AY5359" s="9"/>
      <c r="BB5359" s="9"/>
    </row>
    <row r="5360" spans="3:54">
      <c r="C5360" s="9"/>
      <c r="F5360" s="9"/>
      <c r="G5360" s="9"/>
      <c r="I5360" s="9"/>
      <c r="L5360" s="9"/>
      <c r="O5360" s="9"/>
      <c r="P5360" s="9"/>
      <c r="R5360" s="9"/>
      <c r="U5360" s="9"/>
      <c r="AP5360" s="9"/>
      <c r="AS5360" s="9"/>
      <c r="AV5360" s="9"/>
      <c r="AW5360" s="9"/>
      <c r="AY5360" s="9"/>
      <c r="BB5360" s="9"/>
    </row>
    <row r="5361" spans="3:54">
      <c r="C5361" s="9"/>
      <c r="F5361" s="9"/>
      <c r="G5361" s="9"/>
      <c r="I5361" s="9"/>
      <c r="L5361" s="9"/>
      <c r="O5361" s="9"/>
      <c r="P5361" s="9"/>
      <c r="R5361" s="9"/>
      <c r="U5361" s="9"/>
      <c r="AP5361" s="9"/>
      <c r="AS5361" s="9"/>
      <c r="AV5361" s="9"/>
      <c r="AW5361" s="9"/>
      <c r="AY5361" s="9"/>
      <c r="BB5361" s="9"/>
    </row>
    <row r="5362" spans="3:54">
      <c r="C5362" s="9"/>
      <c r="F5362" s="9"/>
      <c r="G5362" s="9"/>
      <c r="I5362" s="9"/>
      <c r="L5362" s="9"/>
      <c r="O5362" s="9"/>
      <c r="P5362" s="9"/>
      <c r="R5362" s="9"/>
      <c r="U5362" s="9"/>
      <c r="AP5362" s="9"/>
      <c r="AS5362" s="9"/>
      <c r="AV5362" s="9"/>
      <c r="AW5362" s="9"/>
      <c r="AY5362" s="9"/>
      <c r="BB5362" s="9"/>
    </row>
    <row r="5363" spans="3:54">
      <c r="C5363" s="9"/>
      <c r="F5363" s="9"/>
      <c r="G5363" s="9"/>
      <c r="I5363" s="9"/>
      <c r="L5363" s="9"/>
      <c r="O5363" s="9"/>
      <c r="P5363" s="9"/>
      <c r="R5363" s="9"/>
      <c r="U5363" s="9"/>
      <c r="AP5363" s="9"/>
      <c r="AS5363" s="9"/>
      <c r="AV5363" s="9"/>
      <c r="AW5363" s="9"/>
      <c r="AY5363" s="9"/>
      <c r="BB5363" s="9"/>
    </row>
    <row r="5364" spans="3:54">
      <c r="C5364" s="9"/>
      <c r="F5364" s="9"/>
      <c r="G5364" s="9"/>
      <c r="I5364" s="9"/>
      <c r="L5364" s="9"/>
      <c r="O5364" s="9"/>
      <c r="P5364" s="9"/>
      <c r="R5364" s="9"/>
      <c r="U5364" s="9"/>
      <c r="AP5364" s="9"/>
      <c r="AS5364" s="9"/>
      <c r="AV5364" s="9"/>
      <c r="AW5364" s="9"/>
      <c r="AY5364" s="9"/>
      <c r="BB5364" s="9"/>
    </row>
    <row r="5365" spans="3:54">
      <c r="C5365" s="9"/>
      <c r="F5365" s="9"/>
      <c r="G5365" s="9"/>
      <c r="I5365" s="9"/>
      <c r="L5365" s="9"/>
      <c r="O5365" s="9"/>
      <c r="P5365" s="9"/>
      <c r="R5365" s="9"/>
      <c r="U5365" s="9"/>
      <c r="AP5365" s="9"/>
      <c r="AS5365" s="9"/>
      <c r="AV5365" s="9"/>
      <c r="AW5365" s="9"/>
      <c r="AY5365" s="9"/>
      <c r="BB5365" s="9"/>
    </row>
    <row r="5366" spans="3:54">
      <c r="C5366" s="9"/>
      <c r="F5366" s="9"/>
      <c r="G5366" s="9"/>
      <c r="I5366" s="9"/>
      <c r="L5366" s="9"/>
      <c r="O5366" s="9"/>
      <c r="P5366" s="9"/>
      <c r="R5366" s="9"/>
      <c r="U5366" s="9"/>
      <c r="AP5366" s="9"/>
      <c r="AS5366" s="9"/>
      <c r="AV5366" s="9"/>
      <c r="AW5366" s="9"/>
      <c r="AY5366" s="9"/>
      <c r="BB5366" s="9"/>
    </row>
    <row r="5367" spans="3:54">
      <c r="C5367" s="9"/>
      <c r="F5367" s="9"/>
      <c r="G5367" s="9"/>
      <c r="I5367" s="9"/>
      <c r="L5367" s="9"/>
      <c r="O5367" s="9"/>
      <c r="P5367" s="9"/>
      <c r="R5367" s="9"/>
      <c r="U5367" s="9"/>
      <c r="AP5367" s="9"/>
      <c r="AS5367" s="9"/>
      <c r="AV5367" s="9"/>
      <c r="AW5367" s="9"/>
      <c r="AY5367" s="9"/>
      <c r="BB5367" s="9"/>
    </row>
    <row r="5368" spans="3:54">
      <c r="C5368" s="9"/>
      <c r="F5368" s="9"/>
      <c r="G5368" s="9"/>
      <c r="I5368" s="9"/>
      <c r="L5368" s="9"/>
      <c r="O5368" s="9"/>
      <c r="P5368" s="9"/>
      <c r="R5368" s="9"/>
      <c r="U5368" s="9"/>
      <c r="AP5368" s="9"/>
      <c r="AS5368" s="9"/>
      <c r="AV5368" s="9"/>
      <c r="AW5368" s="9"/>
      <c r="AY5368" s="9"/>
      <c r="BB5368" s="9"/>
    </row>
    <row r="5369" spans="3:54">
      <c r="C5369" s="9"/>
      <c r="F5369" s="9"/>
      <c r="G5369" s="9"/>
      <c r="I5369" s="9"/>
      <c r="L5369" s="9"/>
      <c r="O5369" s="9"/>
      <c r="P5369" s="9"/>
      <c r="R5369" s="9"/>
      <c r="U5369" s="9"/>
      <c r="AP5369" s="9"/>
      <c r="AS5369" s="9"/>
      <c r="AV5369" s="9"/>
      <c r="AW5369" s="9"/>
      <c r="AY5369" s="9"/>
      <c r="BB5369" s="9"/>
    </row>
    <row r="5370" spans="3:54">
      <c r="C5370" s="9"/>
      <c r="F5370" s="9"/>
      <c r="G5370" s="9"/>
      <c r="I5370" s="9"/>
      <c r="L5370" s="9"/>
      <c r="O5370" s="9"/>
      <c r="P5370" s="9"/>
      <c r="R5370" s="9"/>
      <c r="U5370" s="9"/>
      <c r="AP5370" s="9"/>
      <c r="AS5370" s="9"/>
      <c r="AV5370" s="9"/>
      <c r="AW5370" s="9"/>
      <c r="AY5370" s="9"/>
      <c r="BB5370" s="9"/>
    </row>
    <row r="5371" spans="3:54">
      <c r="C5371" s="9"/>
      <c r="F5371" s="9"/>
      <c r="G5371" s="9"/>
      <c r="I5371" s="9"/>
      <c r="L5371" s="9"/>
      <c r="O5371" s="9"/>
      <c r="P5371" s="9"/>
      <c r="R5371" s="9"/>
      <c r="U5371" s="9"/>
      <c r="AP5371" s="9"/>
      <c r="AS5371" s="9"/>
      <c r="AV5371" s="9"/>
      <c r="AW5371" s="9"/>
      <c r="AY5371" s="9"/>
      <c r="BB5371" s="9"/>
    </row>
    <row r="5372" spans="3:54">
      <c r="C5372" s="9"/>
      <c r="F5372" s="9"/>
      <c r="G5372" s="9"/>
      <c r="I5372" s="9"/>
      <c r="L5372" s="9"/>
      <c r="O5372" s="9"/>
      <c r="P5372" s="9"/>
      <c r="R5372" s="9"/>
      <c r="U5372" s="9"/>
      <c r="AP5372" s="9"/>
      <c r="AS5372" s="9"/>
      <c r="AV5372" s="9"/>
      <c r="AW5372" s="9"/>
      <c r="AY5372" s="9"/>
      <c r="BB5372" s="9"/>
    </row>
    <row r="5373" spans="3:54">
      <c r="C5373" s="9"/>
      <c r="F5373" s="9"/>
      <c r="G5373" s="9"/>
      <c r="I5373" s="9"/>
      <c r="L5373" s="9"/>
      <c r="O5373" s="9"/>
      <c r="P5373" s="9"/>
      <c r="R5373" s="9"/>
      <c r="U5373" s="9"/>
      <c r="AP5373" s="9"/>
      <c r="AS5373" s="9"/>
      <c r="AV5373" s="9"/>
      <c r="AW5373" s="9"/>
      <c r="AY5373" s="9"/>
      <c r="BB5373" s="9"/>
    </row>
    <row r="5374" spans="3:54">
      <c r="C5374" s="9"/>
      <c r="F5374" s="9"/>
      <c r="G5374" s="9"/>
      <c r="I5374" s="9"/>
      <c r="L5374" s="9"/>
      <c r="O5374" s="9"/>
      <c r="P5374" s="9"/>
      <c r="R5374" s="9"/>
      <c r="U5374" s="9"/>
      <c r="AP5374" s="9"/>
      <c r="AS5374" s="9"/>
      <c r="AV5374" s="9"/>
      <c r="AW5374" s="9"/>
      <c r="AY5374" s="9"/>
      <c r="BB5374" s="9"/>
    </row>
    <row r="5375" spans="3:54">
      <c r="C5375" s="9"/>
      <c r="F5375" s="9"/>
      <c r="G5375" s="9"/>
      <c r="I5375" s="9"/>
      <c r="L5375" s="9"/>
      <c r="O5375" s="9"/>
      <c r="P5375" s="9"/>
      <c r="R5375" s="9"/>
      <c r="U5375" s="9"/>
      <c r="AP5375" s="9"/>
      <c r="AS5375" s="9"/>
      <c r="AV5375" s="9"/>
      <c r="AW5375" s="9"/>
      <c r="AY5375" s="9"/>
      <c r="BB5375" s="9"/>
    </row>
    <row r="5376" spans="3:54">
      <c r="C5376" s="9"/>
      <c r="F5376" s="9"/>
      <c r="G5376" s="9"/>
      <c r="I5376" s="9"/>
      <c r="L5376" s="9"/>
      <c r="O5376" s="9"/>
      <c r="P5376" s="9"/>
      <c r="R5376" s="9"/>
      <c r="U5376" s="9"/>
      <c r="AP5376" s="9"/>
      <c r="AS5376" s="9"/>
      <c r="AV5376" s="9"/>
      <c r="AW5376" s="9"/>
      <c r="AY5376" s="9"/>
      <c r="BB5376" s="9"/>
    </row>
    <row r="5377" spans="3:54">
      <c r="C5377" s="9"/>
      <c r="F5377" s="9"/>
      <c r="G5377" s="9"/>
      <c r="I5377" s="9"/>
      <c r="L5377" s="9"/>
      <c r="O5377" s="9"/>
      <c r="P5377" s="9"/>
      <c r="R5377" s="9"/>
      <c r="U5377" s="9"/>
      <c r="AP5377" s="9"/>
      <c r="AS5377" s="9"/>
      <c r="AV5377" s="9"/>
      <c r="AW5377" s="9"/>
      <c r="AY5377" s="9"/>
      <c r="BB5377" s="9"/>
    </row>
    <row r="5378" spans="3:54">
      <c r="C5378" s="9"/>
      <c r="F5378" s="9"/>
      <c r="G5378" s="9"/>
      <c r="I5378" s="9"/>
      <c r="L5378" s="9"/>
      <c r="O5378" s="9"/>
      <c r="P5378" s="9"/>
      <c r="R5378" s="9"/>
      <c r="U5378" s="9"/>
      <c r="AP5378" s="9"/>
      <c r="AS5378" s="9"/>
      <c r="AV5378" s="9"/>
      <c r="AW5378" s="9"/>
      <c r="AY5378" s="9"/>
      <c r="BB5378" s="9"/>
    </row>
    <row r="5379" spans="3:54">
      <c r="C5379" s="9"/>
      <c r="F5379" s="9"/>
      <c r="G5379" s="9"/>
      <c r="I5379" s="9"/>
      <c r="L5379" s="9"/>
      <c r="O5379" s="9"/>
      <c r="P5379" s="9"/>
      <c r="R5379" s="9"/>
      <c r="U5379" s="9"/>
      <c r="AP5379" s="9"/>
      <c r="AS5379" s="9"/>
      <c r="AV5379" s="9"/>
      <c r="AW5379" s="9"/>
      <c r="AY5379" s="9"/>
      <c r="BB5379" s="9"/>
    </row>
    <row r="5380" spans="3:54">
      <c r="C5380" s="9"/>
      <c r="F5380" s="9"/>
      <c r="G5380" s="9"/>
      <c r="I5380" s="9"/>
      <c r="L5380" s="9"/>
      <c r="O5380" s="9"/>
      <c r="P5380" s="9"/>
      <c r="R5380" s="9"/>
      <c r="U5380" s="9"/>
      <c r="AP5380" s="9"/>
      <c r="AS5380" s="9"/>
      <c r="AV5380" s="9"/>
      <c r="AW5380" s="9"/>
      <c r="AY5380" s="9"/>
      <c r="BB5380" s="9"/>
    </row>
    <row r="5381" spans="3:54">
      <c r="C5381" s="9"/>
      <c r="F5381" s="9"/>
      <c r="G5381" s="9"/>
      <c r="I5381" s="9"/>
      <c r="L5381" s="9"/>
      <c r="O5381" s="9"/>
      <c r="P5381" s="9"/>
      <c r="R5381" s="9"/>
      <c r="U5381" s="9"/>
      <c r="AP5381" s="9"/>
      <c r="AS5381" s="9"/>
      <c r="AV5381" s="9"/>
      <c r="AW5381" s="9"/>
      <c r="AY5381" s="9"/>
      <c r="BB5381" s="9"/>
    </row>
    <row r="5382" spans="3:54">
      <c r="C5382" s="9"/>
      <c r="F5382" s="9"/>
      <c r="G5382" s="9"/>
      <c r="I5382" s="9"/>
      <c r="L5382" s="9"/>
      <c r="O5382" s="9"/>
      <c r="P5382" s="9"/>
      <c r="R5382" s="9"/>
      <c r="U5382" s="9"/>
      <c r="AP5382" s="9"/>
      <c r="AS5382" s="9"/>
      <c r="AV5382" s="9"/>
      <c r="AW5382" s="9"/>
      <c r="AY5382" s="9"/>
      <c r="BB5382" s="9"/>
    </row>
    <row r="5383" spans="3:54">
      <c r="C5383" s="9"/>
      <c r="F5383" s="9"/>
      <c r="G5383" s="9"/>
      <c r="I5383" s="9"/>
      <c r="L5383" s="9"/>
      <c r="O5383" s="9"/>
      <c r="P5383" s="9"/>
      <c r="R5383" s="9"/>
      <c r="U5383" s="9"/>
      <c r="AP5383" s="9"/>
      <c r="AS5383" s="9"/>
      <c r="AV5383" s="9"/>
      <c r="AW5383" s="9"/>
      <c r="AY5383" s="9"/>
      <c r="BB5383" s="9"/>
    </row>
    <row r="5384" spans="3:54">
      <c r="C5384" s="9"/>
      <c r="F5384" s="9"/>
      <c r="G5384" s="9"/>
      <c r="I5384" s="9"/>
      <c r="L5384" s="9"/>
      <c r="O5384" s="9"/>
      <c r="P5384" s="9"/>
      <c r="R5384" s="9"/>
      <c r="U5384" s="9"/>
      <c r="AP5384" s="9"/>
      <c r="AS5384" s="9"/>
      <c r="AV5384" s="9"/>
      <c r="AW5384" s="9"/>
      <c r="AY5384" s="9"/>
      <c r="BB5384" s="9"/>
    </row>
    <row r="5385" spans="3:54">
      <c r="C5385" s="9"/>
      <c r="F5385" s="9"/>
      <c r="G5385" s="9"/>
      <c r="I5385" s="9"/>
      <c r="L5385" s="9"/>
      <c r="O5385" s="9"/>
      <c r="P5385" s="9"/>
      <c r="R5385" s="9"/>
      <c r="U5385" s="9"/>
      <c r="AP5385" s="9"/>
      <c r="AS5385" s="9"/>
      <c r="AV5385" s="9"/>
      <c r="AW5385" s="9"/>
      <c r="AY5385" s="9"/>
      <c r="BB5385" s="9"/>
    </row>
    <row r="5386" spans="3:54">
      <c r="C5386" s="9"/>
      <c r="F5386" s="9"/>
      <c r="G5386" s="9"/>
      <c r="I5386" s="9"/>
      <c r="L5386" s="9"/>
      <c r="O5386" s="9"/>
      <c r="P5386" s="9"/>
      <c r="R5386" s="9"/>
      <c r="U5386" s="9"/>
      <c r="AP5386" s="9"/>
      <c r="AS5386" s="9"/>
      <c r="AV5386" s="9"/>
      <c r="AW5386" s="9"/>
      <c r="AY5386" s="9"/>
      <c r="BB5386" s="9"/>
    </row>
    <row r="5387" spans="3:54">
      <c r="C5387" s="9"/>
      <c r="F5387" s="9"/>
      <c r="G5387" s="9"/>
      <c r="I5387" s="9"/>
      <c r="L5387" s="9"/>
      <c r="O5387" s="9"/>
      <c r="P5387" s="9"/>
      <c r="R5387" s="9"/>
      <c r="U5387" s="9"/>
      <c r="AP5387" s="9"/>
      <c r="AS5387" s="9"/>
      <c r="AV5387" s="9"/>
      <c r="AW5387" s="9"/>
      <c r="AY5387" s="9"/>
      <c r="BB5387" s="9"/>
    </row>
    <row r="5388" spans="3:54">
      <c r="C5388" s="9"/>
      <c r="F5388" s="9"/>
      <c r="G5388" s="9"/>
      <c r="I5388" s="9"/>
      <c r="L5388" s="9"/>
      <c r="O5388" s="9"/>
      <c r="P5388" s="9"/>
      <c r="R5388" s="9"/>
      <c r="U5388" s="9"/>
      <c r="AP5388" s="9"/>
      <c r="AS5388" s="9"/>
      <c r="AV5388" s="9"/>
      <c r="AW5388" s="9"/>
      <c r="AY5388" s="9"/>
      <c r="BB5388" s="9"/>
    </row>
    <row r="5389" spans="3:54">
      <c r="C5389" s="9"/>
      <c r="F5389" s="9"/>
      <c r="G5389" s="9"/>
      <c r="I5389" s="9"/>
      <c r="L5389" s="9"/>
      <c r="O5389" s="9"/>
      <c r="P5389" s="9"/>
      <c r="R5389" s="9"/>
      <c r="U5389" s="9"/>
      <c r="AP5389" s="9"/>
      <c r="AS5389" s="9"/>
      <c r="AV5389" s="9"/>
      <c r="AW5389" s="9"/>
      <c r="AY5389" s="9"/>
      <c r="BB5389" s="9"/>
    </row>
    <row r="5390" spans="3:54">
      <c r="C5390" s="9"/>
      <c r="F5390" s="9"/>
      <c r="G5390" s="9"/>
      <c r="I5390" s="9"/>
      <c r="L5390" s="9"/>
      <c r="O5390" s="9"/>
      <c r="P5390" s="9"/>
      <c r="R5390" s="9"/>
      <c r="U5390" s="9"/>
      <c r="AP5390" s="9"/>
      <c r="AS5390" s="9"/>
      <c r="AV5390" s="9"/>
      <c r="AW5390" s="9"/>
      <c r="AY5390" s="9"/>
      <c r="BB5390" s="9"/>
    </row>
    <row r="5391" spans="3:54">
      <c r="C5391" s="9"/>
      <c r="F5391" s="9"/>
      <c r="G5391" s="9"/>
      <c r="I5391" s="9"/>
      <c r="L5391" s="9"/>
      <c r="O5391" s="9"/>
      <c r="P5391" s="9"/>
      <c r="R5391" s="9"/>
      <c r="U5391" s="9"/>
      <c r="AP5391" s="9"/>
      <c r="AS5391" s="9"/>
      <c r="AV5391" s="9"/>
      <c r="AW5391" s="9"/>
      <c r="AY5391" s="9"/>
      <c r="BB5391" s="9"/>
    </row>
    <row r="5392" spans="3:54">
      <c r="C5392" s="9"/>
      <c r="F5392" s="9"/>
      <c r="G5392" s="9"/>
      <c r="I5392" s="9"/>
      <c r="L5392" s="9"/>
      <c r="O5392" s="9"/>
      <c r="P5392" s="9"/>
      <c r="R5392" s="9"/>
      <c r="U5392" s="9"/>
      <c r="AP5392" s="9"/>
      <c r="AS5392" s="9"/>
      <c r="AV5392" s="9"/>
      <c r="AW5392" s="9"/>
      <c r="AY5392" s="9"/>
      <c r="BB5392" s="9"/>
    </row>
    <row r="5393" spans="3:54">
      <c r="C5393" s="9"/>
      <c r="F5393" s="9"/>
      <c r="G5393" s="9"/>
      <c r="I5393" s="9"/>
      <c r="L5393" s="9"/>
      <c r="O5393" s="9"/>
      <c r="P5393" s="9"/>
      <c r="R5393" s="9"/>
      <c r="U5393" s="9"/>
      <c r="AP5393" s="9"/>
      <c r="AS5393" s="9"/>
      <c r="AV5393" s="9"/>
      <c r="AW5393" s="9"/>
      <c r="AY5393" s="9"/>
      <c r="BB5393" s="9"/>
    </row>
    <row r="5394" spans="3:54">
      <c r="C5394" s="9"/>
      <c r="F5394" s="9"/>
      <c r="G5394" s="9"/>
      <c r="I5394" s="9"/>
      <c r="L5394" s="9"/>
      <c r="O5394" s="9"/>
      <c r="P5394" s="9"/>
      <c r="R5394" s="9"/>
      <c r="U5394" s="9"/>
      <c r="AP5394" s="9"/>
      <c r="AS5394" s="9"/>
      <c r="AV5394" s="9"/>
      <c r="AW5394" s="9"/>
      <c r="AY5394" s="9"/>
      <c r="BB5394" s="9"/>
    </row>
    <row r="5395" spans="3:54">
      <c r="C5395" s="9"/>
      <c r="F5395" s="9"/>
      <c r="G5395" s="9"/>
      <c r="I5395" s="9"/>
      <c r="L5395" s="9"/>
      <c r="O5395" s="9"/>
      <c r="P5395" s="9"/>
      <c r="R5395" s="9"/>
      <c r="U5395" s="9"/>
      <c r="AP5395" s="9"/>
      <c r="AS5395" s="9"/>
      <c r="AV5395" s="9"/>
      <c r="AW5395" s="9"/>
      <c r="AY5395" s="9"/>
      <c r="BB5395" s="9"/>
    </row>
    <row r="5396" spans="3:54">
      <c r="C5396" s="9"/>
      <c r="F5396" s="9"/>
      <c r="G5396" s="9"/>
      <c r="I5396" s="9"/>
      <c r="L5396" s="9"/>
      <c r="O5396" s="9"/>
      <c r="P5396" s="9"/>
      <c r="R5396" s="9"/>
      <c r="U5396" s="9"/>
      <c r="AP5396" s="9"/>
      <c r="AS5396" s="9"/>
      <c r="AV5396" s="9"/>
      <c r="AW5396" s="9"/>
      <c r="AY5396" s="9"/>
      <c r="BB5396" s="9"/>
    </row>
    <row r="5397" spans="3:54">
      <c r="C5397" s="9"/>
      <c r="F5397" s="9"/>
      <c r="G5397" s="9"/>
      <c r="I5397" s="9"/>
      <c r="L5397" s="9"/>
      <c r="O5397" s="9"/>
      <c r="P5397" s="9"/>
      <c r="R5397" s="9"/>
      <c r="U5397" s="9"/>
      <c r="AP5397" s="9"/>
      <c r="AS5397" s="9"/>
      <c r="AV5397" s="9"/>
      <c r="AW5397" s="9"/>
      <c r="AY5397" s="9"/>
      <c r="BB5397" s="9"/>
    </row>
    <row r="5398" spans="3:54">
      <c r="C5398" s="9"/>
      <c r="F5398" s="9"/>
      <c r="G5398" s="9"/>
      <c r="I5398" s="9"/>
      <c r="L5398" s="9"/>
      <c r="O5398" s="9"/>
      <c r="P5398" s="9"/>
      <c r="R5398" s="9"/>
      <c r="U5398" s="9"/>
      <c r="AP5398" s="9"/>
      <c r="AS5398" s="9"/>
      <c r="AV5398" s="9"/>
      <c r="AW5398" s="9"/>
      <c r="AY5398" s="9"/>
      <c r="BB5398" s="9"/>
    </row>
    <row r="5399" spans="3:54">
      <c r="C5399" s="9"/>
      <c r="F5399" s="9"/>
      <c r="G5399" s="9"/>
      <c r="I5399" s="9"/>
      <c r="L5399" s="9"/>
      <c r="O5399" s="9"/>
      <c r="P5399" s="9"/>
      <c r="R5399" s="9"/>
      <c r="U5399" s="9"/>
      <c r="AP5399" s="9"/>
      <c r="AS5399" s="9"/>
      <c r="AV5399" s="9"/>
      <c r="AW5399" s="9"/>
      <c r="AY5399" s="9"/>
      <c r="BB5399" s="9"/>
    </row>
    <row r="5400" spans="3:54">
      <c r="C5400" s="9"/>
      <c r="F5400" s="9"/>
      <c r="G5400" s="9"/>
      <c r="I5400" s="9"/>
      <c r="L5400" s="9"/>
      <c r="O5400" s="9"/>
      <c r="P5400" s="9"/>
      <c r="R5400" s="9"/>
      <c r="U5400" s="9"/>
      <c r="AP5400" s="9"/>
      <c r="AS5400" s="9"/>
      <c r="AV5400" s="9"/>
      <c r="AW5400" s="9"/>
      <c r="AY5400" s="9"/>
      <c r="BB5400" s="9"/>
    </row>
    <row r="5401" spans="3:54">
      <c r="C5401" s="9"/>
      <c r="F5401" s="9"/>
      <c r="G5401" s="9"/>
      <c r="I5401" s="9"/>
      <c r="L5401" s="9"/>
      <c r="O5401" s="9"/>
      <c r="P5401" s="9"/>
      <c r="R5401" s="9"/>
      <c r="U5401" s="9"/>
      <c r="AP5401" s="9"/>
      <c r="AS5401" s="9"/>
      <c r="AV5401" s="9"/>
      <c r="AW5401" s="9"/>
      <c r="AY5401" s="9"/>
      <c r="BB5401" s="9"/>
    </row>
    <row r="5402" spans="3:54">
      <c r="C5402" s="9"/>
      <c r="F5402" s="9"/>
      <c r="G5402" s="9"/>
      <c r="I5402" s="9"/>
      <c r="L5402" s="9"/>
      <c r="O5402" s="9"/>
      <c r="P5402" s="9"/>
      <c r="R5402" s="9"/>
      <c r="U5402" s="9"/>
      <c r="AP5402" s="9"/>
      <c r="AS5402" s="9"/>
      <c r="AV5402" s="9"/>
      <c r="AW5402" s="9"/>
      <c r="AY5402" s="9"/>
      <c r="BB5402" s="9"/>
    </row>
    <row r="5403" spans="3:54">
      <c r="C5403" s="9"/>
      <c r="F5403" s="9"/>
      <c r="G5403" s="9"/>
      <c r="I5403" s="9"/>
      <c r="L5403" s="9"/>
      <c r="O5403" s="9"/>
      <c r="P5403" s="9"/>
      <c r="R5403" s="9"/>
      <c r="U5403" s="9"/>
      <c r="AP5403" s="9"/>
      <c r="AS5403" s="9"/>
      <c r="AV5403" s="9"/>
      <c r="AW5403" s="9"/>
      <c r="AY5403" s="9"/>
      <c r="BB5403" s="9"/>
    </row>
    <row r="5404" spans="3:54">
      <c r="C5404" s="9"/>
      <c r="F5404" s="9"/>
      <c r="G5404" s="9"/>
      <c r="I5404" s="9"/>
      <c r="L5404" s="9"/>
      <c r="O5404" s="9"/>
      <c r="P5404" s="9"/>
      <c r="R5404" s="9"/>
      <c r="U5404" s="9"/>
      <c r="AP5404" s="9"/>
      <c r="AS5404" s="9"/>
      <c r="AV5404" s="9"/>
      <c r="AW5404" s="9"/>
      <c r="AY5404" s="9"/>
      <c r="BB5404" s="9"/>
    </row>
    <row r="5405" spans="3:54">
      <c r="C5405" s="9"/>
      <c r="F5405" s="9"/>
      <c r="G5405" s="9"/>
      <c r="I5405" s="9"/>
      <c r="L5405" s="9"/>
      <c r="O5405" s="9"/>
      <c r="P5405" s="9"/>
      <c r="R5405" s="9"/>
      <c r="U5405" s="9"/>
      <c r="AP5405" s="9"/>
      <c r="AS5405" s="9"/>
      <c r="AV5405" s="9"/>
      <c r="AW5405" s="9"/>
      <c r="AY5405" s="9"/>
      <c r="BB5405" s="9"/>
    </row>
    <row r="5406" spans="3:54">
      <c r="C5406" s="9"/>
      <c r="F5406" s="9"/>
      <c r="G5406" s="9"/>
      <c r="I5406" s="9"/>
      <c r="L5406" s="9"/>
      <c r="O5406" s="9"/>
      <c r="P5406" s="9"/>
      <c r="R5406" s="9"/>
      <c r="U5406" s="9"/>
      <c r="AP5406" s="9"/>
      <c r="AS5406" s="9"/>
      <c r="AV5406" s="9"/>
      <c r="AW5406" s="9"/>
      <c r="AY5406" s="9"/>
      <c r="BB5406" s="9"/>
    </row>
    <row r="5407" spans="3:54">
      <c r="C5407" s="9"/>
      <c r="F5407" s="9"/>
      <c r="G5407" s="9"/>
      <c r="I5407" s="9"/>
      <c r="L5407" s="9"/>
      <c r="O5407" s="9"/>
      <c r="P5407" s="9"/>
      <c r="R5407" s="9"/>
      <c r="U5407" s="9"/>
      <c r="AP5407" s="9"/>
      <c r="AS5407" s="9"/>
      <c r="AV5407" s="9"/>
      <c r="AW5407" s="9"/>
      <c r="AY5407" s="9"/>
      <c r="BB5407" s="9"/>
    </row>
    <row r="5408" spans="3:54">
      <c r="C5408" s="9"/>
      <c r="F5408" s="9"/>
      <c r="G5408" s="9"/>
      <c r="I5408" s="9"/>
      <c r="L5408" s="9"/>
      <c r="O5408" s="9"/>
      <c r="P5408" s="9"/>
      <c r="R5408" s="9"/>
      <c r="U5408" s="9"/>
      <c r="AP5408" s="9"/>
      <c r="AS5408" s="9"/>
      <c r="AV5408" s="9"/>
      <c r="AW5408" s="9"/>
      <c r="AY5408" s="9"/>
      <c r="BB5408" s="9"/>
    </row>
    <row r="5409" spans="3:54">
      <c r="C5409" s="9"/>
      <c r="F5409" s="9"/>
      <c r="G5409" s="9"/>
      <c r="I5409" s="9"/>
      <c r="L5409" s="9"/>
      <c r="O5409" s="9"/>
      <c r="P5409" s="9"/>
      <c r="R5409" s="9"/>
      <c r="U5409" s="9"/>
      <c r="AP5409" s="9"/>
      <c r="AS5409" s="9"/>
      <c r="AV5409" s="9"/>
      <c r="AW5409" s="9"/>
      <c r="AY5409" s="9"/>
      <c r="BB5409" s="9"/>
    </row>
    <row r="5410" spans="3:54">
      <c r="C5410" s="9"/>
      <c r="F5410" s="9"/>
      <c r="G5410" s="9"/>
      <c r="I5410" s="9"/>
      <c r="L5410" s="9"/>
      <c r="O5410" s="9"/>
      <c r="P5410" s="9"/>
      <c r="R5410" s="9"/>
      <c r="U5410" s="9"/>
      <c r="AP5410" s="9"/>
      <c r="AS5410" s="9"/>
      <c r="AV5410" s="9"/>
      <c r="AW5410" s="9"/>
      <c r="AY5410" s="9"/>
      <c r="BB5410" s="9"/>
    </row>
    <row r="5411" spans="3:54">
      <c r="C5411" s="9"/>
      <c r="F5411" s="9"/>
      <c r="G5411" s="9"/>
      <c r="I5411" s="9"/>
      <c r="L5411" s="9"/>
      <c r="O5411" s="9"/>
      <c r="P5411" s="9"/>
      <c r="R5411" s="9"/>
      <c r="U5411" s="9"/>
      <c r="AP5411" s="9"/>
      <c r="AS5411" s="9"/>
      <c r="AV5411" s="9"/>
      <c r="AW5411" s="9"/>
      <c r="AY5411" s="9"/>
      <c r="BB5411" s="9"/>
    </row>
    <row r="5412" spans="3:54">
      <c r="C5412" s="9"/>
      <c r="F5412" s="9"/>
      <c r="G5412" s="9"/>
      <c r="I5412" s="9"/>
      <c r="L5412" s="9"/>
      <c r="O5412" s="9"/>
      <c r="P5412" s="9"/>
      <c r="R5412" s="9"/>
      <c r="U5412" s="9"/>
      <c r="AP5412" s="9"/>
      <c r="AS5412" s="9"/>
      <c r="AV5412" s="9"/>
      <c r="AW5412" s="9"/>
      <c r="AY5412" s="9"/>
      <c r="BB5412" s="9"/>
    </row>
    <row r="5413" spans="3:54">
      <c r="C5413" s="9"/>
      <c r="F5413" s="9"/>
      <c r="G5413" s="9"/>
      <c r="I5413" s="9"/>
      <c r="L5413" s="9"/>
      <c r="O5413" s="9"/>
      <c r="P5413" s="9"/>
      <c r="R5413" s="9"/>
      <c r="U5413" s="9"/>
      <c r="AP5413" s="9"/>
      <c r="AS5413" s="9"/>
      <c r="AV5413" s="9"/>
      <c r="AW5413" s="9"/>
      <c r="AY5413" s="9"/>
      <c r="BB5413" s="9"/>
    </row>
    <row r="5414" spans="3:54">
      <c r="C5414" s="9"/>
      <c r="F5414" s="9"/>
      <c r="G5414" s="9"/>
      <c r="I5414" s="9"/>
      <c r="L5414" s="9"/>
      <c r="O5414" s="9"/>
      <c r="P5414" s="9"/>
      <c r="R5414" s="9"/>
      <c r="U5414" s="9"/>
      <c r="AP5414" s="9"/>
      <c r="AS5414" s="9"/>
      <c r="AV5414" s="9"/>
      <c r="AW5414" s="9"/>
      <c r="AY5414" s="9"/>
      <c r="BB5414" s="9"/>
    </row>
    <row r="5415" spans="3:54">
      <c r="C5415" s="9"/>
      <c r="F5415" s="9"/>
      <c r="G5415" s="9"/>
      <c r="I5415" s="9"/>
      <c r="L5415" s="9"/>
      <c r="O5415" s="9"/>
      <c r="P5415" s="9"/>
      <c r="R5415" s="9"/>
      <c r="U5415" s="9"/>
      <c r="AP5415" s="9"/>
      <c r="AS5415" s="9"/>
      <c r="AV5415" s="9"/>
      <c r="AW5415" s="9"/>
      <c r="AY5415" s="9"/>
      <c r="BB5415" s="9"/>
    </row>
    <row r="5416" spans="3:54">
      <c r="C5416" s="9"/>
      <c r="F5416" s="9"/>
      <c r="G5416" s="9"/>
      <c r="I5416" s="9"/>
      <c r="L5416" s="9"/>
      <c r="O5416" s="9"/>
      <c r="P5416" s="9"/>
      <c r="R5416" s="9"/>
      <c r="U5416" s="9"/>
      <c r="AP5416" s="9"/>
      <c r="AS5416" s="9"/>
      <c r="AV5416" s="9"/>
      <c r="AW5416" s="9"/>
      <c r="AY5416" s="9"/>
      <c r="BB5416" s="9"/>
    </row>
    <row r="5417" spans="3:54">
      <c r="C5417" s="9"/>
      <c r="F5417" s="9"/>
      <c r="G5417" s="9"/>
      <c r="I5417" s="9"/>
      <c r="L5417" s="9"/>
      <c r="O5417" s="9"/>
      <c r="P5417" s="9"/>
      <c r="R5417" s="9"/>
      <c r="U5417" s="9"/>
      <c r="AP5417" s="9"/>
      <c r="AS5417" s="9"/>
      <c r="AV5417" s="9"/>
      <c r="AW5417" s="9"/>
      <c r="AY5417" s="9"/>
      <c r="BB5417" s="9"/>
    </row>
    <row r="5418" spans="3:54">
      <c r="C5418" s="9"/>
      <c r="F5418" s="9"/>
      <c r="G5418" s="9"/>
      <c r="I5418" s="9"/>
      <c r="L5418" s="9"/>
      <c r="O5418" s="9"/>
      <c r="P5418" s="9"/>
      <c r="R5418" s="9"/>
      <c r="U5418" s="9"/>
      <c r="AP5418" s="9"/>
      <c r="AS5418" s="9"/>
      <c r="AV5418" s="9"/>
      <c r="AW5418" s="9"/>
      <c r="AY5418" s="9"/>
      <c r="BB5418" s="9"/>
    </row>
    <row r="5419" spans="3:54">
      <c r="C5419" s="9"/>
      <c r="F5419" s="9"/>
      <c r="G5419" s="9"/>
      <c r="I5419" s="9"/>
      <c r="L5419" s="9"/>
      <c r="O5419" s="9"/>
      <c r="P5419" s="9"/>
      <c r="R5419" s="9"/>
      <c r="U5419" s="9"/>
      <c r="AP5419" s="9"/>
      <c r="AS5419" s="9"/>
      <c r="AV5419" s="9"/>
      <c r="AW5419" s="9"/>
      <c r="AY5419" s="9"/>
      <c r="BB5419" s="9"/>
    </row>
    <row r="5420" spans="3:54">
      <c r="C5420" s="9"/>
      <c r="F5420" s="9"/>
      <c r="G5420" s="9"/>
      <c r="I5420" s="9"/>
      <c r="L5420" s="9"/>
      <c r="O5420" s="9"/>
      <c r="P5420" s="9"/>
      <c r="R5420" s="9"/>
      <c r="U5420" s="9"/>
      <c r="AP5420" s="9"/>
      <c r="AS5420" s="9"/>
      <c r="AV5420" s="9"/>
      <c r="AW5420" s="9"/>
      <c r="AY5420" s="9"/>
      <c r="BB5420" s="9"/>
    </row>
    <row r="5421" spans="3:54">
      <c r="C5421" s="9"/>
      <c r="F5421" s="9"/>
      <c r="G5421" s="9"/>
      <c r="I5421" s="9"/>
      <c r="L5421" s="9"/>
      <c r="O5421" s="9"/>
      <c r="P5421" s="9"/>
      <c r="R5421" s="9"/>
      <c r="U5421" s="9"/>
      <c r="AP5421" s="9"/>
      <c r="AS5421" s="9"/>
      <c r="AV5421" s="9"/>
      <c r="AW5421" s="9"/>
      <c r="AY5421" s="9"/>
      <c r="BB5421" s="9"/>
    </row>
    <row r="5422" spans="3:54">
      <c r="C5422" s="9"/>
      <c r="F5422" s="9"/>
      <c r="G5422" s="9"/>
      <c r="I5422" s="9"/>
      <c r="L5422" s="9"/>
      <c r="O5422" s="9"/>
      <c r="P5422" s="9"/>
      <c r="R5422" s="9"/>
      <c r="U5422" s="9"/>
      <c r="AP5422" s="9"/>
      <c r="AS5422" s="9"/>
      <c r="AV5422" s="9"/>
      <c r="AW5422" s="9"/>
      <c r="AY5422" s="9"/>
      <c r="BB5422" s="9"/>
    </row>
    <row r="5423" spans="3:54">
      <c r="C5423" s="9"/>
      <c r="F5423" s="9"/>
      <c r="G5423" s="9"/>
      <c r="I5423" s="9"/>
      <c r="L5423" s="9"/>
      <c r="O5423" s="9"/>
      <c r="P5423" s="9"/>
      <c r="R5423" s="9"/>
      <c r="U5423" s="9"/>
      <c r="AP5423" s="9"/>
      <c r="AS5423" s="9"/>
      <c r="AV5423" s="9"/>
      <c r="AW5423" s="9"/>
      <c r="AY5423" s="9"/>
      <c r="BB5423" s="9"/>
    </row>
    <row r="5424" spans="3:54">
      <c r="C5424" s="9"/>
      <c r="F5424" s="9"/>
      <c r="G5424" s="9"/>
      <c r="I5424" s="9"/>
      <c r="L5424" s="9"/>
      <c r="O5424" s="9"/>
      <c r="P5424" s="9"/>
      <c r="R5424" s="9"/>
      <c r="U5424" s="9"/>
      <c r="AP5424" s="9"/>
      <c r="AS5424" s="9"/>
      <c r="AV5424" s="9"/>
      <c r="AW5424" s="9"/>
      <c r="AY5424" s="9"/>
      <c r="BB5424" s="9"/>
    </row>
    <row r="5425" spans="3:54">
      <c r="C5425" s="9"/>
      <c r="F5425" s="9"/>
      <c r="G5425" s="9"/>
      <c r="I5425" s="9"/>
      <c r="L5425" s="9"/>
      <c r="O5425" s="9"/>
      <c r="P5425" s="9"/>
      <c r="R5425" s="9"/>
      <c r="U5425" s="9"/>
      <c r="AP5425" s="9"/>
      <c r="AS5425" s="9"/>
      <c r="AV5425" s="9"/>
      <c r="AW5425" s="9"/>
      <c r="AY5425" s="9"/>
      <c r="BB5425" s="9"/>
    </row>
    <row r="5426" spans="3:54">
      <c r="C5426" s="9"/>
      <c r="F5426" s="9"/>
      <c r="G5426" s="9"/>
      <c r="I5426" s="9"/>
      <c r="L5426" s="9"/>
      <c r="O5426" s="9"/>
      <c r="P5426" s="9"/>
      <c r="R5426" s="9"/>
      <c r="U5426" s="9"/>
      <c r="AP5426" s="9"/>
      <c r="AS5426" s="9"/>
      <c r="AV5426" s="9"/>
      <c r="AW5426" s="9"/>
      <c r="AY5426" s="9"/>
      <c r="BB5426" s="9"/>
    </row>
    <row r="5427" spans="3:54">
      <c r="C5427" s="9"/>
      <c r="F5427" s="9"/>
      <c r="G5427" s="9"/>
      <c r="I5427" s="9"/>
      <c r="L5427" s="9"/>
      <c r="O5427" s="9"/>
      <c r="P5427" s="9"/>
      <c r="R5427" s="9"/>
      <c r="U5427" s="9"/>
      <c r="AP5427" s="9"/>
      <c r="AS5427" s="9"/>
      <c r="AV5427" s="9"/>
      <c r="AW5427" s="9"/>
      <c r="AY5427" s="9"/>
      <c r="BB5427" s="9"/>
    </row>
    <row r="5428" spans="3:54">
      <c r="C5428" s="9"/>
      <c r="F5428" s="9"/>
      <c r="G5428" s="9"/>
      <c r="I5428" s="9"/>
      <c r="L5428" s="9"/>
      <c r="O5428" s="9"/>
      <c r="P5428" s="9"/>
      <c r="R5428" s="9"/>
      <c r="U5428" s="9"/>
      <c r="AP5428" s="9"/>
      <c r="AS5428" s="9"/>
      <c r="AV5428" s="9"/>
      <c r="AW5428" s="9"/>
      <c r="AY5428" s="9"/>
      <c r="BB5428" s="9"/>
    </row>
    <row r="5429" spans="3:54">
      <c r="C5429" s="9"/>
      <c r="F5429" s="9"/>
      <c r="G5429" s="9"/>
      <c r="I5429" s="9"/>
      <c r="L5429" s="9"/>
      <c r="O5429" s="9"/>
      <c r="P5429" s="9"/>
      <c r="R5429" s="9"/>
      <c r="U5429" s="9"/>
      <c r="AP5429" s="9"/>
      <c r="AS5429" s="9"/>
      <c r="AV5429" s="9"/>
      <c r="AW5429" s="9"/>
      <c r="AY5429" s="9"/>
      <c r="BB5429" s="9"/>
    </row>
    <row r="5430" spans="3:54">
      <c r="C5430" s="9"/>
      <c r="F5430" s="9"/>
      <c r="G5430" s="9"/>
      <c r="I5430" s="9"/>
      <c r="L5430" s="9"/>
      <c r="O5430" s="9"/>
      <c r="P5430" s="9"/>
      <c r="R5430" s="9"/>
      <c r="U5430" s="9"/>
      <c r="AP5430" s="9"/>
      <c r="AS5430" s="9"/>
      <c r="AV5430" s="9"/>
      <c r="AW5430" s="9"/>
      <c r="AY5430" s="9"/>
      <c r="BB5430" s="9"/>
    </row>
    <row r="5431" spans="3:54">
      <c r="C5431" s="9"/>
      <c r="F5431" s="9"/>
      <c r="G5431" s="9"/>
      <c r="I5431" s="9"/>
      <c r="L5431" s="9"/>
      <c r="O5431" s="9"/>
      <c r="P5431" s="9"/>
      <c r="R5431" s="9"/>
      <c r="U5431" s="9"/>
      <c r="AP5431" s="9"/>
      <c r="AS5431" s="9"/>
      <c r="AV5431" s="9"/>
      <c r="AW5431" s="9"/>
      <c r="AY5431" s="9"/>
      <c r="BB5431" s="9"/>
    </row>
    <row r="5432" spans="3:54">
      <c r="C5432" s="9"/>
      <c r="F5432" s="9"/>
      <c r="G5432" s="9"/>
      <c r="I5432" s="9"/>
      <c r="L5432" s="9"/>
      <c r="O5432" s="9"/>
      <c r="P5432" s="9"/>
      <c r="R5432" s="9"/>
      <c r="U5432" s="9"/>
      <c r="AP5432" s="9"/>
      <c r="AS5432" s="9"/>
      <c r="AV5432" s="9"/>
      <c r="AW5432" s="9"/>
      <c r="AY5432" s="9"/>
      <c r="BB5432" s="9"/>
    </row>
    <row r="5433" spans="3:54">
      <c r="C5433" s="9"/>
      <c r="F5433" s="9"/>
      <c r="G5433" s="9"/>
      <c r="I5433" s="9"/>
      <c r="L5433" s="9"/>
      <c r="O5433" s="9"/>
      <c r="P5433" s="9"/>
      <c r="R5433" s="9"/>
      <c r="U5433" s="9"/>
      <c r="AP5433" s="9"/>
      <c r="AS5433" s="9"/>
      <c r="AV5433" s="9"/>
      <c r="AW5433" s="9"/>
      <c r="AY5433" s="9"/>
      <c r="BB5433" s="9"/>
    </row>
    <row r="5434" spans="3:54">
      <c r="C5434" s="9"/>
      <c r="F5434" s="9"/>
      <c r="G5434" s="9"/>
      <c r="I5434" s="9"/>
      <c r="L5434" s="9"/>
      <c r="O5434" s="9"/>
      <c r="P5434" s="9"/>
      <c r="R5434" s="9"/>
      <c r="U5434" s="9"/>
      <c r="AP5434" s="9"/>
      <c r="AS5434" s="9"/>
      <c r="AV5434" s="9"/>
      <c r="AW5434" s="9"/>
      <c r="AY5434" s="9"/>
      <c r="BB5434" s="9"/>
    </row>
    <row r="5435" spans="3:54">
      <c r="C5435" s="9"/>
      <c r="F5435" s="9"/>
      <c r="G5435" s="9"/>
      <c r="I5435" s="9"/>
      <c r="L5435" s="9"/>
      <c r="O5435" s="9"/>
      <c r="P5435" s="9"/>
      <c r="R5435" s="9"/>
      <c r="U5435" s="9"/>
      <c r="AP5435" s="9"/>
      <c r="AS5435" s="9"/>
      <c r="AV5435" s="9"/>
      <c r="AW5435" s="9"/>
      <c r="AY5435" s="9"/>
      <c r="BB5435" s="9"/>
    </row>
    <row r="5436" spans="3:54">
      <c r="C5436" s="9"/>
      <c r="F5436" s="9"/>
      <c r="G5436" s="9"/>
      <c r="I5436" s="9"/>
      <c r="L5436" s="9"/>
      <c r="O5436" s="9"/>
      <c r="P5436" s="9"/>
      <c r="R5436" s="9"/>
      <c r="U5436" s="9"/>
      <c r="AP5436" s="9"/>
      <c r="AS5436" s="9"/>
      <c r="AV5436" s="9"/>
      <c r="AW5436" s="9"/>
      <c r="AY5436" s="9"/>
      <c r="BB5436" s="9"/>
    </row>
    <row r="5437" spans="3:54">
      <c r="C5437" s="9"/>
      <c r="F5437" s="9"/>
      <c r="G5437" s="9"/>
      <c r="I5437" s="9"/>
      <c r="L5437" s="9"/>
      <c r="O5437" s="9"/>
      <c r="P5437" s="9"/>
      <c r="R5437" s="9"/>
      <c r="U5437" s="9"/>
      <c r="AP5437" s="9"/>
      <c r="AS5437" s="9"/>
      <c r="AV5437" s="9"/>
      <c r="AW5437" s="9"/>
      <c r="AY5437" s="9"/>
      <c r="BB5437" s="9"/>
    </row>
    <row r="5438" spans="3:54">
      <c r="C5438" s="9"/>
      <c r="F5438" s="9"/>
      <c r="G5438" s="9"/>
      <c r="I5438" s="9"/>
      <c r="L5438" s="9"/>
      <c r="O5438" s="9"/>
      <c r="P5438" s="9"/>
      <c r="R5438" s="9"/>
      <c r="U5438" s="9"/>
      <c r="AP5438" s="9"/>
      <c r="AS5438" s="9"/>
      <c r="AV5438" s="9"/>
      <c r="AW5438" s="9"/>
      <c r="AY5438" s="9"/>
      <c r="BB5438" s="9"/>
    </row>
    <row r="5439" spans="3:54">
      <c r="C5439" s="9"/>
      <c r="F5439" s="9"/>
      <c r="G5439" s="9"/>
      <c r="I5439" s="9"/>
      <c r="L5439" s="9"/>
      <c r="O5439" s="9"/>
      <c r="P5439" s="9"/>
      <c r="R5439" s="9"/>
      <c r="U5439" s="9"/>
      <c r="AP5439" s="9"/>
      <c r="AS5439" s="9"/>
      <c r="AV5439" s="9"/>
      <c r="AW5439" s="9"/>
      <c r="AY5439" s="9"/>
      <c r="BB5439" s="9"/>
    </row>
    <row r="5440" spans="3:54">
      <c r="C5440" s="9"/>
      <c r="F5440" s="9"/>
      <c r="G5440" s="9"/>
      <c r="I5440" s="9"/>
      <c r="L5440" s="9"/>
      <c r="O5440" s="9"/>
      <c r="P5440" s="9"/>
      <c r="R5440" s="9"/>
      <c r="U5440" s="9"/>
      <c r="AP5440" s="9"/>
      <c r="AS5440" s="9"/>
      <c r="AV5440" s="9"/>
      <c r="AW5440" s="9"/>
      <c r="AY5440" s="9"/>
      <c r="BB5440" s="9"/>
    </row>
    <row r="5441" spans="3:54">
      <c r="C5441" s="9"/>
      <c r="F5441" s="9"/>
      <c r="G5441" s="9"/>
      <c r="I5441" s="9"/>
      <c r="L5441" s="9"/>
      <c r="O5441" s="9"/>
      <c r="P5441" s="9"/>
      <c r="R5441" s="9"/>
      <c r="U5441" s="9"/>
      <c r="AP5441" s="9"/>
      <c r="AS5441" s="9"/>
      <c r="AV5441" s="9"/>
      <c r="AW5441" s="9"/>
      <c r="AY5441" s="9"/>
      <c r="BB5441" s="9"/>
    </row>
    <row r="5442" spans="3:54">
      <c r="C5442" s="9"/>
      <c r="F5442" s="9"/>
      <c r="G5442" s="9"/>
      <c r="I5442" s="9"/>
      <c r="L5442" s="9"/>
      <c r="O5442" s="9"/>
      <c r="P5442" s="9"/>
      <c r="R5442" s="9"/>
      <c r="U5442" s="9"/>
      <c r="AP5442" s="9"/>
      <c r="AS5442" s="9"/>
      <c r="AV5442" s="9"/>
      <c r="AW5442" s="9"/>
      <c r="AY5442" s="9"/>
      <c r="BB5442" s="9"/>
    </row>
    <row r="5443" spans="3:54">
      <c r="C5443" s="9"/>
      <c r="F5443" s="9"/>
      <c r="G5443" s="9"/>
      <c r="I5443" s="9"/>
      <c r="L5443" s="9"/>
      <c r="O5443" s="9"/>
      <c r="P5443" s="9"/>
      <c r="R5443" s="9"/>
      <c r="U5443" s="9"/>
      <c r="AP5443" s="9"/>
      <c r="AS5443" s="9"/>
      <c r="AV5443" s="9"/>
      <c r="AW5443" s="9"/>
      <c r="AY5443" s="9"/>
      <c r="BB5443" s="9"/>
    </row>
    <row r="5444" spans="3:54">
      <c r="C5444" s="9"/>
      <c r="F5444" s="9"/>
      <c r="G5444" s="9"/>
      <c r="I5444" s="9"/>
      <c r="L5444" s="9"/>
      <c r="O5444" s="9"/>
      <c r="P5444" s="9"/>
      <c r="R5444" s="9"/>
      <c r="U5444" s="9"/>
      <c r="AP5444" s="9"/>
      <c r="AS5444" s="9"/>
      <c r="AV5444" s="9"/>
      <c r="AW5444" s="9"/>
      <c r="AY5444" s="9"/>
      <c r="BB5444" s="9"/>
    </row>
    <row r="5445" spans="3:54">
      <c r="C5445" s="9"/>
      <c r="F5445" s="9"/>
      <c r="G5445" s="9"/>
      <c r="I5445" s="9"/>
      <c r="L5445" s="9"/>
      <c r="O5445" s="9"/>
      <c r="P5445" s="9"/>
      <c r="R5445" s="9"/>
      <c r="U5445" s="9"/>
      <c r="AP5445" s="9"/>
      <c r="AS5445" s="9"/>
      <c r="AV5445" s="9"/>
      <c r="AW5445" s="9"/>
      <c r="AY5445" s="9"/>
      <c r="BB5445" s="9"/>
    </row>
    <row r="5446" spans="3:54">
      <c r="C5446" s="9"/>
      <c r="F5446" s="9"/>
      <c r="G5446" s="9"/>
      <c r="I5446" s="9"/>
      <c r="L5446" s="9"/>
      <c r="O5446" s="9"/>
      <c r="P5446" s="9"/>
      <c r="R5446" s="9"/>
      <c r="U5446" s="9"/>
      <c r="AP5446" s="9"/>
      <c r="AS5446" s="9"/>
      <c r="AV5446" s="9"/>
      <c r="AW5446" s="9"/>
      <c r="AY5446" s="9"/>
      <c r="BB5446" s="9"/>
    </row>
    <row r="5447" spans="3:54">
      <c r="C5447" s="9"/>
      <c r="F5447" s="9"/>
      <c r="G5447" s="9"/>
      <c r="I5447" s="9"/>
      <c r="L5447" s="9"/>
      <c r="O5447" s="9"/>
      <c r="P5447" s="9"/>
      <c r="R5447" s="9"/>
      <c r="U5447" s="9"/>
      <c r="AP5447" s="9"/>
      <c r="AS5447" s="9"/>
      <c r="AV5447" s="9"/>
      <c r="AW5447" s="9"/>
      <c r="AY5447" s="9"/>
      <c r="BB5447" s="9"/>
    </row>
    <row r="5448" spans="3:54">
      <c r="C5448" s="9"/>
      <c r="F5448" s="9"/>
      <c r="G5448" s="9"/>
      <c r="I5448" s="9"/>
      <c r="L5448" s="9"/>
      <c r="O5448" s="9"/>
      <c r="P5448" s="9"/>
      <c r="R5448" s="9"/>
      <c r="U5448" s="9"/>
      <c r="AP5448" s="9"/>
      <c r="AS5448" s="9"/>
      <c r="AV5448" s="9"/>
      <c r="AW5448" s="9"/>
      <c r="AY5448" s="9"/>
      <c r="BB5448" s="9"/>
    </row>
    <row r="5449" spans="3:54">
      <c r="C5449" s="9"/>
      <c r="F5449" s="9"/>
      <c r="G5449" s="9"/>
      <c r="I5449" s="9"/>
      <c r="L5449" s="9"/>
      <c r="O5449" s="9"/>
      <c r="P5449" s="9"/>
      <c r="R5449" s="9"/>
      <c r="U5449" s="9"/>
      <c r="AP5449" s="9"/>
      <c r="AS5449" s="9"/>
      <c r="AV5449" s="9"/>
      <c r="AW5449" s="9"/>
      <c r="AY5449" s="9"/>
      <c r="BB5449" s="9"/>
    </row>
    <row r="5450" spans="3:54">
      <c r="C5450" s="9"/>
      <c r="F5450" s="9"/>
      <c r="G5450" s="9"/>
      <c r="I5450" s="9"/>
      <c r="L5450" s="9"/>
      <c r="O5450" s="9"/>
      <c r="P5450" s="9"/>
      <c r="R5450" s="9"/>
      <c r="U5450" s="9"/>
      <c r="AP5450" s="9"/>
      <c r="AS5450" s="9"/>
      <c r="AV5450" s="9"/>
      <c r="AW5450" s="9"/>
      <c r="AY5450" s="9"/>
      <c r="BB5450" s="9"/>
    </row>
    <row r="5451" spans="3:54">
      <c r="C5451" s="9"/>
      <c r="F5451" s="9"/>
      <c r="G5451" s="9"/>
      <c r="I5451" s="9"/>
      <c r="L5451" s="9"/>
      <c r="O5451" s="9"/>
      <c r="P5451" s="9"/>
      <c r="R5451" s="9"/>
      <c r="U5451" s="9"/>
      <c r="AP5451" s="9"/>
      <c r="AS5451" s="9"/>
      <c r="AV5451" s="9"/>
      <c r="AW5451" s="9"/>
      <c r="AY5451" s="9"/>
      <c r="BB5451" s="9"/>
    </row>
    <row r="5452" spans="3:54">
      <c r="C5452" s="9"/>
      <c r="F5452" s="9"/>
      <c r="G5452" s="9"/>
      <c r="I5452" s="9"/>
      <c r="L5452" s="9"/>
      <c r="O5452" s="9"/>
      <c r="P5452" s="9"/>
      <c r="R5452" s="9"/>
      <c r="U5452" s="9"/>
      <c r="AP5452" s="9"/>
      <c r="AS5452" s="9"/>
      <c r="AV5452" s="9"/>
      <c r="AW5452" s="9"/>
      <c r="AY5452" s="9"/>
      <c r="BB5452" s="9"/>
    </row>
    <row r="5453" spans="3:54">
      <c r="C5453" s="9"/>
      <c r="F5453" s="9"/>
      <c r="G5453" s="9"/>
      <c r="I5453" s="9"/>
      <c r="L5453" s="9"/>
      <c r="O5453" s="9"/>
      <c r="P5453" s="9"/>
      <c r="R5453" s="9"/>
      <c r="U5453" s="9"/>
      <c r="AP5453" s="9"/>
      <c r="AS5453" s="9"/>
      <c r="AV5453" s="9"/>
      <c r="AW5453" s="9"/>
      <c r="AY5453" s="9"/>
      <c r="BB5453" s="9"/>
    </row>
    <row r="5454" spans="3:54">
      <c r="C5454" s="9"/>
      <c r="F5454" s="9"/>
      <c r="G5454" s="9"/>
      <c r="I5454" s="9"/>
      <c r="L5454" s="9"/>
      <c r="O5454" s="9"/>
      <c r="P5454" s="9"/>
      <c r="R5454" s="9"/>
      <c r="U5454" s="9"/>
      <c r="AP5454" s="9"/>
      <c r="AS5454" s="9"/>
      <c r="AV5454" s="9"/>
      <c r="AW5454" s="9"/>
      <c r="AY5454" s="9"/>
      <c r="BB5454" s="9"/>
    </row>
    <row r="5455" spans="3:54">
      <c r="C5455" s="9"/>
      <c r="F5455" s="9"/>
      <c r="G5455" s="9"/>
      <c r="I5455" s="9"/>
      <c r="L5455" s="9"/>
      <c r="O5455" s="9"/>
      <c r="P5455" s="9"/>
      <c r="R5455" s="9"/>
      <c r="U5455" s="9"/>
      <c r="AP5455" s="9"/>
      <c r="AS5455" s="9"/>
      <c r="AV5455" s="9"/>
      <c r="AW5455" s="9"/>
      <c r="AY5455" s="9"/>
      <c r="BB5455" s="9"/>
    </row>
    <row r="5456" spans="3:54">
      <c r="C5456" s="9"/>
      <c r="F5456" s="9"/>
      <c r="G5456" s="9"/>
      <c r="I5456" s="9"/>
      <c r="L5456" s="9"/>
      <c r="O5456" s="9"/>
      <c r="P5456" s="9"/>
      <c r="R5456" s="9"/>
      <c r="U5456" s="9"/>
      <c r="AP5456" s="9"/>
      <c r="AS5456" s="9"/>
      <c r="AV5456" s="9"/>
      <c r="AW5456" s="9"/>
      <c r="AY5456" s="9"/>
      <c r="BB5456" s="9"/>
    </row>
    <row r="5457" spans="3:54">
      <c r="C5457" s="9"/>
      <c r="F5457" s="9"/>
      <c r="G5457" s="9"/>
      <c r="I5457" s="9"/>
      <c r="L5457" s="9"/>
      <c r="O5457" s="9"/>
      <c r="P5457" s="9"/>
      <c r="R5457" s="9"/>
      <c r="U5457" s="9"/>
      <c r="AP5457" s="9"/>
      <c r="AS5457" s="9"/>
      <c r="AV5457" s="9"/>
      <c r="AW5457" s="9"/>
      <c r="AY5457" s="9"/>
      <c r="BB5457" s="9"/>
    </row>
    <row r="5458" spans="3:54">
      <c r="C5458" s="9"/>
      <c r="F5458" s="9"/>
      <c r="G5458" s="9"/>
      <c r="I5458" s="9"/>
      <c r="L5458" s="9"/>
      <c r="O5458" s="9"/>
      <c r="P5458" s="9"/>
      <c r="R5458" s="9"/>
      <c r="U5458" s="9"/>
      <c r="AP5458" s="9"/>
      <c r="AS5458" s="9"/>
      <c r="AV5458" s="9"/>
      <c r="AW5458" s="9"/>
      <c r="AY5458" s="9"/>
      <c r="BB5458" s="9"/>
    </row>
    <row r="5459" spans="3:54">
      <c r="C5459" s="9"/>
      <c r="F5459" s="9"/>
      <c r="G5459" s="9"/>
      <c r="I5459" s="9"/>
      <c r="L5459" s="9"/>
      <c r="O5459" s="9"/>
      <c r="P5459" s="9"/>
      <c r="R5459" s="9"/>
      <c r="U5459" s="9"/>
      <c r="AP5459" s="9"/>
      <c r="AS5459" s="9"/>
      <c r="AV5459" s="9"/>
      <c r="AW5459" s="9"/>
      <c r="AY5459" s="9"/>
      <c r="BB5459" s="9"/>
    </row>
    <row r="5460" spans="3:54">
      <c r="C5460" s="9"/>
      <c r="F5460" s="9"/>
      <c r="G5460" s="9"/>
      <c r="I5460" s="9"/>
      <c r="L5460" s="9"/>
      <c r="O5460" s="9"/>
      <c r="P5460" s="9"/>
      <c r="R5460" s="9"/>
      <c r="U5460" s="9"/>
      <c r="AP5460" s="9"/>
      <c r="AS5460" s="9"/>
      <c r="AV5460" s="9"/>
      <c r="AW5460" s="9"/>
      <c r="AY5460" s="9"/>
      <c r="BB5460" s="9"/>
    </row>
    <row r="5461" spans="3:54">
      <c r="C5461" s="9"/>
      <c r="F5461" s="9"/>
      <c r="G5461" s="9"/>
      <c r="I5461" s="9"/>
      <c r="L5461" s="9"/>
      <c r="O5461" s="9"/>
      <c r="P5461" s="9"/>
      <c r="R5461" s="9"/>
      <c r="U5461" s="9"/>
      <c r="AP5461" s="9"/>
      <c r="AS5461" s="9"/>
      <c r="AV5461" s="9"/>
      <c r="AW5461" s="9"/>
      <c r="AY5461" s="9"/>
      <c r="BB5461" s="9"/>
    </row>
    <row r="5462" spans="3:54">
      <c r="C5462" s="9"/>
      <c r="F5462" s="9"/>
      <c r="G5462" s="9"/>
      <c r="I5462" s="9"/>
      <c r="L5462" s="9"/>
      <c r="O5462" s="9"/>
      <c r="P5462" s="9"/>
      <c r="R5462" s="9"/>
      <c r="U5462" s="9"/>
      <c r="AP5462" s="9"/>
      <c r="AS5462" s="9"/>
      <c r="AV5462" s="9"/>
      <c r="AW5462" s="9"/>
      <c r="AY5462" s="9"/>
      <c r="BB5462" s="9"/>
    </row>
    <row r="5463" spans="3:54">
      <c r="C5463" s="9"/>
      <c r="F5463" s="9"/>
      <c r="G5463" s="9"/>
      <c r="I5463" s="9"/>
      <c r="L5463" s="9"/>
      <c r="O5463" s="9"/>
      <c r="P5463" s="9"/>
      <c r="R5463" s="9"/>
      <c r="U5463" s="9"/>
      <c r="AP5463" s="9"/>
      <c r="AS5463" s="9"/>
      <c r="AV5463" s="9"/>
      <c r="AW5463" s="9"/>
      <c r="AY5463" s="9"/>
      <c r="BB5463" s="9"/>
    </row>
    <row r="5464" spans="3:54">
      <c r="C5464" s="9"/>
      <c r="F5464" s="9"/>
      <c r="G5464" s="9"/>
      <c r="I5464" s="9"/>
      <c r="L5464" s="9"/>
      <c r="O5464" s="9"/>
      <c r="P5464" s="9"/>
      <c r="R5464" s="9"/>
      <c r="U5464" s="9"/>
      <c r="AP5464" s="9"/>
      <c r="AS5464" s="9"/>
      <c r="AV5464" s="9"/>
      <c r="AW5464" s="9"/>
      <c r="AY5464" s="9"/>
      <c r="BB5464" s="9"/>
    </row>
    <row r="5465" spans="3:54">
      <c r="C5465" s="9"/>
      <c r="F5465" s="9"/>
      <c r="G5465" s="9"/>
      <c r="I5465" s="9"/>
      <c r="L5465" s="9"/>
      <c r="O5465" s="9"/>
      <c r="P5465" s="9"/>
      <c r="R5465" s="9"/>
      <c r="U5465" s="9"/>
      <c r="AP5465" s="9"/>
      <c r="AS5465" s="9"/>
      <c r="AV5465" s="9"/>
      <c r="AW5465" s="9"/>
      <c r="AY5465" s="9"/>
      <c r="BB5465" s="9"/>
    </row>
    <row r="5466" spans="3:54">
      <c r="C5466" s="9"/>
      <c r="F5466" s="9"/>
      <c r="G5466" s="9"/>
      <c r="I5466" s="9"/>
      <c r="L5466" s="9"/>
      <c r="O5466" s="9"/>
      <c r="P5466" s="9"/>
      <c r="R5466" s="9"/>
      <c r="U5466" s="9"/>
      <c r="AP5466" s="9"/>
      <c r="AS5466" s="9"/>
      <c r="AV5466" s="9"/>
      <c r="AW5466" s="9"/>
      <c r="AY5466" s="9"/>
      <c r="BB5466" s="9"/>
    </row>
    <row r="5467" spans="3:54">
      <c r="C5467" s="9"/>
      <c r="F5467" s="9"/>
      <c r="G5467" s="9"/>
      <c r="I5467" s="9"/>
      <c r="L5467" s="9"/>
      <c r="O5467" s="9"/>
      <c r="P5467" s="9"/>
      <c r="R5467" s="9"/>
      <c r="U5467" s="9"/>
      <c r="AP5467" s="9"/>
      <c r="AS5467" s="9"/>
      <c r="AV5467" s="9"/>
      <c r="AW5467" s="9"/>
      <c r="AY5467" s="9"/>
      <c r="BB5467" s="9"/>
    </row>
    <row r="5468" spans="3:54">
      <c r="C5468" s="9"/>
      <c r="F5468" s="9"/>
      <c r="G5468" s="9"/>
      <c r="I5468" s="9"/>
      <c r="L5468" s="9"/>
      <c r="O5468" s="9"/>
      <c r="P5468" s="9"/>
      <c r="R5468" s="9"/>
      <c r="U5468" s="9"/>
      <c r="AP5468" s="9"/>
      <c r="AS5468" s="9"/>
      <c r="AV5468" s="9"/>
      <c r="AW5468" s="9"/>
      <c r="AY5468" s="9"/>
      <c r="BB5468" s="9"/>
    </row>
    <row r="5469" spans="3:54">
      <c r="C5469" s="9"/>
      <c r="F5469" s="9"/>
      <c r="G5469" s="9"/>
      <c r="I5469" s="9"/>
      <c r="L5469" s="9"/>
      <c r="O5469" s="9"/>
      <c r="P5469" s="9"/>
      <c r="R5469" s="9"/>
      <c r="U5469" s="9"/>
      <c r="AP5469" s="9"/>
      <c r="AS5469" s="9"/>
      <c r="AV5469" s="9"/>
      <c r="AW5469" s="9"/>
      <c r="AY5469" s="9"/>
      <c r="BB5469" s="9"/>
    </row>
    <row r="5470" spans="3:54">
      <c r="C5470" s="9"/>
      <c r="F5470" s="9"/>
      <c r="G5470" s="9"/>
      <c r="I5470" s="9"/>
      <c r="L5470" s="9"/>
      <c r="O5470" s="9"/>
      <c r="P5470" s="9"/>
      <c r="R5470" s="9"/>
      <c r="U5470" s="9"/>
      <c r="AP5470" s="9"/>
      <c r="AS5470" s="9"/>
      <c r="AV5470" s="9"/>
      <c r="AW5470" s="9"/>
      <c r="AY5470" s="9"/>
      <c r="BB5470" s="9"/>
    </row>
    <row r="5471" spans="3:54">
      <c r="C5471" s="9"/>
      <c r="F5471" s="9"/>
      <c r="G5471" s="9"/>
      <c r="I5471" s="9"/>
      <c r="L5471" s="9"/>
      <c r="O5471" s="9"/>
      <c r="P5471" s="9"/>
      <c r="R5471" s="9"/>
      <c r="U5471" s="9"/>
      <c r="AP5471" s="9"/>
      <c r="AS5471" s="9"/>
      <c r="AV5471" s="9"/>
      <c r="AW5471" s="9"/>
      <c r="AY5471" s="9"/>
      <c r="BB5471" s="9"/>
    </row>
    <row r="5472" spans="3:54">
      <c r="C5472" s="9"/>
      <c r="F5472" s="9"/>
      <c r="G5472" s="9"/>
      <c r="I5472" s="9"/>
      <c r="L5472" s="9"/>
      <c r="O5472" s="9"/>
      <c r="P5472" s="9"/>
      <c r="R5472" s="9"/>
      <c r="U5472" s="9"/>
      <c r="AP5472" s="9"/>
      <c r="AS5472" s="9"/>
      <c r="AV5472" s="9"/>
      <c r="AW5472" s="9"/>
      <c r="AY5472" s="9"/>
      <c r="BB5472" s="9"/>
    </row>
    <row r="5473" spans="3:54">
      <c r="C5473" s="9"/>
      <c r="F5473" s="9"/>
      <c r="G5473" s="9"/>
      <c r="I5473" s="9"/>
      <c r="L5473" s="9"/>
      <c r="O5473" s="9"/>
      <c r="P5473" s="9"/>
      <c r="R5473" s="9"/>
      <c r="U5473" s="9"/>
      <c r="AP5473" s="9"/>
      <c r="AS5473" s="9"/>
      <c r="AV5473" s="9"/>
      <c r="AW5473" s="9"/>
      <c r="AY5473" s="9"/>
      <c r="BB5473" s="9"/>
    </row>
    <row r="5474" spans="3:54">
      <c r="C5474" s="9"/>
      <c r="F5474" s="9"/>
      <c r="G5474" s="9"/>
      <c r="I5474" s="9"/>
      <c r="L5474" s="9"/>
      <c r="O5474" s="9"/>
      <c r="P5474" s="9"/>
      <c r="R5474" s="9"/>
      <c r="U5474" s="9"/>
      <c r="AP5474" s="9"/>
      <c r="AS5474" s="9"/>
      <c r="AV5474" s="9"/>
      <c r="AW5474" s="9"/>
      <c r="AY5474" s="9"/>
      <c r="BB5474" s="9"/>
    </row>
    <row r="5475" spans="3:54">
      <c r="C5475" s="9"/>
      <c r="F5475" s="9"/>
      <c r="G5475" s="9"/>
      <c r="I5475" s="9"/>
      <c r="L5475" s="9"/>
      <c r="O5475" s="9"/>
      <c r="P5475" s="9"/>
      <c r="R5475" s="9"/>
      <c r="U5475" s="9"/>
      <c r="AP5475" s="9"/>
      <c r="AS5475" s="9"/>
      <c r="AV5475" s="9"/>
      <c r="AW5475" s="9"/>
      <c r="AY5475" s="9"/>
      <c r="BB5475" s="9"/>
    </row>
    <row r="5476" spans="3:54">
      <c r="C5476" s="9"/>
      <c r="F5476" s="9"/>
      <c r="G5476" s="9"/>
      <c r="I5476" s="9"/>
      <c r="L5476" s="9"/>
      <c r="O5476" s="9"/>
      <c r="P5476" s="9"/>
      <c r="R5476" s="9"/>
      <c r="U5476" s="9"/>
      <c r="AP5476" s="9"/>
      <c r="AS5476" s="9"/>
      <c r="AV5476" s="9"/>
      <c r="AW5476" s="9"/>
      <c r="AY5476" s="9"/>
      <c r="BB5476" s="9"/>
    </row>
    <row r="5477" spans="3:54">
      <c r="C5477" s="9"/>
      <c r="F5477" s="9"/>
      <c r="G5477" s="9"/>
      <c r="I5477" s="9"/>
      <c r="L5477" s="9"/>
      <c r="O5477" s="9"/>
      <c r="P5477" s="9"/>
      <c r="R5477" s="9"/>
      <c r="U5477" s="9"/>
      <c r="AP5477" s="9"/>
      <c r="AS5477" s="9"/>
      <c r="AV5477" s="9"/>
      <c r="AW5477" s="9"/>
      <c r="AY5477" s="9"/>
      <c r="BB5477" s="9"/>
    </row>
    <row r="5478" spans="3:54">
      <c r="C5478" s="9"/>
      <c r="F5478" s="9"/>
      <c r="G5478" s="9"/>
      <c r="I5478" s="9"/>
      <c r="L5478" s="9"/>
      <c r="O5478" s="9"/>
      <c r="P5478" s="9"/>
      <c r="R5478" s="9"/>
      <c r="U5478" s="9"/>
      <c r="AP5478" s="9"/>
      <c r="AS5478" s="9"/>
      <c r="AV5478" s="9"/>
      <c r="AW5478" s="9"/>
      <c r="AY5478" s="9"/>
      <c r="BB5478" s="9"/>
    </row>
    <row r="5479" spans="3:54">
      <c r="C5479" s="9"/>
      <c r="F5479" s="9"/>
      <c r="G5479" s="9"/>
      <c r="I5479" s="9"/>
      <c r="L5479" s="9"/>
      <c r="O5479" s="9"/>
      <c r="P5479" s="9"/>
      <c r="R5479" s="9"/>
      <c r="U5479" s="9"/>
      <c r="AP5479" s="9"/>
      <c r="AS5479" s="9"/>
      <c r="AV5479" s="9"/>
      <c r="AW5479" s="9"/>
      <c r="AY5479" s="9"/>
      <c r="BB5479" s="9"/>
    </row>
    <row r="5480" spans="3:54">
      <c r="C5480" s="9"/>
      <c r="F5480" s="9"/>
      <c r="G5480" s="9"/>
      <c r="I5480" s="9"/>
      <c r="L5480" s="9"/>
      <c r="O5480" s="9"/>
      <c r="P5480" s="9"/>
      <c r="R5480" s="9"/>
      <c r="U5480" s="9"/>
      <c r="AP5480" s="9"/>
      <c r="AS5480" s="9"/>
      <c r="AV5480" s="9"/>
      <c r="AW5480" s="9"/>
      <c r="AY5480" s="9"/>
      <c r="BB5480" s="9"/>
    </row>
    <row r="5481" spans="3:54">
      <c r="C5481" s="9"/>
      <c r="F5481" s="9"/>
      <c r="G5481" s="9"/>
      <c r="I5481" s="9"/>
      <c r="L5481" s="9"/>
      <c r="O5481" s="9"/>
      <c r="P5481" s="9"/>
      <c r="R5481" s="9"/>
      <c r="U5481" s="9"/>
      <c r="AP5481" s="9"/>
      <c r="AS5481" s="9"/>
      <c r="AV5481" s="9"/>
      <c r="AW5481" s="9"/>
      <c r="AY5481" s="9"/>
      <c r="BB5481" s="9"/>
    </row>
    <row r="5482" spans="3:54">
      <c r="C5482" s="9"/>
      <c r="F5482" s="9"/>
      <c r="G5482" s="9"/>
      <c r="I5482" s="9"/>
      <c r="L5482" s="9"/>
      <c r="O5482" s="9"/>
      <c r="P5482" s="9"/>
      <c r="R5482" s="9"/>
      <c r="U5482" s="9"/>
      <c r="AP5482" s="9"/>
      <c r="AS5482" s="9"/>
      <c r="AV5482" s="9"/>
      <c r="AW5482" s="9"/>
      <c r="AY5482" s="9"/>
      <c r="BB5482" s="9"/>
    </row>
    <row r="5483" spans="3:54">
      <c r="C5483" s="9"/>
      <c r="F5483" s="9"/>
      <c r="G5483" s="9"/>
      <c r="I5483" s="9"/>
      <c r="L5483" s="9"/>
      <c r="O5483" s="9"/>
      <c r="P5483" s="9"/>
      <c r="R5483" s="9"/>
      <c r="U5483" s="9"/>
      <c r="AP5483" s="9"/>
      <c r="AS5483" s="9"/>
      <c r="AV5483" s="9"/>
      <c r="AW5483" s="9"/>
      <c r="AY5483" s="9"/>
      <c r="BB5483" s="9"/>
    </row>
    <row r="5484" spans="3:54">
      <c r="C5484" s="9"/>
      <c r="F5484" s="9"/>
      <c r="G5484" s="9"/>
      <c r="I5484" s="9"/>
      <c r="L5484" s="9"/>
      <c r="O5484" s="9"/>
      <c r="P5484" s="9"/>
      <c r="R5484" s="9"/>
      <c r="U5484" s="9"/>
      <c r="AP5484" s="9"/>
      <c r="AS5484" s="9"/>
      <c r="AV5484" s="9"/>
      <c r="AW5484" s="9"/>
      <c r="AY5484" s="9"/>
      <c r="BB5484" s="9"/>
    </row>
    <row r="5485" spans="3:54">
      <c r="C5485" s="9"/>
      <c r="F5485" s="9"/>
      <c r="G5485" s="9"/>
      <c r="I5485" s="9"/>
      <c r="L5485" s="9"/>
      <c r="O5485" s="9"/>
      <c r="P5485" s="9"/>
      <c r="R5485" s="9"/>
      <c r="U5485" s="9"/>
      <c r="AP5485" s="9"/>
      <c r="AS5485" s="9"/>
      <c r="AV5485" s="9"/>
      <c r="AW5485" s="9"/>
      <c r="AY5485" s="9"/>
      <c r="BB5485" s="9"/>
    </row>
    <row r="5486" spans="3:54">
      <c r="C5486" s="9"/>
      <c r="F5486" s="9"/>
      <c r="G5486" s="9"/>
      <c r="I5486" s="9"/>
      <c r="L5486" s="9"/>
      <c r="O5486" s="9"/>
      <c r="P5486" s="9"/>
      <c r="R5486" s="9"/>
      <c r="U5486" s="9"/>
      <c r="AP5486" s="9"/>
      <c r="AS5486" s="9"/>
      <c r="AV5486" s="9"/>
      <c r="AW5486" s="9"/>
      <c r="AY5486" s="9"/>
      <c r="BB5486" s="9"/>
    </row>
    <row r="5487" spans="3:54">
      <c r="C5487" s="9"/>
      <c r="F5487" s="9"/>
      <c r="G5487" s="9"/>
      <c r="I5487" s="9"/>
      <c r="L5487" s="9"/>
      <c r="O5487" s="9"/>
      <c r="P5487" s="9"/>
      <c r="R5487" s="9"/>
      <c r="U5487" s="9"/>
      <c r="AP5487" s="9"/>
      <c r="AS5487" s="9"/>
      <c r="AV5487" s="9"/>
      <c r="AW5487" s="9"/>
      <c r="AY5487" s="9"/>
      <c r="BB5487" s="9"/>
    </row>
    <row r="5488" spans="3:54">
      <c r="C5488" s="9"/>
      <c r="F5488" s="9"/>
      <c r="G5488" s="9"/>
      <c r="I5488" s="9"/>
      <c r="L5488" s="9"/>
      <c r="O5488" s="9"/>
      <c r="P5488" s="9"/>
      <c r="R5488" s="9"/>
      <c r="U5488" s="9"/>
      <c r="AP5488" s="9"/>
      <c r="AS5488" s="9"/>
      <c r="AV5488" s="9"/>
      <c r="AW5488" s="9"/>
      <c r="AY5488" s="9"/>
      <c r="BB5488" s="9"/>
    </row>
    <row r="5489" spans="3:54">
      <c r="C5489" s="9"/>
      <c r="F5489" s="9"/>
      <c r="G5489" s="9"/>
      <c r="I5489" s="9"/>
      <c r="L5489" s="9"/>
      <c r="O5489" s="9"/>
      <c r="P5489" s="9"/>
      <c r="R5489" s="9"/>
      <c r="U5489" s="9"/>
      <c r="AP5489" s="9"/>
      <c r="AS5489" s="9"/>
      <c r="AV5489" s="9"/>
      <c r="AW5489" s="9"/>
      <c r="AY5489" s="9"/>
      <c r="BB5489" s="9"/>
    </row>
    <row r="5490" spans="3:54">
      <c r="C5490" s="9"/>
      <c r="F5490" s="9"/>
      <c r="G5490" s="9"/>
      <c r="I5490" s="9"/>
      <c r="L5490" s="9"/>
      <c r="O5490" s="9"/>
      <c r="P5490" s="9"/>
      <c r="R5490" s="9"/>
      <c r="U5490" s="9"/>
      <c r="AP5490" s="9"/>
      <c r="AS5490" s="9"/>
      <c r="AV5490" s="9"/>
      <c r="AW5490" s="9"/>
      <c r="AY5490" s="9"/>
      <c r="BB5490" s="9"/>
    </row>
    <row r="5491" spans="3:54">
      <c r="C5491" s="9"/>
      <c r="F5491" s="9"/>
      <c r="G5491" s="9"/>
      <c r="I5491" s="9"/>
      <c r="L5491" s="9"/>
      <c r="O5491" s="9"/>
      <c r="P5491" s="9"/>
      <c r="R5491" s="9"/>
      <c r="U5491" s="9"/>
      <c r="AP5491" s="9"/>
      <c r="AS5491" s="9"/>
      <c r="AV5491" s="9"/>
      <c r="AW5491" s="9"/>
      <c r="AY5491" s="9"/>
      <c r="BB5491" s="9"/>
    </row>
    <row r="5492" spans="3:54">
      <c r="C5492" s="9"/>
      <c r="F5492" s="9"/>
      <c r="G5492" s="9"/>
      <c r="I5492" s="9"/>
      <c r="L5492" s="9"/>
      <c r="O5492" s="9"/>
      <c r="P5492" s="9"/>
      <c r="R5492" s="9"/>
      <c r="U5492" s="9"/>
      <c r="AP5492" s="9"/>
      <c r="AS5492" s="9"/>
      <c r="AV5492" s="9"/>
      <c r="AW5492" s="9"/>
      <c r="AY5492" s="9"/>
      <c r="BB5492" s="9"/>
    </row>
    <row r="5493" spans="3:54">
      <c r="C5493" s="9"/>
      <c r="F5493" s="9"/>
      <c r="G5493" s="9"/>
      <c r="I5493" s="9"/>
      <c r="L5493" s="9"/>
      <c r="O5493" s="9"/>
      <c r="P5493" s="9"/>
      <c r="R5493" s="9"/>
      <c r="U5493" s="9"/>
      <c r="AP5493" s="9"/>
      <c r="AS5493" s="9"/>
      <c r="AV5493" s="9"/>
      <c r="AW5493" s="9"/>
      <c r="AY5493" s="9"/>
      <c r="BB5493" s="9"/>
    </row>
    <row r="5494" spans="3:54">
      <c r="C5494" s="9"/>
      <c r="F5494" s="9"/>
      <c r="G5494" s="9"/>
      <c r="I5494" s="9"/>
      <c r="L5494" s="9"/>
      <c r="O5494" s="9"/>
      <c r="P5494" s="9"/>
      <c r="R5494" s="9"/>
      <c r="U5494" s="9"/>
      <c r="AP5494" s="9"/>
      <c r="AS5494" s="9"/>
      <c r="AV5494" s="9"/>
      <c r="AW5494" s="9"/>
      <c r="AY5494" s="9"/>
      <c r="BB5494" s="9"/>
    </row>
    <row r="5495" spans="3:54">
      <c r="C5495" s="9"/>
      <c r="F5495" s="9"/>
      <c r="G5495" s="9"/>
      <c r="I5495" s="9"/>
      <c r="L5495" s="9"/>
      <c r="O5495" s="9"/>
      <c r="P5495" s="9"/>
      <c r="R5495" s="9"/>
      <c r="U5495" s="9"/>
      <c r="AP5495" s="9"/>
      <c r="AS5495" s="9"/>
      <c r="AV5495" s="9"/>
      <c r="AW5495" s="9"/>
      <c r="AY5495" s="9"/>
      <c r="BB5495" s="9"/>
    </row>
    <row r="5496" spans="3:54">
      <c r="C5496" s="9"/>
      <c r="F5496" s="9"/>
      <c r="G5496" s="9"/>
      <c r="I5496" s="9"/>
      <c r="L5496" s="9"/>
      <c r="O5496" s="9"/>
      <c r="P5496" s="9"/>
      <c r="R5496" s="9"/>
      <c r="U5496" s="9"/>
      <c r="AP5496" s="9"/>
      <c r="AS5496" s="9"/>
      <c r="AV5496" s="9"/>
      <c r="AW5496" s="9"/>
      <c r="AY5496" s="9"/>
      <c r="BB5496" s="9"/>
    </row>
    <row r="5497" spans="3:54">
      <c r="C5497" s="9"/>
      <c r="F5497" s="9"/>
      <c r="G5497" s="9"/>
      <c r="I5497" s="9"/>
      <c r="L5497" s="9"/>
      <c r="O5497" s="9"/>
      <c r="P5497" s="9"/>
      <c r="R5497" s="9"/>
      <c r="U5497" s="9"/>
      <c r="AP5497" s="9"/>
      <c r="AS5497" s="9"/>
      <c r="AV5497" s="9"/>
      <c r="AW5497" s="9"/>
      <c r="AY5497" s="9"/>
      <c r="BB5497" s="9"/>
    </row>
    <row r="5498" spans="3:54">
      <c r="C5498" s="9"/>
      <c r="F5498" s="9"/>
      <c r="G5498" s="9"/>
      <c r="I5498" s="9"/>
      <c r="L5498" s="9"/>
      <c r="O5498" s="9"/>
      <c r="P5498" s="9"/>
      <c r="R5498" s="9"/>
      <c r="U5498" s="9"/>
      <c r="AP5498" s="9"/>
      <c r="AS5498" s="9"/>
      <c r="AV5498" s="9"/>
      <c r="AW5498" s="9"/>
      <c r="AY5498" s="9"/>
      <c r="BB5498" s="9"/>
    </row>
    <row r="5499" spans="3:54">
      <c r="C5499" s="9"/>
      <c r="F5499" s="9"/>
      <c r="G5499" s="9"/>
      <c r="I5499" s="9"/>
      <c r="L5499" s="9"/>
      <c r="O5499" s="9"/>
      <c r="P5499" s="9"/>
      <c r="R5499" s="9"/>
      <c r="U5499" s="9"/>
      <c r="AP5499" s="9"/>
      <c r="AS5499" s="9"/>
      <c r="AV5499" s="9"/>
      <c r="AW5499" s="9"/>
      <c r="AY5499" s="9"/>
      <c r="BB5499" s="9"/>
    </row>
    <row r="5500" spans="3:54">
      <c r="C5500" s="9"/>
      <c r="F5500" s="9"/>
      <c r="G5500" s="9"/>
      <c r="I5500" s="9"/>
      <c r="L5500" s="9"/>
      <c r="O5500" s="9"/>
      <c r="P5500" s="9"/>
      <c r="R5500" s="9"/>
      <c r="U5500" s="9"/>
      <c r="AP5500" s="9"/>
      <c r="AS5500" s="9"/>
      <c r="AV5500" s="9"/>
      <c r="AW5500" s="9"/>
      <c r="AY5500" s="9"/>
      <c r="BB5500" s="9"/>
    </row>
    <row r="5501" spans="3:54">
      <c r="C5501" s="9"/>
      <c r="F5501" s="9"/>
      <c r="G5501" s="9"/>
      <c r="I5501" s="9"/>
      <c r="L5501" s="9"/>
      <c r="O5501" s="9"/>
      <c r="P5501" s="9"/>
      <c r="R5501" s="9"/>
      <c r="U5501" s="9"/>
      <c r="AP5501" s="9"/>
      <c r="AS5501" s="9"/>
      <c r="AV5501" s="9"/>
      <c r="AW5501" s="9"/>
      <c r="AY5501" s="9"/>
      <c r="BB5501" s="9"/>
    </row>
    <row r="5502" spans="3:54">
      <c r="C5502" s="9"/>
      <c r="F5502" s="9"/>
      <c r="G5502" s="9"/>
      <c r="I5502" s="9"/>
      <c r="L5502" s="9"/>
      <c r="O5502" s="9"/>
      <c r="P5502" s="9"/>
      <c r="R5502" s="9"/>
      <c r="U5502" s="9"/>
      <c r="AP5502" s="9"/>
      <c r="AS5502" s="9"/>
      <c r="AV5502" s="9"/>
      <c r="AW5502" s="9"/>
      <c r="AY5502" s="9"/>
      <c r="BB5502" s="9"/>
    </row>
    <row r="5503" spans="3:54">
      <c r="C5503" s="9"/>
      <c r="F5503" s="9"/>
      <c r="G5503" s="9"/>
      <c r="I5503" s="9"/>
      <c r="L5503" s="9"/>
      <c r="O5503" s="9"/>
      <c r="P5503" s="9"/>
      <c r="R5503" s="9"/>
      <c r="U5503" s="9"/>
      <c r="AP5503" s="9"/>
      <c r="AS5503" s="9"/>
      <c r="AV5503" s="9"/>
      <c r="AW5503" s="9"/>
      <c r="AY5503" s="9"/>
      <c r="BB5503" s="9"/>
    </row>
    <row r="5504" spans="3:54">
      <c r="C5504" s="9"/>
      <c r="F5504" s="9"/>
      <c r="G5504" s="9"/>
      <c r="I5504" s="9"/>
      <c r="L5504" s="9"/>
      <c r="O5504" s="9"/>
      <c r="P5504" s="9"/>
      <c r="R5504" s="9"/>
      <c r="U5504" s="9"/>
      <c r="AP5504" s="9"/>
      <c r="AS5504" s="9"/>
      <c r="AV5504" s="9"/>
      <c r="AW5504" s="9"/>
      <c r="AY5504" s="9"/>
      <c r="BB5504" s="9"/>
    </row>
    <row r="5505" spans="3:54">
      <c r="C5505" s="9"/>
      <c r="F5505" s="9"/>
      <c r="G5505" s="9"/>
      <c r="I5505" s="9"/>
      <c r="L5505" s="9"/>
      <c r="O5505" s="9"/>
      <c r="P5505" s="9"/>
      <c r="R5505" s="9"/>
      <c r="U5505" s="9"/>
      <c r="AP5505" s="9"/>
      <c r="AS5505" s="9"/>
      <c r="AV5505" s="9"/>
      <c r="AW5505" s="9"/>
      <c r="AY5505" s="9"/>
      <c r="BB5505" s="9"/>
    </row>
    <row r="5506" spans="3:54">
      <c r="C5506" s="9"/>
      <c r="F5506" s="9"/>
      <c r="G5506" s="9"/>
      <c r="I5506" s="9"/>
      <c r="L5506" s="9"/>
      <c r="O5506" s="9"/>
      <c r="P5506" s="9"/>
      <c r="R5506" s="9"/>
      <c r="U5506" s="9"/>
      <c r="AP5506" s="9"/>
      <c r="AS5506" s="9"/>
      <c r="AV5506" s="9"/>
      <c r="AW5506" s="9"/>
      <c r="AY5506" s="9"/>
      <c r="BB5506" s="9"/>
    </row>
    <row r="5507" spans="3:54">
      <c r="C5507" s="9"/>
      <c r="F5507" s="9"/>
      <c r="G5507" s="9"/>
      <c r="I5507" s="9"/>
      <c r="L5507" s="9"/>
      <c r="O5507" s="9"/>
      <c r="P5507" s="9"/>
      <c r="R5507" s="9"/>
      <c r="U5507" s="9"/>
      <c r="AP5507" s="9"/>
      <c r="AS5507" s="9"/>
      <c r="AV5507" s="9"/>
      <c r="AW5507" s="9"/>
      <c r="AY5507" s="9"/>
      <c r="BB5507" s="9"/>
    </row>
    <row r="5508" spans="3:54">
      <c r="C5508" s="9"/>
      <c r="F5508" s="9"/>
      <c r="G5508" s="9"/>
      <c r="I5508" s="9"/>
      <c r="L5508" s="9"/>
      <c r="O5508" s="9"/>
      <c r="P5508" s="9"/>
      <c r="R5508" s="9"/>
      <c r="U5508" s="9"/>
      <c r="AP5508" s="9"/>
      <c r="AS5508" s="9"/>
      <c r="AV5508" s="9"/>
      <c r="AW5508" s="9"/>
      <c r="AY5508" s="9"/>
      <c r="BB5508" s="9"/>
    </row>
    <row r="5509" spans="3:54">
      <c r="C5509" s="9"/>
      <c r="F5509" s="9"/>
      <c r="G5509" s="9"/>
      <c r="I5509" s="9"/>
      <c r="L5509" s="9"/>
      <c r="O5509" s="9"/>
      <c r="P5509" s="9"/>
      <c r="R5509" s="9"/>
      <c r="U5509" s="9"/>
      <c r="AP5509" s="9"/>
      <c r="AS5509" s="9"/>
      <c r="AV5509" s="9"/>
      <c r="AW5509" s="9"/>
      <c r="AY5509" s="9"/>
      <c r="BB5509" s="9"/>
    </row>
    <row r="5510" spans="3:54">
      <c r="C5510" s="9"/>
      <c r="F5510" s="9"/>
      <c r="G5510" s="9"/>
      <c r="I5510" s="9"/>
      <c r="L5510" s="9"/>
      <c r="O5510" s="9"/>
      <c r="P5510" s="9"/>
      <c r="R5510" s="9"/>
      <c r="U5510" s="9"/>
      <c r="AP5510" s="9"/>
      <c r="AS5510" s="9"/>
      <c r="AV5510" s="9"/>
      <c r="AW5510" s="9"/>
      <c r="AY5510" s="9"/>
      <c r="BB5510" s="9"/>
    </row>
    <row r="5511" spans="3:54">
      <c r="C5511" s="9"/>
      <c r="F5511" s="9"/>
      <c r="G5511" s="9"/>
      <c r="I5511" s="9"/>
      <c r="L5511" s="9"/>
      <c r="O5511" s="9"/>
      <c r="P5511" s="9"/>
      <c r="R5511" s="9"/>
      <c r="U5511" s="9"/>
      <c r="AP5511" s="9"/>
      <c r="AS5511" s="9"/>
      <c r="AV5511" s="9"/>
      <c r="AW5511" s="9"/>
      <c r="AY5511" s="9"/>
      <c r="BB5511" s="9"/>
    </row>
    <row r="5512" spans="3:54">
      <c r="C5512" s="9"/>
      <c r="F5512" s="9"/>
      <c r="G5512" s="9"/>
      <c r="I5512" s="9"/>
      <c r="L5512" s="9"/>
      <c r="O5512" s="9"/>
      <c r="P5512" s="9"/>
      <c r="R5512" s="9"/>
      <c r="U5512" s="9"/>
      <c r="AP5512" s="9"/>
      <c r="AS5512" s="9"/>
      <c r="AV5512" s="9"/>
      <c r="AW5512" s="9"/>
      <c r="AY5512" s="9"/>
      <c r="BB5512" s="9"/>
    </row>
    <row r="5513" spans="3:54">
      <c r="C5513" s="9"/>
      <c r="F5513" s="9"/>
      <c r="G5513" s="9"/>
      <c r="I5513" s="9"/>
      <c r="L5513" s="9"/>
      <c r="O5513" s="9"/>
      <c r="P5513" s="9"/>
      <c r="R5513" s="9"/>
      <c r="U5513" s="9"/>
      <c r="AP5513" s="9"/>
      <c r="AS5513" s="9"/>
      <c r="AV5513" s="9"/>
      <c r="AW5513" s="9"/>
      <c r="AY5513" s="9"/>
      <c r="BB5513" s="9"/>
    </row>
    <row r="5514" spans="3:54">
      <c r="C5514" s="9"/>
      <c r="F5514" s="9"/>
      <c r="G5514" s="9"/>
      <c r="I5514" s="9"/>
      <c r="L5514" s="9"/>
      <c r="O5514" s="9"/>
      <c r="P5514" s="9"/>
      <c r="R5514" s="9"/>
      <c r="U5514" s="9"/>
      <c r="AP5514" s="9"/>
      <c r="AS5514" s="9"/>
      <c r="AV5514" s="9"/>
      <c r="AW5514" s="9"/>
      <c r="AY5514" s="9"/>
      <c r="BB5514" s="9"/>
    </row>
    <row r="5515" spans="3:54">
      <c r="C5515" s="9"/>
      <c r="F5515" s="9"/>
      <c r="G5515" s="9"/>
      <c r="I5515" s="9"/>
      <c r="L5515" s="9"/>
      <c r="O5515" s="9"/>
      <c r="P5515" s="9"/>
      <c r="R5515" s="9"/>
      <c r="U5515" s="9"/>
      <c r="AP5515" s="9"/>
      <c r="AS5515" s="9"/>
      <c r="AV5515" s="9"/>
      <c r="AW5515" s="9"/>
      <c r="AY5515" s="9"/>
      <c r="BB5515" s="9"/>
    </row>
    <row r="5516" spans="3:54">
      <c r="C5516" s="9"/>
      <c r="F5516" s="9"/>
      <c r="G5516" s="9"/>
      <c r="I5516" s="9"/>
      <c r="L5516" s="9"/>
      <c r="O5516" s="9"/>
      <c r="P5516" s="9"/>
      <c r="R5516" s="9"/>
      <c r="U5516" s="9"/>
      <c r="AP5516" s="9"/>
      <c r="AS5516" s="9"/>
      <c r="AV5516" s="9"/>
      <c r="AW5516" s="9"/>
      <c r="AY5516" s="9"/>
      <c r="BB5516" s="9"/>
    </row>
    <row r="5517" spans="3:54">
      <c r="C5517" s="9"/>
      <c r="F5517" s="9"/>
      <c r="G5517" s="9"/>
      <c r="I5517" s="9"/>
      <c r="L5517" s="9"/>
      <c r="O5517" s="9"/>
      <c r="P5517" s="9"/>
      <c r="R5517" s="9"/>
      <c r="U5517" s="9"/>
      <c r="AP5517" s="9"/>
      <c r="AS5517" s="9"/>
      <c r="AV5517" s="9"/>
      <c r="AW5517" s="9"/>
      <c r="AY5517" s="9"/>
      <c r="BB5517" s="9"/>
    </row>
    <row r="5518" spans="3:54">
      <c r="C5518" s="9"/>
      <c r="F5518" s="9"/>
      <c r="G5518" s="9"/>
      <c r="I5518" s="9"/>
      <c r="L5518" s="9"/>
      <c r="O5518" s="9"/>
      <c r="P5518" s="9"/>
      <c r="R5518" s="9"/>
      <c r="U5518" s="9"/>
      <c r="AP5518" s="9"/>
      <c r="AS5518" s="9"/>
      <c r="AV5518" s="9"/>
      <c r="AW5518" s="9"/>
      <c r="AY5518" s="9"/>
      <c r="BB5518" s="9"/>
    </row>
    <row r="5519" spans="3:54">
      <c r="C5519" s="9"/>
      <c r="F5519" s="9"/>
      <c r="G5519" s="9"/>
      <c r="I5519" s="9"/>
      <c r="L5519" s="9"/>
      <c r="O5519" s="9"/>
      <c r="P5519" s="9"/>
      <c r="R5519" s="9"/>
      <c r="U5519" s="9"/>
      <c r="AP5519" s="9"/>
      <c r="AS5519" s="9"/>
      <c r="AV5519" s="9"/>
      <c r="AW5519" s="9"/>
      <c r="AY5519" s="9"/>
      <c r="BB5519" s="9"/>
    </row>
    <row r="5520" spans="3:54">
      <c r="C5520" s="9"/>
      <c r="F5520" s="9"/>
      <c r="G5520" s="9"/>
      <c r="I5520" s="9"/>
      <c r="L5520" s="9"/>
      <c r="O5520" s="9"/>
      <c r="P5520" s="9"/>
      <c r="R5520" s="9"/>
      <c r="U5520" s="9"/>
      <c r="AP5520" s="9"/>
      <c r="AS5520" s="9"/>
      <c r="AV5520" s="9"/>
      <c r="AW5520" s="9"/>
      <c r="AY5520" s="9"/>
      <c r="BB5520" s="9"/>
    </row>
    <row r="5521" spans="3:54">
      <c r="C5521" s="9"/>
      <c r="F5521" s="9"/>
      <c r="G5521" s="9"/>
      <c r="I5521" s="9"/>
      <c r="L5521" s="9"/>
      <c r="O5521" s="9"/>
      <c r="P5521" s="9"/>
      <c r="R5521" s="9"/>
      <c r="U5521" s="9"/>
      <c r="AP5521" s="9"/>
      <c r="AS5521" s="9"/>
      <c r="AV5521" s="9"/>
      <c r="AW5521" s="9"/>
      <c r="AY5521" s="9"/>
      <c r="BB5521" s="9"/>
    </row>
    <row r="5522" spans="3:54">
      <c r="C5522" s="9"/>
      <c r="F5522" s="9"/>
      <c r="G5522" s="9"/>
      <c r="I5522" s="9"/>
      <c r="L5522" s="9"/>
      <c r="O5522" s="9"/>
      <c r="P5522" s="9"/>
      <c r="R5522" s="9"/>
      <c r="U5522" s="9"/>
      <c r="AP5522" s="9"/>
      <c r="AS5522" s="9"/>
      <c r="AV5522" s="9"/>
      <c r="AW5522" s="9"/>
      <c r="AY5522" s="9"/>
      <c r="BB5522" s="9"/>
    </row>
    <row r="5523" spans="3:54">
      <c r="C5523" s="9"/>
      <c r="F5523" s="9"/>
      <c r="G5523" s="9"/>
      <c r="I5523" s="9"/>
      <c r="L5523" s="9"/>
      <c r="O5523" s="9"/>
      <c r="P5523" s="9"/>
      <c r="R5523" s="9"/>
      <c r="U5523" s="9"/>
      <c r="AP5523" s="9"/>
      <c r="AS5523" s="9"/>
      <c r="AV5523" s="9"/>
      <c r="AW5523" s="9"/>
      <c r="AY5523" s="9"/>
      <c r="BB5523" s="9"/>
    </row>
    <row r="5524" spans="3:54">
      <c r="C5524" s="9"/>
      <c r="F5524" s="9"/>
      <c r="G5524" s="9"/>
      <c r="I5524" s="9"/>
      <c r="L5524" s="9"/>
      <c r="O5524" s="9"/>
      <c r="P5524" s="9"/>
      <c r="R5524" s="9"/>
      <c r="U5524" s="9"/>
      <c r="AP5524" s="9"/>
      <c r="AS5524" s="9"/>
      <c r="AV5524" s="9"/>
      <c r="AW5524" s="9"/>
      <c r="AY5524" s="9"/>
      <c r="BB5524" s="9"/>
    </row>
    <row r="5525" spans="3:54">
      <c r="C5525" s="9"/>
      <c r="F5525" s="9"/>
      <c r="G5525" s="9"/>
      <c r="I5525" s="9"/>
      <c r="L5525" s="9"/>
      <c r="O5525" s="9"/>
      <c r="P5525" s="9"/>
      <c r="R5525" s="9"/>
      <c r="U5525" s="9"/>
      <c r="AP5525" s="9"/>
      <c r="AS5525" s="9"/>
      <c r="AV5525" s="9"/>
      <c r="AW5525" s="9"/>
      <c r="AY5525" s="9"/>
      <c r="BB5525" s="9"/>
    </row>
    <row r="5526" spans="3:54">
      <c r="C5526" s="9"/>
      <c r="F5526" s="9"/>
      <c r="G5526" s="9"/>
      <c r="I5526" s="9"/>
      <c r="L5526" s="9"/>
      <c r="O5526" s="9"/>
      <c r="P5526" s="9"/>
      <c r="R5526" s="9"/>
      <c r="U5526" s="9"/>
      <c r="AP5526" s="9"/>
      <c r="AS5526" s="9"/>
      <c r="AV5526" s="9"/>
      <c r="AW5526" s="9"/>
      <c r="AY5526" s="9"/>
      <c r="BB5526" s="9"/>
    </row>
    <row r="5527" spans="3:54">
      <c r="C5527" s="9"/>
      <c r="F5527" s="9"/>
      <c r="G5527" s="9"/>
      <c r="I5527" s="9"/>
      <c r="L5527" s="9"/>
      <c r="O5527" s="9"/>
      <c r="P5527" s="9"/>
      <c r="R5527" s="9"/>
      <c r="U5527" s="9"/>
      <c r="AP5527" s="9"/>
      <c r="AS5527" s="9"/>
      <c r="AV5527" s="9"/>
      <c r="AW5527" s="9"/>
      <c r="AY5527" s="9"/>
      <c r="BB5527" s="9"/>
    </row>
    <row r="5528" spans="3:54">
      <c r="C5528" s="9"/>
      <c r="F5528" s="9"/>
      <c r="G5528" s="9"/>
      <c r="I5528" s="9"/>
      <c r="L5528" s="9"/>
      <c r="O5528" s="9"/>
      <c r="P5528" s="9"/>
      <c r="R5528" s="9"/>
      <c r="U5528" s="9"/>
      <c r="AP5528" s="9"/>
      <c r="AS5528" s="9"/>
      <c r="AV5528" s="9"/>
      <c r="AW5528" s="9"/>
      <c r="AY5528" s="9"/>
      <c r="BB5528" s="9"/>
    </row>
    <row r="5529" spans="3:54">
      <c r="C5529" s="9"/>
      <c r="F5529" s="9"/>
      <c r="G5529" s="9"/>
      <c r="I5529" s="9"/>
      <c r="L5529" s="9"/>
      <c r="O5529" s="9"/>
      <c r="P5529" s="9"/>
      <c r="R5529" s="9"/>
      <c r="U5529" s="9"/>
      <c r="AP5529" s="9"/>
      <c r="AS5529" s="9"/>
      <c r="AV5529" s="9"/>
      <c r="AW5529" s="9"/>
      <c r="AY5529" s="9"/>
      <c r="BB5529" s="9"/>
    </row>
    <row r="5530" spans="3:54">
      <c r="C5530" s="9"/>
      <c r="F5530" s="9"/>
      <c r="G5530" s="9"/>
      <c r="I5530" s="9"/>
      <c r="L5530" s="9"/>
      <c r="O5530" s="9"/>
      <c r="P5530" s="9"/>
      <c r="R5530" s="9"/>
      <c r="U5530" s="9"/>
      <c r="AP5530" s="9"/>
      <c r="AS5530" s="9"/>
      <c r="AV5530" s="9"/>
      <c r="AW5530" s="9"/>
      <c r="AY5530" s="9"/>
      <c r="BB5530" s="9"/>
    </row>
    <row r="5531" spans="3:54">
      <c r="C5531" s="9"/>
      <c r="F5531" s="9"/>
      <c r="G5531" s="9"/>
      <c r="I5531" s="9"/>
      <c r="L5531" s="9"/>
      <c r="O5531" s="9"/>
      <c r="P5531" s="9"/>
      <c r="R5531" s="9"/>
      <c r="U5531" s="9"/>
      <c r="AP5531" s="9"/>
      <c r="AS5531" s="9"/>
      <c r="AV5531" s="9"/>
      <c r="AW5531" s="9"/>
      <c r="AY5531" s="9"/>
      <c r="BB5531" s="9"/>
    </row>
    <row r="5532" spans="3:54">
      <c r="C5532" s="9"/>
      <c r="F5532" s="9"/>
      <c r="G5532" s="9"/>
      <c r="I5532" s="9"/>
      <c r="L5532" s="9"/>
      <c r="O5532" s="9"/>
      <c r="P5532" s="9"/>
      <c r="R5532" s="9"/>
      <c r="U5532" s="9"/>
      <c r="AP5532" s="9"/>
      <c r="AS5532" s="9"/>
      <c r="AV5532" s="9"/>
      <c r="AW5532" s="9"/>
      <c r="AY5532" s="9"/>
      <c r="BB5532" s="9"/>
    </row>
    <row r="5533" spans="3:54">
      <c r="C5533" s="9"/>
      <c r="F5533" s="9"/>
      <c r="G5533" s="9"/>
      <c r="I5533" s="9"/>
      <c r="L5533" s="9"/>
      <c r="O5533" s="9"/>
      <c r="P5533" s="9"/>
      <c r="R5533" s="9"/>
      <c r="U5533" s="9"/>
      <c r="AP5533" s="9"/>
      <c r="AS5533" s="9"/>
      <c r="AV5533" s="9"/>
      <c r="AW5533" s="9"/>
      <c r="AY5533" s="9"/>
      <c r="BB5533" s="9"/>
    </row>
    <row r="5534" spans="3:54">
      <c r="C5534" s="9"/>
      <c r="F5534" s="9"/>
      <c r="G5534" s="9"/>
      <c r="I5534" s="9"/>
      <c r="L5534" s="9"/>
      <c r="O5534" s="9"/>
      <c r="P5534" s="9"/>
      <c r="R5534" s="9"/>
      <c r="U5534" s="9"/>
      <c r="AP5534" s="9"/>
      <c r="AS5534" s="9"/>
      <c r="AV5534" s="9"/>
      <c r="AW5534" s="9"/>
      <c r="AY5534" s="9"/>
      <c r="BB5534" s="9"/>
    </row>
    <row r="5535" spans="3:54">
      <c r="C5535" s="9"/>
      <c r="F5535" s="9"/>
      <c r="G5535" s="9"/>
      <c r="I5535" s="9"/>
      <c r="L5535" s="9"/>
      <c r="O5535" s="9"/>
      <c r="P5535" s="9"/>
      <c r="R5535" s="9"/>
      <c r="U5535" s="9"/>
      <c r="AP5535" s="9"/>
      <c r="AS5535" s="9"/>
      <c r="AV5535" s="9"/>
      <c r="AW5535" s="9"/>
      <c r="AY5535" s="9"/>
      <c r="BB5535" s="9"/>
    </row>
    <row r="5536" spans="3:54">
      <c r="C5536" s="9"/>
      <c r="F5536" s="9"/>
      <c r="G5536" s="9"/>
      <c r="I5536" s="9"/>
      <c r="L5536" s="9"/>
      <c r="O5536" s="9"/>
      <c r="P5536" s="9"/>
      <c r="R5536" s="9"/>
      <c r="U5536" s="9"/>
      <c r="AP5536" s="9"/>
      <c r="AS5536" s="9"/>
      <c r="AV5536" s="9"/>
      <c r="AW5536" s="9"/>
      <c r="AY5536" s="9"/>
      <c r="BB5536" s="9"/>
    </row>
    <row r="5537" spans="3:54">
      <c r="C5537" s="9"/>
      <c r="F5537" s="9"/>
      <c r="G5537" s="9"/>
      <c r="I5537" s="9"/>
      <c r="L5537" s="9"/>
      <c r="O5537" s="9"/>
      <c r="P5537" s="9"/>
      <c r="R5537" s="9"/>
      <c r="U5537" s="9"/>
      <c r="AP5537" s="9"/>
      <c r="AS5537" s="9"/>
      <c r="AV5537" s="9"/>
      <c r="AW5537" s="9"/>
      <c r="AY5537" s="9"/>
      <c r="BB5537" s="9"/>
    </row>
    <row r="5538" spans="3:54">
      <c r="C5538" s="9"/>
      <c r="F5538" s="9"/>
      <c r="G5538" s="9"/>
      <c r="I5538" s="9"/>
      <c r="L5538" s="9"/>
      <c r="O5538" s="9"/>
      <c r="P5538" s="9"/>
      <c r="R5538" s="9"/>
      <c r="U5538" s="9"/>
      <c r="AP5538" s="9"/>
      <c r="AS5538" s="9"/>
      <c r="AV5538" s="9"/>
      <c r="AW5538" s="9"/>
      <c r="AY5538" s="9"/>
      <c r="BB5538" s="9"/>
    </row>
    <row r="5539" spans="3:54">
      <c r="C5539" s="9"/>
      <c r="F5539" s="9"/>
      <c r="G5539" s="9"/>
      <c r="I5539" s="9"/>
      <c r="L5539" s="9"/>
      <c r="O5539" s="9"/>
      <c r="P5539" s="9"/>
      <c r="R5539" s="9"/>
      <c r="U5539" s="9"/>
      <c r="AP5539" s="9"/>
      <c r="AS5539" s="9"/>
      <c r="AV5539" s="9"/>
      <c r="AW5539" s="9"/>
      <c r="AY5539" s="9"/>
      <c r="BB5539" s="9"/>
    </row>
    <row r="5540" spans="3:54">
      <c r="C5540" s="9"/>
      <c r="F5540" s="9"/>
      <c r="G5540" s="9"/>
      <c r="I5540" s="9"/>
      <c r="L5540" s="9"/>
      <c r="O5540" s="9"/>
      <c r="P5540" s="9"/>
      <c r="R5540" s="9"/>
      <c r="U5540" s="9"/>
      <c r="AP5540" s="9"/>
      <c r="AS5540" s="9"/>
      <c r="AV5540" s="9"/>
      <c r="AW5540" s="9"/>
      <c r="AY5540" s="9"/>
      <c r="BB5540" s="9"/>
    </row>
    <row r="5541" spans="3:54">
      <c r="C5541" s="9"/>
      <c r="F5541" s="9"/>
      <c r="G5541" s="9"/>
      <c r="I5541" s="9"/>
      <c r="L5541" s="9"/>
      <c r="O5541" s="9"/>
      <c r="P5541" s="9"/>
      <c r="R5541" s="9"/>
      <c r="U5541" s="9"/>
      <c r="AP5541" s="9"/>
      <c r="AS5541" s="9"/>
      <c r="AV5541" s="9"/>
      <c r="AW5541" s="9"/>
      <c r="AY5541" s="9"/>
      <c r="BB5541" s="9"/>
    </row>
    <row r="5542" spans="3:54">
      <c r="C5542" s="9"/>
      <c r="F5542" s="9"/>
      <c r="G5542" s="9"/>
      <c r="I5542" s="9"/>
      <c r="L5542" s="9"/>
      <c r="O5542" s="9"/>
      <c r="P5542" s="9"/>
      <c r="R5542" s="9"/>
      <c r="U5542" s="9"/>
      <c r="AP5542" s="9"/>
      <c r="AS5542" s="9"/>
      <c r="AV5542" s="9"/>
      <c r="AW5542" s="9"/>
      <c r="AY5542" s="9"/>
      <c r="BB5542" s="9"/>
    </row>
    <row r="5543" spans="3:54">
      <c r="C5543" s="9"/>
      <c r="F5543" s="9"/>
      <c r="G5543" s="9"/>
      <c r="I5543" s="9"/>
      <c r="L5543" s="9"/>
      <c r="O5543" s="9"/>
      <c r="P5543" s="9"/>
      <c r="R5543" s="9"/>
      <c r="U5543" s="9"/>
      <c r="AP5543" s="9"/>
      <c r="AS5543" s="9"/>
      <c r="AV5543" s="9"/>
      <c r="AW5543" s="9"/>
      <c r="AY5543" s="9"/>
      <c r="BB5543" s="9"/>
    </row>
    <row r="5544" spans="3:54">
      <c r="C5544" s="9"/>
      <c r="F5544" s="9"/>
      <c r="G5544" s="9"/>
      <c r="I5544" s="9"/>
      <c r="L5544" s="9"/>
      <c r="O5544" s="9"/>
      <c r="P5544" s="9"/>
      <c r="R5544" s="9"/>
      <c r="U5544" s="9"/>
      <c r="AP5544" s="9"/>
      <c r="AS5544" s="9"/>
      <c r="AV5544" s="9"/>
      <c r="AW5544" s="9"/>
      <c r="AY5544" s="9"/>
      <c r="BB5544" s="9"/>
    </row>
    <row r="5545" spans="3:54">
      <c r="C5545" s="9"/>
      <c r="F5545" s="9"/>
      <c r="G5545" s="9"/>
      <c r="I5545" s="9"/>
      <c r="L5545" s="9"/>
      <c r="O5545" s="9"/>
      <c r="P5545" s="9"/>
      <c r="R5545" s="9"/>
      <c r="U5545" s="9"/>
      <c r="AP5545" s="9"/>
      <c r="AS5545" s="9"/>
      <c r="AV5545" s="9"/>
      <c r="AW5545" s="9"/>
      <c r="AY5545" s="9"/>
      <c r="BB5545" s="9"/>
    </row>
    <row r="5546" spans="3:54">
      <c r="C5546" s="9"/>
      <c r="F5546" s="9"/>
      <c r="G5546" s="9"/>
      <c r="I5546" s="9"/>
      <c r="L5546" s="9"/>
      <c r="O5546" s="9"/>
      <c r="P5546" s="9"/>
      <c r="R5546" s="9"/>
      <c r="U5546" s="9"/>
      <c r="AP5546" s="9"/>
      <c r="AS5546" s="9"/>
      <c r="AV5546" s="9"/>
      <c r="AW5546" s="9"/>
      <c r="AY5546" s="9"/>
      <c r="BB5546" s="9"/>
    </row>
    <row r="5547" spans="3:54">
      <c r="C5547" s="9"/>
      <c r="F5547" s="9"/>
      <c r="G5547" s="9"/>
      <c r="I5547" s="9"/>
      <c r="L5547" s="9"/>
      <c r="O5547" s="9"/>
      <c r="P5547" s="9"/>
      <c r="R5547" s="9"/>
      <c r="U5547" s="9"/>
      <c r="AP5547" s="9"/>
      <c r="AS5547" s="9"/>
      <c r="AV5547" s="9"/>
      <c r="AW5547" s="9"/>
      <c r="AY5547" s="9"/>
      <c r="BB5547" s="9"/>
    </row>
    <row r="5548" spans="3:54">
      <c r="C5548" s="9"/>
      <c r="F5548" s="9"/>
      <c r="G5548" s="9"/>
      <c r="I5548" s="9"/>
      <c r="L5548" s="9"/>
      <c r="O5548" s="9"/>
      <c r="P5548" s="9"/>
      <c r="R5548" s="9"/>
      <c r="U5548" s="9"/>
      <c r="AP5548" s="9"/>
      <c r="AS5548" s="9"/>
      <c r="AV5548" s="9"/>
      <c r="AW5548" s="9"/>
      <c r="AY5548" s="9"/>
      <c r="BB5548" s="9"/>
    </row>
    <row r="5549" spans="3:54">
      <c r="C5549" s="9"/>
      <c r="F5549" s="9"/>
      <c r="G5549" s="9"/>
      <c r="I5549" s="9"/>
      <c r="L5549" s="9"/>
      <c r="O5549" s="9"/>
      <c r="P5549" s="9"/>
      <c r="R5549" s="9"/>
      <c r="U5549" s="9"/>
      <c r="AP5549" s="9"/>
      <c r="AS5549" s="9"/>
      <c r="AV5549" s="9"/>
      <c r="AW5549" s="9"/>
      <c r="AY5549" s="9"/>
      <c r="BB5549" s="9"/>
    </row>
    <row r="5550" spans="3:54">
      <c r="C5550" s="9"/>
      <c r="F5550" s="9"/>
      <c r="G5550" s="9"/>
      <c r="I5550" s="9"/>
      <c r="L5550" s="9"/>
      <c r="O5550" s="9"/>
      <c r="P5550" s="9"/>
      <c r="R5550" s="9"/>
      <c r="U5550" s="9"/>
      <c r="AP5550" s="9"/>
      <c r="AS5550" s="9"/>
      <c r="AV5550" s="9"/>
      <c r="AW5550" s="9"/>
      <c r="AY5550" s="9"/>
      <c r="BB5550" s="9"/>
    </row>
    <row r="5551" spans="3:54">
      <c r="C5551" s="9"/>
      <c r="F5551" s="9"/>
      <c r="G5551" s="9"/>
      <c r="I5551" s="9"/>
      <c r="L5551" s="9"/>
      <c r="O5551" s="9"/>
      <c r="P5551" s="9"/>
      <c r="R5551" s="9"/>
      <c r="U5551" s="9"/>
      <c r="AP5551" s="9"/>
      <c r="AS5551" s="9"/>
      <c r="AV5551" s="9"/>
      <c r="AW5551" s="9"/>
      <c r="AY5551" s="9"/>
      <c r="BB5551" s="9"/>
    </row>
    <row r="5552" spans="3:54">
      <c r="C5552" s="9"/>
      <c r="F5552" s="9"/>
      <c r="G5552" s="9"/>
      <c r="I5552" s="9"/>
      <c r="L5552" s="9"/>
      <c r="O5552" s="9"/>
      <c r="P5552" s="9"/>
      <c r="R5552" s="9"/>
      <c r="U5552" s="9"/>
      <c r="AP5552" s="9"/>
      <c r="AS5552" s="9"/>
      <c r="AV5552" s="9"/>
      <c r="AW5552" s="9"/>
      <c r="AY5552" s="9"/>
      <c r="BB5552" s="9"/>
    </row>
    <row r="5553" spans="3:54">
      <c r="C5553" s="9"/>
      <c r="F5553" s="9"/>
      <c r="G5553" s="9"/>
      <c r="I5553" s="9"/>
      <c r="L5553" s="9"/>
      <c r="O5553" s="9"/>
      <c r="P5553" s="9"/>
      <c r="R5553" s="9"/>
      <c r="U5553" s="9"/>
      <c r="AP5553" s="9"/>
      <c r="AS5553" s="9"/>
      <c r="AV5553" s="9"/>
      <c r="AW5553" s="9"/>
      <c r="AY5553" s="9"/>
      <c r="BB5553" s="9"/>
    </row>
    <row r="5554" spans="3:54">
      <c r="C5554" s="9"/>
      <c r="F5554" s="9"/>
      <c r="G5554" s="9"/>
      <c r="I5554" s="9"/>
      <c r="L5554" s="9"/>
      <c r="O5554" s="9"/>
      <c r="P5554" s="9"/>
      <c r="R5554" s="9"/>
      <c r="U5554" s="9"/>
      <c r="AP5554" s="9"/>
      <c r="AS5554" s="9"/>
      <c r="AV5554" s="9"/>
      <c r="AW5554" s="9"/>
      <c r="AY5554" s="9"/>
      <c r="BB5554" s="9"/>
    </row>
    <row r="5555" spans="3:54">
      <c r="C5555" s="9"/>
      <c r="F5555" s="9"/>
      <c r="G5555" s="9"/>
      <c r="I5555" s="9"/>
      <c r="L5555" s="9"/>
      <c r="O5555" s="9"/>
      <c r="P5555" s="9"/>
      <c r="R5555" s="9"/>
      <c r="U5555" s="9"/>
      <c r="AP5555" s="9"/>
      <c r="AS5555" s="9"/>
      <c r="AV5555" s="9"/>
      <c r="AW5555" s="9"/>
      <c r="AY5555" s="9"/>
      <c r="BB5555" s="9"/>
    </row>
    <row r="5556" spans="3:54">
      <c r="C5556" s="9"/>
      <c r="F5556" s="9"/>
      <c r="G5556" s="9"/>
      <c r="I5556" s="9"/>
      <c r="L5556" s="9"/>
      <c r="O5556" s="9"/>
      <c r="P5556" s="9"/>
      <c r="R5556" s="9"/>
      <c r="U5556" s="9"/>
      <c r="AP5556" s="9"/>
      <c r="AS5556" s="9"/>
      <c r="AV5556" s="9"/>
      <c r="AW5556" s="9"/>
      <c r="AY5556" s="9"/>
      <c r="BB5556" s="9"/>
    </row>
    <row r="5557" spans="3:54">
      <c r="C5557" s="9"/>
      <c r="F5557" s="9"/>
      <c r="G5557" s="9"/>
      <c r="I5557" s="9"/>
      <c r="L5557" s="9"/>
      <c r="O5557" s="9"/>
      <c r="P5557" s="9"/>
      <c r="R5557" s="9"/>
      <c r="U5557" s="9"/>
      <c r="AP5557" s="9"/>
      <c r="AS5557" s="9"/>
      <c r="AV5557" s="9"/>
      <c r="AW5557" s="9"/>
      <c r="AY5557" s="9"/>
      <c r="BB5557" s="9"/>
    </row>
    <row r="5558" spans="3:54">
      <c r="C5558" s="9"/>
      <c r="F5558" s="9"/>
      <c r="G5558" s="9"/>
      <c r="I5558" s="9"/>
      <c r="L5558" s="9"/>
      <c r="O5558" s="9"/>
      <c r="P5558" s="9"/>
      <c r="R5558" s="9"/>
      <c r="U5558" s="9"/>
      <c r="AP5558" s="9"/>
      <c r="AS5558" s="9"/>
      <c r="AV5558" s="9"/>
      <c r="AW5558" s="9"/>
      <c r="AY5558" s="9"/>
      <c r="BB5558" s="9"/>
    </row>
    <row r="5559" spans="3:54">
      <c r="C5559" s="9"/>
      <c r="F5559" s="9"/>
      <c r="G5559" s="9"/>
      <c r="I5559" s="9"/>
      <c r="L5559" s="9"/>
      <c r="O5559" s="9"/>
      <c r="P5559" s="9"/>
      <c r="R5559" s="9"/>
      <c r="U5559" s="9"/>
      <c r="AP5559" s="9"/>
      <c r="AS5559" s="9"/>
      <c r="AV5559" s="9"/>
      <c r="AW5559" s="9"/>
      <c r="AY5559" s="9"/>
      <c r="BB5559" s="9"/>
    </row>
    <row r="5560" spans="3:54">
      <c r="C5560" s="9"/>
      <c r="F5560" s="9"/>
      <c r="G5560" s="9"/>
      <c r="I5560" s="9"/>
      <c r="L5560" s="9"/>
      <c r="O5560" s="9"/>
      <c r="P5560" s="9"/>
      <c r="R5560" s="9"/>
      <c r="U5560" s="9"/>
      <c r="AP5560" s="9"/>
      <c r="AS5560" s="9"/>
      <c r="AV5560" s="9"/>
      <c r="AW5560" s="9"/>
      <c r="AY5560" s="9"/>
      <c r="BB5560" s="9"/>
    </row>
    <row r="5561" spans="3:54">
      <c r="C5561" s="9"/>
      <c r="F5561" s="9"/>
      <c r="G5561" s="9"/>
      <c r="I5561" s="9"/>
      <c r="L5561" s="9"/>
      <c r="O5561" s="9"/>
      <c r="P5561" s="9"/>
      <c r="R5561" s="9"/>
      <c r="U5561" s="9"/>
      <c r="AP5561" s="9"/>
      <c r="AS5561" s="9"/>
      <c r="AV5561" s="9"/>
      <c r="AW5561" s="9"/>
      <c r="AY5561" s="9"/>
      <c r="BB5561" s="9"/>
    </row>
    <row r="5562" spans="3:54">
      <c r="C5562" s="9"/>
      <c r="F5562" s="9"/>
      <c r="G5562" s="9"/>
      <c r="I5562" s="9"/>
      <c r="L5562" s="9"/>
      <c r="O5562" s="9"/>
      <c r="P5562" s="9"/>
      <c r="R5562" s="9"/>
      <c r="U5562" s="9"/>
      <c r="AP5562" s="9"/>
      <c r="AS5562" s="9"/>
      <c r="AV5562" s="9"/>
      <c r="AW5562" s="9"/>
      <c r="AY5562" s="9"/>
      <c r="BB5562" s="9"/>
    </row>
    <row r="5563" spans="3:54">
      <c r="C5563" s="9"/>
      <c r="F5563" s="9"/>
      <c r="G5563" s="9"/>
      <c r="I5563" s="9"/>
      <c r="L5563" s="9"/>
      <c r="O5563" s="9"/>
      <c r="P5563" s="9"/>
      <c r="R5563" s="9"/>
      <c r="U5563" s="9"/>
      <c r="AP5563" s="9"/>
      <c r="AS5563" s="9"/>
      <c r="AV5563" s="9"/>
      <c r="AW5563" s="9"/>
      <c r="AY5563" s="9"/>
      <c r="BB5563" s="9"/>
    </row>
    <row r="5564" spans="3:54">
      <c r="C5564" s="9"/>
      <c r="F5564" s="9"/>
      <c r="G5564" s="9"/>
      <c r="I5564" s="9"/>
      <c r="L5564" s="9"/>
      <c r="O5564" s="9"/>
      <c r="P5564" s="9"/>
      <c r="R5564" s="9"/>
      <c r="U5564" s="9"/>
      <c r="AP5564" s="9"/>
      <c r="AS5564" s="9"/>
      <c r="AV5564" s="9"/>
      <c r="AW5564" s="9"/>
      <c r="AY5564" s="9"/>
      <c r="BB5564" s="9"/>
    </row>
    <row r="5565" spans="3:54">
      <c r="C5565" s="9"/>
      <c r="F5565" s="9"/>
      <c r="G5565" s="9"/>
      <c r="I5565" s="9"/>
      <c r="L5565" s="9"/>
      <c r="O5565" s="9"/>
      <c r="P5565" s="9"/>
      <c r="R5565" s="9"/>
      <c r="U5565" s="9"/>
      <c r="AP5565" s="9"/>
      <c r="AS5565" s="9"/>
      <c r="AV5565" s="9"/>
      <c r="AW5565" s="9"/>
      <c r="AY5565" s="9"/>
      <c r="BB5565" s="9"/>
    </row>
    <row r="5566" spans="3:54">
      <c r="C5566" s="9"/>
      <c r="F5566" s="9"/>
      <c r="G5566" s="9"/>
      <c r="I5566" s="9"/>
      <c r="L5566" s="9"/>
      <c r="O5566" s="9"/>
      <c r="P5566" s="9"/>
      <c r="R5566" s="9"/>
      <c r="U5566" s="9"/>
      <c r="AP5566" s="9"/>
      <c r="AS5566" s="9"/>
      <c r="AV5566" s="9"/>
      <c r="AW5566" s="9"/>
      <c r="AY5566" s="9"/>
      <c r="BB5566" s="9"/>
    </row>
    <row r="5567" spans="3:54">
      <c r="C5567" s="9"/>
      <c r="F5567" s="9"/>
      <c r="G5567" s="9"/>
      <c r="I5567" s="9"/>
      <c r="L5567" s="9"/>
      <c r="O5567" s="9"/>
      <c r="P5567" s="9"/>
      <c r="R5567" s="9"/>
      <c r="U5567" s="9"/>
      <c r="AP5567" s="9"/>
      <c r="AS5567" s="9"/>
      <c r="AV5567" s="9"/>
      <c r="AW5567" s="9"/>
      <c r="AY5567" s="9"/>
      <c r="BB5567" s="9"/>
    </row>
    <row r="5568" spans="3:54">
      <c r="C5568" s="9"/>
      <c r="F5568" s="9"/>
      <c r="G5568" s="9"/>
      <c r="I5568" s="9"/>
      <c r="L5568" s="9"/>
      <c r="O5568" s="9"/>
      <c r="P5568" s="9"/>
      <c r="R5568" s="9"/>
      <c r="U5568" s="9"/>
      <c r="AP5568" s="9"/>
      <c r="AS5568" s="9"/>
      <c r="AV5568" s="9"/>
      <c r="AW5568" s="9"/>
      <c r="AY5568" s="9"/>
      <c r="BB5568" s="9"/>
    </row>
    <row r="5569" spans="3:54">
      <c r="C5569" s="9"/>
      <c r="F5569" s="9"/>
      <c r="G5569" s="9"/>
      <c r="I5569" s="9"/>
      <c r="L5569" s="9"/>
      <c r="O5569" s="9"/>
      <c r="P5569" s="9"/>
      <c r="R5569" s="9"/>
      <c r="U5569" s="9"/>
      <c r="AP5569" s="9"/>
      <c r="AS5569" s="9"/>
      <c r="AV5569" s="9"/>
      <c r="AW5569" s="9"/>
      <c r="AY5569" s="9"/>
      <c r="BB5569" s="9"/>
    </row>
    <row r="5570" spans="3:54">
      <c r="C5570" s="9"/>
      <c r="F5570" s="9"/>
      <c r="G5570" s="9"/>
      <c r="I5570" s="9"/>
      <c r="L5570" s="9"/>
      <c r="O5570" s="9"/>
      <c r="P5570" s="9"/>
      <c r="R5570" s="9"/>
      <c r="U5570" s="9"/>
      <c r="AP5570" s="9"/>
      <c r="AS5570" s="9"/>
      <c r="AV5570" s="9"/>
      <c r="AW5570" s="9"/>
      <c r="AY5570" s="9"/>
      <c r="BB5570" s="9"/>
    </row>
    <row r="5571" spans="3:54">
      <c r="C5571" s="9"/>
      <c r="F5571" s="9"/>
      <c r="G5571" s="9"/>
      <c r="I5571" s="9"/>
      <c r="L5571" s="9"/>
      <c r="O5571" s="9"/>
      <c r="P5571" s="9"/>
      <c r="R5571" s="9"/>
      <c r="U5571" s="9"/>
      <c r="AP5571" s="9"/>
      <c r="AS5571" s="9"/>
      <c r="AV5571" s="9"/>
      <c r="AW5571" s="9"/>
      <c r="AY5571" s="9"/>
      <c r="BB5571" s="9"/>
    </row>
    <row r="5572" spans="3:54">
      <c r="C5572" s="9"/>
      <c r="F5572" s="9"/>
      <c r="G5572" s="9"/>
      <c r="I5572" s="9"/>
      <c r="L5572" s="9"/>
      <c r="O5572" s="9"/>
      <c r="P5572" s="9"/>
      <c r="R5572" s="9"/>
      <c r="U5572" s="9"/>
      <c r="AP5572" s="9"/>
      <c r="AS5572" s="9"/>
      <c r="AV5572" s="9"/>
      <c r="AW5572" s="9"/>
      <c r="AY5572" s="9"/>
      <c r="BB5572" s="9"/>
    </row>
    <row r="5573" spans="3:54">
      <c r="C5573" s="9"/>
      <c r="F5573" s="9"/>
      <c r="G5573" s="9"/>
      <c r="I5573" s="9"/>
      <c r="L5573" s="9"/>
      <c r="O5573" s="9"/>
      <c r="P5573" s="9"/>
      <c r="R5573" s="9"/>
      <c r="U5573" s="9"/>
      <c r="AP5573" s="9"/>
      <c r="AS5573" s="9"/>
      <c r="AV5573" s="9"/>
      <c r="AW5573" s="9"/>
      <c r="AY5573" s="9"/>
      <c r="BB5573" s="9"/>
    </row>
    <row r="5574" spans="3:54">
      <c r="C5574" s="9"/>
      <c r="F5574" s="9"/>
      <c r="G5574" s="9"/>
      <c r="I5574" s="9"/>
      <c r="L5574" s="9"/>
      <c r="O5574" s="9"/>
      <c r="P5574" s="9"/>
      <c r="R5574" s="9"/>
      <c r="U5574" s="9"/>
      <c r="AP5574" s="9"/>
      <c r="AS5574" s="9"/>
      <c r="AV5574" s="9"/>
      <c r="AW5574" s="9"/>
      <c r="AY5574" s="9"/>
      <c r="BB5574" s="9"/>
    </row>
    <row r="5575" spans="3:54">
      <c r="C5575" s="9"/>
      <c r="F5575" s="9"/>
      <c r="G5575" s="9"/>
      <c r="I5575" s="9"/>
      <c r="L5575" s="9"/>
      <c r="O5575" s="9"/>
      <c r="P5575" s="9"/>
      <c r="R5575" s="9"/>
      <c r="U5575" s="9"/>
      <c r="AP5575" s="9"/>
      <c r="AS5575" s="9"/>
      <c r="AV5575" s="9"/>
      <c r="AW5575" s="9"/>
      <c r="AY5575" s="9"/>
      <c r="BB5575" s="9"/>
    </row>
    <row r="5576" spans="3:54">
      <c r="C5576" s="9"/>
      <c r="F5576" s="9"/>
      <c r="G5576" s="9"/>
      <c r="I5576" s="9"/>
      <c r="L5576" s="9"/>
      <c r="O5576" s="9"/>
      <c r="P5576" s="9"/>
      <c r="R5576" s="9"/>
      <c r="U5576" s="9"/>
      <c r="AP5576" s="9"/>
      <c r="AS5576" s="9"/>
      <c r="AV5576" s="9"/>
      <c r="AW5576" s="9"/>
      <c r="AY5576" s="9"/>
      <c r="BB5576" s="9"/>
    </row>
    <row r="5577" spans="3:54">
      <c r="C5577" s="9"/>
      <c r="F5577" s="9"/>
      <c r="G5577" s="9"/>
      <c r="I5577" s="9"/>
      <c r="L5577" s="9"/>
      <c r="O5577" s="9"/>
      <c r="P5577" s="9"/>
      <c r="R5577" s="9"/>
      <c r="U5577" s="9"/>
      <c r="AP5577" s="9"/>
      <c r="AS5577" s="9"/>
      <c r="AV5577" s="9"/>
      <c r="AW5577" s="9"/>
      <c r="AY5577" s="9"/>
      <c r="BB5577" s="9"/>
    </row>
    <row r="5578" spans="3:54">
      <c r="C5578" s="9"/>
      <c r="F5578" s="9"/>
      <c r="G5578" s="9"/>
      <c r="I5578" s="9"/>
      <c r="L5578" s="9"/>
      <c r="O5578" s="9"/>
      <c r="P5578" s="9"/>
      <c r="R5578" s="9"/>
      <c r="U5578" s="9"/>
      <c r="AP5578" s="9"/>
      <c r="AS5578" s="9"/>
      <c r="AV5578" s="9"/>
      <c r="AW5578" s="9"/>
      <c r="AY5578" s="9"/>
      <c r="BB5578" s="9"/>
    </row>
    <row r="5579" spans="3:54">
      <c r="C5579" s="9"/>
      <c r="F5579" s="9"/>
      <c r="G5579" s="9"/>
      <c r="I5579" s="9"/>
      <c r="L5579" s="9"/>
      <c r="O5579" s="9"/>
      <c r="P5579" s="9"/>
      <c r="R5579" s="9"/>
      <c r="U5579" s="9"/>
      <c r="AP5579" s="9"/>
      <c r="AS5579" s="9"/>
      <c r="AV5579" s="9"/>
      <c r="AW5579" s="9"/>
      <c r="AY5579" s="9"/>
      <c r="BB5579" s="9"/>
    </row>
    <row r="5580" spans="3:54">
      <c r="C5580" s="9"/>
      <c r="F5580" s="9"/>
      <c r="G5580" s="9"/>
      <c r="I5580" s="9"/>
      <c r="L5580" s="9"/>
      <c r="O5580" s="9"/>
      <c r="P5580" s="9"/>
      <c r="R5580" s="9"/>
      <c r="U5580" s="9"/>
      <c r="AP5580" s="9"/>
      <c r="AS5580" s="9"/>
      <c r="AV5580" s="9"/>
      <c r="AW5580" s="9"/>
      <c r="AY5580" s="9"/>
      <c r="BB5580" s="9"/>
    </row>
    <row r="5581" spans="3:54">
      <c r="C5581" s="9"/>
      <c r="F5581" s="9"/>
      <c r="G5581" s="9"/>
      <c r="I5581" s="9"/>
      <c r="L5581" s="9"/>
      <c r="O5581" s="9"/>
      <c r="P5581" s="9"/>
      <c r="R5581" s="9"/>
      <c r="U5581" s="9"/>
      <c r="AP5581" s="9"/>
      <c r="AS5581" s="9"/>
      <c r="AV5581" s="9"/>
      <c r="AW5581" s="9"/>
      <c r="AY5581" s="9"/>
      <c r="BB5581" s="9"/>
    </row>
    <row r="5582" spans="3:54">
      <c r="C5582" s="9"/>
      <c r="F5582" s="9"/>
      <c r="G5582" s="9"/>
      <c r="I5582" s="9"/>
      <c r="L5582" s="9"/>
      <c r="O5582" s="9"/>
      <c r="P5582" s="9"/>
      <c r="R5582" s="9"/>
      <c r="U5582" s="9"/>
      <c r="AP5582" s="9"/>
      <c r="AS5582" s="9"/>
      <c r="AV5582" s="9"/>
      <c r="AW5582" s="9"/>
      <c r="AY5582" s="9"/>
      <c r="BB5582" s="9"/>
    </row>
    <row r="5583" spans="3:54">
      <c r="C5583" s="9"/>
      <c r="F5583" s="9"/>
      <c r="G5583" s="9"/>
      <c r="I5583" s="9"/>
      <c r="L5583" s="9"/>
      <c r="O5583" s="9"/>
      <c r="P5583" s="9"/>
      <c r="R5583" s="9"/>
      <c r="U5583" s="9"/>
      <c r="AP5583" s="9"/>
      <c r="AS5583" s="9"/>
      <c r="AV5583" s="9"/>
      <c r="AW5583" s="9"/>
      <c r="AY5583" s="9"/>
      <c r="BB5583" s="9"/>
    </row>
    <row r="5584" spans="3:54">
      <c r="C5584" s="9"/>
      <c r="F5584" s="9"/>
      <c r="G5584" s="9"/>
      <c r="I5584" s="9"/>
      <c r="L5584" s="9"/>
      <c r="O5584" s="9"/>
      <c r="P5584" s="9"/>
      <c r="R5584" s="9"/>
      <c r="U5584" s="9"/>
      <c r="AP5584" s="9"/>
      <c r="AS5584" s="9"/>
      <c r="AV5584" s="9"/>
      <c r="AW5584" s="9"/>
      <c r="AY5584" s="9"/>
      <c r="BB5584" s="9"/>
    </row>
    <row r="5585" spans="3:54">
      <c r="C5585" s="9"/>
      <c r="F5585" s="9"/>
      <c r="G5585" s="9"/>
      <c r="I5585" s="9"/>
      <c r="L5585" s="9"/>
      <c r="O5585" s="9"/>
      <c r="P5585" s="9"/>
      <c r="R5585" s="9"/>
      <c r="U5585" s="9"/>
      <c r="AP5585" s="9"/>
      <c r="AS5585" s="9"/>
      <c r="AV5585" s="9"/>
      <c r="AW5585" s="9"/>
      <c r="AY5585" s="9"/>
      <c r="BB5585" s="9"/>
    </row>
    <row r="5586" spans="3:54">
      <c r="C5586" s="9"/>
      <c r="F5586" s="9"/>
      <c r="G5586" s="9"/>
      <c r="I5586" s="9"/>
      <c r="L5586" s="9"/>
      <c r="O5586" s="9"/>
      <c r="P5586" s="9"/>
      <c r="R5586" s="9"/>
      <c r="U5586" s="9"/>
      <c r="AP5586" s="9"/>
      <c r="AS5586" s="9"/>
      <c r="AV5586" s="9"/>
      <c r="AW5586" s="9"/>
      <c r="AY5586" s="9"/>
      <c r="BB5586" s="9"/>
    </row>
    <row r="5587" spans="3:54">
      <c r="C5587" s="9"/>
      <c r="F5587" s="9"/>
      <c r="G5587" s="9"/>
      <c r="I5587" s="9"/>
      <c r="L5587" s="9"/>
      <c r="O5587" s="9"/>
      <c r="P5587" s="9"/>
      <c r="R5587" s="9"/>
      <c r="U5587" s="9"/>
      <c r="AP5587" s="9"/>
      <c r="AS5587" s="9"/>
      <c r="AV5587" s="9"/>
      <c r="AW5587" s="9"/>
      <c r="AY5587" s="9"/>
      <c r="BB5587" s="9"/>
    </row>
    <row r="5588" spans="3:54">
      <c r="C5588" s="9"/>
      <c r="F5588" s="9"/>
      <c r="G5588" s="9"/>
      <c r="I5588" s="9"/>
      <c r="L5588" s="9"/>
      <c r="O5588" s="9"/>
      <c r="P5588" s="9"/>
      <c r="R5588" s="9"/>
      <c r="U5588" s="9"/>
      <c r="AP5588" s="9"/>
      <c r="AS5588" s="9"/>
      <c r="AV5588" s="9"/>
      <c r="AW5588" s="9"/>
      <c r="AY5588" s="9"/>
      <c r="BB5588" s="9"/>
    </row>
    <row r="5589" spans="3:54">
      <c r="C5589" s="9"/>
      <c r="F5589" s="9"/>
      <c r="G5589" s="9"/>
      <c r="I5589" s="9"/>
      <c r="L5589" s="9"/>
      <c r="O5589" s="9"/>
      <c r="P5589" s="9"/>
      <c r="R5589" s="9"/>
      <c r="U5589" s="9"/>
      <c r="AP5589" s="9"/>
      <c r="AS5589" s="9"/>
      <c r="AV5589" s="9"/>
      <c r="AW5589" s="9"/>
      <c r="AY5589" s="9"/>
      <c r="BB5589" s="9"/>
    </row>
    <row r="5590" spans="3:54">
      <c r="C5590" s="9"/>
      <c r="F5590" s="9"/>
      <c r="G5590" s="9"/>
      <c r="I5590" s="9"/>
      <c r="L5590" s="9"/>
      <c r="O5590" s="9"/>
      <c r="P5590" s="9"/>
      <c r="R5590" s="9"/>
      <c r="U5590" s="9"/>
      <c r="AP5590" s="9"/>
      <c r="AS5590" s="9"/>
      <c r="AV5590" s="9"/>
      <c r="AW5590" s="9"/>
      <c r="AY5590" s="9"/>
      <c r="BB5590" s="9"/>
    </row>
    <row r="5591" spans="3:54">
      <c r="C5591" s="9"/>
      <c r="F5591" s="9"/>
      <c r="G5591" s="9"/>
      <c r="I5591" s="9"/>
      <c r="L5591" s="9"/>
      <c r="O5591" s="9"/>
      <c r="P5591" s="9"/>
      <c r="R5591" s="9"/>
      <c r="U5591" s="9"/>
      <c r="AP5591" s="9"/>
      <c r="AS5591" s="9"/>
      <c r="AV5591" s="9"/>
      <c r="AW5591" s="9"/>
      <c r="AY5591" s="9"/>
      <c r="BB5591" s="9"/>
    </row>
    <row r="5592" spans="3:54">
      <c r="C5592" s="9"/>
      <c r="F5592" s="9"/>
      <c r="G5592" s="9"/>
      <c r="I5592" s="9"/>
      <c r="L5592" s="9"/>
      <c r="O5592" s="9"/>
      <c r="P5592" s="9"/>
      <c r="R5592" s="9"/>
      <c r="U5592" s="9"/>
      <c r="AP5592" s="9"/>
      <c r="AS5592" s="9"/>
      <c r="AV5592" s="9"/>
      <c r="AW5592" s="9"/>
      <c r="AY5592" s="9"/>
      <c r="BB5592" s="9"/>
    </row>
    <row r="5593" spans="3:54">
      <c r="C5593" s="9"/>
      <c r="F5593" s="9"/>
      <c r="G5593" s="9"/>
      <c r="I5593" s="9"/>
      <c r="L5593" s="9"/>
      <c r="O5593" s="9"/>
      <c r="P5593" s="9"/>
      <c r="R5593" s="9"/>
      <c r="U5593" s="9"/>
      <c r="AP5593" s="9"/>
      <c r="AS5593" s="9"/>
      <c r="AV5593" s="9"/>
      <c r="AW5593" s="9"/>
      <c r="AY5593" s="9"/>
      <c r="BB5593" s="9"/>
    </row>
    <row r="5594" spans="3:54">
      <c r="C5594" s="9"/>
      <c r="F5594" s="9"/>
      <c r="G5594" s="9"/>
      <c r="I5594" s="9"/>
      <c r="L5594" s="9"/>
      <c r="O5594" s="9"/>
      <c r="P5594" s="9"/>
      <c r="R5594" s="9"/>
      <c r="U5594" s="9"/>
      <c r="AP5594" s="9"/>
      <c r="AS5594" s="9"/>
      <c r="AV5594" s="9"/>
      <c r="AW5594" s="9"/>
      <c r="AY5594" s="9"/>
      <c r="BB5594" s="9"/>
    </row>
    <row r="5595" spans="3:54">
      <c r="C5595" s="9"/>
      <c r="F5595" s="9"/>
      <c r="G5595" s="9"/>
      <c r="I5595" s="9"/>
      <c r="L5595" s="9"/>
      <c r="O5595" s="9"/>
      <c r="P5595" s="9"/>
      <c r="R5595" s="9"/>
      <c r="U5595" s="9"/>
      <c r="AP5595" s="9"/>
      <c r="AS5595" s="9"/>
      <c r="AV5595" s="9"/>
      <c r="AW5595" s="9"/>
      <c r="AY5595" s="9"/>
      <c r="BB5595" s="9"/>
    </row>
    <row r="5596" spans="3:54">
      <c r="C5596" s="9"/>
      <c r="F5596" s="9"/>
      <c r="G5596" s="9"/>
      <c r="I5596" s="9"/>
      <c r="L5596" s="9"/>
      <c r="O5596" s="9"/>
      <c r="P5596" s="9"/>
      <c r="R5596" s="9"/>
      <c r="U5596" s="9"/>
      <c r="AP5596" s="9"/>
      <c r="AS5596" s="9"/>
      <c r="AV5596" s="9"/>
      <c r="AW5596" s="9"/>
      <c r="AY5596" s="9"/>
      <c r="BB5596" s="9"/>
    </row>
    <row r="5597" spans="3:54">
      <c r="C5597" s="9"/>
      <c r="F5597" s="9"/>
      <c r="G5597" s="9"/>
      <c r="I5597" s="9"/>
      <c r="L5597" s="9"/>
      <c r="O5597" s="9"/>
      <c r="P5597" s="9"/>
      <c r="R5597" s="9"/>
      <c r="U5597" s="9"/>
      <c r="AP5597" s="9"/>
      <c r="AS5597" s="9"/>
      <c r="AV5597" s="9"/>
      <c r="AW5597" s="9"/>
      <c r="AY5597" s="9"/>
      <c r="BB5597" s="9"/>
    </row>
    <row r="5598" spans="3:54">
      <c r="C5598" s="9"/>
      <c r="F5598" s="9"/>
      <c r="G5598" s="9"/>
      <c r="I5598" s="9"/>
      <c r="L5598" s="9"/>
      <c r="O5598" s="9"/>
      <c r="P5598" s="9"/>
      <c r="R5598" s="9"/>
      <c r="U5598" s="9"/>
      <c r="AP5598" s="9"/>
      <c r="AS5598" s="9"/>
      <c r="AV5598" s="9"/>
      <c r="AW5598" s="9"/>
      <c r="AY5598" s="9"/>
      <c r="BB5598" s="9"/>
    </row>
    <row r="5599" spans="3:54">
      <c r="C5599" s="9"/>
      <c r="F5599" s="9"/>
      <c r="G5599" s="9"/>
      <c r="I5599" s="9"/>
      <c r="L5599" s="9"/>
      <c r="O5599" s="9"/>
      <c r="P5599" s="9"/>
      <c r="R5599" s="9"/>
      <c r="U5599" s="9"/>
      <c r="AP5599" s="9"/>
      <c r="AS5599" s="9"/>
      <c r="AV5599" s="9"/>
      <c r="AW5599" s="9"/>
      <c r="AY5599" s="9"/>
      <c r="BB5599" s="9"/>
    </row>
    <row r="5600" spans="3:54">
      <c r="C5600" s="9"/>
      <c r="F5600" s="9"/>
      <c r="G5600" s="9"/>
      <c r="I5600" s="9"/>
      <c r="L5600" s="9"/>
      <c r="O5600" s="9"/>
      <c r="P5600" s="9"/>
      <c r="R5600" s="9"/>
      <c r="U5600" s="9"/>
      <c r="AP5600" s="9"/>
      <c r="AS5600" s="9"/>
      <c r="AV5600" s="9"/>
      <c r="AW5600" s="9"/>
      <c r="AY5600" s="9"/>
      <c r="BB5600" s="9"/>
    </row>
    <row r="5601" spans="3:54">
      <c r="C5601" s="9"/>
      <c r="F5601" s="9"/>
      <c r="G5601" s="9"/>
      <c r="I5601" s="9"/>
      <c r="L5601" s="9"/>
      <c r="O5601" s="9"/>
      <c r="P5601" s="9"/>
      <c r="R5601" s="9"/>
      <c r="U5601" s="9"/>
      <c r="AP5601" s="9"/>
      <c r="AS5601" s="9"/>
      <c r="AV5601" s="9"/>
      <c r="AW5601" s="9"/>
      <c r="AY5601" s="9"/>
      <c r="BB5601" s="9"/>
    </row>
    <row r="5602" spans="3:54">
      <c r="C5602" s="9"/>
      <c r="F5602" s="9"/>
      <c r="G5602" s="9"/>
      <c r="I5602" s="9"/>
      <c r="L5602" s="9"/>
      <c r="O5602" s="9"/>
      <c r="P5602" s="9"/>
      <c r="R5602" s="9"/>
      <c r="U5602" s="9"/>
      <c r="AP5602" s="9"/>
      <c r="AS5602" s="9"/>
      <c r="AV5602" s="9"/>
      <c r="AW5602" s="9"/>
      <c r="AY5602" s="9"/>
      <c r="BB5602" s="9"/>
    </row>
    <row r="5603" spans="3:54">
      <c r="C5603" s="9"/>
      <c r="F5603" s="9"/>
      <c r="G5603" s="9"/>
      <c r="I5603" s="9"/>
      <c r="L5603" s="9"/>
      <c r="O5603" s="9"/>
      <c r="P5603" s="9"/>
      <c r="R5603" s="9"/>
      <c r="U5603" s="9"/>
      <c r="AP5603" s="9"/>
      <c r="AS5603" s="9"/>
      <c r="AV5603" s="9"/>
      <c r="AW5603" s="9"/>
      <c r="AY5603" s="9"/>
      <c r="BB5603" s="9"/>
    </row>
    <row r="5604" spans="3:54">
      <c r="C5604" s="9"/>
      <c r="F5604" s="9"/>
      <c r="G5604" s="9"/>
      <c r="I5604" s="9"/>
      <c r="L5604" s="9"/>
      <c r="O5604" s="9"/>
      <c r="P5604" s="9"/>
      <c r="R5604" s="9"/>
      <c r="U5604" s="9"/>
      <c r="AP5604" s="9"/>
      <c r="AS5604" s="9"/>
      <c r="AV5604" s="9"/>
      <c r="AW5604" s="9"/>
      <c r="AY5604" s="9"/>
      <c r="BB5604" s="9"/>
    </row>
    <row r="5605" spans="3:54">
      <c r="C5605" s="9"/>
      <c r="F5605" s="9"/>
      <c r="G5605" s="9"/>
      <c r="I5605" s="9"/>
      <c r="L5605" s="9"/>
      <c r="O5605" s="9"/>
      <c r="P5605" s="9"/>
      <c r="R5605" s="9"/>
      <c r="U5605" s="9"/>
      <c r="AP5605" s="9"/>
      <c r="AS5605" s="9"/>
      <c r="AV5605" s="9"/>
      <c r="AW5605" s="9"/>
      <c r="AY5605" s="9"/>
      <c r="BB5605" s="9"/>
    </row>
    <row r="5606" spans="3:54">
      <c r="C5606" s="9"/>
      <c r="F5606" s="9"/>
      <c r="G5606" s="9"/>
      <c r="I5606" s="9"/>
      <c r="L5606" s="9"/>
      <c r="O5606" s="9"/>
      <c r="P5606" s="9"/>
      <c r="R5606" s="9"/>
      <c r="U5606" s="9"/>
      <c r="AP5606" s="9"/>
      <c r="AS5606" s="9"/>
      <c r="AV5606" s="9"/>
      <c r="AW5606" s="9"/>
      <c r="AY5606" s="9"/>
      <c r="BB5606" s="9"/>
    </row>
    <row r="5607" spans="3:54">
      <c r="C5607" s="9"/>
      <c r="F5607" s="9"/>
      <c r="G5607" s="9"/>
      <c r="I5607" s="9"/>
      <c r="L5607" s="9"/>
      <c r="O5607" s="9"/>
      <c r="P5607" s="9"/>
      <c r="R5607" s="9"/>
      <c r="U5607" s="9"/>
      <c r="AP5607" s="9"/>
      <c r="AS5607" s="9"/>
      <c r="AV5607" s="9"/>
      <c r="AW5607" s="9"/>
      <c r="AY5607" s="9"/>
      <c r="BB5607" s="9"/>
    </row>
    <row r="5608" spans="3:54">
      <c r="C5608" s="9"/>
      <c r="F5608" s="9"/>
      <c r="G5608" s="9"/>
      <c r="I5608" s="9"/>
      <c r="L5608" s="9"/>
      <c r="O5608" s="9"/>
      <c r="P5608" s="9"/>
      <c r="R5608" s="9"/>
      <c r="U5608" s="9"/>
      <c r="AP5608" s="9"/>
      <c r="AS5608" s="9"/>
      <c r="AV5608" s="9"/>
      <c r="AW5608" s="9"/>
      <c r="AY5608" s="9"/>
      <c r="BB5608" s="9"/>
    </row>
    <row r="5609" spans="3:54">
      <c r="C5609" s="9"/>
      <c r="F5609" s="9"/>
      <c r="G5609" s="9"/>
      <c r="I5609" s="9"/>
      <c r="L5609" s="9"/>
      <c r="O5609" s="9"/>
      <c r="P5609" s="9"/>
      <c r="R5609" s="9"/>
      <c r="U5609" s="9"/>
      <c r="AP5609" s="9"/>
      <c r="AS5609" s="9"/>
      <c r="AV5609" s="9"/>
      <c r="AW5609" s="9"/>
      <c r="AY5609" s="9"/>
      <c r="BB5609" s="9"/>
    </row>
    <row r="5610" spans="3:54">
      <c r="C5610" s="9"/>
      <c r="F5610" s="9"/>
      <c r="G5610" s="9"/>
      <c r="I5610" s="9"/>
      <c r="L5610" s="9"/>
      <c r="O5610" s="9"/>
      <c r="P5610" s="9"/>
      <c r="R5610" s="9"/>
      <c r="U5610" s="9"/>
      <c r="AP5610" s="9"/>
      <c r="AS5610" s="9"/>
      <c r="AV5610" s="9"/>
      <c r="AW5610" s="9"/>
      <c r="AY5610" s="9"/>
      <c r="BB5610" s="9"/>
    </row>
    <row r="5611" spans="3:54">
      <c r="C5611" s="9"/>
      <c r="F5611" s="9"/>
      <c r="G5611" s="9"/>
      <c r="I5611" s="9"/>
      <c r="L5611" s="9"/>
      <c r="O5611" s="9"/>
      <c r="P5611" s="9"/>
      <c r="R5611" s="9"/>
      <c r="U5611" s="9"/>
      <c r="AP5611" s="9"/>
      <c r="AS5611" s="9"/>
      <c r="AV5611" s="9"/>
      <c r="AW5611" s="9"/>
      <c r="AY5611" s="9"/>
      <c r="BB5611" s="9"/>
    </row>
    <row r="5612" spans="3:54">
      <c r="C5612" s="9"/>
      <c r="F5612" s="9"/>
      <c r="G5612" s="9"/>
      <c r="I5612" s="9"/>
      <c r="L5612" s="9"/>
      <c r="O5612" s="9"/>
      <c r="P5612" s="9"/>
      <c r="R5612" s="9"/>
      <c r="U5612" s="9"/>
      <c r="AP5612" s="9"/>
      <c r="AS5612" s="9"/>
      <c r="AV5612" s="9"/>
      <c r="AW5612" s="9"/>
      <c r="AY5612" s="9"/>
      <c r="BB5612" s="9"/>
    </row>
    <row r="5613" spans="3:54">
      <c r="C5613" s="9"/>
      <c r="F5613" s="9"/>
      <c r="G5613" s="9"/>
      <c r="I5613" s="9"/>
      <c r="L5613" s="9"/>
      <c r="O5613" s="9"/>
      <c r="P5613" s="9"/>
      <c r="R5613" s="9"/>
      <c r="U5613" s="9"/>
      <c r="AP5613" s="9"/>
      <c r="AS5613" s="9"/>
      <c r="AV5613" s="9"/>
      <c r="AW5613" s="9"/>
      <c r="AY5613" s="9"/>
      <c r="BB5613" s="9"/>
    </row>
    <row r="5614" spans="3:54">
      <c r="C5614" s="9"/>
      <c r="F5614" s="9"/>
      <c r="G5614" s="9"/>
      <c r="I5614" s="9"/>
      <c r="L5614" s="9"/>
      <c r="O5614" s="9"/>
      <c r="P5614" s="9"/>
      <c r="R5614" s="9"/>
      <c r="U5614" s="9"/>
      <c r="AP5614" s="9"/>
      <c r="AS5614" s="9"/>
      <c r="AV5614" s="9"/>
      <c r="AW5614" s="9"/>
      <c r="AY5614" s="9"/>
      <c r="BB5614" s="9"/>
    </row>
    <row r="5615" spans="3:54">
      <c r="C5615" s="9"/>
      <c r="F5615" s="9"/>
      <c r="G5615" s="9"/>
      <c r="I5615" s="9"/>
      <c r="L5615" s="9"/>
      <c r="O5615" s="9"/>
      <c r="P5615" s="9"/>
      <c r="R5615" s="9"/>
      <c r="U5615" s="9"/>
      <c r="AP5615" s="9"/>
      <c r="AS5615" s="9"/>
      <c r="AV5615" s="9"/>
      <c r="AW5615" s="9"/>
      <c r="AY5615" s="9"/>
      <c r="BB5615" s="9"/>
    </row>
    <row r="5616" spans="3:54">
      <c r="C5616" s="9"/>
      <c r="F5616" s="9"/>
      <c r="G5616" s="9"/>
      <c r="I5616" s="9"/>
      <c r="L5616" s="9"/>
      <c r="O5616" s="9"/>
      <c r="P5616" s="9"/>
      <c r="R5616" s="9"/>
      <c r="U5616" s="9"/>
      <c r="AP5616" s="9"/>
      <c r="AS5616" s="9"/>
      <c r="AV5616" s="9"/>
      <c r="AW5616" s="9"/>
      <c r="AY5616" s="9"/>
      <c r="BB5616" s="9"/>
    </row>
    <row r="5617" spans="3:54">
      <c r="C5617" s="9"/>
      <c r="F5617" s="9"/>
      <c r="G5617" s="9"/>
      <c r="I5617" s="9"/>
      <c r="L5617" s="9"/>
      <c r="O5617" s="9"/>
      <c r="P5617" s="9"/>
      <c r="R5617" s="9"/>
      <c r="U5617" s="9"/>
      <c r="AP5617" s="9"/>
      <c r="AS5617" s="9"/>
      <c r="AV5617" s="9"/>
      <c r="AW5617" s="9"/>
      <c r="AY5617" s="9"/>
      <c r="BB5617" s="9"/>
    </row>
    <row r="5618" spans="3:54">
      <c r="C5618" s="9"/>
      <c r="F5618" s="9"/>
      <c r="G5618" s="9"/>
      <c r="I5618" s="9"/>
      <c r="L5618" s="9"/>
      <c r="O5618" s="9"/>
      <c r="P5618" s="9"/>
      <c r="R5618" s="9"/>
      <c r="U5618" s="9"/>
      <c r="AP5618" s="9"/>
      <c r="AS5618" s="9"/>
      <c r="AV5618" s="9"/>
      <c r="AW5618" s="9"/>
      <c r="AY5618" s="9"/>
      <c r="BB5618" s="9"/>
    </row>
    <row r="5619" spans="3:54">
      <c r="C5619" s="9"/>
      <c r="F5619" s="9"/>
      <c r="G5619" s="9"/>
      <c r="I5619" s="9"/>
      <c r="L5619" s="9"/>
      <c r="O5619" s="9"/>
      <c r="P5619" s="9"/>
      <c r="R5619" s="9"/>
      <c r="U5619" s="9"/>
      <c r="AP5619" s="9"/>
      <c r="AS5619" s="9"/>
      <c r="AV5619" s="9"/>
      <c r="AW5619" s="9"/>
      <c r="AY5619" s="9"/>
      <c r="BB5619" s="9"/>
    </row>
    <row r="5620" spans="3:54">
      <c r="C5620" s="9"/>
      <c r="F5620" s="9"/>
      <c r="G5620" s="9"/>
      <c r="I5620" s="9"/>
      <c r="L5620" s="9"/>
      <c r="O5620" s="9"/>
      <c r="P5620" s="9"/>
      <c r="R5620" s="9"/>
      <c r="U5620" s="9"/>
      <c r="AP5620" s="9"/>
      <c r="AS5620" s="9"/>
      <c r="AV5620" s="9"/>
      <c r="AW5620" s="9"/>
      <c r="AY5620" s="9"/>
      <c r="BB5620" s="9"/>
    </row>
    <row r="5621" spans="3:54">
      <c r="C5621" s="9"/>
      <c r="F5621" s="9"/>
      <c r="G5621" s="9"/>
      <c r="I5621" s="9"/>
      <c r="L5621" s="9"/>
      <c r="O5621" s="9"/>
      <c r="P5621" s="9"/>
      <c r="R5621" s="9"/>
      <c r="U5621" s="9"/>
      <c r="AP5621" s="9"/>
      <c r="AS5621" s="9"/>
      <c r="AV5621" s="9"/>
      <c r="AW5621" s="9"/>
      <c r="AY5621" s="9"/>
      <c r="BB5621" s="9"/>
    </row>
    <row r="5622" spans="3:54">
      <c r="C5622" s="9"/>
      <c r="F5622" s="9"/>
      <c r="G5622" s="9"/>
      <c r="I5622" s="9"/>
      <c r="L5622" s="9"/>
      <c r="O5622" s="9"/>
      <c r="P5622" s="9"/>
      <c r="R5622" s="9"/>
      <c r="U5622" s="9"/>
      <c r="AP5622" s="9"/>
      <c r="AS5622" s="9"/>
      <c r="AV5622" s="9"/>
      <c r="AW5622" s="9"/>
      <c r="AY5622" s="9"/>
      <c r="BB5622" s="9"/>
    </row>
    <row r="5623" spans="3:54">
      <c r="C5623" s="9"/>
      <c r="F5623" s="9"/>
      <c r="G5623" s="9"/>
      <c r="I5623" s="9"/>
      <c r="L5623" s="9"/>
      <c r="O5623" s="9"/>
      <c r="P5623" s="9"/>
      <c r="R5623" s="9"/>
      <c r="U5623" s="9"/>
      <c r="AP5623" s="9"/>
      <c r="AS5623" s="9"/>
      <c r="AV5623" s="9"/>
      <c r="AW5623" s="9"/>
      <c r="AY5623" s="9"/>
      <c r="BB5623" s="9"/>
    </row>
    <row r="5624" spans="3:54">
      <c r="C5624" s="9"/>
      <c r="F5624" s="9"/>
      <c r="G5624" s="9"/>
      <c r="I5624" s="9"/>
      <c r="L5624" s="9"/>
      <c r="O5624" s="9"/>
      <c r="P5624" s="9"/>
      <c r="R5624" s="9"/>
      <c r="U5624" s="9"/>
      <c r="AP5624" s="9"/>
      <c r="AS5624" s="9"/>
      <c r="AV5624" s="9"/>
      <c r="AW5624" s="9"/>
      <c r="AY5624" s="9"/>
      <c r="BB5624" s="9"/>
    </row>
    <row r="5625" spans="3:54">
      <c r="C5625" s="9"/>
      <c r="F5625" s="9"/>
      <c r="G5625" s="9"/>
      <c r="I5625" s="9"/>
      <c r="L5625" s="9"/>
      <c r="O5625" s="9"/>
      <c r="P5625" s="9"/>
      <c r="R5625" s="9"/>
      <c r="U5625" s="9"/>
      <c r="AP5625" s="9"/>
      <c r="AS5625" s="9"/>
      <c r="AV5625" s="9"/>
      <c r="AW5625" s="9"/>
      <c r="AY5625" s="9"/>
      <c r="BB5625" s="9"/>
    </row>
    <row r="5626" spans="3:54">
      <c r="C5626" s="9"/>
      <c r="F5626" s="9"/>
      <c r="G5626" s="9"/>
      <c r="I5626" s="9"/>
      <c r="L5626" s="9"/>
      <c r="O5626" s="9"/>
      <c r="P5626" s="9"/>
      <c r="R5626" s="9"/>
      <c r="U5626" s="9"/>
      <c r="AP5626" s="9"/>
      <c r="AS5626" s="9"/>
      <c r="AV5626" s="9"/>
      <c r="AW5626" s="9"/>
      <c r="AY5626" s="9"/>
      <c r="BB5626" s="9"/>
    </row>
    <row r="5627" spans="3:54">
      <c r="C5627" s="9"/>
      <c r="F5627" s="9"/>
      <c r="G5627" s="9"/>
      <c r="I5627" s="9"/>
      <c r="L5627" s="9"/>
      <c r="O5627" s="9"/>
      <c r="P5627" s="9"/>
      <c r="R5627" s="9"/>
      <c r="U5627" s="9"/>
      <c r="AP5627" s="9"/>
      <c r="AS5627" s="9"/>
      <c r="AV5627" s="9"/>
      <c r="AW5627" s="9"/>
      <c r="AY5627" s="9"/>
      <c r="BB5627" s="9"/>
    </row>
    <row r="5628" spans="3:54">
      <c r="C5628" s="9"/>
      <c r="F5628" s="9"/>
      <c r="G5628" s="9"/>
      <c r="I5628" s="9"/>
      <c r="L5628" s="9"/>
      <c r="O5628" s="9"/>
      <c r="P5628" s="9"/>
      <c r="R5628" s="9"/>
      <c r="U5628" s="9"/>
      <c r="AP5628" s="9"/>
      <c r="AS5628" s="9"/>
      <c r="AV5628" s="9"/>
      <c r="AW5628" s="9"/>
      <c r="AY5628" s="9"/>
      <c r="BB5628" s="9"/>
    </row>
    <row r="5629" spans="3:54">
      <c r="C5629" s="9"/>
      <c r="F5629" s="9"/>
      <c r="G5629" s="9"/>
      <c r="I5629" s="9"/>
      <c r="L5629" s="9"/>
      <c r="O5629" s="9"/>
      <c r="P5629" s="9"/>
      <c r="R5629" s="9"/>
      <c r="U5629" s="9"/>
      <c r="AP5629" s="9"/>
      <c r="AS5629" s="9"/>
      <c r="AV5629" s="9"/>
      <c r="AW5629" s="9"/>
      <c r="AY5629" s="9"/>
      <c r="BB5629" s="9"/>
    </row>
    <row r="5630" spans="3:54">
      <c r="C5630" s="9"/>
      <c r="F5630" s="9"/>
      <c r="G5630" s="9"/>
      <c r="I5630" s="9"/>
      <c r="L5630" s="9"/>
      <c r="O5630" s="9"/>
      <c r="P5630" s="9"/>
      <c r="R5630" s="9"/>
      <c r="U5630" s="9"/>
      <c r="AP5630" s="9"/>
      <c r="AS5630" s="9"/>
      <c r="AV5630" s="9"/>
      <c r="AW5630" s="9"/>
      <c r="AY5630" s="9"/>
      <c r="BB5630" s="9"/>
    </row>
    <row r="5631" spans="3:54">
      <c r="C5631" s="9"/>
      <c r="F5631" s="9"/>
      <c r="G5631" s="9"/>
      <c r="I5631" s="9"/>
      <c r="L5631" s="9"/>
      <c r="O5631" s="9"/>
      <c r="P5631" s="9"/>
      <c r="R5631" s="9"/>
      <c r="U5631" s="9"/>
      <c r="AP5631" s="9"/>
      <c r="AS5631" s="9"/>
      <c r="AV5631" s="9"/>
      <c r="AW5631" s="9"/>
      <c r="AY5631" s="9"/>
      <c r="BB5631" s="9"/>
    </row>
    <row r="5632" spans="3:54">
      <c r="C5632" s="9"/>
      <c r="F5632" s="9"/>
      <c r="G5632" s="9"/>
      <c r="I5632" s="9"/>
      <c r="L5632" s="9"/>
      <c r="O5632" s="9"/>
      <c r="P5632" s="9"/>
      <c r="R5632" s="9"/>
      <c r="U5632" s="9"/>
      <c r="AP5632" s="9"/>
      <c r="AS5632" s="9"/>
      <c r="AV5632" s="9"/>
      <c r="AW5632" s="9"/>
      <c r="AY5632" s="9"/>
      <c r="BB5632" s="9"/>
    </row>
    <row r="5633" spans="3:54">
      <c r="C5633" s="9"/>
      <c r="F5633" s="9"/>
      <c r="G5633" s="9"/>
      <c r="I5633" s="9"/>
      <c r="L5633" s="9"/>
      <c r="O5633" s="9"/>
      <c r="P5633" s="9"/>
      <c r="R5633" s="9"/>
      <c r="U5633" s="9"/>
      <c r="AP5633" s="9"/>
      <c r="AS5633" s="9"/>
      <c r="AV5633" s="9"/>
      <c r="AW5633" s="9"/>
      <c r="AY5633" s="9"/>
      <c r="BB5633" s="9"/>
    </row>
    <row r="5634" spans="3:54">
      <c r="C5634" s="9"/>
      <c r="F5634" s="9"/>
      <c r="G5634" s="9"/>
      <c r="I5634" s="9"/>
      <c r="L5634" s="9"/>
      <c r="O5634" s="9"/>
      <c r="P5634" s="9"/>
      <c r="R5634" s="9"/>
      <c r="U5634" s="9"/>
      <c r="AP5634" s="9"/>
      <c r="AS5634" s="9"/>
      <c r="AV5634" s="9"/>
      <c r="AW5634" s="9"/>
      <c r="AY5634" s="9"/>
      <c r="BB5634" s="9"/>
    </row>
    <row r="5635" spans="3:54">
      <c r="C5635" s="9"/>
      <c r="F5635" s="9"/>
      <c r="G5635" s="9"/>
      <c r="I5635" s="9"/>
      <c r="L5635" s="9"/>
      <c r="O5635" s="9"/>
      <c r="P5635" s="9"/>
      <c r="R5635" s="9"/>
      <c r="U5635" s="9"/>
      <c r="AP5635" s="9"/>
      <c r="AS5635" s="9"/>
      <c r="AV5635" s="9"/>
      <c r="AW5635" s="9"/>
      <c r="AY5635" s="9"/>
      <c r="BB5635" s="9"/>
    </row>
    <row r="5636" spans="3:54">
      <c r="C5636" s="9"/>
      <c r="F5636" s="9"/>
      <c r="G5636" s="9"/>
      <c r="I5636" s="9"/>
      <c r="L5636" s="9"/>
      <c r="O5636" s="9"/>
      <c r="P5636" s="9"/>
      <c r="R5636" s="9"/>
      <c r="U5636" s="9"/>
      <c r="AP5636" s="9"/>
      <c r="AS5636" s="9"/>
      <c r="AV5636" s="9"/>
      <c r="AW5636" s="9"/>
      <c r="AY5636" s="9"/>
      <c r="BB5636" s="9"/>
    </row>
    <row r="5637" spans="3:54">
      <c r="C5637" s="9"/>
      <c r="F5637" s="9"/>
      <c r="G5637" s="9"/>
      <c r="I5637" s="9"/>
      <c r="L5637" s="9"/>
      <c r="O5637" s="9"/>
      <c r="P5637" s="9"/>
      <c r="R5637" s="9"/>
      <c r="U5637" s="9"/>
      <c r="AP5637" s="9"/>
      <c r="AS5637" s="9"/>
      <c r="AV5637" s="9"/>
      <c r="AW5637" s="9"/>
      <c r="AY5637" s="9"/>
      <c r="BB5637" s="9"/>
    </row>
    <row r="5638" spans="3:54">
      <c r="C5638" s="9"/>
      <c r="F5638" s="9"/>
      <c r="G5638" s="9"/>
      <c r="I5638" s="9"/>
      <c r="L5638" s="9"/>
      <c r="O5638" s="9"/>
      <c r="P5638" s="9"/>
      <c r="R5638" s="9"/>
      <c r="U5638" s="9"/>
      <c r="AP5638" s="9"/>
      <c r="AS5638" s="9"/>
      <c r="AV5638" s="9"/>
      <c r="AW5638" s="9"/>
      <c r="AY5638" s="9"/>
      <c r="BB5638" s="9"/>
    </row>
    <row r="5639" spans="3:54">
      <c r="C5639" s="9"/>
      <c r="F5639" s="9"/>
      <c r="G5639" s="9"/>
      <c r="I5639" s="9"/>
      <c r="L5639" s="9"/>
      <c r="O5639" s="9"/>
      <c r="P5639" s="9"/>
      <c r="R5639" s="9"/>
      <c r="U5639" s="9"/>
      <c r="AP5639" s="9"/>
      <c r="AS5639" s="9"/>
      <c r="AV5639" s="9"/>
      <c r="AW5639" s="9"/>
      <c r="AY5639" s="9"/>
      <c r="BB5639" s="9"/>
    </row>
    <row r="5640" spans="3:54">
      <c r="C5640" s="9"/>
      <c r="F5640" s="9"/>
      <c r="G5640" s="9"/>
      <c r="I5640" s="9"/>
      <c r="L5640" s="9"/>
      <c r="O5640" s="9"/>
      <c r="P5640" s="9"/>
      <c r="R5640" s="9"/>
      <c r="U5640" s="9"/>
      <c r="AP5640" s="9"/>
      <c r="AS5640" s="9"/>
      <c r="AV5640" s="9"/>
      <c r="AW5640" s="9"/>
      <c r="AY5640" s="9"/>
      <c r="BB5640" s="9"/>
    </row>
    <row r="5641" spans="3:54">
      <c r="C5641" s="9"/>
      <c r="F5641" s="9"/>
      <c r="G5641" s="9"/>
      <c r="I5641" s="9"/>
      <c r="L5641" s="9"/>
      <c r="O5641" s="9"/>
      <c r="P5641" s="9"/>
      <c r="R5641" s="9"/>
      <c r="U5641" s="9"/>
      <c r="AP5641" s="9"/>
      <c r="AS5641" s="9"/>
      <c r="AV5641" s="9"/>
      <c r="AW5641" s="9"/>
      <c r="AY5641" s="9"/>
      <c r="BB5641" s="9"/>
    </row>
    <row r="5642" spans="3:54">
      <c r="C5642" s="9"/>
      <c r="F5642" s="9"/>
      <c r="G5642" s="9"/>
      <c r="I5642" s="9"/>
      <c r="L5642" s="9"/>
      <c r="O5642" s="9"/>
      <c r="P5642" s="9"/>
      <c r="R5642" s="9"/>
      <c r="U5642" s="9"/>
      <c r="AP5642" s="9"/>
      <c r="AS5642" s="9"/>
      <c r="AV5642" s="9"/>
      <c r="AW5642" s="9"/>
      <c r="AY5642" s="9"/>
      <c r="BB5642" s="9"/>
    </row>
    <row r="5643" spans="3:54">
      <c r="C5643" s="9"/>
      <c r="F5643" s="9"/>
      <c r="G5643" s="9"/>
      <c r="I5643" s="9"/>
      <c r="L5643" s="9"/>
      <c r="O5643" s="9"/>
      <c r="P5643" s="9"/>
      <c r="R5643" s="9"/>
      <c r="U5643" s="9"/>
      <c r="AP5643" s="9"/>
      <c r="AS5643" s="9"/>
      <c r="AV5643" s="9"/>
      <c r="AW5643" s="9"/>
      <c r="AY5643" s="9"/>
      <c r="BB5643" s="9"/>
    </row>
    <row r="5644" spans="3:54">
      <c r="C5644" s="9"/>
      <c r="F5644" s="9"/>
      <c r="G5644" s="9"/>
      <c r="I5644" s="9"/>
      <c r="L5644" s="9"/>
      <c r="O5644" s="9"/>
      <c r="P5644" s="9"/>
      <c r="R5644" s="9"/>
      <c r="U5644" s="9"/>
      <c r="AP5644" s="9"/>
      <c r="AS5644" s="9"/>
      <c r="AV5644" s="9"/>
      <c r="AW5644" s="9"/>
      <c r="AY5644" s="9"/>
      <c r="BB5644" s="9"/>
    </row>
    <row r="5645" spans="3:54">
      <c r="C5645" s="9"/>
      <c r="F5645" s="9"/>
      <c r="G5645" s="9"/>
      <c r="I5645" s="9"/>
      <c r="L5645" s="9"/>
      <c r="O5645" s="9"/>
      <c r="P5645" s="9"/>
      <c r="R5645" s="9"/>
      <c r="U5645" s="9"/>
      <c r="AP5645" s="9"/>
      <c r="AS5645" s="9"/>
      <c r="AV5645" s="9"/>
      <c r="AW5645" s="9"/>
      <c r="AY5645" s="9"/>
      <c r="BB5645" s="9"/>
    </row>
    <row r="5646" spans="3:54">
      <c r="C5646" s="9"/>
      <c r="F5646" s="9"/>
      <c r="G5646" s="9"/>
      <c r="I5646" s="9"/>
      <c r="L5646" s="9"/>
      <c r="O5646" s="9"/>
      <c r="P5646" s="9"/>
      <c r="R5646" s="9"/>
      <c r="U5646" s="9"/>
      <c r="AP5646" s="9"/>
      <c r="AS5646" s="9"/>
      <c r="AV5646" s="9"/>
      <c r="AW5646" s="9"/>
      <c r="AY5646" s="9"/>
      <c r="BB5646" s="9"/>
    </row>
    <row r="5647" spans="3:54">
      <c r="C5647" s="9"/>
      <c r="F5647" s="9"/>
      <c r="G5647" s="9"/>
      <c r="I5647" s="9"/>
      <c r="L5647" s="9"/>
      <c r="O5647" s="9"/>
      <c r="P5647" s="9"/>
      <c r="R5647" s="9"/>
      <c r="U5647" s="9"/>
      <c r="AP5647" s="9"/>
      <c r="AS5647" s="9"/>
      <c r="AV5647" s="9"/>
      <c r="AW5647" s="9"/>
      <c r="AY5647" s="9"/>
      <c r="BB5647" s="9"/>
    </row>
    <row r="5648" spans="3:54">
      <c r="C5648" s="9"/>
      <c r="F5648" s="9"/>
      <c r="G5648" s="9"/>
      <c r="I5648" s="9"/>
      <c r="L5648" s="9"/>
      <c r="O5648" s="9"/>
      <c r="P5648" s="9"/>
      <c r="R5648" s="9"/>
      <c r="U5648" s="9"/>
      <c r="AP5648" s="9"/>
      <c r="AS5648" s="9"/>
      <c r="AV5648" s="9"/>
      <c r="AW5648" s="9"/>
      <c r="AY5648" s="9"/>
      <c r="BB5648" s="9"/>
    </row>
    <row r="5649" spans="3:54">
      <c r="C5649" s="9"/>
      <c r="F5649" s="9"/>
      <c r="G5649" s="9"/>
      <c r="I5649" s="9"/>
      <c r="L5649" s="9"/>
      <c r="O5649" s="9"/>
      <c r="P5649" s="9"/>
      <c r="R5649" s="9"/>
      <c r="U5649" s="9"/>
      <c r="AP5649" s="9"/>
      <c r="AS5649" s="9"/>
      <c r="AV5649" s="9"/>
      <c r="AW5649" s="9"/>
      <c r="AY5649" s="9"/>
      <c r="BB5649" s="9"/>
    </row>
    <row r="5650" spans="3:54">
      <c r="C5650" s="9"/>
      <c r="F5650" s="9"/>
      <c r="G5650" s="9"/>
      <c r="I5650" s="9"/>
      <c r="L5650" s="9"/>
      <c r="O5650" s="9"/>
      <c r="P5650" s="9"/>
      <c r="R5650" s="9"/>
      <c r="U5650" s="9"/>
      <c r="AP5650" s="9"/>
      <c r="AS5650" s="9"/>
      <c r="AV5650" s="9"/>
      <c r="AW5650" s="9"/>
      <c r="AY5650" s="9"/>
      <c r="BB5650" s="9"/>
    </row>
    <row r="5651" spans="3:54">
      <c r="C5651" s="9"/>
      <c r="F5651" s="9"/>
      <c r="G5651" s="9"/>
      <c r="I5651" s="9"/>
      <c r="L5651" s="9"/>
      <c r="O5651" s="9"/>
      <c r="P5651" s="9"/>
      <c r="R5651" s="9"/>
      <c r="U5651" s="9"/>
      <c r="AP5651" s="9"/>
      <c r="AS5651" s="9"/>
      <c r="AV5651" s="9"/>
      <c r="AW5651" s="9"/>
      <c r="AY5651" s="9"/>
      <c r="BB5651" s="9"/>
    </row>
    <row r="5652" spans="3:54">
      <c r="C5652" s="9"/>
      <c r="F5652" s="9"/>
      <c r="G5652" s="9"/>
      <c r="I5652" s="9"/>
      <c r="L5652" s="9"/>
      <c r="O5652" s="9"/>
      <c r="P5652" s="9"/>
      <c r="R5652" s="9"/>
      <c r="U5652" s="9"/>
      <c r="AP5652" s="9"/>
      <c r="AS5652" s="9"/>
      <c r="AV5652" s="9"/>
      <c r="AW5652" s="9"/>
      <c r="AY5652" s="9"/>
      <c r="BB5652" s="9"/>
    </row>
    <row r="5653" spans="3:54">
      <c r="C5653" s="9"/>
      <c r="F5653" s="9"/>
      <c r="G5653" s="9"/>
      <c r="I5653" s="9"/>
      <c r="L5653" s="9"/>
      <c r="O5653" s="9"/>
      <c r="P5653" s="9"/>
      <c r="R5653" s="9"/>
      <c r="U5653" s="9"/>
      <c r="AP5653" s="9"/>
      <c r="AS5653" s="9"/>
      <c r="AV5653" s="9"/>
      <c r="AW5653" s="9"/>
      <c r="AY5653" s="9"/>
      <c r="BB5653" s="9"/>
    </row>
    <row r="5654" spans="3:54">
      <c r="C5654" s="9"/>
      <c r="F5654" s="9"/>
      <c r="G5654" s="9"/>
      <c r="I5654" s="9"/>
      <c r="L5654" s="9"/>
      <c r="O5654" s="9"/>
      <c r="P5654" s="9"/>
      <c r="R5654" s="9"/>
      <c r="U5654" s="9"/>
      <c r="AP5654" s="9"/>
      <c r="AS5654" s="9"/>
      <c r="AV5654" s="9"/>
      <c r="AW5654" s="9"/>
      <c r="AY5654" s="9"/>
      <c r="BB5654" s="9"/>
    </row>
    <row r="5655" spans="3:54">
      <c r="C5655" s="9"/>
      <c r="F5655" s="9"/>
      <c r="G5655" s="9"/>
      <c r="I5655" s="9"/>
      <c r="L5655" s="9"/>
      <c r="O5655" s="9"/>
      <c r="P5655" s="9"/>
      <c r="R5655" s="9"/>
      <c r="U5655" s="9"/>
      <c r="AP5655" s="9"/>
      <c r="AS5655" s="9"/>
      <c r="AV5655" s="9"/>
      <c r="AW5655" s="9"/>
      <c r="AY5655" s="9"/>
      <c r="BB5655" s="9"/>
    </row>
    <row r="5656" spans="3:54">
      <c r="C5656" s="9"/>
      <c r="F5656" s="9"/>
      <c r="G5656" s="9"/>
      <c r="I5656" s="9"/>
      <c r="L5656" s="9"/>
      <c r="O5656" s="9"/>
      <c r="P5656" s="9"/>
      <c r="R5656" s="9"/>
      <c r="U5656" s="9"/>
      <c r="AP5656" s="9"/>
      <c r="AS5656" s="9"/>
      <c r="AV5656" s="9"/>
      <c r="AW5656" s="9"/>
      <c r="AY5656" s="9"/>
      <c r="BB5656" s="9"/>
    </row>
    <row r="5657" spans="3:54">
      <c r="C5657" s="9"/>
      <c r="F5657" s="9"/>
      <c r="G5657" s="9"/>
      <c r="I5657" s="9"/>
      <c r="L5657" s="9"/>
      <c r="O5657" s="9"/>
      <c r="P5657" s="9"/>
      <c r="R5657" s="9"/>
      <c r="U5657" s="9"/>
      <c r="AP5657" s="9"/>
      <c r="AS5657" s="9"/>
      <c r="AV5657" s="9"/>
      <c r="AW5657" s="9"/>
      <c r="AY5657" s="9"/>
      <c r="BB5657" s="9"/>
    </row>
    <row r="5658" spans="3:54">
      <c r="C5658" s="9"/>
      <c r="F5658" s="9"/>
      <c r="G5658" s="9"/>
      <c r="I5658" s="9"/>
      <c r="L5658" s="9"/>
      <c r="O5658" s="9"/>
      <c r="P5658" s="9"/>
      <c r="R5658" s="9"/>
      <c r="U5658" s="9"/>
      <c r="AP5658" s="9"/>
      <c r="AS5658" s="9"/>
      <c r="AV5658" s="9"/>
      <c r="AW5658" s="9"/>
      <c r="AY5658" s="9"/>
      <c r="BB5658" s="9"/>
    </row>
    <row r="5659" spans="3:54">
      <c r="C5659" s="9"/>
      <c r="F5659" s="9"/>
      <c r="G5659" s="9"/>
      <c r="I5659" s="9"/>
      <c r="L5659" s="9"/>
      <c r="O5659" s="9"/>
      <c r="P5659" s="9"/>
      <c r="R5659" s="9"/>
      <c r="U5659" s="9"/>
      <c r="AP5659" s="9"/>
      <c r="AS5659" s="9"/>
      <c r="AV5659" s="9"/>
      <c r="AW5659" s="9"/>
      <c r="AY5659" s="9"/>
      <c r="BB5659" s="9"/>
    </row>
    <row r="5660" spans="3:54">
      <c r="C5660" s="9"/>
      <c r="F5660" s="9"/>
      <c r="G5660" s="9"/>
      <c r="I5660" s="9"/>
      <c r="L5660" s="9"/>
      <c r="O5660" s="9"/>
      <c r="P5660" s="9"/>
      <c r="R5660" s="9"/>
      <c r="U5660" s="9"/>
      <c r="AP5660" s="9"/>
      <c r="AS5660" s="9"/>
      <c r="AV5660" s="9"/>
      <c r="AW5660" s="9"/>
      <c r="AY5660" s="9"/>
      <c r="BB5660" s="9"/>
    </row>
    <row r="5661" spans="3:54">
      <c r="C5661" s="9"/>
      <c r="F5661" s="9"/>
      <c r="G5661" s="9"/>
      <c r="I5661" s="9"/>
      <c r="L5661" s="9"/>
      <c r="O5661" s="9"/>
      <c r="P5661" s="9"/>
      <c r="R5661" s="9"/>
      <c r="U5661" s="9"/>
      <c r="AP5661" s="9"/>
      <c r="AS5661" s="9"/>
      <c r="AV5661" s="9"/>
      <c r="AW5661" s="9"/>
      <c r="AY5661" s="9"/>
      <c r="BB5661" s="9"/>
    </row>
    <row r="5662" spans="3:54">
      <c r="C5662" s="9"/>
      <c r="F5662" s="9"/>
      <c r="G5662" s="9"/>
      <c r="I5662" s="9"/>
      <c r="L5662" s="9"/>
      <c r="O5662" s="9"/>
      <c r="P5662" s="9"/>
      <c r="R5662" s="9"/>
      <c r="U5662" s="9"/>
      <c r="AP5662" s="9"/>
      <c r="AS5662" s="9"/>
      <c r="AV5662" s="9"/>
      <c r="AW5662" s="9"/>
      <c r="AY5662" s="9"/>
      <c r="BB5662" s="9"/>
    </row>
    <row r="5663" spans="3:54">
      <c r="C5663" s="9"/>
      <c r="F5663" s="9"/>
      <c r="G5663" s="9"/>
      <c r="I5663" s="9"/>
      <c r="L5663" s="9"/>
      <c r="O5663" s="9"/>
      <c r="P5663" s="9"/>
      <c r="R5663" s="9"/>
      <c r="U5663" s="9"/>
      <c r="AP5663" s="9"/>
      <c r="AS5663" s="9"/>
      <c r="AV5663" s="9"/>
      <c r="AW5663" s="9"/>
      <c r="AY5663" s="9"/>
      <c r="BB5663" s="9"/>
    </row>
    <row r="5664" spans="3:54">
      <c r="C5664" s="9"/>
      <c r="F5664" s="9"/>
      <c r="G5664" s="9"/>
      <c r="I5664" s="9"/>
      <c r="L5664" s="9"/>
      <c r="O5664" s="9"/>
      <c r="P5664" s="9"/>
      <c r="R5664" s="9"/>
      <c r="U5664" s="9"/>
      <c r="AP5664" s="9"/>
      <c r="AS5664" s="9"/>
      <c r="AV5664" s="9"/>
      <c r="AW5664" s="9"/>
      <c r="AY5664" s="9"/>
      <c r="BB5664" s="9"/>
    </row>
    <row r="5665" spans="3:54">
      <c r="C5665" s="9"/>
      <c r="F5665" s="9"/>
      <c r="G5665" s="9"/>
      <c r="I5665" s="9"/>
      <c r="L5665" s="9"/>
      <c r="O5665" s="9"/>
      <c r="P5665" s="9"/>
      <c r="R5665" s="9"/>
      <c r="U5665" s="9"/>
      <c r="AP5665" s="9"/>
      <c r="AS5665" s="9"/>
      <c r="AV5665" s="9"/>
      <c r="AW5665" s="9"/>
      <c r="AY5665" s="9"/>
      <c r="BB5665" s="9"/>
    </row>
    <row r="5666" spans="3:54">
      <c r="C5666" s="9"/>
      <c r="F5666" s="9"/>
      <c r="G5666" s="9"/>
      <c r="I5666" s="9"/>
      <c r="L5666" s="9"/>
      <c r="O5666" s="9"/>
      <c r="P5666" s="9"/>
      <c r="R5666" s="9"/>
      <c r="U5666" s="9"/>
      <c r="AP5666" s="9"/>
      <c r="AS5666" s="9"/>
      <c r="AV5666" s="9"/>
      <c r="AW5666" s="9"/>
      <c r="AY5666" s="9"/>
      <c r="BB5666" s="9"/>
    </row>
    <row r="5667" spans="3:54">
      <c r="C5667" s="9"/>
      <c r="F5667" s="9"/>
      <c r="G5667" s="9"/>
      <c r="I5667" s="9"/>
      <c r="L5667" s="9"/>
      <c r="O5667" s="9"/>
      <c r="P5667" s="9"/>
      <c r="R5667" s="9"/>
      <c r="U5667" s="9"/>
      <c r="AP5667" s="9"/>
      <c r="AS5667" s="9"/>
      <c r="AV5667" s="9"/>
      <c r="AW5667" s="9"/>
      <c r="AY5667" s="9"/>
      <c r="BB5667" s="9"/>
    </row>
    <row r="5668" spans="3:54">
      <c r="C5668" s="9"/>
      <c r="F5668" s="9"/>
      <c r="G5668" s="9"/>
      <c r="I5668" s="9"/>
      <c r="L5668" s="9"/>
      <c r="O5668" s="9"/>
      <c r="P5668" s="9"/>
      <c r="R5668" s="9"/>
      <c r="U5668" s="9"/>
      <c r="AP5668" s="9"/>
      <c r="AS5668" s="9"/>
      <c r="AV5668" s="9"/>
      <c r="AW5668" s="9"/>
      <c r="AY5668" s="9"/>
      <c r="BB5668" s="9"/>
    </row>
    <row r="5669" spans="3:54">
      <c r="C5669" s="9"/>
      <c r="F5669" s="9"/>
      <c r="G5669" s="9"/>
      <c r="I5669" s="9"/>
      <c r="L5669" s="9"/>
      <c r="O5669" s="9"/>
      <c r="P5669" s="9"/>
      <c r="R5669" s="9"/>
      <c r="U5669" s="9"/>
      <c r="AP5669" s="9"/>
      <c r="AS5669" s="9"/>
      <c r="AV5669" s="9"/>
      <c r="AW5669" s="9"/>
      <c r="AY5669" s="9"/>
      <c r="BB5669" s="9"/>
    </row>
    <row r="5670" spans="3:54">
      <c r="C5670" s="9"/>
      <c r="F5670" s="9"/>
      <c r="G5670" s="9"/>
      <c r="I5670" s="9"/>
      <c r="L5670" s="9"/>
      <c r="O5670" s="9"/>
      <c r="P5670" s="9"/>
      <c r="R5670" s="9"/>
      <c r="U5670" s="9"/>
      <c r="AP5670" s="9"/>
      <c r="AS5670" s="9"/>
      <c r="AV5670" s="9"/>
      <c r="AW5670" s="9"/>
      <c r="AY5670" s="9"/>
      <c r="BB5670" s="9"/>
    </row>
    <row r="5671" spans="3:54">
      <c r="C5671" s="9"/>
      <c r="F5671" s="9"/>
      <c r="G5671" s="9"/>
      <c r="I5671" s="9"/>
      <c r="L5671" s="9"/>
      <c r="O5671" s="9"/>
      <c r="P5671" s="9"/>
      <c r="R5671" s="9"/>
      <c r="U5671" s="9"/>
      <c r="AP5671" s="9"/>
      <c r="AS5671" s="9"/>
      <c r="AV5671" s="9"/>
      <c r="AW5671" s="9"/>
      <c r="AY5671" s="9"/>
      <c r="BB5671" s="9"/>
    </row>
    <row r="5672" spans="3:54">
      <c r="C5672" s="9"/>
      <c r="F5672" s="9"/>
      <c r="G5672" s="9"/>
      <c r="I5672" s="9"/>
      <c r="L5672" s="9"/>
      <c r="O5672" s="9"/>
      <c r="P5672" s="9"/>
      <c r="R5672" s="9"/>
      <c r="U5672" s="9"/>
      <c r="AP5672" s="9"/>
      <c r="AS5672" s="9"/>
      <c r="AV5672" s="9"/>
      <c r="AW5672" s="9"/>
      <c r="AY5672" s="9"/>
      <c r="BB5672" s="9"/>
    </row>
    <row r="5673" spans="3:54">
      <c r="C5673" s="9"/>
      <c r="F5673" s="9"/>
      <c r="G5673" s="9"/>
      <c r="I5673" s="9"/>
      <c r="L5673" s="9"/>
      <c r="O5673" s="9"/>
      <c r="P5673" s="9"/>
      <c r="R5673" s="9"/>
      <c r="U5673" s="9"/>
      <c r="AP5673" s="9"/>
      <c r="AS5673" s="9"/>
      <c r="AV5673" s="9"/>
      <c r="AW5673" s="9"/>
      <c r="AY5673" s="9"/>
      <c r="BB5673" s="9"/>
    </row>
    <row r="5674" spans="3:54">
      <c r="C5674" s="9"/>
      <c r="F5674" s="9"/>
      <c r="G5674" s="9"/>
      <c r="I5674" s="9"/>
      <c r="L5674" s="9"/>
      <c r="O5674" s="9"/>
      <c r="P5674" s="9"/>
      <c r="R5674" s="9"/>
      <c r="U5674" s="9"/>
      <c r="AP5674" s="9"/>
      <c r="AS5674" s="9"/>
      <c r="AV5674" s="9"/>
      <c r="AW5674" s="9"/>
      <c r="AY5674" s="9"/>
      <c r="BB5674" s="9"/>
    </row>
    <row r="5675" spans="3:54">
      <c r="C5675" s="9"/>
      <c r="F5675" s="9"/>
      <c r="G5675" s="9"/>
      <c r="I5675" s="9"/>
      <c r="L5675" s="9"/>
      <c r="O5675" s="9"/>
      <c r="P5675" s="9"/>
      <c r="R5675" s="9"/>
      <c r="U5675" s="9"/>
      <c r="AP5675" s="9"/>
      <c r="AS5675" s="9"/>
      <c r="AV5675" s="9"/>
      <c r="AW5675" s="9"/>
      <c r="AY5675" s="9"/>
      <c r="BB5675" s="9"/>
    </row>
    <row r="5676" spans="3:54">
      <c r="C5676" s="9"/>
      <c r="F5676" s="9"/>
      <c r="G5676" s="9"/>
      <c r="I5676" s="9"/>
      <c r="L5676" s="9"/>
      <c r="O5676" s="9"/>
      <c r="P5676" s="9"/>
      <c r="R5676" s="9"/>
      <c r="U5676" s="9"/>
      <c r="AP5676" s="9"/>
      <c r="AS5676" s="9"/>
      <c r="AV5676" s="9"/>
      <c r="AW5676" s="9"/>
      <c r="AY5676" s="9"/>
      <c r="BB5676" s="9"/>
    </row>
    <row r="5677" spans="3:54">
      <c r="C5677" s="9"/>
      <c r="F5677" s="9"/>
      <c r="G5677" s="9"/>
      <c r="I5677" s="9"/>
      <c r="L5677" s="9"/>
      <c r="O5677" s="9"/>
      <c r="P5677" s="9"/>
      <c r="R5677" s="9"/>
      <c r="U5677" s="9"/>
      <c r="AP5677" s="9"/>
      <c r="AS5677" s="9"/>
      <c r="AV5677" s="9"/>
      <c r="AW5677" s="9"/>
      <c r="AY5677" s="9"/>
      <c r="BB5677" s="9"/>
    </row>
    <row r="5678" spans="3:54">
      <c r="C5678" s="9"/>
      <c r="F5678" s="9"/>
      <c r="G5678" s="9"/>
      <c r="I5678" s="9"/>
      <c r="L5678" s="9"/>
      <c r="O5678" s="9"/>
      <c r="P5678" s="9"/>
      <c r="R5678" s="9"/>
      <c r="U5678" s="9"/>
      <c r="AP5678" s="9"/>
      <c r="AS5678" s="9"/>
      <c r="AV5678" s="9"/>
      <c r="AW5678" s="9"/>
      <c r="AY5678" s="9"/>
      <c r="BB5678" s="9"/>
    </row>
    <row r="5679" spans="3:54">
      <c r="C5679" s="9"/>
      <c r="F5679" s="9"/>
      <c r="G5679" s="9"/>
      <c r="I5679" s="9"/>
      <c r="L5679" s="9"/>
      <c r="O5679" s="9"/>
      <c r="P5679" s="9"/>
      <c r="R5679" s="9"/>
      <c r="U5679" s="9"/>
      <c r="AP5679" s="9"/>
      <c r="AS5679" s="9"/>
      <c r="AV5679" s="9"/>
      <c r="AW5679" s="9"/>
      <c r="AY5679" s="9"/>
      <c r="BB5679" s="9"/>
    </row>
    <row r="5680" spans="3:54">
      <c r="C5680" s="9"/>
      <c r="F5680" s="9"/>
      <c r="G5680" s="9"/>
      <c r="I5680" s="9"/>
      <c r="L5680" s="9"/>
      <c r="O5680" s="9"/>
      <c r="P5680" s="9"/>
      <c r="R5680" s="9"/>
      <c r="U5680" s="9"/>
      <c r="AP5680" s="9"/>
      <c r="AS5680" s="9"/>
      <c r="AV5680" s="9"/>
      <c r="AW5680" s="9"/>
      <c r="AY5680" s="9"/>
      <c r="BB5680" s="9"/>
    </row>
    <row r="5681" spans="3:54">
      <c r="C5681" s="9"/>
      <c r="F5681" s="9"/>
      <c r="G5681" s="9"/>
      <c r="I5681" s="9"/>
      <c r="L5681" s="9"/>
      <c r="O5681" s="9"/>
      <c r="P5681" s="9"/>
      <c r="R5681" s="9"/>
      <c r="U5681" s="9"/>
      <c r="AP5681" s="9"/>
      <c r="AS5681" s="9"/>
      <c r="AV5681" s="9"/>
      <c r="AW5681" s="9"/>
      <c r="AY5681" s="9"/>
      <c r="BB5681" s="9"/>
    </row>
    <row r="5682" spans="3:54">
      <c r="C5682" s="9"/>
      <c r="F5682" s="9"/>
      <c r="G5682" s="9"/>
      <c r="I5682" s="9"/>
      <c r="L5682" s="9"/>
      <c r="O5682" s="9"/>
      <c r="P5682" s="9"/>
      <c r="R5682" s="9"/>
      <c r="U5682" s="9"/>
      <c r="AP5682" s="9"/>
      <c r="AS5682" s="9"/>
      <c r="AV5682" s="9"/>
      <c r="AW5682" s="9"/>
      <c r="AY5682" s="9"/>
      <c r="BB5682" s="9"/>
    </row>
    <row r="5683" spans="3:54">
      <c r="C5683" s="9"/>
      <c r="F5683" s="9"/>
      <c r="G5683" s="9"/>
      <c r="I5683" s="9"/>
      <c r="L5683" s="9"/>
      <c r="O5683" s="9"/>
      <c r="P5683" s="9"/>
      <c r="R5683" s="9"/>
      <c r="U5683" s="9"/>
      <c r="AP5683" s="9"/>
      <c r="AS5683" s="9"/>
      <c r="AV5683" s="9"/>
      <c r="AW5683" s="9"/>
      <c r="AY5683" s="9"/>
      <c r="BB5683" s="9"/>
    </row>
    <row r="5684" spans="3:54">
      <c r="C5684" s="9"/>
      <c r="F5684" s="9"/>
      <c r="G5684" s="9"/>
      <c r="I5684" s="9"/>
      <c r="L5684" s="9"/>
      <c r="O5684" s="9"/>
      <c r="P5684" s="9"/>
      <c r="R5684" s="9"/>
      <c r="U5684" s="9"/>
      <c r="AP5684" s="9"/>
      <c r="AS5684" s="9"/>
      <c r="AV5684" s="9"/>
      <c r="AW5684" s="9"/>
      <c r="AY5684" s="9"/>
      <c r="BB5684" s="9"/>
    </row>
    <row r="5685" spans="3:54">
      <c r="C5685" s="9"/>
      <c r="F5685" s="9"/>
      <c r="G5685" s="9"/>
      <c r="I5685" s="9"/>
      <c r="L5685" s="9"/>
      <c r="O5685" s="9"/>
      <c r="P5685" s="9"/>
      <c r="R5685" s="9"/>
      <c r="U5685" s="9"/>
      <c r="AP5685" s="9"/>
      <c r="AS5685" s="9"/>
      <c r="AV5685" s="9"/>
      <c r="AW5685" s="9"/>
      <c r="AY5685" s="9"/>
      <c r="BB5685" s="9"/>
    </row>
    <row r="5686" spans="3:54">
      <c r="C5686" s="9"/>
      <c r="F5686" s="9"/>
      <c r="G5686" s="9"/>
      <c r="I5686" s="9"/>
      <c r="L5686" s="9"/>
      <c r="O5686" s="9"/>
      <c r="P5686" s="9"/>
      <c r="R5686" s="9"/>
      <c r="U5686" s="9"/>
      <c r="AP5686" s="9"/>
      <c r="AS5686" s="9"/>
      <c r="AV5686" s="9"/>
      <c r="AW5686" s="9"/>
      <c r="AY5686" s="9"/>
      <c r="BB5686" s="9"/>
    </row>
    <row r="5687" spans="3:54">
      <c r="C5687" s="9"/>
      <c r="F5687" s="9"/>
      <c r="G5687" s="9"/>
      <c r="I5687" s="9"/>
      <c r="L5687" s="9"/>
      <c r="O5687" s="9"/>
      <c r="P5687" s="9"/>
      <c r="R5687" s="9"/>
      <c r="U5687" s="9"/>
      <c r="AP5687" s="9"/>
      <c r="AS5687" s="9"/>
      <c r="AV5687" s="9"/>
      <c r="AW5687" s="9"/>
      <c r="AY5687" s="9"/>
      <c r="BB5687" s="9"/>
    </row>
    <row r="5688" spans="3:54">
      <c r="C5688" s="9"/>
      <c r="F5688" s="9"/>
      <c r="G5688" s="9"/>
      <c r="I5688" s="9"/>
      <c r="L5688" s="9"/>
      <c r="O5688" s="9"/>
      <c r="P5688" s="9"/>
      <c r="R5688" s="9"/>
      <c r="U5688" s="9"/>
      <c r="AP5688" s="9"/>
      <c r="AS5688" s="9"/>
      <c r="AV5688" s="9"/>
      <c r="AW5688" s="9"/>
      <c r="AY5688" s="9"/>
      <c r="BB5688" s="9"/>
    </row>
    <row r="5689" spans="3:54">
      <c r="C5689" s="9"/>
      <c r="F5689" s="9"/>
      <c r="G5689" s="9"/>
      <c r="I5689" s="9"/>
      <c r="L5689" s="9"/>
      <c r="O5689" s="9"/>
      <c r="P5689" s="9"/>
      <c r="R5689" s="9"/>
      <c r="U5689" s="9"/>
      <c r="AP5689" s="9"/>
      <c r="AS5689" s="9"/>
      <c r="AV5689" s="9"/>
      <c r="AW5689" s="9"/>
      <c r="AY5689" s="9"/>
      <c r="BB5689" s="9"/>
    </row>
    <row r="5690" spans="3:54">
      <c r="C5690" s="9"/>
      <c r="F5690" s="9"/>
      <c r="G5690" s="9"/>
      <c r="I5690" s="9"/>
      <c r="L5690" s="9"/>
      <c r="O5690" s="9"/>
      <c r="P5690" s="9"/>
      <c r="R5690" s="9"/>
      <c r="U5690" s="9"/>
      <c r="AP5690" s="9"/>
      <c r="AS5690" s="9"/>
      <c r="AV5690" s="9"/>
      <c r="AW5690" s="9"/>
      <c r="AY5690" s="9"/>
      <c r="BB5690" s="9"/>
    </row>
    <row r="5691" spans="3:54">
      <c r="C5691" s="9"/>
      <c r="F5691" s="9"/>
      <c r="G5691" s="9"/>
      <c r="I5691" s="9"/>
      <c r="L5691" s="9"/>
      <c r="O5691" s="9"/>
      <c r="P5691" s="9"/>
      <c r="R5691" s="9"/>
      <c r="U5691" s="9"/>
      <c r="AP5691" s="9"/>
      <c r="AS5691" s="9"/>
      <c r="AV5691" s="9"/>
      <c r="AW5691" s="9"/>
      <c r="AY5691" s="9"/>
      <c r="BB5691" s="9"/>
    </row>
    <row r="5692" spans="3:54">
      <c r="C5692" s="9"/>
      <c r="F5692" s="9"/>
      <c r="G5692" s="9"/>
      <c r="I5692" s="9"/>
      <c r="L5692" s="9"/>
      <c r="O5692" s="9"/>
      <c r="P5692" s="9"/>
      <c r="R5692" s="9"/>
      <c r="U5692" s="9"/>
      <c r="AP5692" s="9"/>
      <c r="AS5692" s="9"/>
      <c r="AV5692" s="9"/>
      <c r="AW5692" s="9"/>
      <c r="AY5692" s="9"/>
      <c r="BB5692" s="9"/>
    </row>
    <row r="5693" spans="3:54">
      <c r="C5693" s="9"/>
      <c r="F5693" s="9"/>
      <c r="G5693" s="9"/>
      <c r="I5693" s="9"/>
      <c r="L5693" s="9"/>
      <c r="O5693" s="9"/>
      <c r="P5693" s="9"/>
      <c r="R5693" s="9"/>
      <c r="U5693" s="9"/>
      <c r="AP5693" s="9"/>
      <c r="AS5693" s="9"/>
      <c r="AV5693" s="9"/>
      <c r="AW5693" s="9"/>
      <c r="AY5693" s="9"/>
      <c r="BB5693" s="9"/>
    </row>
    <row r="5694" spans="3:54">
      <c r="C5694" s="9"/>
      <c r="F5694" s="9"/>
      <c r="G5694" s="9"/>
      <c r="I5694" s="9"/>
      <c r="L5694" s="9"/>
      <c r="O5694" s="9"/>
      <c r="P5694" s="9"/>
      <c r="R5694" s="9"/>
      <c r="U5694" s="9"/>
      <c r="AP5694" s="9"/>
      <c r="AS5694" s="9"/>
      <c r="AV5694" s="9"/>
      <c r="AW5694" s="9"/>
      <c r="AY5694" s="9"/>
      <c r="BB5694" s="9"/>
    </row>
    <row r="5695" spans="3:54">
      <c r="C5695" s="9"/>
      <c r="F5695" s="9"/>
      <c r="G5695" s="9"/>
      <c r="I5695" s="9"/>
      <c r="L5695" s="9"/>
      <c r="O5695" s="9"/>
      <c r="P5695" s="9"/>
      <c r="R5695" s="9"/>
      <c r="U5695" s="9"/>
      <c r="AP5695" s="9"/>
      <c r="AS5695" s="9"/>
      <c r="AV5695" s="9"/>
      <c r="AW5695" s="9"/>
      <c r="AY5695" s="9"/>
      <c r="BB5695" s="9"/>
    </row>
    <row r="5696" spans="3:54">
      <c r="C5696" s="9"/>
      <c r="F5696" s="9"/>
      <c r="G5696" s="9"/>
      <c r="I5696" s="9"/>
      <c r="L5696" s="9"/>
      <c r="O5696" s="9"/>
      <c r="P5696" s="9"/>
      <c r="R5696" s="9"/>
      <c r="U5696" s="9"/>
      <c r="AP5696" s="9"/>
      <c r="AS5696" s="9"/>
      <c r="AV5696" s="9"/>
      <c r="AW5696" s="9"/>
      <c r="AY5696" s="9"/>
      <c r="BB5696" s="9"/>
    </row>
    <row r="5697" spans="3:54">
      <c r="C5697" s="9"/>
      <c r="F5697" s="9"/>
      <c r="G5697" s="9"/>
      <c r="I5697" s="9"/>
      <c r="L5697" s="9"/>
      <c r="O5697" s="9"/>
      <c r="P5697" s="9"/>
      <c r="R5697" s="9"/>
      <c r="U5697" s="9"/>
      <c r="AP5697" s="9"/>
      <c r="AS5697" s="9"/>
      <c r="AV5697" s="9"/>
      <c r="AW5697" s="9"/>
      <c r="AY5697" s="9"/>
      <c r="BB5697" s="9"/>
    </row>
    <row r="5698" spans="3:54">
      <c r="C5698" s="9"/>
      <c r="F5698" s="9"/>
      <c r="G5698" s="9"/>
      <c r="I5698" s="9"/>
      <c r="L5698" s="9"/>
      <c r="O5698" s="9"/>
      <c r="P5698" s="9"/>
      <c r="R5698" s="9"/>
      <c r="U5698" s="9"/>
      <c r="AP5698" s="9"/>
      <c r="AS5698" s="9"/>
      <c r="AV5698" s="9"/>
      <c r="AW5698" s="9"/>
      <c r="AY5698" s="9"/>
      <c r="BB5698" s="9"/>
    </row>
    <row r="5699" spans="3:54">
      <c r="C5699" s="9"/>
      <c r="F5699" s="9"/>
      <c r="G5699" s="9"/>
      <c r="I5699" s="9"/>
      <c r="L5699" s="9"/>
      <c r="O5699" s="9"/>
      <c r="P5699" s="9"/>
      <c r="R5699" s="9"/>
      <c r="U5699" s="9"/>
      <c r="AP5699" s="9"/>
      <c r="AS5699" s="9"/>
      <c r="AV5699" s="9"/>
      <c r="AW5699" s="9"/>
      <c r="AY5699" s="9"/>
      <c r="BB5699" s="9"/>
    </row>
    <row r="5700" spans="3:54">
      <c r="C5700" s="9"/>
      <c r="F5700" s="9"/>
      <c r="G5700" s="9"/>
      <c r="I5700" s="9"/>
      <c r="L5700" s="9"/>
      <c r="O5700" s="9"/>
      <c r="P5700" s="9"/>
      <c r="R5700" s="9"/>
      <c r="U5700" s="9"/>
      <c r="AP5700" s="9"/>
      <c r="AS5700" s="9"/>
      <c r="AV5700" s="9"/>
      <c r="AW5700" s="9"/>
      <c r="AY5700" s="9"/>
      <c r="BB5700" s="9"/>
    </row>
    <row r="5701" spans="3:54">
      <c r="C5701" s="9"/>
      <c r="F5701" s="9"/>
      <c r="G5701" s="9"/>
      <c r="I5701" s="9"/>
      <c r="L5701" s="9"/>
      <c r="O5701" s="9"/>
      <c r="P5701" s="9"/>
      <c r="R5701" s="9"/>
      <c r="U5701" s="9"/>
      <c r="AP5701" s="9"/>
      <c r="AS5701" s="9"/>
      <c r="AV5701" s="9"/>
      <c r="AW5701" s="9"/>
      <c r="AY5701" s="9"/>
      <c r="BB5701" s="9"/>
    </row>
    <row r="5702" spans="3:54">
      <c r="C5702" s="9"/>
      <c r="F5702" s="9"/>
      <c r="G5702" s="9"/>
      <c r="I5702" s="9"/>
      <c r="L5702" s="9"/>
      <c r="O5702" s="9"/>
      <c r="P5702" s="9"/>
      <c r="R5702" s="9"/>
      <c r="U5702" s="9"/>
      <c r="AP5702" s="9"/>
      <c r="AS5702" s="9"/>
      <c r="AV5702" s="9"/>
      <c r="AW5702" s="9"/>
      <c r="AY5702" s="9"/>
      <c r="BB5702" s="9"/>
    </row>
    <row r="5703" spans="3:54">
      <c r="C5703" s="9"/>
      <c r="F5703" s="9"/>
      <c r="G5703" s="9"/>
      <c r="I5703" s="9"/>
      <c r="L5703" s="9"/>
      <c r="O5703" s="9"/>
      <c r="P5703" s="9"/>
      <c r="R5703" s="9"/>
      <c r="U5703" s="9"/>
      <c r="AP5703" s="9"/>
      <c r="AS5703" s="9"/>
      <c r="AV5703" s="9"/>
      <c r="AW5703" s="9"/>
      <c r="AY5703" s="9"/>
      <c r="BB5703" s="9"/>
    </row>
    <row r="5704" spans="3:54">
      <c r="C5704" s="9"/>
      <c r="F5704" s="9"/>
      <c r="G5704" s="9"/>
      <c r="I5704" s="9"/>
      <c r="L5704" s="9"/>
      <c r="O5704" s="9"/>
      <c r="P5704" s="9"/>
      <c r="R5704" s="9"/>
      <c r="U5704" s="9"/>
      <c r="AP5704" s="9"/>
      <c r="AS5704" s="9"/>
      <c r="AV5704" s="9"/>
      <c r="AW5704" s="9"/>
      <c r="AY5704" s="9"/>
      <c r="BB5704" s="9"/>
    </row>
    <row r="5705" spans="3:54">
      <c r="C5705" s="9"/>
      <c r="F5705" s="9"/>
      <c r="G5705" s="9"/>
      <c r="I5705" s="9"/>
      <c r="L5705" s="9"/>
      <c r="O5705" s="9"/>
      <c r="P5705" s="9"/>
      <c r="R5705" s="9"/>
      <c r="U5705" s="9"/>
      <c r="AP5705" s="9"/>
      <c r="AS5705" s="9"/>
      <c r="AV5705" s="9"/>
      <c r="AW5705" s="9"/>
      <c r="AY5705" s="9"/>
      <c r="BB5705" s="9"/>
    </row>
    <row r="5706" spans="3:54">
      <c r="C5706" s="9"/>
      <c r="F5706" s="9"/>
      <c r="G5706" s="9"/>
      <c r="I5706" s="9"/>
      <c r="L5706" s="9"/>
      <c r="O5706" s="9"/>
      <c r="P5706" s="9"/>
      <c r="R5706" s="9"/>
      <c r="U5706" s="9"/>
      <c r="AP5706" s="9"/>
      <c r="AS5706" s="9"/>
      <c r="AV5706" s="9"/>
      <c r="AW5706" s="9"/>
      <c r="AY5706" s="9"/>
      <c r="BB5706" s="9"/>
    </row>
    <row r="5707" spans="3:54">
      <c r="C5707" s="9"/>
      <c r="F5707" s="9"/>
      <c r="G5707" s="9"/>
      <c r="I5707" s="9"/>
      <c r="L5707" s="9"/>
      <c r="O5707" s="9"/>
      <c r="P5707" s="9"/>
      <c r="R5707" s="9"/>
      <c r="U5707" s="9"/>
      <c r="AP5707" s="9"/>
      <c r="AS5707" s="9"/>
      <c r="AV5707" s="9"/>
      <c r="AW5707" s="9"/>
      <c r="AY5707" s="9"/>
      <c r="BB5707" s="9"/>
    </row>
    <row r="5708" spans="3:54">
      <c r="C5708" s="9"/>
      <c r="F5708" s="9"/>
      <c r="G5708" s="9"/>
      <c r="I5708" s="9"/>
      <c r="L5708" s="9"/>
      <c r="O5708" s="9"/>
      <c r="P5708" s="9"/>
      <c r="R5708" s="9"/>
      <c r="U5708" s="9"/>
      <c r="AP5708" s="9"/>
      <c r="AS5708" s="9"/>
      <c r="AV5708" s="9"/>
      <c r="AW5708" s="9"/>
      <c r="AY5708" s="9"/>
      <c r="BB5708" s="9"/>
    </row>
    <row r="5709" spans="3:54">
      <c r="C5709" s="9"/>
      <c r="F5709" s="9"/>
      <c r="G5709" s="9"/>
      <c r="I5709" s="9"/>
      <c r="L5709" s="9"/>
      <c r="O5709" s="9"/>
      <c r="P5709" s="9"/>
      <c r="R5709" s="9"/>
      <c r="U5709" s="9"/>
      <c r="AP5709" s="9"/>
      <c r="AS5709" s="9"/>
      <c r="AV5709" s="9"/>
      <c r="AW5709" s="9"/>
      <c r="AY5709" s="9"/>
      <c r="BB5709" s="9"/>
    </row>
    <row r="5710" spans="3:54">
      <c r="C5710" s="9"/>
      <c r="F5710" s="9"/>
      <c r="G5710" s="9"/>
      <c r="I5710" s="9"/>
      <c r="L5710" s="9"/>
      <c r="O5710" s="9"/>
      <c r="P5710" s="9"/>
      <c r="R5710" s="9"/>
      <c r="U5710" s="9"/>
      <c r="AP5710" s="9"/>
      <c r="AS5710" s="9"/>
      <c r="AV5710" s="9"/>
      <c r="AW5710" s="9"/>
      <c r="AY5710" s="9"/>
      <c r="BB5710" s="9"/>
    </row>
    <row r="5711" spans="3:54">
      <c r="C5711" s="9"/>
      <c r="F5711" s="9"/>
      <c r="G5711" s="9"/>
      <c r="I5711" s="9"/>
      <c r="L5711" s="9"/>
      <c r="O5711" s="9"/>
      <c r="P5711" s="9"/>
      <c r="R5711" s="9"/>
      <c r="U5711" s="9"/>
      <c r="AP5711" s="9"/>
      <c r="AS5711" s="9"/>
      <c r="AV5711" s="9"/>
      <c r="AW5711" s="9"/>
      <c r="AY5711" s="9"/>
      <c r="BB5711" s="9"/>
    </row>
    <row r="5712" spans="3:54">
      <c r="C5712" s="9"/>
      <c r="F5712" s="9"/>
      <c r="G5712" s="9"/>
      <c r="I5712" s="9"/>
      <c r="L5712" s="9"/>
      <c r="O5712" s="9"/>
      <c r="P5712" s="9"/>
      <c r="R5712" s="9"/>
      <c r="U5712" s="9"/>
      <c r="AP5712" s="9"/>
      <c r="AS5712" s="9"/>
      <c r="AV5712" s="9"/>
      <c r="AW5712" s="9"/>
      <c r="AY5712" s="9"/>
      <c r="BB5712" s="9"/>
    </row>
    <row r="5713" spans="3:54">
      <c r="C5713" s="9"/>
      <c r="F5713" s="9"/>
      <c r="G5713" s="9"/>
      <c r="I5713" s="9"/>
      <c r="L5713" s="9"/>
      <c r="O5713" s="9"/>
      <c r="P5713" s="9"/>
      <c r="R5713" s="9"/>
      <c r="U5713" s="9"/>
      <c r="AP5713" s="9"/>
      <c r="AS5713" s="9"/>
      <c r="AV5713" s="9"/>
      <c r="AW5713" s="9"/>
      <c r="AY5713" s="9"/>
      <c r="BB5713" s="9"/>
    </row>
    <row r="5714" spans="3:54">
      <c r="C5714" s="9"/>
      <c r="F5714" s="9"/>
      <c r="G5714" s="9"/>
      <c r="I5714" s="9"/>
      <c r="L5714" s="9"/>
      <c r="O5714" s="9"/>
      <c r="P5714" s="9"/>
      <c r="R5714" s="9"/>
      <c r="U5714" s="9"/>
      <c r="AP5714" s="9"/>
      <c r="AS5714" s="9"/>
      <c r="AV5714" s="9"/>
      <c r="AW5714" s="9"/>
      <c r="AY5714" s="9"/>
      <c r="BB5714" s="9"/>
    </row>
    <row r="5715" spans="3:54">
      <c r="C5715" s="9"/>
      <c r="F5715" s="9"/>
      <c r="G5715" s="9"/>
      <c r="I5715" s="9"/>
      <c r="L5715" s="9"/>
      <c r="O5715" s="9"/>
      <c r="P5715" s="9"/>
      <c r="R5715" s="9"/>
      <c r="U5715" s="9"/>
      <c r="AP5715" s="9"/>
      <c r="AS5715" s="9"/>
      <c r="AV5715" s="9"/>
      <c r="AW5715" s="9"/>
      <c r="AY5715" s="9"/>
      <c r="BB5715" s="9"/>
    </row>
    <row r="5716" spans="3:54">
      <c r="C5716" s="9"/>
      <c r="F5716" s="9"/>
      <c r="G5716" s="9"/>
      <c r="I5716" s="9"/>
      <c r="L5716" s="9"/>
      <c r="O5716" s="9"/>
      <c r="P5716" s="9"/>
      <c r="R5716" s="9"/>
      <c r="U5716" s="9"/>
      <c r="AP5716" s="9"/>
      <c r="AS5716" s="9"/>
      <c r="AV5716" s="9"/>
      <c r="AW5716" s="9"/>
      <c r="AY5716" s="9"/>
      <c r="BB5716" s="9"/>
    </row>
    <row r="5717" spans="3:54">
      <c r="C5717" s="9"/>
      <c r="F5717" s="9"/>
      <c r="G5717" s="9"/>
      <c r="I5717" s="9"/>
      <c r="L5717" s="9"/>
      <c r="O5717" s="9"/>
      <c r="P5717" s="9"/>
      <c r="R5717" s="9"/>
      <c r="U5717" s="9"/>
      <c r="AP5717" s="9"/>
      <c r="AS5717" s="9"/>
      <c r="AV5717" s="9"/>
      <c r="AW5717" s="9"/>
      <c r="AY5717" s="9"/>
      <c r="BB5717" s="9"/>
    </row>
    <row r="5718" spans="3:54">
      <c r="C5718" s="9"/>
      <c r="F5718" s="9"/>
      <c r="G5718" s="9"/>
      <c r="I5718" s="9"/>
      <c r="L5718" s="9"/>
      <c r="O5718" s="9"/>
      <c r="P5718" s="9"/>
      <c r="R5718" s="9"/>
      <c r="U5718" s="9"/>
      <c r="AP5718" s="9"/>
      <c r="AS5718" s="9"/>
      <c r="AV5718" s="9"/>
      <c r="AW5718" s="9"/>
      <c r="AY5718" s="9"/>
      <c r="BB5718" s="9"/>
    </row>
    <row r="5719" spans="3:54">
      <c r="C5719" s="9"/>
      <c r="F5719" s="9"/>
      <c r="G5719" s="9"/>
      <c r="I5719" s="9"/>
      <c r="L5719" s="9"/>
      <c r="O5719" s="9"/>
      <c r="P5719" s="9"/>
      <c r="R5719" s="9"/>
      <c r="U5719" s="9"/>
      <c r="AP5719" s="9"/>
      <c r="AS5719" s="9"/>
      <c r="AV5719" s="9"/>
      <c r="AW5719" s="9"/>
      <c r="AY5719" s="9"/>
      <c r="BB5719" s="9"/>
    </row>
    <row r="5720" spans="3:54">
      <c r="C5720" s="9"/>
      <c r="F5720" s="9"/>
      <c r="G5720" s="9"/>
      <c r="I5720" s="9"/>
      <c r="L5720" s="9"/>
      <c r="O5720" s="9"/>
      <c r="P5720" s="9"/>
      <c r="R5720" s="9"/>
      <c r="U5720" s="9"/>
      <c r="AP5720" s="9"/>
      <c r="AS5720" s="9"/>
      <c r="AV5720" s="9"/>
      <c r="AW5720" s="9"/>
      <c r="AY5720" s="9"/>
      <c r="BB5720" s="9"/>
    </row>
    <row r="5721" spans="3:54">
      <c r="C5721" s="9"/>
      <c r="F5721" s="9"/>
      <c r="G5721" s="9"/>
      <c r="I5721" s="9"/>
      <c r="L5721" s="9"/>
      <c r="O5721" s="9"/>
      <c r="P5721" s="9"/>
      <c r="R5721" s="9"/>
      <c r="U5721" s="9"/>
      <c r="AP5721" s="9"/>
      <c r="AS5721" s="9"/>
      <c r="AV5721" s="9"/>
      <c r="AW5721" s="9"/>
      <c r="AY5721" s="9"/>
      <c r="BB5721" s="9"/>
    </row>
    <row r="5722" spans="3:54">
      <c r="C5722" s="9"/>
      <c r="F5722" s="9"/>
      <c r="G5722" s="9"/>
      <c r="I5722" s="9"/>
      <c r="L5722" s="9"/>
      <c r="O5722" s="9"/>
      <c r="P5722" s="9"/>
      <c r="R5722" s="9"/>
      <c r="U5722" s="9"/>
      <c r="AP5722" s="9"/>
      <c r="AS5722" s="9"/>
      <c r="AV5722" s="9"/>
      <c r="AW5722" s="9"/>
      <c r="AY5722" s="9"/>
      <c r="BB5722" s="9"/>
    </row>
    <row r="5723" spans="3:54">
      <c r="C5723" s="9"/>
      <c r="F5723" s="9"/>
      <c r="G5723" s="9"/>
      <c r="I5723" s="9"/>
      <c r="L5723" s="9"/>
      <c r="O5723" s="9"/>
      <c r="P5723" s="9"/>
      <c r="R5723" s="9"/>
      <c r="U5723" s="9"/>
      <c r="AP5723" s="9"/>
      <c r="AS5723" s="9"/>
      <c r="AV5723" s="9"/>
      <c r="AW5723" s="9"/>
      <c r="AY5723" s="9"/>
      <c r="BB5723" s="9"/>
    </row>
    <row r="5724" spans="3:54">
      <c r="C5724" s="9"/>
      <c r="F5724" s="9"/>
      <c r="G5724" s="9"/>
      <c r="I5724" s="9"/>
      <c r="L5724" s="9"/>
      <c r="O5724" s="9"/>
      <c r="P5724" s="9"/>
      <c r="R5724" s="9"/>
      <c r="U5724" s="9"/>
      <c r="AP5724" s="9"/>
      <c r="AS5724" s="9"/>
      <c r="AV5724" s="9"/>
      <c r="AW5724" s="9"/>
      <c r="AY5724" s="9"/>
      <c r="BB5724" s="9"/>
    </row>
    <row r="5725" spans="3:54">
      <c r="C5725" s="9"/>
      <c r="F5725" s="9"/>
      <c r="G5725" s="9"/>
      <c r="I5725" s="9"/>
      <c r="L5725" s="9"/>
      <c r="O5725" s="9"/>
      <c r="P5725" s="9"/>
      <c r="R5725" s="9"/>
      <c r="U5725" s="9"/>
      <c r="AP5725" s="9"/>
      <c r="AS5725" s="9"/>
      <c r="AV5725" s="9"/>
      <c r="AW5725" s="9"/>
      <c r="AY5725" s="9"/>
      <c r="BB5725" s="9"/>
    </row>
    <row r="5726" spans="3:54">
      <c r="C5726" s="9"/>
      <c r="F5726" s="9"/>
      <c r="G5726" s="9"/>
      <c r="I5726" s="9"/>
      <c r="L5726" s="9"/>
      <c r="O5726" s="9"/>
      <c r="P5726" s="9"/>
      <c r="R5726" s="9"/>
      <c r="U5726" s="9"/>
      <c r="AP5726" s="9"/>
      <c r="AS5726" s="9"/>
      <c r="AV5726" s="9"/>
      <c r="AW5726" s="9"/>
      <c r="AY5726" s="9"/>
      <c r="BB5726" s="9"/>
    </row>
    <row r="5727" spans="3:54">
      <c r="C5727" s="9"/>
      <c r="F5727" s="9"/>
      <c r="G5727" s="9"/>
      <c r="I5727" s="9"/>
      <c r="L5727" s="9"/>
      <c r="O5727" s="9"/>
      <c r="P5727" s="9"/>
      <c r="R5727" s="9"/>
      <c r="U5727" s="9"/>
      <c r="AP5727" s="9"/>
      <c r="AS5727" s="9"/>
      <c r="AV5727" s="9"/>
      <c r="AW5727" s="9"/>
      <c r="AY5727" s="9"/>
      <c r="BB5727" s="9"/>
    </row>
    <row r="5728" spans="3:54">
      <c r="C5728" s="9"/>
      <c r="F5728" s="9"/>
      <c r="G5728" s="9"/>
      <c r="I5728" s="9"/>
      <c r="L5728" s="9"/>
      <c r="O5728" s="9"/>
      <c r="P5728" s="9"/>
      <c r="R5728" s="9"/>
      <c r="U5728" s="9"/>
      <c r="AP5728" s="9"/>
      <c r="AS5728" s="9"/>
      <c r="AV5728" s="9"/>
      <c r="AW5728" s="9"/>
      <c r="AY5728" s="9"/>
      <c r="BB5728" s="9"/>
    </row>
    <row r="5729" spans="3:54">
      <c r="C5729" s="9"/>
      <c r="F5729" s="9"/>
      <c r="G5729" s="9"/>
      <c r="I5729" s="9"/>
      <c r="L5729" s="9"/>
      <c r="O5729" s="9"/>
      <c r="P5729" s="9"/>
      <c r="R5729" s="9"/>
      <c r="U5729" s="9"/>
      <c r="AP5729" s="9"/>
      <c r="AS5729" s="9"/>
      <c r="AV5729" s="9"/>
      <c r="AW5729" s="9"/>
      <c r="AY5729" s="9"/>
      <c r="BB5729" s="9"/>
    </row>
    <row r="5730" spans="3:54">
      <c r="C5730" s="9"/>
      <c r="F5730" s="9"/>
      <c r="G5730" s="9"/>
      <c r="I5730" s="9"/>
      <c r="L5730" s="9"/>
      <c r="O5730" s="9"/>
      <c r="P5730" s="9"/>
      <c r="R5730" s="9"/>
      <c r="U5730" s="9"/>
      <c r="AP5730" s="9"/>
      <c r="AS5730" s="9"/>
      <c r="AV5730" s="9"/>
      <c r="AW5730" s="9"/>
      <c r="AY5730" s="9"/>
      <c r="BB5730" s="9"/>
    </row>
    <row r="5731" spans="3:54">
      <c r="C5731" s="9"/>
      <c r="F5731" s="9"/>
      <c r="G5731" s="9"/>
      <c r="I5731" s="9"/>
      <c r="L5731" s="9"/>
      <c r="O5731" s="9"/>
      <c r="P5731" s="9"/>
      <c r="R5731" s="9"/>
      <c r="U5731" s="9"/>
      <c r="AP5731" s="9"/>
      <c r="AS5731" s="9"/>
      <c r="AV5731" s="9"/>
      <c r="AW5731" s="9"/>
      <c r="AY5731" s="9"/>
      <c r="BB5731" s="9"/>
    </row>
    <row r="5732" spans="3:54">
      <c r="C5732" s="9"/>
      <c r="F5732" s="9"/>
      <c r="G5732" s="9"/>
      <c r="I5732" s="9"/>
      <c r="L5732" s="9"/>
      <c r="O5732" s="9"/>
      <c r="P5732" s="9"/>
      <c r="R5732" s="9"/>
      <c r="U5732" s="9"/>
      <c r="AP5732" s="9"/>
      <c r="AS5732" s="9"/>
      <c r="AV5732" s="9"/>
      <c r="AW5732" s="9"/>
      <c r="AY5732" s="9"/>
      <c r="BB5732" s="9"/>
    </row>
    <row r="5733" spans="3:54">
      <c r="C5733" s="9"/>
      <c r="F5733" s="9"/>
      <c r="G5733" s="9"/>
      <c r="I5733" s="9"/>
      <c r="L5733" s="9"/>
      <c r="O5733" s="9"/>
      <c r="P5733" s="9"/>
      <c r="R5733" s="9"/>
      <c r="U5733" s="9"/>
      <c r="AP5733" s="9"/>
      <c r="AS5733" s="9"/>
      <c r="AV5733" s="9"/>
      <c r="AW5733" s="9"/>
      <c r="AY5733" s="9"/>
      <c r="BB5733" s="9"/>
    </row>
    <row r="5734" spans="3:54">
      <c r="C5734" s="9"/>
      <c r="F5734" s="9"/>
      <c r="G5734" s="9"/>
      <c r="I5734" s="9"/>
      <c r="L5734" s="9"/>
      <c r="O5734" s="9"/>
      <c r="P5734" s="9"/>
      <c r="R5734" s="9"/>
      <c r="U5734" s="9"/>
      <c r="AP5734" s="9"/>
      <c r="AS5734" s="9"/>
      <c r="AV5734" s="9"/>
      <c r="AW5734" s="9"/>
      <c r="AY5734" s="9"/>
      <c r="BB5734" s="9"/>
    </row>
    <row r="5735" spans="3:54">
      <c r="C5735" s="9"/>
      <c r="F5735" s="9"/>
      <c r="G5735" s="9"/>
      <c r="I5735" s="9"/>
      <c r="L5735" s="9"/>
      <c r="O5735" s="9"/>
      <c r="P5735" s="9"/>
      <c r="R5735" s="9"/>
      <c r="U5735" s="9"/>
      <c r="AP5735" s="9"/>
      <c r="AS5735" s="9"/>
      <c r="AV5735" s="9"/>
      <c r="AW5735" s="9"/>
      <c r="AY5735" s="9"/>
      <c r="BB5735" s="9"/>
    </row>
    <row r="5736" spans="3:54">
      <c r="C5736" s="9"/>
      <c r="F5736" s="9"/>
      <c r="G5736" s="9"/>
      <c r="I5736" s="9"/>
      <c r="L5736" s="9"/>
      <c r="O5736" s="9"/>
      <c r="P5736" s="9"/>
      <c r="R5736" s="9"/>
      <c r="U5736" s="9"/>
      <c r="AP5736" s="9"/>
      <c r="AS5736" s="9"/>
      <c r="AV5736" s="9"/>
      <c r="AW5736" s="9"/>
      <c r="AY5736" s="9"/>
      <c r="BB5736" s="9"/>
    </row>
    <row r="5737" spans="3:54">
      <c r="C5737" s="9"/>
      <c r="F5737" s="9"/>
      <c r="G5737" s="9"/>
      <c r="I5737" s="9"/>
      <c r="L5737" s="9"/>
      <c r="O5737" s="9"/>
      <c r="P5737" s="9"/>
      <c r="R5737" s="9"/>
      <c r="U5737" s="9"/>
      <c r="AP5737" s="9"/>
      <c r="AS5737" s="9"/>
      <c r="AV5737" s="9"/>
      <c r="AW5737" s="9"/>
      <c r="AY5737" s="9"/>
      <c r="BB5737" s="9"/>
    </row>
    <row r="5738" spans="3:54">
      <c r="C5738" s="9"/>
      <c r="F5738" s="9"/>
      <c r="G5738" s="9"/>
      <c r="I5738" s="9"/>
      <c r="L5738" s="9"/>
      <c r="O5738" s="9"/>
      <c r="P5738" s="9"/>
      <c r="R5738" s="9"/>
      <c r="U5738" s="9"/>
      <c r="AP5738" s="9"/>
      <c r="AS5738" s="9"/>
      <c r="AV5738" s="9"/>
      <c r="AW5738" s="9"/>
      <c r="AY5738" s="9"/>
      <c r="BB5738" s="9"/>
    </row>
    <row r="5739" spans="3:54">
      <c r="C5739" s="9"/>
      <c r="F5739" s="9"/>
      <c r="G5739" s="9"/>
      <c r="I5739" s="9"/>
      <c r="L5739" s="9"/>
      <c r="O5739" s="9"/>
      <c r="P5739" s="9"/>
      <c r="R5739" s="9"/>
      <c r="U5739" s="9"/>
      <c r="AP5739" s="9"/>
      <c r="AS5739" s="9"/>
      <c r="AV5739" s="9"/>
      <c r="AW5739" s="9"/>
      <c r="AY5739" s="9"/>
      <c r="BB5739" s="9"/>
    </row>
    <row r="5740" spans="3:54">
      <c r="C5740" s="9"/>
      <c r="F5740" s="9"/>
      <c r="G5740" s="9"/>
      <c r="I5740" s="9"/>
      <c r="L5740" s="9"/>
      <c r="O5740" s="9"/>
      <c r="P5740" s="9"/>
      <c r="R5740" s="9"/>
      <c r="U5740" s="9"/>
      <c r="AP5740" s="9"/>
      <c r="AS5740" s="9"/>
      <c r="AV5740" s="9"/>
      <c r="AW5740" s="9"/>
      <c r="AY5740" s="9"/>
      <c r="BB5740" s="9"/>
    </row>
    <row r="5741" spans="3:54">
      <c r="C5741" s="9"/>
      <c r="F5741" s="9"/>
      <c r="G5741" s="9"/>
      <c r="I5741" s="9"/>
      <c r="L5741" s="9"/>
      <c r="O5741" s="9"/>
      <c r="P5741" s="9"/>
      <c r="R5741" s="9"/>
      <c r="U5741" s="9"/>
      <c r="AP5741" s="9"/>
      <c r="AS5741" s="9"/>
      <c r="AV5741" s="9"/>
      <c r="AW5741" s="9"/>
      <c r="AY5741" s="9"/>
      <c r="BB5741" s="9"/>
    </row>
    <row r="5742" spans="3:54">
      <c r="C5742" s="9"/>
      <c r="F5742" s="9"/>
      <c r="G5742" s="9"/>
      <c r="I5742" s="9"/>
      <c r="L5742" s="9"/>
      <c r="O5742" s="9"/>
      <c r="P5742" s="9"/>
      <c r="R5742" s="9"/>
      <c r="U5742" s="9"/>
      <c r="AP5742" s="9"/>
      <c r="AS5742" s="9"/>
      <c r="AV5742" s="9"/>
      <c r="AW5742" s="9"/>
      <c r="AY5742" s="9"/>
      <c r="BB5742" s="9"/>
    </row>
    <row r="5743" spans="3:54">
      <c r="C5743" s="9"/>
      <c r="F5743" s="9"/>
      <c r="G5743" s="9"/>
      <c r="I5743" s="9"/>
      <c r="L5743" s="9"/>
      <c r="O5743" s="9"/>
      <c r="P5743" s="9"/>
      <c r="R5743" s="9"/>
      <c r="U5743" s="9"/>
      <c r="AP5743" s="9"/>
      <c r="AS5743" s="9"/>
      <c r="AV5743" s="9"/>
      <c r="AW5743" s="9"/>
      <c r="AY5743" s="9"/>
      <c r="BB5743" s="9"/>
    </row>
    <row r="5744" spans="3:54">
      <c r="C5744" s="9"/>
      <c r="F5744" s="9"/>
      <c r="G5744" s="9"/>
      <c r="I5744" s="9"/>
      <c r="L5744" s="9"/>
      <c r="O5744" s="9"/>
      <c r="P5744" s="9"/>
      <c r="R5744" s="9"/>
      <c r="U5744" s="9"/>
      <c r="AP5744" s="9"/>
      <c r="AS5744" s="9"/>
      <c r="AV5744" s="9"/>
      <c r="AW5744" s="9"/>
      <c r="AY5744" s="9"/>
      <c r="BB5744" s="9"/>
    </row>
    <row r="5745" spans="3:54">
      <c r="C5745" s="9"/>
      <c r="F5745" s="9"/>
      <c r="G5745" s="9"/>
      <c r="I5745" s="9"/>
      <c r="L5745" s="9"/>
      <c r="O5745" s="9"/>
      <c r="P5745" s="9"/>
      <c r="R5745" s="9"/>
      <c r="U5745" s="9"/>
      <c r="AP5745" s="9"/>
      <c r="AS5745" s="9"/>
      <c r="AV5745" s="9"/>
      <c r="AW5745" s="9"/>
      <c r="AY5745" s="9"/>
      <c r="BB5745" s="9"/>
    </row>
    <row r="5746" spans="3:54">
      <c r="C5746" s="9"/>
      <c r="F5746" s="9"/>
      <c r="G5746" s="9"/>
      <c r="I5746" s="9"/>
      <c r="L5746" s="9"/>
      <c r="O5746" s="9"/>
      <c r="P5746" s="9"/>
      <c r="R5746" s="9"/>
      <c r="U5746" s="9"/>
      <c r="AP5746" s="9"/>
      <c r="AS5746" s="9"/>
      <c r="AV5746" s="9"/>
      <c r="AW5746" s="9"/>
      <c r="AY5746" s="9"/>
      <c r="BB5746" s="9"/>
    </row>
    <row r="5747" spans="3:54">
      <c r="C5747" s="9"/>
      <c r="F5747" s="9"/>
      <c r="G5747" s="9"/>
      <c r="I5747" s="9"/>
      <c r="L5747" s="9"/>
      <c r="O5747" s="9"/>
      <c r="P5747" s="9"/>
      <c r="R5747" s="9"/>
      <c r="U5747" s="9"/>
      <c r="AP5747" s="9"/>
      <c r="AS5747" s="9"/>
      <c r="AV5747" s="9"/>
      <c r="AW5747" s="9"/>
      <c r="AY5747" s="9"/>
      <c r="BB5747" s="9"/>
    </row>
    <row r="5748" spans="3:54">
      <c r="C5748" s="9"/>
      <c r="F5748" s="9"/>
      <c r="G5748" s="9"/>
      <c r="I5748" s="9"/>
      <c r="L5748" s="9"/>
      <c r="O5748" s="9"/>
      <c r="P5748" s="9"/>
      <c r="R5748" s="9"/>
      <c r="U5748" s="9"/>
      <c r="AP5748" s="9"/>
      <c r="AS5748" s="9"/>
      <c r="AV5748" s="9"/>
      <c r="AW5748" s="9"/>
      <c r="AY5748" s="9"/>
      <c r="BB5748" s="9"/>
    </row>
    <row r="5749" spans="3:54">
      <c r="C5749" s="9"/>
      <c r="F5749" s="9"/>
      <c r="G5749" s="9"/>
      <c r="I5749" s="9"/>
      <c r="L5749" s="9"/>
      <c r="O5749" s="9"/>
      <c r="P5749" s="9"/>
      <c r="R5749" s="9"/>
      <c r="U5749" s="9"/>
      <c r="AP5749" s="9"/>
      <c r="AS5749" s="9"/>
      <c r="AV5749" s="9"/>
      <c r="AW5749" s="9"/>
      <c r="AY5749" s="9"/>
      <c r="BB5749" s="9"/>
    </row>
    <row r="5750" spans="3:54">
      <c r="C5750" s="9"/>
      <c r="F5750" s="9"/>
      <c r="G5750" s="9"/>
      <c r="I5750" s="9"/>
      <c r="L5750" s="9"/>
      <c r="O5750" s="9"/>
      <c r="P5750" s="9"/>
      <c r="R5750" s="9"/>
      <c r="U5750" s="9"/>
      <c r="AP5750" s="9"/>
      <c r="AS5750" s="9"/>
      <c r="AV5750" s="9"/>
      <c r="AW5750" s="9"/>
      <c r="AY5750" s="9"/>
      <c r="BB5750" s="9"/>
    </row>
    <row r="5751" spans="3:54">
      <c r="C5751" s="9"/>
      <c r="F5751" s="9"/>
      <c r="G5751" s="9"/>
      <c r="I5751" s="9"/>
      <c r="L5751" s="9"/>
      <c r="O5751" s="9"/>
      <c r="P5751" s="9"/>
      <c r="R5751" s="9"/>
      <c r="U5751" s="9"/>
      <c r="AP5751" s="9"/>
      <c r="AS5751" s="9"/>
      <c r="AV5751" s="9"/>
      <c r="AW5751" s="9"/>
      <c r="AY5751" s="9"/>
      <c r="BB5751" s="9"/>
    </row>
    <row r="5752" spans="3:54">
      <c r="C5752" s="9"/>
      <c r="F5752" s="9"/>
      <c r="G5752" s="9"/>
      <c r="I5752" s="9"/>
      <c r="L5752" s="9"/>
      <c r="O5752" s="9"/>
      <c r="P5752" s="9"/>
      <c r="R5752" s="9"/>
      <c r="U5752" s="9"/>
      <c r="AP5752" s="9"/>
      <c r="AS5752" s="9"/>
      <c r="AV5752" s="9"/>
      <c r="AW5752" s="9"/>
      <c r="AY5752" s="9"/>
      <c r="BB5752" s="9"/>
    </row>
    <row r="5753" spans="3:54">
      <c r="C5753" s="9"/>
      <c r="F5753" s="9"/>
      <c r="G5753" s="9"/>
      <c r="I5753" s="9"/>
      <c r="L5753" s="9"/>
      <c r="O5753" s="9"/>
      <c r="P5753" s="9"/>
      <c r="R5753" s="9"/>
      <c r="U5753" s="9"/>
      <c r="AP5753" s="9"/>
      <c r="AS5753" s="9"/>
      <c r="AV5753" s="9"/>
      <c r="AW5753" s="9"/>
      <c r="AY5753" s="9"/>
      <c r="BB5753" s="9"/>
    </row>
    <row r="5754" spans="3:54">
      <c r="C5754" s="9"/>
      <c r="F5754" s="9"/>
      <c r="G5754" s="9"/>
      <c r="I5754" s="9"/>
      <c r="L5754" s="9"/>
      <c r="O5754" s="9"/>
      <c r="P5754" s="9"/>
      <c r="R5754" s="9"/>
      <c r="U5754" s="9"/>
      <c r="AP5754" s="9"/>
      <c r="AS5754" s="9"/>
      <c r="AV5754" s="9"/>
      <c r="AW5754" s="9"/>
      <c r="AY5754" s="9"/>
      <c r="BB5754" s="9"/>
    </row>
    <row r="5755" spans="3:54">
      <c r="C5755" s="9"/>
      <c r="F5755" s="9"/>
      <c r="G5755" s="9"/>
      <c r="I5755" s="9"/>
      <c r="L5755" s="9"/>
      <c r="O5755" s="9"/>
      <c r="P5755" s="9"/>
      <c r="R5755" s="9"/>
      <c r="U5755" s="9"/>
      <c r="AP5755" s="9"/>
      <c r="AS5755" s="9"/>
      <c r="AV5755" s="9"/>
      <c r="AW5755" s="9"/>
      <c r="AY5755" s="9"/>
      <c r="BB5755" s="9"/>
    </row>
    <row r="5756" spans="3:54">
      <c r="C5756" s="9"/>
      <c r="F5756" s="9"/>
      <c r="G5756" s="9"/>
      <c r="I5756" s="9"/>
      <c r="L5756" s="9"/>
      <c r="O5756" s="9"/>
      <c r="P5756" s="9"/>
      <c r="R5756" s="9"/>
      <c r="U5756" s="9"/>
      <c r="AP5756" s="9"/>
      <c r="AS5756" s="9"/>
      <c r="AV5756" s="9"/>
      <c r="AW5756" s="9"/>
      <c r="AY5756" s="9"/>
      <c r="BB5756" s="9"/>
    </row>
    <row r="5757" spans="3:54">
      <c r="C5757" s="9"/>
      <c r="F5757" s="9"/>
      <c r="G5757" s="9"/>
      <c r="I5757" s="9"/>
      <c r="L5757" s="9"/>
      <c r="O5757" s="9"/>
      <c r="P5757" s="9"/>
      <c r="R5757" s="9"/>
      <c r="U5757" s="9"/>
      <c r="AP5757" s="9"/>
      <c r="AS5757" s="9"/>
      <c r="AV5757" s="9"/>
      <c r="AW5757" s="9"/>
      <c r="AY5757" s="9"/>
      <c r="BB5757" s="9"/>
    </row>
    <row r="5758" spans="3:54">
      <c r="C5758" s="9"/>
      <c r="F5758" s="9"/>
      <c r="G5758" s="9"/>
      <c r="I5758" s="9"/>
      <c r="L5758" s="9"/>
      <c r="O5758" s="9"/>
      <c r="P5758" s="9"/>
      <c r="R5758" s="9"/>
      <c r="U5758" s="9"/>
      <c r="AP5758" s="9"/>
      <c r="AS5758" s="9"/>
      <c r="AV5758" s="9"/>
      <c r="AW5758" s="9"/>
      <c r="AY5758" s="9"/>
      <c r="BB5758" s="9"/>
    </row>
    <row r="5759" spans="3:54">
      <c r="C5759" s="9"/>
      <c r="F5759" s="9"/>
      <c r="G5759" s="9"/>
      <c r="I5759" s="9"/>
      <c r="L5759" s="9"/>
      <c r="O5759" s="9"/>
      <c r="P5759" s="9"/>
      <c r="R5759" s="9"/>
      <c r="U5759" s="9"/>
      <c r="AP5759" s="9"/>
      <c r="AS5759" s="9"/>
      <c r="AV5759" s="9"/>
      <c r="AW5759" s="9"/>
      <c r="AY5759" s="9"/>
      <c r="BB5759" s="9"/>
    </row>
    <row r="5760" spans="3:54">
      <c r="C5760" s="9"/>
      <c r="F5760" s="9"/>
      <c r="G5760" s="9"/>
      <c r="I5760" s="9"/>
      <c r="L5760" s="9"/>
      <c r="O5760" s="9"/>
      <c r="P5760" s="9"/>
      <c r="R5760" s="9"/>
      <c r="U5760" s="9"/>
      <c r="AP5760" s="9"/>
      <c r="AS5760" s="9"/>
      <c r="AV5760" s="9"/>
      <c r="AW5760" s="9"/>
      <c r="AY5760" s="9"/>
      <c r="BB5760" s="9"/>
    </row>
    <row r="5761" spans="3:54">
      <c r="C5761" s="9"/>
      <c r="F5761" s="9"/>
      <c r="G5761" s="9"/>
      <c r="I5761" s="9"/>
      <c r="L5761" s="9"/>
      <c r="O5761" s="9"/>
      <c r="P5761" s="9"/>
      <c r="R5761" s="9"/>
      <c r="U5761" s="9"/>
      <c r="AP5761" s="9"/>
      <c r="AS5761" s="9"/>
      <c r="AV5761" s="9"/>
      <c r="AW5761" s="9"/>
      <c r="AY5761" s="9"/>
      <c r="BB5761" s="9"/>
    </row>
    <row r="5762" spans="3:54">
      <c r="C5762" s="9"/>
      <c r="F5762" s="9"/>
      <c r="G5762" s="9"/>
      <c r="I5762" s="9"/>
      <c r="L5762" s="9"/>
      <c r="O5762" s="9"/>
      <c r="P5762" s="9"/>
      <c r="R5762" s="9"/>
      <c r="U5762" s="9"/>
      <c r="AP5762" s="9"/>
      <c r="AS5762" s="9"/>
      <c r="AV5762" s="9"/>
      <c r="AW5762" s="9"/>
      <c r="AY5762" s="9"/>
      <c r="BB5762" s="9"/>
    </row>
    <row r="5763" spans="3:54">
      <c r="C5763" s="9"/>
      <c r="F5763" s="9"/>
      <c r="G5763" s="9"/>
      <c r="I5763" s="9"/>
      <c r="L5763" s="9"/>
      <c r="O5763" s="9"/>
      <c r="P5763" s="9"/>
      <c r="R5763" s="9"/>
      <c r="U5763" s="9"/>
      <c r="AP5763" s="9"/>
      <c r="AS5763" s="9"/>
      <c r="AV5763" s="9"/>
      <c r="AW5763" s="9"/>
      <c r="AY5763" s="9"/>
      <c r="BB5763" s="9"/>
    </row>
    <row r="5764" spans="3:54">
      <c r="C5764" s="9"/>
      <c r="F5764" s="9"/>
      <c r="G5764" s="9"/>
      <c r="I5764" s="9"/>
      <c r="L5764" s="9"/>
      <c r="O5764" s="9"/>
      <c r="P5764" s="9"/>
      <c r="R5764" s="9"/>
      <c r="U5764" s="9"/>
      <c r="AP5764" s="9"/>
      <c r="AS5764" s="9"/>
      <c r="AV5764" s="9"/>
      <c r="AW5764" s="9"/>
      <c r="AY5764" s="9"/>
      <c r="BB5764" s="9"/>
    </row>
    <row r="5765" spans="3:54">
      <c r="C5765" s="9"/>
      <c r="F5765" s="9"/>
      <c r="G5765" s="9"/>
      <c r="I5765" s="9"/>
      <c r="L5765" s="9"/>
      <c r="O5765" s="9"/>
      <c r="P5765" s="9"/>
      <c r="R5765" s="9"/>
      <c r="U5765" s="9"/>
      <c r="AP5765" s="9"/>
      <c r="AS5765" s="9"/>
      <c r="AV5765" s="9"/>
      <c r="AW5765" s="9"/>
      <c r="AY5765" s="9"/>
      <c r="BB5765" s="9"/>
    </row>
    <row r="5766" spans="3:54">
      <c r="C5766" s="9"/>
      <c r="F5766" s="9"/>
      <c r="G5766" s="9"/>
      <c r="I5766" s="9"/>
      <c r="L5766" s="9"/>
      <c r="O5766" s="9"/>
      <c r="P5766" s="9"/>
      <c r="R5766" s="9"/>
      <c r="U5766" s="9"/>
      <c r="AP5766" s="9"/>
      <c r="AS5766" s="9"/>
      <c r="AV5766" s="9"/>
      <c r="AW5766" s="9"/>
      <c r="AY5766" s="9"/>
      <c r="BB5766" s="9"/>
    </row>
    <row r="5767" spans="3:54">
      <c r="C5767" s="9"/>
      <c r="F5767" s="9"/>
      <c r="G5767" s="9"/>
      <c r="I5767" s="9"/>
      <c r="L5767" s="9"/>
      <c r="O5767" s="9"/>
      <c r="P5767" s="9"/>
      <c r="R5767" s="9"/>
      <c r="U5767" s="9"/>
      <c r="AP5767" s="9"/>
      <c r="AS5767" s="9"/>
      <c r="AV5767" s="9"/>
      <c r="AW5767" s="9"/>
      <c r="AY5767" s="9"/>
      <c r="BB5767" s="9"/>
    </row>
    <row r="5768" spans="3:54">
      <c r="C5768" s="9"/>
      <c r="F5768" s="9"/>
      <c r="G5768" s="9"/>
      <c r="I5768" s="9"/>
      <c r="L5768" s="9"/>
      <c r="O5768" s="9"/>
      <c r="P5768" s="9"/>
      <c r="R5768" s="9"/>
      <c r="U5768" s="9"/>
      <c r="AP5768" s="9"/>
      <c r="AS5768" s="9"/>
      <c r="AV5768" s="9"/>
      <c r="AW5768" s="9"/>
      <c r="AY5768" s="9"/>
      <c r="BB5768" s="9"/>
    </row>
    <row r="5769" spans="3:54">
      <c r="C5769" s="9"/>
      <c r="F5769" s="9"/>
      <c r="G5769" s="9"/>
      <c r="I5769" s="9"/>
      <c r="L5769" s="9"/>
      <c r="O5769" s="9"/>
      <c r="P5769" s="9"/>
      <c r="R5769" s="9"/>
      <c r="U5769" s="9"/>
      <c r="AP5769" s="9"/>
      <c r="AS5769" s="9"/>
      <c r="AV5769" s="9"/>
      <c r="AW5769" s="9"/>
      <c r="AY5769" s="9"/>
      <c r="BB5769" s="9"/>
    </row>
    <row r="5770" spans="3:54">
      <c r="C5770" s="9"/>
      <c r="F5770" s="9"/>
      <c r="G5770" s="9"/>
      <c r="I5770" s="9"/>
      <c r="L5770" s="9"/>
      <c r="O5770" s="9"/>
      <c r="P5770" s="9"/>
      <c r="R5770" s="9"/>
      <c r="U5770" s="9"/>
      <c r="AP5770" s="9"/>
      <c r="AS5770" s="9"/>
      <c r="AV5770" s="9"/>
      <c r="AW5770" s="9"/>
      <c r="AY5770" s="9"/>
      <c r="BB5770" s="9"/>
    </row>
    <row r="5771" spans="3:54">
      <c r="C5771" s="9"/>
      <c r="F5771" s="9"/>
      <c r="G5771" s="9"/>
      <c r="I5771" s="9"/>
      <c r="L5771" s="9"/>
      <c r="O5771" s="9"/>
      <c r="P5771" s="9"/>
      <c r="R5771" s="9"/>
      <c r="U5771" s="9"/>
      <c r="AP5771" s="9"/>
      <c r="AS5771" s="9"/>
      <c r="AV5771" s="9"/>
      <c r="AW5771" s="9"/>
      <c r="AY5771" s="9"/>
      <c r="BB5771" s="9"/>
    </row>
    <row r="5772" spans="3:54">
      <c r="C5772" s="9"/>
      <c r="F5772" s="9"/>
      <c r="G5772" s="9"/>
      <c r="I5772" s="9"/>
      <c r="L5772" s="9"/>
      <c r="O5772" s="9"/>
      <c r="P5772" s="9"/>
      <c r="R5772" s="9"/>
      <c r="U5772" s="9"/>
      <c r="AP5772" s="9"/>
      <c r="AS5772" s="9"/>
      <c r="AV5772" s="9"/>
      <c r="AW5772" s="9"/>
      <c r="AY5772" s="9"/>
      <c r="BB5772" s="9"/>
    </row>
    <row r="5773" spans="3:54">
      <c r="C5773" s="9"/>
      <c r="F5773" s="9"/>
      <c r="G5773" s="9"/>
      <c r="I5773" s="9"/>
      <c r="L5773" s="9"/>
      <c r="O5773" s="9"/>
      <c r="P5773" s="9"/>
      <c r="R5773" s="9"/>
      <c r="U5773" s="9"/>
      <c r="AP5773" s="9"/>
      <c r="AS5773" s="9"/>
      <c r="AV5773" s="9"/>
      <c r="AW5773" s="9"/>
      <c r="AY5773" s="9"/>
      <c r="BB5773" s="9"/>
    </row>
    <row r="5774" spans="3:54">
      <c r="C5774" s="9"/>
      <c r="F5774" s="9"/>
      <c r="G5774" s="9"/>
      <c r="I5774" s="9"/>
      <c r="L5774" s="9"/>
      <c r="O5774" s="9"/>
      <c r="P5774" s="9"/>
      <c r="R5774" s="9"/>
      <c r="U5774" s="9"/>
      <c r="AP5774" s="9"/>
      <c r="AS5774" s="9"/>
      <c r="AV5774" s="9"/>
      <c r="AW5774" s="9"/>
      <c r="AY5774" s="9"/>
      <c r="BB5774" s="9"/>
    </row>
    <row r="5775" spans="3:54">
      <c r="C5775" s="9"/>
      <c r="F5775" s="9"/>
      <c r="G5775" s="9"/>
      <c r="I5775" s="9"/>
      <c r="L5775" s="9"/>
      <c r="O5775" s="9"/>
      <c r="P5775" s="9"/>
      <c r="R5775" s="9"/>
      <c r="U5775" s="9"/>
      <c r="AP5775" s="9"/>
      <c r="AS5775" s="9"/>
      <c r="AV5775" s="9"/>
      <c r="AW5775" s="9"/>
      <c r="AY5775" s="9"/>
      <c r="BB5775" s="9"/>
    </row>
    <row r="5776" spans="3:54">
      <c r="C5776" s="9"/>
      <c r="F5776" s="9"/>
      <c r="G5776" s="9"/>
      <c r="I5776" s="9"/>
      <c r="L5776" s="9"/>
      <c r="O5776" s="9"/>
      <c r="P5776" s="9"/>
      <c r="R5776" s="9"/>
      <c r="U5776" s="9"/>
      <c r="AP5776" s="9"/>
      <c r="AS5776" s="9"/>
      <c r="AV5776" s="9"/>
      <c r="AW5776" s="9"/>
      <c r="AY5776" s="9"/>
      <c r="BB5776" s="9"/>
    </row>
    <row r="5777" spans="3:54">
      <c r="C5777" s="9"/>
      <c r="F5777" s="9"/>
      <c r="G5777" s="9"/>
      <c r="I5777" s="9"/>
      <c r="L5777" s="9"/>
      <c r="O5777" s="9"/>
      <c r="P5777" s="9"/>
      <c r="R5777" s="9"/>
      <c r="U5777" s="9"/>
      <c r="AP5777" s="9"/>
      <c r="AS5777" s="9"/>
      <c r="AV5777" s="9"/>
      <c r="AW5777" s="9"/>
      <c r="AY5777" s="9"/>
      <c r="BB5777" s="9"/>
    </row>
    <row r="5778" spans="3:54">
      <c r="C5778" s="9"/>
      <c r="F5778" s="9"/>
      <c r="G5778" s="9"/>
      <c r="I5778" s="9"/>
      <c r="L5778" s="9"/>
      <c r="O5778" s="9"/>
      <c r="P5778" s="9"/>
      <c r="R5778" s="9"/>
      <c r="U5778" s="9"/>
      <c r="AP5778" s="9"/>
      <c r="AS5778" s="9"/>
      <c r="AV5778" s="9"/>
      <c r="AW5778" s="9"/>
      <c r="AY5778" s="9"/>
      <c r="BB5778" s="9"/>
    </row>
    <row r="5779" spans="3:54">
      <c r="C5779" s="9"/>
      <c r="F5779" s="9"/>
      <c r="G5779" s="9"/>
      <c r="I5779" s="9"/>
      <c r="L5779" s="9"/>
      <c r="O5779" s="9"/>
      <c r="P5779" s="9"/>
      <c r="R5779" s="9"/>
      <c r="U5779" s="9"/>
      <c r="AP5779" s="9"/>
      <c r="AS5779" s="9"/>
      <c r="AV5779" s="9"/>
      <c r="AW5779" s="9"/>
      <c r="AY5779" s="9"/>
      <c r="BB5779" s="9"/>
    </row>
    <row r="5780" spans="3:54">
      <c r="C5780" s="9"/>
      <c r="F5780" s="9"/>
      <c r="G5780" s="9"/>
      <c r="I5780" s="9"/>
      <c r="L5780" s="9"/>
      <c r="O5780" s="9"/>
      <c r="P5780" s="9"/>
      <c r="R5780" s="9"/>
      <c r="U5780" s="9"/>
      <c r="AP5780" s="9"/>
      <c r="AS5780" s="9"/>
      <c r="AV5780" s="9"/>
      <c r="AW5780" s="9"/>
      <c r="AY5780" s="9"/>
      <c r="BB5780" s="9"/>
    </row>
    <row r="5781" spans="3:54">
      <c r="C5781" s="9"/>
      <c r="F5781" s="9"/>
      <c r="G5781" s="9"/>
      <c r="I5781" s="9"/>
      <c r="L5781" s="9"/>
      <c r="O5781" s="9"/>
      <c r="P5781" s="9"/>
      <c r="R5781" s="9"/>
      <c r="U5781" s="9"/>
      <c r="AP5781" s="9"/>
      <c r="AS5781" s="9"/>
      <c r="AV5781" s="9"/>
      <c r="AW5781" s="9"/>
      <c r="AY5781" s="9"/>
      <c r="BB5781" s="9"/>
    </row>
    <row r="5782" spans="3:54">
      <c r="C5782" s="9"/>
      <c r="F5782" s="9"/>
      <c r="G5782" s="9"/>
      <c r="I5782" s="9"/>
      <c r="L5782" s="9"/>
      <c r="O5782" s="9"/>
      <c r="P5782" s="9"/>
      <c r="R5782" s="9"/>
      <c r="U5782" s="9"/>
      <c r="AP5782" s="9"/>
      <c r="AS5782" s="9"/>
      <c r="AV5782" s="9"/>
      <c r="AW5782" s="9"/>
      <c r="AY5782" s="9"/>
      <c r="BB5782" s="9"/>
    </row>
    <row r="5783" spans="3:54">
      <c r="C5783" s="9"/>
      <c r="F5783" s="9"/>
      <c r="G5783" s="9"/>
      <c r="I5783" s="9"/>
      <c r="L5783" s="9"/>
      <c r="O5783" s="9"/>
      <c r="P5783" s="9"/>
      <c r="R5783" s="9"/>
      <c r="U5783" s="9"/>
      <c r="AP5783" s="9"/>
      <c r="AS5783" s="9"/>
      <c r="AV5783" s="9"/>
      <c r="AW5783" s="9"/>
      <c r="AY5783" s="9"/>
      <c r="BB5783" s="9"/>
    </row>
    <row r="5784" spans="3:54">
      <c r="C5784" s="9"/>
      <c r="F5784" s="9"/>
      <c r="G5784" s="9"/>
      <c r="I5784" s="9"/>
      <c r="L5784" s="9"/>
      <c r="O5784" s="9"/>
      <c r="P5784" s="9"/>
      <c r="R5784" s="9"/>
      <c r="U5784" s="9"/>
      <c r="AP5784" s="9"/>
      <c r="AS5784" s="9"/>
      <c r="AV5784" s="9"/>
      <c r="AW5784" s="9"/>
      <c r="AY5784" s="9"/>
      <c r="BB5784" s="9"/>
    </row>
    <row r="5785" spans="3:54">
      <c r="C5785" s="9"/>
      <c r="F5785" s="9"/>
      <c r="G5785" s="9"/>
      <c r="I5785" s="9"/>
      <c r="L5785" s="9"/>
      <c r="O5785" s="9"/>
      <c r="P5785" s="9"/>
      <c r="R5785" s="9"/>
      <c r="U5785" s="9"/>
      <c r="AP5785" s="9"/>
      <c r="AS5785" s="9"/>
      <c r="AV5785" s="9"/>
      <c r="AW5785" s="9"/>
      <c r="AY5785" s="9"/>
      <c r="BB5785" s="9"/>
    </row>
    <row r="5786" spans="3:54">
      <c r="C5786" s="9"/>
      <c r="F5786" s="9"/>
      <c r="G5786" s="9"/>
      <c r="I5786" s="9"/>
      <c r="L5786" s="9"/>
      <c r="O5786" s="9"/>
      <c r="P5786" s="9"/>
      <c r="R5786" s="9"/>
      <c r="U5786" s="9"/>
      <c r="AP5786" s="9"/>
      <c r="AS5786" s="9"/>
      <c r="AV5786" s="9"/>
      <c r="AW5786" s="9"/>
      <c r="AY5786" s="9"/>
      <c r="BB5786" s="9"/>
    </row>
    <row r="5787" spans="3:54">
      <c r="C5787" s="9"/>
      <c r="F5787" s="9"/>
      <c r="G5787" s="9"/>
      <c r="I5787" s="9"/>
      <c r="L5787" s="9"/>
      <c r="O5787" s="9"/>
      <c r="P5787" s="9"/>
      <c r="R5787" s="9"/>
      <c r="U5787" s="9"/>
      <c r="AP5787" s="9"/>
      <c r="AS5787" s="9"/>
      <c r="AV5787" s="9"/>
      <c r="AW5787" s="9"/>
      <c r="AY5787" s="9"/>
      <c r="BB5787" s="9"/>
    </row>
    <row r="5788" spans="3:54">
      <c r="C5788" s="9"/>
      <c r="F5788" s="9"/>
      <c r="G5788" s="9"/>
      <c r="I5788" s="9"/>
      <c r="L5788" s="9"/>
      <c r="O5788" s="9"/>
      <c r="P5788" s="9"/>
      <c r="R5788" s="9"/>
      <c r="U5788" s="9"/>
      <c r="AP5788" s="9"/>
      <c r="AS5788" s="9"/>
      <c r="AV5788" s="9"/>
      <c r="AW5788" s="9"/>
      <c r="AY5788" s="9"/>
      <c r="BB5788" s="9"/>
    </row>
    <row r="5789" spans="3:54">
      <c r="C5789" s="9"/>
      <c r="F5789" s="9"/>
      <c r="G5789" s="9"/>
      <c r="I5789" s="9"/>
      <c r="L5789" s="9"/>
      <c r="O5789" s="9"/>
      <c r="P5789" s="9"/>
      <c r="R5789" s="9"/>
      <c r="U5789" s="9"/>
      <c r="AP5789" s="9"/>
      <c r="AS5789" s="9"/>
      <c r="AV5789" s="9"/>
      <c r="AW5789" s="9"/>
      <c r="AY5789" s="9"/>
      <c r="BB5789" s="9"/>
    </row>
    <row r="5790" spans="3:54">
      <c r="C5790" s="9"/>
      <c r="F5790" s="9"/>
      <c r="G5790" s="9"/>
      <c r="I5790" s="9"/>
      <c r="L5790" s="9"/>
      <c r="O5790" s="9"/>
      <c r="P5790" s="9"/>
      <c r="R5790" s="9"/>
      <c r="U5790" s="9"/>
      <c r="AP5790" s="9"/>
      <c r="AS5790" s="9"/>
      <c r="AV5790" s="9"/>
      <c r="AW5790" s="9"/>
      <c r="AY5790" s="9"/>
      <c r="BB5790" s="9"/>
    </row>
    <row r="5791" spans="3:54">
      <c r="C5791" s="9"/>
      <c r="F5791" s="9"/>
      <c r="G5791" s="9"/>
      <c r="I5791" s="9"/>
      <c r="L5791" s="9"/>
      <c r="O5791" s="9"/>
      <c r="P5791" s="9"/>
      <c r="R5791" s="9"/>
      <c r="U5791" s="9"/>
      <c r="AP5791" s="9"/>
      <c r="AS5791" s="9"/>
      <c r="AV5791" s="9"/>
      <c r="AW5791" s="9"/>
      <c r="AY5791" s="9"/>
      <c r="BB5791" s="9"/>
    </row>
    <row r="5792" spans="3:54">
      <c r="C5792" s="9"/>
      <c r="F5792" s="9"/>
      <c r="G5792" s="9"/>
      <c r="I5792" s="9"/>
      <c r="L5792" s="9"/>
      <c r="O5792" s="9"/>
      <c r="P5792" s="9"/>
      <c r="R5792" s="9"/>
      <c r="U5792" s="9"/>
      <c r="AP5792" s="9"/>
      <c r="AS5792" s="9"/>
      <c r="AV5792" s="9"/>
      <c r="AW5792" s="9"/>
      <c r="AY5792" s="9"/>
      <c r="BB5792" s="9"/>
    </row>
    <row r="5793" spans="3:54">
      <c r="C5793" s="9"/>
      <c r="F5793" s="9"/>
      <c r="G5793" s="9"/>
      <c r="I5793" s="9"/>
      <c r="L5793" s="9"/>
      <c r="O5793" s="9"/>
      <c r="P5793" s="9"/>
      <c r="R5793" s="9"/>
      <c r="U5793" s="9"/>
      <c r="AP5793" s="9"/>
      <c r="AS5793" s="9"/>
      <c r="AV5793" s="9"/>
      <c r="AW5793" s="9"/>
      <c r="AY5793" s="9"/>
      <c r="BB5793" s="9"/>
    </row>
    <row r="5794" spans="3:54">
      <c r="C5794" s="9"/>
      <c r="F5794" s="9"/>
      <c r="G5794" s="9"/>
      <c r="I5794" s="9"/>
      <c r="L5794" s="9"/>
      <c r="O5794" s="9"/>
      <c r="P5794" s="9"/>
      <c r="R5794" s="9"/>
      <c r="U5794" s="9"/>
      <c r="AP5794" s="9"/>
      <c r="AS5794" s="9"/>
      <c r="AV5794" s="9"/>
      <c r="AW5794" s="9"/>
      <c r="AY5794" s="9"/>
      <c r="BB5794" s="9"/>
    </row>
    <row r="5795" spans="3:54">
      <c r="C5795" s="9"/>
      <c r="F5795" s="9"/>
      <c r="G5795" s="9"/>
      <c r="I5795" s="9"/>
      <c r="L5795" s="9"/>
      <c r="O5795" s="9"/>
      <c r="P5795" s="9"/>
      <c r="R5795" s="9"/>
      <c r="U5795" s="9"/>
      <c r="AP5795" s="9"/>
      <c r="AS5795" s="9"/>
      <c r="AV5795" s="9"/>
      <c r="AW5795" s="9"/>
      <c r="AY5795" s="9"/>
      <c r="BB5795" s="9"/>
    </row>
    <row r="5796" spans="3:54">
      <c r="C5796" s="9"/>
      <c r="F5796" s="9"/>
      <c r="G5796" s="9"/>
      <c r="I5796" s="9"/>
      <c r="L5796" s="9"/>
      <c r="O5796" s="9"/>
      <c r="P5796" s="9"/>
      <c r="R5796" s="9"/>
      <c r="U5796" s="9"/>
      <c r="AP5796" s="9"/>
      <c r="AS5796" s="9"/>
      <c r="AV5796" s="9"/>
      <c r="AW5796" s="9"/>
      <c r="AY5796" s="9"/>
      <c r="BB5796" s="9"/>
    </row>
    <row r="5797" spans="3:54">
      <c r="C5797" s="9"/>
      <c r="F5797" s="9"/>
      <c r="G5797" s="9"/>
      <c r="I5797" s="9"/>
      <c r="L5797" s="9"/>
      <c r="O5797" s="9"/>
      <c r="P5797" s="9"/>
      <c r="R5797" s="9"/>
      <c r="U5797" s="9"/>
      <c r="AP5797" s="9"/>
      <c r="AS5797" s="9"/>
      <c r="AV5797" s="9"/>
      <c r="AW5797" s="9"/>
      <c r="AY5797" s="9"/>
      <c r="BB5797" s="9"/>
    </row>
    <row r="5798" spans="3:54">
      <c r="C5798" s="9"/>
      <c r="F5798" s="9"/>
      <c r="G5798" s="9"/>
      <c r="I5798" s="9"/>
      <c r="L5798" s="9"/>
      <c r="O5798" s="9"/>
      <c r="P5798" s="9"/>
      <c r="R5798" s="9"/>
      <c r="U5798" s="9"/>
      <c r="AP5798" s="9"/>
      <c r="AS5798" s="9"/>
      <c r="AV5798" s="9"/>
      <c r="AW5798" s="9"/>
      <c r="AY5798" s="9"/>
      <c r="BB5798" s="9"/>
    </row>
    <row r="5799" spans="3:54">
      <c r="C5799" s="9"/>
      <c r="F5799" s="9"/>
      <c r="G5799" s="9"/>
      <c r="I5799" s="9"/>
      <c r="L5799" s="9"/>
      <c r="O5799" s="9"/>
      <c r="P5799" s="9"/>
      <c r="R5799" s="9"/>
      <c r="U5799" s="9"/>
      <c r="AP5799" s="9"/>
      <c r="AS5799" s="9"/>
      <c r="AV5799" s="9"/>
      <c r="AW5799" s="9"/>
      <c r="AY5799" s="9"/>
      <c r="BB5799" s="9"/>
    </row>
    <row r="5800" spans="3:54">
      <c r="C5800" s="9"/>
      <c r="F5800" s="9"/>
      <c r="G5800" s="9"/>
      <c r="I5800" s="9"/>
      <c r="L5800" s="9"/>
      <c r="O5800" s="9"/>
      <c r="P5800" s="9"/>
      <c r="R5800" s="9"/>
      <c r="U5800" s="9"/>
      <c r="AP5800" s="9"/>
      <c r="AS5800" s="9"/>
      <c r="AV5800" s="9"/>
      <c r="AW5800" s="9"/>
      <c r="AY5800" s="9"/>
      <c r="BB5800" s="9"/>
    </row>
    <row r="5801" spans="3:54">
      <c r="C5801" s="9"/>
      <c r="F5801" s="9"/>
      <c r="G5801" s="9"/>
      <c r="I5801" s="9"/>
      <c r="L5801" s="9"/>
      <c r="O5801" s="9"/>
      <c r="P5801" s="9"/>
      <c r="R5801" s="9"/>
      <c r="U5801" s="9"/>
      <c r="AP5801" s="9"/>
      <c r="AS5801" s="9"/>
      <c r="AV5801" s="9"/>
      <c r="AW5801" s="9"/>
      <c r="AY5801" s="9"/>
      <c r="BB5801" s="9"/>
    </row>
    <row r="5802" spans="3:54">
      <c r="C5802" s="9"/>
      <c r="F5802" s="9"/>
      <c r="G5802" s="9"/>
      <c r="I5802" s="9"/>
      <c r="L5802" s="9"/>
      <c r="O5802" s="9"/>
      <c r="P5802" s="9"/>
      <c r="R5802" s="9"/>
      <c r="U5802" s="9"/>
      <c r="AP5802" s="9"/>
      <c r="AS5802" s="9"/>
      <c r="AV5802" s="9"/>
      <c r="AW5802" s="9"/>
      <c r="AY5802" s="9"/>
      <c r="BB5802" s="9"/>
    </row>
    <row r="5803" spans="3:54">
      <c r="C5803" s="9"/>
      <c r="F5803" s="9"/>
      <c r="G5803" s="9"/>
      <c r="I5803" s="9"/>
      <c r="L5803" s="9"/>
      <c r="O5803" s="9"/>
      <c r="P5803" s="9"/>
      <c r="R5803" s="9"/>
      <c r="U5803" s="9"/>
      <c r="AP5803" s="9"/>
      <c r="AS5803" s="9"/>
      <c r="AV5803" s="9"/>
      <c r="AW5803" s="9"/>
      <c r="AY5803" s="9"/>
      <c r="BB5803" s="9"/>
    </row>
    <row r="5804" spans="3:54">
      <c r="C5804" s="9"/>
      <c r="F5804" s="9"/>
      <c r="G5804" s="9"/>
      <c r="I5804" s="9"/>
      <c r="L5804" s="9"/>
      <c r="O5804" s="9"/>
      <c r="P5804" s="9"/>
      <c r="R5804" s="9"/>
      <c r="U5804" s="9"/>
      <c r="AP5804" s="9"/>
      <c r="AS5804" s="9"/>
      <c r="AV5804" s="9"/>
      <c r="AW5804" s="9"/>
      <c r="AY5804" s="9"/>
      <c r="BB5804" s="9"/>
    </row>
    <row r="5805" spans="3:54">
      <c r="C5805" s="9"/>
      <c r="F5805" s="9"/>
      <c r="G5805" s="9"/>
      <c r="I5805" s="9"/>
      <c r="L5805" s="9"/>
      <c r="O5805" s="9"/>
      <c r="P5805" s="9"/>
      <c r="R5805" s="9"/>
      <c r="U5805" s="9"/>
      <c r="AP5805" s="9"/>
      <c r="AS5805" s="9"/>
      <c r="AV5805" s="9"/>
      <c r="AW5805" s="9"/>
      <c r="AY5805" s="9"/>
      <c r="BB5805" s="9"/>
    </row>
    <row r="5806" spans="3:54">
      <c r="C5806" s="9"/>
      <c r="F5806" s="9"/>
      <c r="G5806" s="9"/>
      <c r="I5806" s="9"/>
      <c r="L5806" s="9"/>
      <c r="O5806" s="9"/>
      <c r="P5806" s="9"/>
      <c r="R5806" s="9"/>
      <c r="U5806" s="9"/>
      <c r="AP5806" s="9"/>
      <c r="AS5806" s="9"/>
      <c r="AV5806" s="9"/>
      <c r="AW5806" s="9"/>
      <c r="AY5806" s="9"/>
      <c r="BB5806" s="9"/>
    </row>
    <row r="5807" spans="3:54">
      <c r="C5807" s="9"/>
      <c r="F5807" s="9"/>
      <c r="G5807" s="9"/>
      <c r="I5807" s="9"/>
      <c r="L5807" s="9"/>
      <c r="O5807" s="9"/>
      <c r="P5807" s="9"/>
      <c r="R5807" s="9"/>
      <c r="U5807" s="9"/>
      <c r="AP5807" s="9"/>
      <c r="AS5807" s="9"/>
      <c r="AV5807" s="9"/>
      <c r="AW5807" s="9"/>
      <c r="AY5807" s="9"/>
      <c r="BB5807" s="9"/>
    </row>
    <row r="5808" spans="3:54">
      <c r="C5808" s="9"/>
      <c r="F5808" s="9"/>
      <c r="G5808" s="9"/>
      <c r="I5808" s="9"/>
      <c r="L5808" s="9"/>
      <c r="O5808" s="9"/>
      <c r="P5808" s="9"/>
      <c r="R5808" s="9"/>
      <c r="U5808" s="9"/>
      <c r="AP5808" s="9"/>
      <c r="AS5808" s="9"/>
      <c r="AV5808" s="9"/>
      <c r="AW5808" s="9"/>
      <c r="AY5808" s="9"/>
      <c r="BB5808" s="9"/>
    </row>
    <row r="5809" spans="3:54">
      <c r="C5809" s="9"/>
      <c r="F5809" s="9"/>
      <c r="G5809" s="9"/>
      <c r="I5809" s="9"/>
      <c r="L5809" s="9"/>
      <c r="O5809" s="9"/>
      <c r="P5809" s="9"/>
      <c r="R5809" s="9"/>
      <c r="U5809" s="9"/>
      <c r="AP5809" s="9"/>
      <c r="AS5809" s="9"/>
      <c r="AV5809" s="9"/>
      <c r="AW5809" s="9"/>
      <c r="AY5809" s="9"/>
      <c r="BB5809" s="9"/>
    </row>
    <row r="5810" spans="3:54">
      <c r="C5810" s="9"/>
      <c r="F5810" s="9"/>
      <c r="G5810" s="9"/>
      <c r="I5810" s="9"/>
      <c r="L5810" s="9"/>
      <c r="O5810" s="9"/>
      <c r="P5810" s="9"/>
      <c r="R5810" s="9"/>
      <c r="U5810" s="9"/>
      <c r="AP5810" s="9"/>
      <c r="AS5810" s="9"/>
      <c r="AV5810" s="9"/>
      <c r="AW5810" s="9"/>
      <c r="AY5810" s="9"/>
      <c r="BB5810" s="9"/>
    </row>
    <row r="5811" spans="3:54">
      <c r="C5811" s="9"/>
      <c r="F5811" s="9"/>
      <c r="G5811" s="9"/>
      <c r="I5811" s="9"/>
      <c r="L5811" s="9"/>
      <c r="O5811" s="9"/>
      <c r="P5811" s="9"/>
      <c r="R5811" s="9"/>
      <c r="U5811" s="9"/>
      <c r="AP5811" s="9"/>
      <c r="AS5811" s="9"/>
      <c r="AV5811" s="9"/>
      <c r="AW5811" s="9"/>
      <c r="AY5811" s="9"/>
      <c r="BB5811" s="9"/>
    </row>
    <row r="5812" spans="3:54">
      <c r="C5812" s="9"/>
      <c r="F5812" s="9"/>
      <c r="G5812" s="9"/>
      <c r="I5812" s="9"/>
      <c r="L5812" s="9"/>
      <c r="O5812" s="9"/>
      <c r="P5812" s="9"/>
      <c r="R5812" s="9"/>
      <c r="U5812" s="9"/>
      <c r="AP5812" s="9"/>
      <c r="AS5812" s="9"/>
      <c r="AV5812" s="9"/>
      <c r="AW5812" s="9"/>
      <c r="AY5812" s="9"/>
      <c r="BB5812" s="9"/>
    </row>
    <row r="5813" spans="3:54">
      <c r="C5813" s="9"/>
      <c r="F5813" s="9"/>
      <c r="G5813" s="9"/>
      <c r="I5813" s="9"/>
      <c r="L5813" s="9"/>
      <c r="O5813" s="9"/>
      <c r="P5813" s="9"/>
      <c r="R5813" s="9"/>
      <c r="U5813" s="9"/>
      <c r="AP5813" s="9"/>
      <c r="AS5813" s="9"/>
      <c r="AV5813" s="9"/>
      <c r="AW5813" s="9"/>
      <c r="AY5813" s="9"/>
      <c r="BB5813" s="9"/>
    </row>
    <row r="5814" spans="3:54">
      <c r="C5814" s="9"/>
      <c r="F5814" s="9"/>
      <c r="G5814" s="9"/>
      <c r="I5814" s="9"/>
      <c r="L5814" s="9"/>
      <c r="O5814" s="9"/>
      <c r="P5814" s="9"/>
      <c r="R5814" s="9"/>
      <c r="U5814" s="9"/>
      <c r="AP5814" s="9"/>
      <c r="AS5814" s="9"/>
      <c r="AV5814" s="9"/>
      <c r="AW5814" s="9"/>
      <c r="AY5814" s="9"/>
      <c r="BB5814" s="9"/>
    </row>
    <row r="5815" spans="3:54">
      <c r="C5815" s="9"/>
      <c r="F5815" s="9"/>
      <c r="G5815" s="9"/>
      <c r="I5815" s="9"/>
      <c r="L5815" s="9"/>
      <c r="O5815" s="9"/>
      <c r="P5815" s="9"/>
      <c r="R5815" s="9"/>
      <c r="U5815" s="9"/>
      <c r="AP5815" s="9"/>
      <c r="AS5815" s="9"/>
      <c r="AV5815" s="9"/>
      <c r="AW5815" s="9"/>
      <c r="AY5815" s="9"/>
      <c r="BB5815" s="9"/>
    </row>
    <row r="5816" spans="3:54">
      <c r="C5816" s="9"/>
      <c r="F5816" s="9"/>
      <c r="G5816" s="9"/>
      <c r="I5816" s="9"/>
      <c r="L5816" s="9"/>
      <c r="O5816" s="9"/>
      <c r="P5816" s="9"/>
      <c r="R5816" s="9"/>
      <c r="U5816" s="9"/>
      <c r="AP5816" s="9"/>
      <c r="AS5816" s="9"/>
      <c r="AV5816" s="9"/>
      <c r="AW5816" s="9"/>
      <c r="AY5816" s="9"/>
      <c r="BB5816" s="9"/>
    </row>
    <row r="5817" spans="3:54">
      <c r="C5817" s="9"/>
      <c r="F5817" s="9"/>
      <c r="G5817" s="9"/>
      <c r="I5817" s="9"/>
      <c r="L5817" s="9"/>
      <c r="O5817" s="9"/>
      <c r="P5817" s="9"/>
      <c r="R5817" s="9"/>
      <c r="U5817" s="9"/>
      <c r="AP5817" s="9"/>
      <c r="AS5817" s="9"/>
      <c r="AV5817" s="9"/>
      <c r="AW5817" s="9"/>
      <c r="AY5817" s="9"/>
      <c r="BB5817" s="9"/>
    </row>
    <row r="5818" spans="3:54">
      <c r="C5818" s="9"/>
      <c r="F5818" s="9"/>
      <c r="G5818" s="9"/>
      <c r="I5818" s="9"/>
      <c r="L5818" s="9"/>
      <c r="O5818" s="9"/>
      <c r="P5818" s="9"/>
      <c r="R5818" s="9"/>
      <c r="U5818" s="9"/>
      <c r="AP5818" s="9"/>
      <c r="AS5818" s="9"/>
      <c r="AV5818" s="9"/>
      <c r="AW5818" s="9"/>
      <c r="AY5818" s="9"/>
      <c r="BB5818" s="9"/>
    </row>
    <row r="5819" spans="3:54">
      <c r="C5819" s="9"/>
      <c r="F5819" s="9"/>
      <c r="G5819" s="9"/>
      <c r="I5819" s="9"/>
      <c r="L5819" s="9"/>
      <c r="O5819" s="9"/>
      <c r="P5819" s="9"/>
      <c r="R5819" s="9"/>
      <c r="U5819" s="9"/>
      <c r="AP5819" s="9"/>
      <c r="AS5819" s="9"/>
      <c r="AV5819" s="9"/>
      <c r="AW5819" s="9"/>
      <c r="AY5819" s="9"/>
      <c r="BB5819" s="9"/>
    </row>
    <row r="5820" spans="3:54">
      <c r="C5820" s="9"/>
      <c r="F5820" s="9"/>
      <c r="G5820" s="9"/>
      <c r="I5820" s="9"/>
      <c r="L5820" s="9"/>
      <c r="O5820" s="9"/>
      <c r="P5820" s="9"/>
      <c r="R5820" s="9"/>
      <c r="U5820" s="9"/>
      <c r="AP5820" s="9"/>
      <c r="AS5820" s="9"/>
      <c r="AV5820" s="9"/>
      <c r="AW5820" s="9"/>
      <c r="AY5820" s="9"/>
      <c r="BB5820" s="9"/>
    </row>
    <row r="5821" spans="3:54">
      <c r="C5821" s="9"/>
      <c r="F5821" s="9"/>
      <c r="G5821" s="9"/>
      <c r="I5821" s="9"/>
      <c r="L5821" s="9"/>
      <c r="O5821" s="9"/>
      <c r="P5821" s="9"/>
      <c r="R5821" s="9"/>
      <c r="U5821" s="9"/>
      <c r="AP5821" s="9"/>
      <c r="AS5821" s="9"/>
      <c r="AV5821" s="9"/>
      <c r="AW5821" s="9"/>
      <c r="AY5821" s="9"/>
      <c r="BB5821" s="9"/>
    </row>
    <row r="5822" spans="3:54">
      <c r="C5822" s="9"/>
      <c r="F5822" s="9"/>
      <c r="G5822" s="9"/>
      <c r="I5822" s="9"/>
      <c r="L5822" s="9"/>
      <c r="O5822" s="9"/>
      <c r="P5822" s="9"/>
      <c r="R5822" s="9"/>
      <c r="U5822" s="9"/>
      <c r="AP5822" s="9"/>
      <c r="AS5822" s="9"/>
      <c r="AV5822" s="9"/>
      <c r="AW5822" s="9"/>
      <c r="AY5822" s="9"/>
      <c r="BB5822" s="9"/>
    </row>
    <row r="5823" spans="3:54">
      <c r="C5823" s="9"/>
      <c r="F5823" s="9"/>
      <c r="G5823" s="9"/>
      <c r="I5823" s="9"/>
      <c r="L5823" s="9"/>
      <c r="O5823" s="9"/>
      <c r="P5823" s="9"/>
      <c r="R5823" s="9"/>
      <c r="U5823" s="9"/>
      <c r="AP5823" s="9"/>
      <c r="AS5823" s="9"/>
      <c r="AV5823" s="9"/>
      <c r="AW5823" s="9"/>
      <c r="AY5823" s="9"/>
      <c r="BB5823" s="9"/>
    </row>
    <row r="5824" spans="3:54">
      <c r="C5824" s="9"/>
      <c r="F5824" s="9"/>
      <c r="G5824" s="9"/>
      <c r="I5824" s="9"/>
      <c r="L5824" s="9"/>
      <c r="O5824" s="9"/>
      <c r="P5824" s="9"/>
      <c r="R5824" s="9"/>
      <c r="U5824" s="9"/>
      <c r="AP5824" s="9"/>
      <c r="AS5824" s="9"/>
      <c r="AV5824" s="9"/>
      <c r="AW5824" s="9"/>
      <c r="AY5824" s="9"/>
      <c r="BB5824" s="9"/>
    </row>
    <row r="5825" spans="3:54">
      <c r="C5825" s="9"/>
      <c r="F5825" s="9"/>
      <c r="G5825" s="9"/>
      <c r="I5825" s="9"/>
      <c r="L5825" s="9"/>
      <c r="O5825" s="9"/>
      <c r="P5825" s="9"/>
      <c r="R5825" s="9"/>
      <c r="U5825" s="9"/>
      <c r="AP5825" s="9"/>
      <c r="AS5825" s="9"/>
      <c r="AV5825" s="9"/>
      <c r="AW5825" s="9"/>
      <c r="AY5825" s="9"/>
      <c r="BB5825" s="9"/>
    </row>
    <row r="5826" spans="3:54">
      <c r="C5826" s="9"/>
      <c r="F5826" s="9"/>
      <c r="G5826" s="9"/>
      <c r="I5826" s="9"/>
      <c r="L5826" s="9"/>
      <c r="O5826" s="9"/>
      <c r="P5826" s="9"/>
      <c r="R5826" s="9"/>
      <c r="U5826" s="9"/>
      <c r="AP5826" s="9"/>
      <c r="AS5826" s="9"/>
      <c r="AV5826" s="9"/>
      <c r="AW5826" s="9"/>
      <c r="AY5826" s="9"/>
      <c r="BB5826" s="9"/>
    </row>
    <row r="5827" spans="3:54">
      <c r="C5827" s="9"/>
      <c r="F5827" s="9"/>
      <c r="G5827" s="9"/>
      <c r="I5827" s="9"/>
      <c r="L5827" s="9"/>
      <c r="O5827" s="9"/>
      <c r="P5827" s="9"/>
      <c r="R5827" s="9"/>
      <c r="U5827" s="9"/>
      <c r="AP5827" s="9"/>
      <c r="AS5827" s="9"/>
      <c r="AV5827" s="9"/>
      <c r="AW5827" s="9"/>
      <c r="AY5827" s="9"/>
      <c r="BB5827" s="9"/>
    </row>
    <row r="5828" spans="3:54">
      <c r="C5828" s="9"/>
      <c r="F5828" s="9"/>
      <c r="G5828" s="9"/>
      <c r="I5828" s="9"/>
      <c r="L5828" s="9"/>
      <c r="O5828" s="9"/>
      <c r="P5828" s="9"/>
      <c r="R5828" s="9"/>
      <c r="U5828" s="9"/>
      <c r="AP5828" s="9"/>
      <c r="AS5828" s="9"/>
      <c r="AV5828" s="9"/>
      <c r="AW5828" s="9"/>
      <c r="AY5828" s="9"/>
      <c r="BB5828" s="9"/>
    </row>
    <row r="5829" spans="3:54">
      <c r="C5829" s="9"/>
      <c r="F5829" s="9"/>
      <c r="G5829" s="9"/>
      <c r="I5829" s="9"/>
      <c r="L5829" s="9"/>
      <c r="O5829" s="9"/>
      <c r="P5829" s="9"/>
      <c r="R5829" s="9"/>
      <c r="U5829" s="9"/>
      <c r="AP5829" s="9"/>
      <c r="AS5829" s="9"/>
      <c r="AV5829" s="9"/>
      <c r="AW5829" s="9"/>
      <c r="AY5829" s="9"/>
      <c r="BB5829" s="9"/>
    </row>
    <row r="5830" spans="3:54">
      <c r="C5830" s="9"/>
      <c r="F5830" s="9"/>
      <c r="G5830" s="9"/>
      <c r="I5830" s="9"/>
      <c r="L5830" s="9"/>
      <c r="O5830" s="9"/>
      <c r="P5830" s="9"/>
      <c r="R5830" s="9"/>
      <c r="U5830" s="9"/>
      <c r="AP5830" s="9"/>
      <c r="AS5830" s="9"/>
      <c r="AV5830" s="9"/>
      <c r="AW5830" s="9"/>
      <c r="AY5830" s="9"/>
      <c r="BB5830" s="9"/>
    </row>
    <row r="5831" spans="3:54">
      <c r="C5831" s="9"/>
      <c r="F5831" s="9"/>
      <c r="G5831" s="9"/>
      <c r="I5831" s="9"/>
      <c r="L5831" s="9"/>
      <c r="O5831" s="9"/>
      <c r="P5831" s="9"/>
      <c r="R5831" s="9"/>
      <c r="U5831" s="9"/>
      <c r="AP5831" s="9"/>
      <c r="AS5831" s="9"/>
      <c r="AV5831" s="9"/>
      <c r="AW5831" s="9"/>
      <c r="AY5831" s="9"/>
      <c r="BB5831" s="9"/>
    </row>
    <row r="5832" spans="3:54">
      <c r="C5832" s="9"/>
      <c r="F5832" s="9"/>
      <c r="G5832" s="9"/>
      <c r="I5832" s="9"/>
      <c r="L5832" s="9"/>
      <c r="O5832" s="9"/>
      <c r="P5832" s="9"/>
      <c r="R5832" s="9"/>
      <c r="U5832" s="9"/>
      <c r="AP5832" s="9"/>
      <c r="AS5832" s="9"/>
      <c r="AV5832" s="9"/>
      <c r="AW5832" s="9"/>
      <c r="AY5832" s="9"/>
      <c r="BB5832" s="9"/>
    </row>
    <row r="5833" spans="3:54">
      <c r="C5833" s="9"/>
      <c r="F5833" s="9"/>
      <c r="G5833" s="9"/>
      <c r="I5833" s="9"/>
      <c r="L5833" s="9"/>
      <c r="O5833" s="9"/>
      <c r="P5833" s="9"/>
      <c r="R5833" s="9"/>
      <c r="U5833" s="9"/>
      <c r="AP5833" s="9"/>
      <c r="AS5833" s="9"/>
      <c r="AV5833" s="9"/>
      <c r="AW5833" s="9"/>
      <c r="AY5833" s="9"/>
      <c r="BB5833" s="9"/>
    </row>
    <row r="5834" spans="3:54">
      <c r="C5834" s="9"/>
      <c r="F5834" s="9"/>
      <c r="G5834" s="9"/>
      <c r="I5834" s="9"/>
      <c r="L5834" s="9"/>
      <c r="O5834" s="9"/>
      <c r="P5834" s="9"/>
      <c r="R5834" s="9"/>
      <c r="U5834" s="9"/>
      <c r="AP5834" s="9"/>
      <c r="AS5834" s="9"/>
      <c r="AV5834" s="9"/>
      <c r="AW5834" s="9"/>
      <c r="AY5834" s="9"/>
      <c r="BB5834" s="9"/>
    </row>
    <row r="5835" spans="3:54">
      <c r="C5835" s="9"/>
      <c r="F5835" s="9"/>
      <c r="G5835" s="9"/>
      <c r="I5835" s="9"/>
      <c r="L5835" s="9"/>
      <c r="O5835" s="9"/>
      <c r="P5835" s="9"/>
      <c r="R5835" s="9"/>
      <c r="U5835" s="9"/>
      <c r="AP5835" s="9"/>
      <c r="AS5835" s="9"/>
      <c r="AV5835" s="9"/>
      <c r="AW5835" s="9"/>
      <c r="AY5835" s="9"/>
      <c r="BB5835" s="9"/>
    </row>
    <row r="5836" spans="3:54">
      <c r="C5836" s="9"/>
      <c r="F5836" s="9"/>
      <c r="G5836" s="9"/>
      <c r="I5836" s="9"/>
      <c r="L5836" s="9"/>
      <c r="O5836" s="9"/>
      <c r="P5836" s="9"/>
      <c r="R5836" s="9"/>
      <c r="U5836" s="9"/>
      <c r="AP5836" s="9"/>
      <c r="AS5836" s="9"/>
      <c r="AV5836" s="9"/>
      <c r="AW5836" s="9"/>
      <c r="AY5836" s="9"/>
      <c r="BB5836" s="9"/>
    </row>
    <row r="5837" spans="3:54">
      <c r="C5837" s="9"/>
      <c r="F5837" s="9"/>
      <c r="G5837" s="9"/>
      <c r="I5837" s="9"/>
      <c r="L5837" s="9"/>
      <c r="O5837" s="9"/>
      <c r="P5837" s="9"/>
      <c r="R5837" s="9"/>
      <c r="U5837" s="9"/>
      <c r="AP5837" s="9"/>
      <c r="AS5837" s="9"/>
      <c r="AV5837" s="9"/>
      <c r="AW5837" s="9"/>
      <c r="AY5837" s="9"/>
      <c r="BB5837" s="9"/>
    </row>
    <row r="5838" spans="3:54">
      <c r="C5838" s="9"/>
      <c r="F5838" s="9"/>
      <c r="G5838" s="9"/>
      <c r="I5838" s="9"/>
      <c r="L5838" s="9"/>
      <c r="O5838" s="9"/>
      <c r="P5838" s="9"/>
      <c r="R5838" s="9"/>
      <c r="U5838" s="9"/>
      <c r="AP5838" s="9"/>
      <c r="AS5838" s="9"/>
      <c r="AV5838" s="9"/>
      <c r="AW5838" s="9"/>
      <c r="AY5838" s="9"/>
      <c r="BB5838" s="9"/>
    </row>
    <row r="5839" spans="3:54">
      <c r="C5839" s="9"/>
      <c r="F5839" s="9"/>
      <c r="G5839" s="9"/>
      <c r="I5839" s="9"/>
      <c r="L5839" s="9"/>
      <c r="O5839" s="9"/>
      <c r="P5839" s="9"/>
      <c r="R5839" s="9"/>
      <c r="U5839" s="9"/>
      <c r="AP5839" s="9"/>
      <c r="AS5839" s="9"/>
      <c r="AV5839" s="9"/>
      <c r="AW5839" s="9"/>
      <c r="AY5839" s="9"/>
      <c r="BB5839" s="9"/>
    </row>
    <row r="5840" spans="3:54">
      <c r="C5840" s="9"/>
      <c r="F5840" s="9"/>
      <c r="G5840" s="9"/>
      <c r="I5840" s="9"/>
      <c r="L5840" s="9"/>
      <c r="O5840" s="9"/>
      <c r="P5840" s="9"/>
      <c r="R5840" s="9"/>
      <c r="U5840" s="9"/>
      <c r="AP5840" s="9"/>
      <c r="AS5840" s="9"/>
      <c r="AV5840" s="9"/>
      <c r="AW5840" s="9"/>
      <c r="AY5840" s="9"/>
      <c r="BB5840" s="9"/>
    </row>
    <row r="5841" spans="3:54">
      <c r="C5841" s="9"/>
      <c r="F5841" s="9"/>
      <c r="G5841" s="9"/>
      <c r="I5841" s="9"/>
      <c r="L5841" s="9"/>
      <c r="O5841" s="9"/>
      <c r="P5841" s="9"/>
      <c r="R5841" s="9"/>
      <c r="U5841" s="9"/>
      <c r="AP5841" s="9"/>
      <c r="AS5841" s="9"/>
      <c r="AV5841" s="9"/>
      <c r="AW5841" s="9"/>
      <c r="AY5841" s="9"/>
      <c r="BB5841" s="9"/>
    </row>
    <row r="5842" spans="3:54">
      <c r="C5842" s="9"/>
      <c r="F5842" s="9"/>
      <c r="G5842" s="9"/>
      <c r="I5842" s="9"/>
      <c r="L5842" s="9"/>
      <c r="O5842" s="9"/>
      <c r="P5842" s="9"/>
      <c r="R5842" s="9"/>
      <c r="U5842" s="9"/>
      <c r="AP5842" s="9"/>
      <c r="AS5842" s="9"/>
      <c r="AV5842" s="9"/>
      <c r="AW5842" s="9"/>
      <c r="AY5842" s="9"/>
      <c r="BB5842" s="9"/>
    </row>
    <row r="5843" spans="3:54">
      <c r="C5843" s="9"/>
      <c r="F5843" s="9"/>
      <c r="G5843" s="9"/>
      <c r="I5843" s="9"/>
      <c r="L5843" s="9"/>
      <c r="O5843" s="9"/>
      <c r="P5843" s="9"/>
      <c r="R5843" s="9"/>
      <c r="U5843" s="9"/>
      <c r="AP5843" s="9"/>
      <c r="AS5843" s="9"/>
      <c r="AV5843" s="9"/>
      <c r="AW5843" s="9"/>
      <c r="AY5843" s="9"/>
      <c r="BB5843" s="9"/>
    </row>
    <row r="5844" spans="3:54">
      <c r="C5844" s="9"/>
      <c r="F5844" s="9"/>
      <c r="G5844" s="9"/>
      <c r="I5844" s="9"/>
      <c r="L5844" s="9"/>
      <c r="O5844" s="9"/>
      <c r="P5844" s="9"/>
      <c r="R5844" s="9"/>
      <c r="U5844" s="9"/>
      <c r="AP5844" s="9"/>
      <c r="AS5844" s="9"/>
      <c r="AV5844" s="9"/>
      <c r="AW5844" s="9"/>
      <c r="AY5844" s="9"/>
      <c r="BB5844" s="9"/>
    </row>
    <row r="5845" spans="3:54">
      <c r="C5845" s="9"/>
      <c r="F5845" s="9"/>
      <c r="G5845" s="9"/>
      <c r="I5845" s="9"/>
      <c r="L5845" s="9"/>
      <c r="O5845" s="9"/>
      <c r="P5845" s="9"/>
      <c r="R5845" s="9"/>
      <c r="U5845" s="9"/>
      <c r="AP5845" s="9"/>
      <c r="AS5845" s="9"/>
      <c r="AV5845" s="9"/>
      <c r="AW5845" s="9"/>
      <c r="AY5845" s="9"/>
      <c r="BB5845" s="9"/>
    </row>
    <row r="5846" spans="3:54">
      <c r="C5846" s="9"/>
      <c r="F5846" s="9"/>
      <c r="G5846" s="9"/>
      <c r="I5846" s="9"/>
      <c r="L5846" s="9"/>
      <c r="O5846" s="9"/>
      <c r="P5846" s="9"/>
      <c r="R5846" s="9"/>
      <c r="U5846" s="9"/>
      <c r="AP5846" s="9"/>
      <c r="AS5846" s="9"/>
      <c r="AV5846" s="9"/>
      <c r="AW5846" s="9"/>
      <c r="AY5846" s="9"/>
      <c r="BB5846" s="9"/>
    </row>
    <row r="5847" spans="3:54">
      <c r="C5847" s="9"/>
      <c r="F5847" s="9"/>
      <c r="G5847" s="9"/>
      <c r="I5847" s="9"/>
      <c r="L5847" s="9"/>
      <c r="O5847" s="9"/>
      <c r="P5847" s="9"/>
      <c r="R5847" s="9"/>
      <c r="U5847" s="9"/>
      <c r="AP5847" s="9"/>
      <c r="AS5847" s="9"/>
      <c r="AV5847" s="9"/>
      <c r="AW5847" s="9"/>
      <c r="AY5847" s="9"/>
      <c r="BB5847" s="9"/>
    </row>
    <row r="5848" spans="3:54">
      <c r="C5848" s="9"/>
      <c r="F5848" s="9"/>
      <c r="G5848" s="9"/>
      <c r="I5848" s="9"/>
      <c r="L5848" s="9"/>
      <c r="O5848" s="9"/>
      <c r="P5848" s="9"/>
      <c r="R5848" s="9"/>
      <c r="U5848" s="9"/>
      <c r="AP5848" s="9"/>
      <c r="AS5848" s="9"/>
      <c r="AV5848" s="9"/>
      <c r="AW5848" s="9"/>
      <c r="AY5848" s="9"/>
      <c r="BB5848" s="9"/>
    </row>
    <row r="5849" spans="3:54">
      <c r="C5849" s="9"/>
      <c r="F5849" s="9"/>
      <c r="G5849" s="9"/>
      <c r="I5849" s="9"/>
      <c r="L5849" s="9"/>
      <c r="O5849" s="9"/>
      <c r="P5849" s="9"/>
      <c r="R5849" s="9"/>
      <c r="U5849" s="9"/>
      <c r="AP5849" s="9"/>
      <c r="AS5849" s="9"/>
      <c r="AV5849" s="9"/>
      <c r="AW5849" s="9"/>
      <c r="AY5849" s="9"/>
      <c r="BB5849" s="9"/>
    </row>
    <row r="5850" spans="3:54">
      <c r="C5850" s="9"/>
      <c r="F5850" s="9"/>
      <c r="G5850" s="9"/>
      <c r="I5850" s="9"/>
      <c r="L5850" s="9"/>
      <c r="O5850" s="9"/>
      <c r="P5850" s="9"/>
      <c r="R5850" s="9"/>
      <c r="U5850" s="9"/>
      <c r="AP5850" s="9"/>
      <c r="AS5850" s="9"/>
      <c r="AV5850" s="9"/>
      <c r="AW5850" s="9"/>
      <c r="AY5850" s="9"/>
      <c r="BB5850" s="9"/>
    </row>
    <row r="5851" spans="3:54">
      <c r="C5851" s="9"/>
      <c r="F5851" s="9"/>
      <c r="G5851" s="9"/>
      <c r="I5851" s="9"/>
      <c r="L5851" s="9"/>
      <c r="O5851" s="9"/>
      <c r="P5851" s="9"/>
      <c r="R5851" s="9"/>
      <c r="U5851" s="9"/>
      <c r="AP5851" s="9"/>
      <c r="AS5851" s="9"/>
      <c r="AV5851" s="9"/>
      <c r="AW5851" s="9"/>
      <c r="AY5851" s="9"/>
      <c r="BB5851" s="9"/>
    </row>
    <row r="5852" spans="3:54">
      <c r="C5852" s="9"/>
      <c r="F5852" s="9"/>
      <c r="G5852" s="9"/>
      <c r="I5852" s="9"/>
      <c r="L5852" s="9"/>
      <c r="O5852" s="9"/>
      <c r="P5852" s="9"/>
      <c r="R5852" s="9"/>
      <c r="U5852" s="9"/>
      <c r="AP5852" s="9"/>
      <c r="AS5852" s="9"/>
      <c r="AV5852" s="9"/>
      <c r="AW5852" s="9"/>
      <c r="AY5852" s="9"/>
      <c r="BB5852" s="9"/>
    </row>
    <row r="5853" spans="3:54">
      <c r="C5853" s="9"/>
      <c r="F5853" s="9"/>
      <c r="G5853" s="9"/>
      <c r="I5853" s="9"/>
      <c r="L5853" s="9"/>
      <c r="O5853" s="9"/>
      <c r="P5853" s="9"/>
      <c r="R5853" s="9"/>
      <c r="U5853" s="9"/>
      <c r="AP5853" s="9"/>
      <c r="AS5853" s="9"/>
      <c r="AV5853" s="9"/>
      <c r="AW5853" s="9"/>
      <c r="AY5853" s="9"/>
      <c r="BB5853" s="9"/>
    </row>
    <row r="5854" spans="3:54">
      <c r="C5854" s="9"/>
      <c r="F5854" s="9"/>
      <c r="G5854" s="9"/>
      <c r="I5854" s="9"/>
      <c r="L5854" s="9"/>
      <c r="O5854" s="9"/>
      <c r="P5854" s="9"/>
      <c r="R5854" s="9"/>
      <c r="U5854" s="9"/>
      <c r="AP5854" s="9"/>
      <c r="AS5854" s="9"/>
      <c r="AV5854" s="9"/>
      <c r="AW5854" s="9"/>
      <c r="AY5854" s="9"/>
      <c r="BB5854" s="9"/>
    </row>
    <row r="5855" spans="3:54">
      <c r="C5855" s="9"/>
      <c r="F5855" s="9"/>
      <c r="G5855" s="9"/>
      <c r="I5855" s="9"/>
      <c r="L5855" s="9"/>
      <c r="O5855" s="9"/>
      <c r="P5855" s="9"/>
      <c r="R5855" s="9"/>
      <c r="U5855" s="9"/>
      <c r="AP5855" s="9"/>
      <c r="AS5855" s="9"/>
      <c r="AV5855" s="9"/>
      <c r="AW5855" s="9"/>
      <c r="AY5855" s="9"/>
      <c r="BB5855" s="9"/>
    </row>
    <row r="5856" spans="3:54">
      <c r="C5856" s="9"/>
      <c r="F5856" s="9"/>
      <c r="G5856" s="9"/>
      <c r="I5856" s="9"/>
      <c r="L5856" s="9"/>
      <c r="O5856" s="9"/>
      <c r="P5856" s="9"/>
      <c r="R5856" s="9"/>
      <c r="U5856" s="9"/>
      <c r="AP5856" s="9"/>
      <c r="AS5856" s="9"/>
      <c r="AV5856" s="9"/>
      <c r="AW5856" s="9"/>
      <c r="AY5856" s="9"/>
      <c r="BB5856" s="9"/>
    </row>
    <row r="5857" spans="3:54">
      <c r="C5857" s="9"/>
      <c r="F5857" s="9"/>
      <c r="G5857" s="9"/>
      <c r="I5857" s="9"/>
      <c r="L5857" s="9"/>
      <c r="O5857" s="9"/>
      <c r="P5857" s="9"/>
      <c r="R5857" s="9"/>
      <c r="U5857" s="9"/>
      <c r="AP5857" s="9"/>
      <c r="AS5857" s="9"/>
      <c r="AV5857" s="9"/>
      <c r="AW5857" s="9"/>
      <c r="AY5857" s="9"/>
      <c r="BB5857" s="9"/>
    </row>
    <row r="5858" spans="3:54">
      <c r="C5858" s="9"/>
      <c r="F5858" s="9"/>
      <c r="G5858" s="9"/>
      <c r="I5858" s="9"/>
      <c r="L5858" s="9"/>
      <c r="O5858" s="9"/>
      <c r="P5858" s="9"/>
      <c r="R5858" s="9"/>
      <c r="U5858" s="9"/>
      <c r="AP5858" s="9"/>
      <c r="AS5858" s="9"/>
      <c r="AV5858" s="9"/>
      <c r="AW5858" s="9"/>
      <c r="AY5858" s="9"/>
      <c r="BB5858" s="9"/>
    </row>
    <row r="5859" spans="3:54">
      <c r="C5859" s="9"/>
      <c r="F5859" s="9"/>
      <c r="G5859" s="9"/>
      <c r="I5859" s="9"/>
      <c r="L5859" s="9"/>
      <c r="O5859" s="9"/>
      <c r="P5859" s="9"/>
      <c r="R5859" s="9"/>
      <c r="U5859" s="9"/>
      <c r="AP5859" s="9"/>
      <c r="AS5859" s="9"/>
      <c r="AV5859" s="9"/>
      <c r="AW5859" s="9"/>
      <c r="AY5859" s="9"/>
      <c r="BB5859" s="9"/>
    </row>
    <row r="5860" spans="3:54">
      <c r="C5860" s="9"/>
      <c r="F5860" s="9"/>
      <c r="G5860" s="9"/>
      <c r="I5860" s="9"/>
      <c r="L5860" s="9"/>
      <c r="O5860" s="9"/>
      <c r="P5860" s="9"/>
      <c r="R5860" s="9"/>
      <c r="U5860" s="9"/>
      <c r="AP5860" s="9"/>
      <c r="AS5860" s="9"/>
      <c r="AV5860" s="9"/>
      <c r="AW5860" s="9"/>
      <c r="AY5860" s="9"/>
      <c r="BB5860" s="9"/>
    </row>
    <row r="5861" spans="3:54">
      <c r="C5861" s="9"/>
      <c r="F5861" s="9"/>
      <c r="G5861" s="9"/>
      <c r="I5861" s="9"/>
      <c r="L5861" s="9"/>
      <c r="O5861" s="9"/>
      <c r="P5861" s="9"/>
      <c r="R5861" s="9"/>
      <c r="U5861" s="9"/>
      <c r="AP5861" s="9"/>
      <c r="AS5861" s="9"/>
      <c r="AV5861" s="9"/>
      <c r="AW5861" s="9"/>
      <c r="AY5861" s="9"/>
      <c r="BB5861" s="9"/>
    </row>
    <row r="5862" spans="3:54">
      <c r="C5862" s="9"/>
      <c r="F5862" s="9"/>
      <c r="G5862" s="9"/>
      <c r="I5862" s="9"/>
      <c r="L5862" s="9"/>
      <c r="O5862" s="9"/>
      <c r="P5862" s="9"/>
      <c r="R5862" s="9"/>
      <c r="U5862" s="9"/>
      <c r="AP5862" s="9"/>
      <c r="AS5862" s="9"/>
      <c r="AV5862" s="9"/>
      <c r="AW5862" s="9"/>
      <c r="AY5862" s="9"/>
      <c r="BB5862" s="9"/>
    </row>
    <row r="5863" spans="3:54">
      <c r="C5863" s="9"/>
      <c r="F5863" s="9"/>
      <c r="G5863" s="9"/>
      <c r="I5863" s="9"/>
      <c r="L5863" s="9"/>
      <c r="O5863" s="9"/>
      <c r="P5863" s="9"/>
      <c r="R5863" s="9"/>
      <c r="U5863" s="9"/>
      <c r="AP5863" s="9"/>
      <c r="AS5863" s="9"/>
      <c r="AV5863" s="9"/>
      <c r="AW5863" s="9"/>
      <c r="AY5863" s="9"/>
      <c r="BB5863" s="9"/>
    </row>
    <row r="5864" spans="3:54">
      <c r="C5864" s="9"/>
      <c r="F5864" s="9"/>
      <c r="G5864" s="9"/>
      <c r="I5864" s="9"/>
      <c r="L5864" s="9"/>
      <c r="O5864" s="9"/>
      <c r="P5864" s="9"/>
      <c r="R5864" s="9"/>
      <c r="U5864" s="9"/>
      <c r="AP5864" s="9"/>
      <c r="AS5864" s="9"/>
      <c r="AV5864" s="9"/>
      <c r="AW5864" s="9"/>
      <c r="AY5864" s="9"/>
      <c r="BB5864" s="9"/>
    </row>
    <row r="5865" spans="3:54">
      <c r="C5865" s="9"/>
      <c r="F5865" s="9"/>
      <c r="G5865" s="9"/>
      <c r="I5865" s="9"/>
      <c r="L5865" s="9"/>
      <c r="O5865" s="9"/>
      <c r="P5865" s="9"/>
      <c r="R5865" s="9"/>
      <c r="U5865" s="9"/>
      <c r="AP5865" s="9"/>
      <c r="AS5865" s="9"/>
      <c r="AV5865" s="9"/>
      <c r="AW5865" s="9"/>
      <c r="AY5865" s="9"/>
      <c r="BB5865" s="9"/>
    </row>
    <row r="5866" spans="3:54">
      <c r="C5866" s="9"/>
      <c r="F5866" s="9"/>
      <c r="G5866" s="9"/>
      <c r="I5866" s="9"/>
      <c r="L5866" s="9"/>
      <c r="O5866" s="9"/>
      <c r="P5866" s="9"/>
      <c r="R5866" s="9"/>
      <c r="U5866" s="9"/>
      <c r="AP5866" s="9"/>
      <c r="AS5866" s="9"/>
      <c r="AV5866" s="9"/>
      <c r="AW5866" s="9"/>
      <c r="AY5866" s="9"/>
      <c r="BB5866" s="9"/>
    </row>
    <row r="5867" spans="3:54">
      <c r="C5867" s="9"/>
      <c r="F5867" s="9"/>
      <c r="G5867" s="9"/>
      <c r="I5867" s="9"/>
      <c r="L5867" s="9"/>
      <c r="O5867" s="9"/>
      <c r="P5867" s="9"/>
      <c r="R5867" s="9"/>
      <c r="U5867" s="9"/>
      <c r="AP5867" s="9"/>
      <c r="AS5867" s="9"/>
      <c r="AV5867" s="9"/>
      <c r="AW5867" s="9"/>
      <c r="AY5867" s="9"/>
      <c r="BB5867" s="9"/>
    </row>
    <row r="5868" spans="3:54">
      <c r="C5868" s="9"/>
      <c r="F5868" s="9"/>
      <c r="G5868" s="9"/>
      <c r="I5868" s="9"/>
      <c r="L5868" s="9"/>
      <c r="O5868" s="9"/>
      <c r="P5868" s="9"/>
      <c r="R5868" s="9"/>
      <c r="U5868" s="9"/>
      <c r="AP5868" s="9"/>
      <c r="AS5868" s="9"/>
      <c r="AV5868" s="9"/>
      <c r="AW5868" s="9"/>
      <c r="AY5868" s="9"/>
      <c r="BB5868" s="9"/>
    </row>
    <row r="5869" spans="3:54">
      <c r="C5869" s="9"/>
      <c r="F5869" s="9"/>
      <c r="G5869" s="9"/>
      <c r="I5869" s="9"/>
      <c r="L5869" s="9"/>
      <c r="O5869" s="9"/>
      <c r="P5869" s="9"/>
      <c r="R5869" s="9"/>
      <c r="U5869" s="9"/>
      <c r="AP5869" s="9"/>
      <c r="AS5869" s="9"/>
      <c r="AV5869" s="9"/>
      <c r="AW5869" s="9"/>
      <c r="AY5869" s="9"/>
      <c r="BB5869" s="9"/>
    </row>
    <row r="5870" spans="3:54">
      <c r="C5870" s="9"/>
      <c r="F5870" s="9"/>
      <c r="G5870" s="9"/>
      <c r="I5870" s="9"/>
      <c r="L5870" s="9"/>
      <c r="O5870" s="9"/>
      <c r="P5870" s="9"/>
      <c r="R5870" s="9"/>
      <c r="U5870" s="9"/>
      <c r="AP5870" s="9"/>
      <c r="AS5870" s="9"/>
      <c r="AV5870" s="9"/>
      <c r="AW5870" s="9"/>
      <c r="AY5870" s="9"/>
      <c r="BB5870" s="9"/>
    </row>
    <row r="5871" spans="3:54">
      <c r="C5871" s="9"/>
      <c r="F5871" s="9"/>
      <c r="G5871" s="9"/>
      <c r="I5871" s="9"/>
      <c r="L5871" s="9"/>
      <c r="O5871" s="9"/>
      <c r="P5871" s="9"/>
      <c r="R5871" s="9"/>
      <c r="U5871" s="9"/>
      <c r="AP5871" s="9"/>
      <c r="AS5871" s="9"/>
      <c r="AV5871" s="9"/>
      <c r="AW5871" s="9"/>
      <c r="AY5871" s="9"/>
      <c r="BB5871" s="9"/>
    </row>
    <row r="5872" spans="3:54">
      <c r="C5872" s="9"/>
      <c r="F5872" s="9"/>
      <c r="G5872" s="9"/>
      <c r="I5872" s="9"/>
      <c r="L5872" s="9"/>
      <c r="O5872" s="9"/>
      <c r="P5872" s="9"/>
      <c r="R5872" s="9"/>
      <c r="U5872" s="9"/>
      <c r="AP5872" s="9"/>
      <c r="AS5872" s="9"/>
      <c r="AV5872" s="9"/>
      <c r="AW5872" s="9"/>
      <c r="AY5872" s="9"/>
      <c r="BB5872" s="9"/>
    </row>
    <row r="5873" spans="3:54">
      <c r="C5873" s="9"/>
      <c r="F5873" s="9"/>
      <c r="G5873" s="9"/>
      <c r="I5873" s="9"/>
      <c r="L5873" s="9"/>
      <c r="O5873" s="9"/>
      <c r="P5873" s="9"/>
      <c r="R5873" s="9"/>
      <c r="U5873" s="9"/>
      <c r="AP5873" s="9"/>
      <c r="AS5873" s="9"/>
      <c r="AV5873" s="9"/>
      <c r="AW5873" s="9"/>
      <c r="AY5873" s="9"/>
      <c r="BB5873" s="9"/>
    </row>
    <row r="5874" spans="3:54">
      <c r="C5874" s="9"/>
      <c r="F5874" s="9"/>
      <c r="G5874" s="9"/>
      <c r="I5874" s="9"/>
      <c r="L5874" s="9"/>
      <c r="O5874" s="9"/>
      <c r="P5874" s="9"/>
      <c r="R5874" s="9"/>
      <c r="U5874" s="9"/>
      <c r="AP5874" s="9"/>
      <c r="AS5874" s="9"/>
      <c r="AV5874" s="9"/>
      <c r="AW5874" s="9"/>
      <c r="AY5874" s="9"/>
      <c r="BB5874" s="9"/>
    </row>
    <row r="5875" spans="3:54">
      <c r="C5875" s="9"/>
      <c r="F5875" s="9"/>
      <c r="G5875" s="9"/>
      <c r="I5875" s="9"/>
      <c r="L5875" s="9"/>
      <c r="O5875" s="9"/>
      <c r="P5875" s="9"/>
      <c r="R5875" s="9"/>
      <c r="U5875" s="9"/>
      <c r="AP5875" s="9"/>
      <c r="AS5875" s="9"/>
      <c r="AV5875" s="9"/>
      <c r="AW5875" s="9"/>
      <c r="AY5875" s="9"/>
      <c r="BB5875" s="9"/>
    </row>
    <row r="5876" spans="3:54">
      <c r="C5876" s="9"/>
      <c r="F5876" s="9"/>
      <c r="G5876" s="9"/>
      <c r="I5876" s="9"/>
      <c r="L5876" s="9"/>
      <c r="O5876" s="9"/>
      <c r="P5876" s="9"/>
      <c r="R5876" s="9"/>
      <c r="U5876" s="9"/>
      <c r="AP5876" s="9"/>
      <c r="AS5876" s="9"/>
      <c r="AV5876" s="9"/>
      <c r="AW5876" s="9"/>
      <c r="AY5876" s="9"/>
      <c r="BB5876" s="9"/>
    </row>
    <row r="5877" spans="3:54">
      <c r="C5877" s="9"/>
      <c r="F5877" s="9"/>
      <c r="G5877" s="9"/>
      <c r="I5877" s="9"/>
      <c r="L5877" s="9"/>
      <c r="O5877" s="9"/>
      <c r="P5877" s="9"/>
      <c r="R5877" s="9"/>
      <c r="U5877" s="9"/>
      <c r="AP5877" s="9"/>
      <c r="AS5877" s="9"/>
      <c r="AV5877" s="9"/>
      <c r="AW5877" s="9"/>
      <c r="AY5877" s="9"/>
      <c r="BB5877" s="9"/>
    </row>
    <row r="5878" spans="3:54">
      <c r="C5878" s="9"/>
      <c r="F5878" s="9"/>
      <c r="G5878" s="9"/>
      <c r="I5878" s="9"/>
      <c r="L5878" s="9"/>
      <c r="O5878" s="9"/>
      <c r="P5878" s="9"/>
      <c r="R5878" s="9"/>
      <c r="U5878" s="9"/>
      <c r="AP5878" s="9"/>
      <c r="AS5878" s="9"/>
      <c r="AV5878" s="9"/>
      <c r="AW5878" s="9"/>
      <c r="AY5878" s="9"/>
      <c r="BB5878" s="9"/>
    </row>
    <row r="5879" spans="3:54">
      <c r="C5879" s="9"/>
      <c r="F5879" s="9"/>
      <c r="G5879" s="9"/>
      <c r="I5879" s="9"/>
      <c r="L5879" s="9"/>
      <c r="O5879" s="9"/>
      <c r="P5879" s="9"/>
      <c r="R5879" s="9"/>
      <c r="U5879" s="9"/>
      <c r="AP5879" s="9"/>
      <c r="AS5879" s="9"/>
      <c r="AV5879" s="9"/>
      <c r="AW5879" s="9"/>
      <c r="AY5879" s="9"/>
      <c r="BB5879" s="9"/>
    </row>
    <row r="5880" spans="3:54">
      <c r="C5880" s="9"/>
      <c r="F5880" s="9"/>
      <c r="G5880" s="9"/>
      <c r="I5880" s="9"/>
      <c r="L5880" s="9"/>
      <c r="O5880" s="9"/>
      <c r="P5880" s="9"/>
      <c r="R5880" s="9"/>
      <c r="U5880" s="9"/>
      <c r="AP5880" s="9"/>
      <c r="AS5880" s="9"/>
      <c r="AV5880" s="9"/>
      <c r="AW5880" s="9"/>
      <c r="AY5880" s="9"/>
      <c r="BB5880" s="9"/>
    </row>
    <row r="5881" spans="3:54">
      <c r="C5881" s="9"/>
      <c r="F5881" s="9"/>
      <c r="G5881" s="9"/>
      <c r="I5881" s="9"/>
      <c r="L5881" s="9"/>
      <c r="O5881" s="9"/>
      <c r="P5881" s="9"/>
      <c r="R5881" s="9"/>
      <c r="U5881" s="9"/>
      <c r="AP5881" s="9"/>
      <c r="AS5881" s="9"/>
      <c r="AV5881" s="9"/>
      <c r="AW5881" s="9"/>
      <c r="AY5881" s="9"/>
      <c r="BB5881" s="9"/>
    </row>
    <row r="5882" spans="3:54">
      <c r="C5882" s="9"/>
      <c r="F5882" s="9"/>
      <c r="G5882" s="9"/>
      <c r="I5882" s="9"/>
      <c r="L5882" s="9"/>
      <c r="O5882" s="9"/>
      <c r="P5882" s="9"/>
      <c r="R5882" s="9"/>
      <c r="U5882" s="9"/>
      <c r="AP5882" s="9"/>
      <c r="AS5882" s="9"/>
      <c r="AV5882" s="9"/>
      <c r="AW5882" s="9"/>
      <c r="AY5882" s="9"/>
      <c r="BB5882" s="9"/>
    </row>
    <row r="5883" spans="3:54">
      <c r="C5883" s="9"/>
      <c r="F5883" s="9"/>
      <c r="G5883" s="9"/>
      <c r="I5883" s="9"/>
      <c r="L5883" s="9"/>
      <c r="O5883" s="9"/>
      <c r="P5883" s="9"/>
      <c r="R5883" s="9"/>
      <c r="U5883" s="9"/>
      <c r="AP5883" s="9"/>
      <c r="AS5883" s="9"/>
      <c r="AV5883" s="9"/>
      <c r="AW5883" s="9"/>
      <c r="AY5883" s="9"/>
      <c r="BB5883" s="9"/>
    </row>
    <row r="5884" spans="3:54">
      <c r="C5884" s="9"/>
      <c r="F5884" s="9"/>
      <c r="G5884" s="9"/>
      <c r="I5884" s="9"/>
      <c r="L5884" s="9"/>
      <c r="O5884" s="9"/>
      <c r="P5884" s="9"/>
      <c r="R5884" s="9"/>
      <c r="U5884" s="9"/>
      <c r="AP5884" s="9"/>
      <c r="AS5884" s="9"/>
      <c r="AV5884" s="9"/>
      <c r="AW5884" s="9"/>
      <c r="AY5884" s="9"/>
      <c r="BB5884" s="9"/>
    </row>
    <row r="5885" spans="3:54">
      <c r="C5885" s="9"/>
      <c r="F5885" s="9"/>
      <c r="G5885" s="9"/>
      <c r="I5885" s="9"/>
      <c r="L5885" s="9"/>
      <c r="O5885" s="9"/>
      <c r="P5885" s="9"/>
      <c r="R5885" s="9"/>
      <c r="U5885" s="9"/>
      <c r="AP5885" s="9"/>
      <c r="AS5885" s="9"/>
      <c r="AV5885" s="9"/>
      <c r="AW5885" s="9"/>
      <c r="AY5885" s="9"/>
      <c r="BB5885" s="9"/>
    </row>
    <row r="5886" spans="3:54">
      <c r="C5886" s="9"/>
      <c r="F5886" s="9"/>
      <c r="G5886" s="9"/>
      <c r="I5886" s="9"/>
      <c r="L5886" s="9"/>
      <c r="O5886" s="9"/>
      <c r="P5886" s="9"/>
      <c r="R5886" s="9"/>
      <c r="U5886" s="9"/>
      <c r="AP5886" s="9"/>
      <c r="AS5886" s="9"/>
      <c r="AV5886" s="9"/>
      <c r="AW5886" s="9"/>
      <c r="AY5886" s="9"/>
      <c r="BB5886" s="9"/>
    </row>
    <row r="5887" spans="3:54">
      <c r="C5887" s="9"/>
      <c r="F5887" s="9"/>
      <c r="G5887" s="9"/>
      <c r="I5887" s="9"/>
      <c r="L5887" s="9"/>
      <c r="O5887" s="9"/>
      <c r="P5887" s="9"/>
      <c r="R5887" s="9"/>
      <c r="U5887" s="9"/>
      <c r="AP5887" s="9"/>
      <c r="AS5887" s="9"/>
      <c r="AV5887" s="9"/>
      <c r="AW5887" s="9"/>
      <c r="AY5887" s="9"/>
      <c r="BB5887" s="9"/>
    </row>
    <row r="5888" spans="3:54">
      <c r="C5888" s="9"/>
      <c r="F5888" s="9"/>
      <c r="G5888" s="9"/>
      <c r="I5888" s="9"/>
      <c r="L5888" s="9"/>
      <c r="O5888" s="9"/>
      <c r="P5888" s="9"/>
      <c r="R5888" s="9"/>
      <c r="U5888" s="9"/>
      <c r="AP5888" s="9"/>
      <c r="AS5888" s="9"/>
      <c r="AV5888" s="9"/>
      <c r="AW5888" s="9"/>
      <c r="AY5888" s="9"/>
      <c r="BB5888" s="9"/>
    </row>
    <row r="5889" spans="3:54">
      <c r="C5889" s="9"/>
      <c r="F5889" s="9"/>
      <c r="G5889" s="9"/>
      <c r="I5889" s="9"/>
      <c r="L5889" s="9"/>
      <c r="O5889" s="9"/>
      <c r="P5889" s="9"/>
      <c r="R5889" s="9"/>
      <c r="U5889" s="9"/>
      <c r="AP5889" s="9"/>
      <c r="AS5889" s="9"/>
      <c r="AV5889" s="9"/>
      <c r="AW5889" s="9"/>
      <c r="AY5889" s="9"/>
      <c r="BB5889" s="9"/>
    </row>
    <row r="5890" spans="3:54">
      <c r="C5890" s="9"/>
      <c r="F5890" s="9"/>
      <c r="G5890" s="9"/>
      <c r="I5890" s="9"/>
      <c r="L5890" s="9"/>
      <c r="O5890" s="9"/>
      <c r="P5890" s="9"/>
      <c r="R5890" s="9"/>
      <c r="U5890" s="9"/>
      <c r="AP5890" s="9"/>
      <c r="AS5890" s="9"/>
      <c r="AV5890" s="9"/>
      <c r="AW5890" s="9"/>
      <c r="AY5890" s="9"/>
      <c r="BB5890" s="9"/>
    </row>
    <row r="5891" spans="3:54">
      <c r="C5891" s="9"/>
      <c r="F5891" s="9"/>
      <c r="G5891" s="9"/>
      <c r="I5891" s="9"/>
      <c r="L5891" s="9"/>
      <c r="O5891" s="9"/>
      <c r="P5891" s="9"/>
      <c r="R5891" s="9"/>
      <c r="U5891" s="9"/>
      <c r="AP5891" s="9"/>
      <c r="AS5891" s="9"/>
      <c r="AV5891" s="9"/>
      <c r="AW5891" s="9"/>
      <c r="AY5891" s="9"/>
      <c r="BB5891" s="9"/>
    </row>
    <row r="5892" spans="3:54">
      <c r="C5892" s="9"/>
      <c r="F5892" s="9"/>
      <c r="G5892" s="9"/>
      <c r="I5892" s="9"/>
      <c r="L5892" s="9"/>
      <c r="O5892" s="9"/>
      <c r="P5892" s="9"/>
      <c r="R5892" s="9"/>
      <c r="U5892" s="9"/>
      <c r="AP5892" s="9"/>
      <c r="AS5892" s="9"/>
      <c r="AV5892" s="9"/>
      <c r="AW5892" s="9"/>
      <c r="AY5892" s="9"/>
      <c r="BB5892" s="9"/>
    </row>
    <row r="5893" spans="3:54">
      <c r="C5893" s="9"/>
      <c r="F5893" s="9"/>
      <c r="G5893" s="9"/>
      <c r="I5893" s="9"/>
      <c r="L5893" s="9"/>
      <c r="O5893" s="9"/>
      <c r="P5893" s="9"/>
      <c r="R5893" s="9"/>
      <c r="U5893" s="9"/>
      <c r="AP5893" s="9"/>
      <c r="AS5893" s="9"/>
      <c r="AV5893" s="9"/>
      <c r="AW5893" s="9"/>
      <c r="AY5893" s="9"/>
      <c r="BB5893" s="9"/>
    </row>
    <row r="5894" spans="3:54">
      <c r="C5894" s="9"/>
      <c r="F5894" s="9"/>
      <c r="G5894" s="9"/>
      <c r="I5894" s="9"/>
      <c r="L5894" s="9"/>
      <c r="O5894" s="9"/>
      <c r="P5894" s="9"/>
      <c r="R5894" s="9"/>
      <c r="U5894" s="9"/>
      <c r="AP5894" s="9"/>
      <c r="AS5894" s="9"/>
      <c r="AV5894" s="9"/>
      <c r="AW5894" s="9"/>
      <c r="AY5894" s="9"/>
      <c r="BB5894" s="9"/>
    </row>
    <row r="5895" spans="3:54">
      <c r="C5895" s="9"/>
      <c r="F5895" s="9"/>
      <c r="G5895" s="9"/>
      <c r="I5895" s="9"/>
      <c r="L5895" s="9"/>
      <c r="O5895" s="9"/>
      <c r="P5895" s="9"/>
      <c r="R5895" s="9"/>
      <c r="U5895" s="9"/>
      <c r="AP5895" s="9"/>
      <c r="AS5895" s="9"/>
      <c r="AV5895" s="9"/>
      <c r="AW5895" s="9"/>
      <c r="AY5895" s="9"/>
      <c r="BB5895" s="9"/>
    </row>
    <row r="5896" spans="3:54">
      <c r="C5896" s="9"/>
      <c r="F5896" s="9"/>
      <c r="G5896" s="9"/>
      <c r="I5896" s="9"/>
      <c r="L5896" s="9"/>
      <c r="O5896" s="9"/>
      <c r="P5896" s="9"/>
      <c r="R5896" s="9"/>
      <c r="U5896" s="9"/>
      <c r="AP5896" s="9"/>
      <c r="AS5896" s="9"/>
      <c r="AV5896" s="9"/>
      <c r="AW5896" s="9"/>
      <c r="AY5896" s="9"/>
      <c r="BB5896" s="9"/>
    </row>
    <row r="5897" spans="3:54">
      <c r="C5897" s="9"/>
      <c r="F5897" s="9"/>
      <c r="G5897" s="9"/>
      <c r="I5897" s="9"/>
      <c r="L5897" s="9"/>
      <c r="O5897" s="9"/>
      <c r="P5897" s="9"/>
      <c r="R5897" s="9"/>
      <c r="U5897" s="9"/>
      <c r="AP5897" s="9"/>
      <c r="AS5897" s="9"/>
      <c r="AV5897" s="9"/>
      <c r="AW5897" s="9"/>
      <c r="AY5897" s="9"/>
      <c r="BB5897" s="9"/>
    </row>
    <row r="5898" spans="3:54">
      <c r="C5898" s="9"/>
      <c r="F5898" s="9"/>
      <c r="G5898" s="9"/>
      <c r="I5898" s="9"/>
      <c r="L5898" s="9"/>
      <c r="O5898" s="9"/>
      <c r="P5898" s="9"/>
      <c r="R5898" s="9"/>
      <c r="U5898" s="9"/>
      <c r="AP5898" s="9"/>
      <c r="AS5898" s="9"/>
      <c r="AV5898" s="9"/>
      <c r="AW5898" s="9"/>
      <c r="AY5898" s="9"/>
      <c r="BB5898" s="9"/>
    </row>
    <row r="5899" spans="3:54">
      <c r="C5899" s="9"/>
      <c r="F5899" s="9"/>
      <c r="G5899" s="9"/>
      <c r="I5899" s="9"/>
      <c r="L5899" s="9"/>
      <c r="O5899" s="9"/>
      <c r="P5899" s="9"/>
      <c r="R5899" s="9"/>
      <c r="U5899" s="9"/>
      <c r="AP5899" s="9"/>
      <c r="AS5899" s="9"/>
      <c r="AV5899" s="9"/>
      <c r="AW5899" s="9"/>
      <c r="AY5899" s="9"/>
      <c r="BB5899" s="9"/>
    </row>
    <row r="5900" spans="3:54">
      <c r="C5900" s="9"/>
      <c r="F5900" s="9"/>
      <c r="G5900" s="9"/>
      <c r="I5900" s="9"/>
      <c r="L5900" s="9"/>
      <c r="O5900" s="9"/>
      <c r="P5900" s="9"/>
      <c r="R5900" s="9"/>
      <c r="U5900" s="9"/>
      <c r="AP5900" s="9"/>
      <c r="AS5900" s="9"/>
      <c r="AV5900" s="9"/>
      <c r="AW5900" s="9"/>
      <c r="AY5900" s="9"/>
      <c r="BB5900" s="9"/>
    </row>
    <row r="5901" spans="3:54">
      <c r="C5901" s="9"/>
      <c r="F5901" s="9"/>
      <c r="G5901" s="9"/>
      <c r="I5901" s="9"/>
      <c r="L5901" s="9"/>
      <c r="O5901" s="9"/>
      <c r="P5901" s="9"/>
      <c r="R5901" s="9"/>
      <c r="U5901" s="9"/>
      <c r="AP5901" s="9"/>
      <c r="AS5901" s="9"/>
      <c r="AV5901" s="9"/>
      <c r="AW5901" s="9"/>
      <c r="AY5901" s="9"/>
      <c r="BB5901" s="9"/>
    </row>
    <row r="5902" spans="3:54">
      <c r="C5902" s="9"/>
      <c r="F5902" s="9"/>
      <c r="G5902" s="9"/>
      <c r="I5902" s="9"/>
      <c r="L5902" s="9"/>
      <c r="O5902" s="9"/>
      <c r="P5902" s="9"/>
      <c r="R5902" s="9"/>
      <c r="U5902" s="9"/>
      <c r="AP5902" s="9"/>
      <c r="AS5902" s="9"/>
      <c r="AV5902" s="9"/>
      <c r="AW5902" s="9"/>
      <c r="AY5902" s="9"/>
      <c r="BB5902" s="9"/>
    </row>
    <row r="5903" spans="3:54">
      <c r="C5903" s="9"/>
      <c r="F5903" s="9"/>
      <c r="G5903" s="9"/>
      <c r="I5903" s="9"/>
      <c r="L5903" s="9"/>
      <c r="O5903" s="9"/>
      <c r="P5903" s="9"/>
      <c r="R5903" s="9"/>
      <c r="U5903" s="9"/>
      <c r="AP5903" s="9"/>
      <c r="AS5903" s="9"/>
      <c r="AV5903" s="9"/>
      <c r="AW5903" s="9"/>
      <c r="AY5903" s="9"/>
      <c r="BB5903" s="9"/>
    </row>
    <row r="5904" spans="3:54">
      <c r="C5904" s="9"/>
      <c r="F5904" s="9"/>
      <c r="G5904" s="9"/>
      <c r="I5904" s="9"/>
      <c r="L5904" s="9"/>
      <c r="O5904" s="9"/>
      <c r="P5904" s="9"/>
      <c r="R5904" s="9"/>
      <c r="U5904" s="9"/>
      <c r="AP5904" s="9"/>
      <c r="AS5904" s="9"/>
      <c r="AV5904" s="9"/>
      <c r="AW5904" s="9"/>
      <c r="AY5904" s="9"/>
      <c r="BB5904" s="9"/>
    </row>
    <row r="5905" spans="3:54">
      <c r="C5905" s="9"/>
      <c r="F5905" s="9"/>
      <c r="G5905" s="9"/>
      <c r="I5905" s="9"/>
      <c r="L5905" s="9"/>
      <c r="O5905" s="9"/>
      <c r="P5905" s="9"/>
      <c r="R5905" s="9"/>
      <c r="U5905" s="9"/>
      <c r="AP5905" s="9"/>
      <c r="AS5905" s="9"/>
      <c r="AV5905" s="9"/>
      <c r="AW5905" s="9"/>
      <c r="AY5905" s="9"/>
      <c r="BB5905" s="9"/>
    </row>
    <row r="5906" spans="3:54">
      <c r="C5906" s="9"/>
      <c r="F5906" s="9"/>
      <c r="G5906" s="9"/>
      <c r="I5906" s="9"/>
      <c r="L5906" s="9"/>
      <c r="O5906" s="9"/>
      <c r="P5906" s="9"/>
      <c r="R5906" s="9"/>
      <c r="U5906" s="9"/>
      <c r="AP5906" s="9"/>
      <c r="AS5906" s="9"/>
      <c r="AV5906" s="9"/>
      <c r="AW5906" s="9"/>
      <c r="AY5906" s="9"/>
      <c r="BB5906" s="9"/>
    </row>
    <row r="5907" spans="3:54">
      <c r="C5907" s="9"/>
      <c r="F5907" s="9"/>
      <c r="G5907" s="9"/>
      <c r="I5907" s="9"/>
      <c r="L5907" s="9"/>
      <c r="O5907" s="9"/>
      <c r="P5907" s="9"/>
      <c r="R5907" s="9"/>
      <c r="U5907" s="9"/>
      <c r="AP5907" s="9"/>
      <c r="AS5907" s="9"/>
      <c r="AV5907" s="9"/>
      <c r="AW5907" s="9"/>
      <c r="AY5907" s="9"/>
      <c r="BB5907" s="9"/>
    </row>
    <row r="5908" spans="3:54">
      <c r="C5908" s="9"/>
      <c r="F5908" s="9"/>
      <c r="G5908" s="9"/>
      <c r="I5908" s="9"/>
      <c r="L5908" s="9"/>
      <c r="O5908" s="9"/>
      <c r="P5908" s="9"/>
      <c r="R5908" s="9"/>
      <c r="U5908" s="9"/>
      <c r="AP5908" s="9"/>
      <c r="AS5908" s="9"/>
      <c r="AV5908" s="9"/>
      <c r="AW5908" s="9"/>
      <c r="AY5908" s="9"/>
      <c r="BB5908" s="9"/>
    </row>
    <row r="5909" spans="3:54">
      <c r="C5909" s="9"/>
      <c r="F5909" s="9"/>
      <c r="G5909" s="9"/>
      <c r="I5909" s="9"/>
      <c r="L5909" s="9"/>
      <c r="O5909" s="9"/>
      <c r="P5909" s="9"/>
      <c r="R5909" s="9"/>
      <c r="U5909" s="9"/>
      <c r="AP5909" s="9"/>
      <c r="AS5909" s="9"/>
      <c r="AV5909" s="9"/>
      <c r="AW5909" s="9"/>
      <c r="AY5909" s="9"/>
      <c r="BB5909" s="9"/>
    </row>
    <row r="5910" spans="3:54">
      <c r="C5910" s="9"/>
      <c r="F5910" s="9"/>
      <c r="G5910" s="9"/>
      <c r="I5910" s="9"/>
      <c r="L5910" s="9"/>
      <c r="O5910" s="9"/>
      <c r="P5910" s="9"/>
      <c r="R5910" s="9"/>
      <c r="U5910" s="9"/>
      <c r="AP5910" s="9"/>
      <c r="AS5910" s="9"/>
      <c r="AV5910" s="9"/>
      <c r="AW5910" s="9"/>
      <c r="AY5910" s="9"/>
      <c r="BB5910" s="9"/>
    </row>
    <row r="5911" spans="3:54">
      <c r="C5911" s="9"/>
      <c r="F5911" s="9"/>
      <c r="G5911" s="9"/>
      <c r="I5911" s="9"/>
      <c r="L5911" s="9"/>
      <c r="O5911" s="9"/>
      <c r="P5911" s="9"/>
      <c r="R5911" s="9"/>
      <c r="U5911" s="9"/>
      <c r="AP5911" s="9"/>
      <c r="AS5911" s="9"/>
      <c r="AV5911" s="9"/>
      <c r="AW5911" s="9"/>
      <c r="AY5911" s="9"/>
      <c r="BB5911" s="9"/>
    </row>
    <row r="5912" spans="3:54">
      <c r="C5912" s="9"/>
      <c r="F5912" s="9"/>
      <c r="G5912" s="9"/>
      <c r="I5912" s="9"/>
      <c r="L5912" s="9"/>
      <c r="O5912" s="9"/>
      <c r="P5912" s="9"/>
      <c r="R5912" s="9"/>
      <c r="U5912" s="9"/>
      <c r="AP5912" s="9"/>
      <c r="AS5912" s="9"/>
      <c r="AV5912" s="9"/>
      <c r="AW5912" s="9"/>
      <c r="AY5912" s="9"/>
      <c r="BB5912" s="9"/>
    </row>
    <row r="5913" spans="3:54">
      <c r="C5913" s="9"/>
      <c r="F5913" s="9"/>
      <c r="G5913" s="9"/>
      <c r="I5913" s="9"/>
      <c r="L5913" s="9"/>
      <c r="O5913" s="9"/>
      <c r="P5913" s="9"/>
      <c r="R5913" s="9"/>
      <c r="U5913" s="9"/>
      <c r="AP5913" s="9"/>
      <c r="AS5913" s="9"/>
      <c r="AV5913" s="9"/>
      <c r="AW5913" s="9"/>
      <c r="AY5913" s="9"/>
      <c r="BB5913" s="9"/>
    </row>
    <row r="5914" spans="3:54">
      <c r="C5914" s="9"/>
      <c r="F5914" s="9"/>
      <c r="G5914" s="9"/>
      <c r="I5914" s="9"/>
      <c r="L5914" s="9"/>
      <c r="O5914" s="9"/>
      <c r="P5914" s="9"/>
      <c r="R5914" s="9"/>
      <c r="U5914" s="9"/>
      <c r="AP5914" s="9"/>
      <c r="AS5914" s="9"/>
      <c r="AV5914" s="9"/>
      <c r="AW5914" s="9"/>
      <c r="AY5914" s="9"/>
      <c r="BB5914" s="9"/>
    </row>
    <row r="5915" spans="3:54">
      <c r="C5915" s="9"/>
      <c r="F5915" s="9"/>
      <c r="G5915" s="9"/>
      <c r="I5915" s="9"/>
      <c r="L5915" s="9"/>
      <c r="O5915" s="9"/>
      <c r="P5915" s="9"/>
      <c r="R5915" s="9"/>
      <c r="U5915" s="9"/>
      <c r="AP5915" s="9"/>
      <c r="AS5915" s="9"/>
      <c r="AV5915" s="9"/>
      <c r="AW5915" s="9"/>
      <c r="AY5915" s="9"/>
      <c r="BB5915" s="9"/>
    </row>
    <row r="5916" spans="3:54">
      <c r="C5916" s="9"/>
      <c r="F5916" s="9"/>
      <c r="G5916" s="9"/>
      <c r="I5916" s="9"/>
      <c r="L5916" s="9"/>
      <c r="O5916" s="9"/>
      <c r="P5916" s="9"/>
      <c r="R5916" s="9"/>
      <c r="U5916" s="9"/>
      <c r="AP5916" s="9"/>
      <c r="AS5916" s="9"/>
      <c r="AV5916" s="9"/>
      <c r="AW5916" s="9"/>
      <c r="AY5916" s="9"/>
      <c r="BB5916" s="9"/>
    </row>
    <row r="5917" spans="3:54">
      <c r="C5917" s="9"/>
      <c r="F5917" s="9"/>
      <c r="G5917" s="9"/>
      <c r="I5917" s="9"/>
      <c r="L5917" s="9"/>
      <c r="O5917" s="9"/>
      <c r="P5917" s="9"/>
      <c r="R5917" s="9"/>
      <c r="U5917" s="9"/>
      <c r="AP5917" s="9"/>
      <c r="AS5917" s="9"/>
      <c r="AV5917" s="9"/>
      <c r="AW5917" s="9"/>
      <c r="AY5917" s="9"/>
      <c r="BB5917" s="9"/>
    </row>
    <row r="5918" spans="3:54">
      <c r="C5918" s="9"/>
      <c r="F5918" s="9"/>
      <c r="G5918" s="9"/>
      <c r="I5918" s="9"/>
      <c r="L5918" s="9"/>
      <c r="O5918" s="9"/>
      <c r="P5918" s="9"/>
      <c r="R5918" s="9"/>
      <c r="U5918" s="9"/>
      <c r="AP5918" s="9"/>
      <c r="AS5918" s="9"/>
      <c r="AV5918" s="9"/>
      <c r="AW5918" s="9"/>
      <c r="AY5918" s="9"/>
      <c r="BB5918" s="9"/>
    </row>
    <row r="5919" spans="3:54">
      <c r="C5919" s="9"/>
      <c r="F5919" s="9"/>
      <c r="G5919" s="9"/>
      <c r="I5919" s="9"/>
      <c r="L5919" s="9"/>
      <c r="O5919" s="9"/>
      <c r="P5919" s="9"/>
      <c r="R5919" s="9"/>
      <c r="U5919" s="9"/>
      <c r="AP5919" s="9"/>
      <c r="AS5919" s="9"/>
      <c r="AV5919" s="9"/>
      <c r="AW5919" s="9"/>
      <c r="AY5919" s="9"/>
      <c r="BB5919" s="9"/>
    </row>
    <row r="5920" spans="3:54">
      <c r="C5920" s="9"/>
      <c r="F5920" s="9"/>
      <c r="G5920" s="9"/>
      <c r="I5920" s="9"/>
      <c r="L5920" s="9"/>
      <c r="O5920" s="9"/>
      <c r="P5920" s="9"/>
      <c r="R5920" s="9"/>
      <c r="U5920" s="9"/>
      <c r="AP5920" s="9"/>
      <c r="AS5920" s="9"/>
      <c r="AV5920" s="9"/>
      <c r="AW5920" s="9"/>
      <c r="AY5920" s="9"/>
      <c r="BB5920" s="9"/>
    </row>
    <row r="5921" spans="3:54">
      <c r="C5921" s="9"/>
      <c r="F5921" s="9"/>
      <c r="G5921" s="9"/>
      <c r="I5921" s="9"/>
      <c r="L5921" s="9"/>
      <c r="O5921" s="9"/>
      <c r="P5921" s="9"/>
      <c r="R5921" s="9"/>
      <c r="U5921" s="9"/>
      <c r="AP5921" s="9"/>
      <c r="AS5921" s="9"/>
      <c r="AV5921" s="9"/>
      <c r="AW5921" s="9"/>
      <c r="AY5921" s="9"/>
      <c r="BB5921" s="9"/>
    </row>
    <row r="5922" spans="3:54">
      <c r="C5922" s="9"/>
      <c r="F5922" s="9"/>
      <c r="G5922" s="9"/>
      <c r="I5922" s="9"/>
      <c r="L5922" s="9"/>
      <c r="O5922" s="9"/>
      <c r="P5922" s="9"/>
      <c r="R5922" s="9"/>
      <c r="U5922" s="9"/>
      <c r="AP5922" s="9"/>
      <c r="AS5922" s="9"/>
      <c r="AV5922" s="9"/>
      <c r="AW5922" s="9"/>
      <c r="AY5922" s="9"/>
      <c r="BB5922" s="9"/>
    </row>
    <row r="5923" spans="3:54">
      <c r="C5923" s="9"/>
      <c r="F5923" s="9"/>
      <c r="G5923" s="9"/>
      <c r="I5923" s="9"/>
      <c r="L5923" s="9"/>
      <c r="O5923" s="9"/>
      <c r="P5923" s="9"/>
      <c r="R5923" s="9"/>
      <c r="U5923" s="9"/>
      <c r="AP5923" s="9"/>
      <c r="AS5923" s="9"/>
      <c r="AV5923" s="9"/>
      <c r="AW5923" s="9"/>
      <c r="AY5923" s="9"/>
      <c r="BB5923" s="9"/>
    </row>
    <row r="5924" spans="3:54">
      <c r="C5924" s="9"/>
      <c r="F5924" s="9"/>
      <c r="G5924" s="9"/>
      <c r="I5924" s="9"/>
      <c r="L5924" s="9"/>
      <c r="O5924" s="9"/>
      <c r="P5924" s="9"/>
      <c r="R5924" s="9"/>
      <c r="U5924" s="9"/>
      <c r="AP5924" s="9"/>
      <c r="AS5924" s="9"/>
      <c r="AV5924" s="9"/>
      <c r="AW5924" s="9"/>
      <c r="AY5924" s="9"/>
      <c r="BB5924" s="9"/>
    </row>
    <row r="5925" spans="3:54">
      <c r="C5925" s="9"/>
      <c r="F5925" s="9"/>
      <c r="G5925" s="9"/>
      <c r="I5925" s="9"/>
      <c r="L5925" s="9"/>
      <c r="O5925" s="9"/>
      <c r="P5925" s="9"/>
      <c r="R5925" s="9"/>
      <c r="U5925" s="9"/>
      <c r="AP5925" s="9"/>
      <c r="AS5925" s="9"/>
      <c r="AV5925" s="9"/>
      <c r="AW5925" s="9"/>
      <c r="AY5925" s="9"/>
      <c r="BB5925" s="9"/>
    </row>
    <row r="5926" spans="3:54">
      <c r="C5926" s="9"/>
      <c r="F5926" s="9"/>
      <c r="G5926" s="9"/>
      <c r="I5926" s="9"/>
      <c r="L5926" s="9"/>
      <c r="O5926" s="9"/>
      <c r="P5926" s="9"/>
      <c r="R5926" s="9"/>
      <c r="U5926" s="9"/>
      <c r="AP5926" s="9"/>
      <c r="AS5926" s="9"/>
      <c r="AV5926" s="9"/>
      <c r="AW5926" s="9"/>
      <c r="AY5926" s="9"/>
      <c r="BB5926" s="9"/>
    </row>
    <row r="5927" spans="3:54">
      <c r="C5927" s="9"/>
      <c r="F5927" s="9"/>
      <c r="G5927" s="9"/>
      <c r="I5927" s="9"/>
      <c r="L5927" s="9"/>
      <c r="O5927" s="9"/>
      <c r="P5927" s="9"/>
      <c r="R5927" s="9"/>
      <c r="U5927" s="9"/>
      <c r="AP5927" s="9"/>
      <c r="AS5927" s="9"/>
      <c r="AV5927" s="9"/>
      <c r="AW5927" s="9"/>
      <c r="AY5927" s="9"/>
      <c r="BB5927" s="9"/>
    </row>
    <row r="5928" spans="3:54">
      <c r="C5928" s="9"/>
      <c r="F5928" s="9"/>
      <c r="G5928" s="9"/>
      <c r="I5928" s="9"/>
      <c r="L5928" s="9"/>
      <c r="O5928" s="9"/>
      <c r="P5928" s="9"/>
      <c r="R5928" s="9"/>
      <c r="U5928" s="9"/>
      <c r="AP5928" s="9"/>
      <c r="AS5928" s="9"/>
      <c r="AV5928" s="9"/>
      <c r="AW5928" s="9"/>
      <c r="AY5928" s="9"/>
      <c r="BB5928" s="9"/>
    </row>
    <row r="5929" spans="3:54">
      <c r="C5929" s="9"/>
      <c r="F5929" s="9"/>
      <c r="G5929" s="9"/>
      <c r="I5929" s="9"/>
      <c r="L5929" s="9"/>
      <c r="O5929" s="9"/>
      <c r="P5929" s="9"/>
      <c r="R5929" s="9"/>
      <c r="U5929" s="9"/>
      <c r="AP5929" s="9"/>
      <c r="AS5929" s="9"/>
      <c r="AV5929" s="9"/>
      <c r="AW5929" s="9"/>
      <c r="AY5929" s="9"/>
      <c r="BB5929" s="9"/>
    </row>
    <row r="5930" spans="3:54">
      <c r="C5930" s="9"/>
      <c r="F5930" s="9"/>
      <c r="G5930" s="9"/>
      <c r="I5930" s="9"/>
      <c r="L5930" s="9"/>
      <c r="O5930" s="9"/>
      <c r="P5930" s="9"/>
      <c r="R5930" s="9"/>
      <c r="U5930" s="9"/>
      <c r="AP5930" s="9"/>
      <c r="AS5930" s="9"/>
      <c r="AV5930" s="9"/>
      <c r="AW5930" s="9"/>
      <c r="AY5930" s="9"/>
      <c r="BB5930" s="9"/>
    </row>
    <row r="5931" spans="3:54">
      <c r="C5931" s="9"/>
      <c r="F5931" s="9"/>
      <c r="G5931" s="9"/>
      <c r="I5931" s="9"/>
      <c r="L5931" s="9"/>
      <c r="O5931" s="9"/>
      <c r="P5931" s="9"/>
      <c r="R5931" s="9"/>
      <c r="U5931" s="9"/>
      <c r="AP5931" s="9"/>
      <c r="AS5931" s="9"/>
      <c r="AV5931" s="9"/>
      <c r="AW5931" s="9"/>
      <c r="AY5931" s="9"/>
      <c r="BB5931" s="9"/>
    </row>
    <row r="5932" spans="3:54">
      <c r="C5932" s="9"/>
      <c r="F5932" s="9"/>
      <c r="G5932" s="9"/>
      <c r="I5932" s="9"/>
      <c r="L5932" s="9"/>
      <c r="O5932" s="9"/>
      <c r="P5932" s="9"/>
      <c r="R5932" s="9"/>
      <c r="U5932" s="9"/>
      <c r="AP5932" s="9"/>
      <c r="AS5932" s="9"/>
      <c r="AV5932" s="9"/>
      <c r="AW5932" s="9"/>
      <c r="AY5932" s="9"/>
      <c r="BB5932" s="9"/>
    </row>
    <row r="5933" spans="3:54">
      <c r="C5933" s="9"/>
      <c r="F5933" s="9"/>
      <c r="G5933" s="9"/>
      <c r="I5933" s="9"/>
      <c r="L5933" s="9"/>
      <c r="O5933" s="9"/>
      <c r="P5933" s="9"/>
      <c r="R5933" s="9"/>
      <c r="U5933" s="9"/>
      <c r="AP5933" s="9"/>
      <c r="AS5933" s="9"/>
      <c r="AV5933" s="9"/>
      <c r="AW5933" s="9"/>
      <c r="AY5933" s="9"/>
      <c r="BB5933" s="9"/>
    </row>
    <row r="5934" spans="3:54">
      <c r="C5934" s="9"/>
      <c r="F5934" s="9"/>
      <c r="G5934" s="9"/>
      <c r="I5934" s="9"/>
      <c r="L5934" s="9"/>
      <c r="O5934" s="9"/>
      <c r="P5934" s="9"/>
      <c r="R5934" s="9"/>
      <c r="U5934" s="9"/>
      <c r="AP5934" s="9"/>
      <c r="AS5934" s="9"/>
      <c r="AV5934" s="9"/>
      <c r="AW5934" s="9"/>
      <c r="AY5934" s="9"/>
      <c r="BB5934" s="9"/>
    </row>
    <row r="5935" spans="3:54">
      <c r="C5935" s="9"/>
      <c r="F5935" s="9"/>
      <c r="G5935" s="9"/>
      <c r="I5935" s="9"/>
      <c r="L5935" s="9"/>
      <c r="O5935" s="9"/>
      <c r="P5935" s="9"/>
      <c r="R5935" s="9"/>
      <c r="U5935" s="9"/>
      <c r="AP5935" s="9"/>
      <c r="AS5935" s="9"/>
      <c r="AV5935" s="9"/>
      <c r="AW5935" s="9"/>
      <c r="AY5935" s="9"/>
      <c r="BB5935" s="9"/>
    </row>
    <row r="5936" spans="3:54">
      <c r="C5936" s="9"/>
      <c r="F5936" s="9"/>
      <c r="G5936" s="9"/>
      <c r="I5936" s="9"/>
      <c r="L5936" s="9"/>
      <c r="O5936" s="9"/>
      <c r="P5936" s="9"/>
      <c r="R5936" s="9"/>
      <c r="U5936" s="9"/>
      <c r="AP5936" s="9"/>
      <c r="AS5936" s="9"/>
      <c r="AV5936" s="9"/>
      <c r="AW5936" s="9"/>
      <c r="AY5936" s="9"/>
      <c r="BB5936" s="9"/>
    </row>
    <row r="5937" spans="3:54">
      <c r="C5937" s="9"/>
      <c r="F5937" s="9"/>
      <c r="G5937" s="9"/>
      <c r="I5937" s="9"/>
      <c r="L5937" s="9"/>
      <c r="O5937" s="9"/>
      <c r="P5937" s="9"/>
      <c r="R5937" s="9"/>
      <c r="U5937" s="9"/>
      <c r="AP5937" s="9"/>
      <c r="AS5937" s="9"/>
      <c r="AV5937" s="9"/>
      <c r="AW5937" s="9"/>
      <c r="AY5937" s="9"/>
      <c r="BB5937" s="9"/>
    </row>
    <row r="5938" spans="3:54">
      <c r="C5938" s="9"/>
      <c r="F5938" s="9"/>
      <c r="G5938" s="9"/>
      <c r="I5938" s="9"/>
      <c r="L5938" s="9"/>
      <c r="O5938" s="9"/>
      <c r="P5938" s="9"/>
      <c r="R5938" s="9"/>
      <c r="U5938" s="9"/>
      <c r="AP5938" s="9"/>
      <c r="AS5938" s="9"/>
      <c r="AV5938" s="9"/>
      <c r="AW5938" s="9"/>
      <c r="AY5938" s="9"/>
      <c r="BB5938" s="9"/>
    </row>
    <row r="5939" spans="3:54">
      <c r="C5939" s="9"/>
      <c r="F5939" s="9"/>
      <c r="G5939" s="9"/>
      <c r="I5939" s="9"/>
      <c r="L5939" s="9"/>
      <c r="O5939" s="9"/>
      <c r="P5939" s="9"/>
      <c r="R5939" s="9"/>
      <c r="U5939" s="9"/>
      <c r="AP5939" s="9"/>
      <c r="AS5939" s="9"/>
      <c r="AV5939" s="9"/>
      <c r="AW5939" s="9"/>
      <c r="AY5939" s="9"/>
      <c r="BB5939" s="9"/>
    </row>
    <row r="5940" spans="3:54">
      <c r="C5940" s="9"/>
      <c r="F5940" s="9"/>
      <c r="G5940" s="9"/>
      <c r="I5940" s="9"/>
      <c r="L5940" s="9"/>
      <c r="O5940" s="9"/>
      <c r="P5940" s="9"/>
      <c r="R5940" s="9"/>
      <c r="U5940" s="9"/>
      <c r="AP5940" s="9"/>
      <c r="AS5940" s="9"/>
      <c r="AV5940" s="9"/>
      <c r="AW5940" s="9"/>
      <c r="AY5940" s="9"/>
      <c r="BB5940" s="9"/>
    </row>
    <row r="5941" spans="3:54">
      <c r="C5941" s="9"/>
      <c r="F5941" s="9"/>
      <c r="G5941" s="9"/>
      <c r="I5941" s="9"/>
      <c r="L5941" s="9"/>
      <c r="O5941" s="9"/>
      <c r="P5941" s="9"/>
      <c r="R5941" s="9"/>
      <c r="U5941" s="9"/>
      <c r="AP5941" s="9"/>
      <c r="AS5941" s="9"/>
      <c r="AV5941" s="9"/>
      <c r="AW5941" s="9"/>
      <c r="AY5941" s="9"/>
      <c r="BB5941" s="9"/>
    </row>
    <row r="5942" spans="3:54">
      <c r="C5942" s="9"/>
      <c r="F5942" s="9"/>
      <c r="G5942" s="9"/>
      <c r="I5942" s="9"/>
      <c r="L5942" s="9"/>
      <c r="O5942" s="9"/>
      <c r="P5942" s="9"/>
      <c r="R5942" s="9"/>
      <c r="U5942" s="9"/>
      <c r="AP5942" s="9"/>
      <c r="AS5942" s="9"/>
      <c r="AV5942" s="9"/>
      <c r="AW5942" s="9"/>
      <c r="AY5942" s="9"/>
      <c r="BB5942" s="9"/>
    </row>
    <row r="5943" spans="3:54">
      <c r="C5943" s="9"/>
      <c r="F5943" s="9"/>
      <c r="G5943" s="9"/>
      <c r="I5943" s="9"/>
      <c r="L5943" s="9"/>
      <c r="O5943" s="9"/>
      <c r="P5943" s="9"/>
      <c r="R5943" s="9"/>
      <c r="U5943" s="9"/>
      <c r="AP5943" s="9"/>
      <c r="AS5943" s="9"/>
      <c r="AV5943" s="9"/>
      <c r="AW5943" s="9"/>
      <c r="AY5943" s="9"/>
      <c r="BB5943" s="9"/>
    </row>
    <row r="5944" spans="3:54">
      <c r="C5944" s="9"/>
      <c r="F5944" s="9"/>
      <c r="G5944" s="9"/>
      <c r="I5944" s="9"/>
      <c r="L5944" s="9"/>
      <c r="O5944" s="9"/>
      <c r="P5944" s="9"/>
      <c r="R5944" s="9"/>
      <c r="U5944" s="9"/>
      <c r="AP5944" s="9"/>
      <c r="AS5944" s="9"/>
      <c r="AV5944" s="9"/>
      <c r="AW5944" s="9"/>
      <c r="AY5944" s="9"/>
      <c r="BB5944" s="9"/>
    </row>
    <row r="5945" spans="3:54">
      <c r="C5945" s="9"/>
      <c r="F5945" s="9"/>
      <c r="G5945" s="9"/>
      <c r="I5945" s="9"/>
      <c r="L5945" s="9"/>
      <c r="O5945" s="9"/>
      <c r="P5945" s="9"/>
      <c r="R5945" s="9"/>
      <c r="U5945" s="9"/>
      <c r="AP5945" s="9"/>
      <c r="AS5945" s="9"/>
      <c r="AV5945" s="9"/>
      <c r="AW5945" s="9"/>
      <c r="AY5945" s="9"/>
      <c r="BB5945" s="9"/>
    </row>
    <row r="5946" spans="3:54">
      <c r="C5946" s="9"/>
      <c r="F5946" s="9"/>
      <c r="G5946" s="9"/>
      <c r="I5946" s="9"/>
      <c r="L5946" s="9"/>
      <c r="O5946" s="9"/>
      <c r="P5946" s="9"/>
      <c r="R5946" s="9"/>
      <c r="U5946" s="9"/>
      <c r="AP5946" s="9"/>
      <c r="AS5946" s="9"/>
      <c r="AV5946" s="9"/>
      <c r="AW5946" s="9"/>
      <c r="AY5946" s="9"/>
      <c r="BB5946" s="9"/>
    </row>
    <row r="5947" spans="3:54">
      <c r="C5947" s="9"/>
      <c r="F5947" s="9"/>
      <c r="G5947" s="9"/>
      <c r="I5947" s="9"/>
      <c r="L5947" s="9"/>
      <c r="O5947" s="9"/>
      <c r="P5947" s="9"/>
      <c r="R5947" s="9"/>
      <c r="U5947" s="9"/>
      <c r="AP5947" s="9"/>
      <c r="AS5947" s="9"/>
      <c r="AV5947" s="9"/>
      <c r="AW5947" s="9"/>
      <c r="AY5947" s="9"/>
      <c r="BB5947" s="9"/>
    </row>
    <row r="5948" spans="3:54">
      <c r="C5948" s="9"/>
      <c r="F5948" s="9"/>
      <c r="G5948" s="9"/>
      <c r="I5948" s="9"/>
      <c r="L5948" s="9"/>
      <c r="O5948" s="9"/>
      <c r="P5948" s="9"/>
      <c r="R5948" s="9"/>
      <c r="U5948" s="9"/>
      <c r="AP5948" s="9"/>
      <c r="AS5948" s="9"/>
      <c r="AV5948" s="9"/>
      <c r="AW5948" s="9"/>
      <c r="AY5948" s="9"/>
      <c r="BB5948" s="9"/>
    </row>
    <row r="5949" spans="3:54">
      <c r="C5949" s="9"/>
      <c r="F5949" s="9"/>
      <c r="G5949" s="9"/>
      <c r="I5949" s="9"/>
      <c r="L5949" s="9"/>
      <c r="O5949" s="9"/>
      <c r="P5949" s="9"/>
      <c r="R5949" s="9"/>
      <c r="U5949" s="9"/>
      <c r="AP5949" s="9"/>
      <c r="AS5949" s="9"/>
      <c r="AV5949" s="9"/>
      <c r="AW5949" s="9"/>
      <c r="AY5949" s="9"/>
      <c r="BB5949" s="9"/>
    </row>
    <row r="5950" spans="3:54">
      <c r="C5950" s="9"/>
      <c r="F5950" s="9"/>
      <c r="G5950" s="9"/>
      <c r="I5950" s="9"/>
      <c r="L5950" s="9"/>
      <c r="O5950" s="9"/>
      <c r="P5950" s="9"/>
      <c r="R5950" s="9"/>
      <c r="U5950" s="9"/>
      <c r="AP5950" s="9"/>
      <c r="AS5950" s="9"/>
      <c r="AV5950" s="9"/>
      <c r="AW5950" s="9"/>
      <c r="AY5950" s="9"/>
      <c r="BB5950" s="9"/>
    </row>
    <row r="5951" spans="3:54">
      <c r="C5951" s="9"/>
      <c r="F5951" s="9"/>
      <c r="G5951" s="9"/>
      <c r="I5951" s="9"/>
      <c r="L5951" s="9"/>
      <c r="O5951" s="9"/>
      <c r="P5951" s="9"/>
      <c r="R5951" s="9"/>
      <c r="U5951" s="9"/>
      <c r="AP5951" s="9"/>
      <c r="AS5951" s="9"/>
      <c r="AV5951" s="9"/>
      <c r="AW5951" s="9"/>
      <c r="AY5951" s="9"/>
      <c r="BB5951" s="9"/>
    </row>
    <row r="5952" spans="3:54">
      <c r="C5952" s="9"/>
      <c r="F5952" s="9"/>
      <c r="G5952" s="9"/>
      <c r="I5952" s="9"/>
      <c r="L5952" s="9"/>
      <c r="O5952" s="9"/>
      <c r="P5952" s="9"/>
      <c r="R5952" s="9"/>
      <c r="U5952" s="9"/>
      <c r="AP5952" s="9"/>
      <c r="AS5952" s="9"/>
      <c r="AV5952" s="9"/>
      <c r="AW5952" s="9"/>
      <c r="AY5952" s="9"/>
      <c r="BB5952" s="9"/>
    </row>
    <row r="5953" spans="3:54">
      <c r="C5953" s="9"/>
      <c r="F5953" s="9"/>
      <c r="G5953" s="9"/>
      <c r="I5953" s="9"/>
      <c r="L5953" s="9"/>
      <c r="O5953" s="9"/>
      <c r="P5953" s="9"/>
      <c r="R5953" s="9"/>
      <c r="U5953" s="9"/>
      <c r="AP5953" s="9"/>
      <c r="AS5953" s="9"/>
      <c r="AV5953" s="9"/>
      <c r="AW5953" s="9"/>
      <c r="AY5953" s="9"/>
      <c r="BB5953" s="9"/>
    </row>
    <row r="5954" spans="3:54">
      <c r="C5954" s="9"/>
      <c r="F5954" s="9"/>
      <c r="G5954" s="9"/>
      <c r="I5954" s="9"/>
      <c r="L5954" s="9"/>
      <c r="O5954" s="9"/>
      <c r="P5954" s="9"/>
      <c r="R5954" s="9"/>
      <c r="U5954" s="9"/>
      <c r="AP5954" s="9"/>
      <c r="AS5954" s="9"/>
      <c r="AV5954" s="9"/>
      <c r="AW5954" s="9"/>
      <c r="AY5954" s="9"/>
      <c r="BB5954" s="9"/>
    </row>
    <row r="5955" spans="3:54">
      <c r="C5955" s="9"/>
      <c r="F5955" s="9"/>
      <c r="G5955" s="9"/>
      <c r="I5955" s="9"/>
      <c r="L5955" s="9"/>
      <c r="O5955" s="9"/>
      <c r="P5955" s="9"/>
      <c r="R5955" s="9"/>
      <c r="U5955" s="9"/>
      <c r="AP5955" s="9"/>
      <c r="AS5955" s="9"/>
      <c r="AV5955" s="9"/>
      <c r="AW5955" s="9"/>
      <c r="AY5955" s="9"/>
      <c r="BB5955" s="9"/>
    </row>
    <row r="5956" spans="3:54">
      <c r="C5956" s="9"/>
      <c r="F5956" s="9"/>
      <c r="G5956" s="9"/>
      <c r="I5956" s="9"/>
      <c r="L5956" s="9"/>
      <c r="O5956" s="9"/>
      <c r="P5956" s="9"/>
      <c r="R5956" s="9"/>
      <c r="U5956" s="9"/>
      <c r="AP5956" s="9"/>
      <c r="AS5956" s="9"/>
      <c r="AV5956" s="9"/>
      <c r="AW5956" s="9"/>
      <c r="AY5956" s="9"/>
      <c r="BB5956" s="9"/>
    </row>
    <row r="5957" spans="3:54">
      <c r="C5957" s="9"/>
      <c r="F5957" s="9"/>
      <c r="G5957" s="9"/>
      <c r="I5957" s="9"/>
      <c r="L5957" s="9"/>
      <c r="O5957" s="9"/>
      <c r="P5957" s="9"/>
      <c r="R5957" s="9"/>
      <c r="U5957" s="9"/>
      <c r="AP5957" s="9"/>
      <c r="AS5957" s="9"/>
      <c r="AV5957" s="9"/>
      <c r="AW5957" s="9"/>
      <c r="AY5957" s="9"/>
      <c r="BB5957" s="9"/>
    </row>
    <row r="5958" spans="3:54">
      <c r="C5958" s="9"/>
      <c r="F5958" s="9"/>
      <c r="G5958" s="9"/>
      <c r="I5958" s="9"/>
      <c r="L5958" s="9"/>
      <c r="O5958" s="9"/>
      <c r="P5958" s="9"/>
      <c r="R5958" s="9"/>
      <c r="U5958" s="9"/>
      <c r="AP5958" s="9"/>
      <c r="AS5958" s="9"/>
      <c r="AV5958" s="9"/>
      <c r="AW5958" s="9"/>
      <c r="AY5958" s="9"/>
      <c r="BB5958" s="9"/>
    </row>
    <row r="5959" spans="3:54">
      <c r="C5959" s="9"/>
      <c r="F5959" s="9"/>
      <c r="G5959" s="9"/>
      <c r="I5959" s="9"/>
      <c r="L5959" s="9"/>
      <c r="O5959" s="9"/>
      <c r="P5959" s="9"/>
      <c r="R5959" s="9"/>
      <c r="U5959" s="9"/>
      <c r="AP5959" s="9"/>
      <c r="AS5959" s="9"/>
      <c r="AV5959" s="9"/>
      <c r="AW5959" s="9"/>
      <c r="AY5959" s="9"/>
      <c r="BB5959" s="9"/>
    </row>
    <row r="5960" spans="3:54">
      <c r="C5960" s="9"/>
      <c r="F5960" s="9"/>
      <c r="G5960" s="9"/>
      <c r="I5960" s="9"/>
      <c r="L5960" s="9"/>
      <c r="O5960" s="9"/>
      <c r="P5960" s="9"/>
      <c r="R5960" s="9"/>
      <c r="U5960" s="9"/>
      <c r="AP5960" s="9"/>
      <c r="AS5960" s="9"/>
      <c r="AV5960" s="9"/>
      <c r="AW5960" s="9"/>
      <c r="AY5960" s="9"/>
      <c r="BB5960" s="9"/>
    </row>
    <row r="5961" spans="3:54">
      <c r="C5961" s="9"/>
      <c r="F5961" s="9"/>
      <c r="G5961" s="9"/>
      <c r="I5961" s="9"/>
      <c r="L5961" s="9"/>
      <c r="O5961" s="9"/>
      <c r="P5961" s="9"/>
      <c r="R5961" s="9"/>
      <c r="U5961" s="9"/>
      <c r="AP5961" s="9"/>
      <c r="AS5961" s="9"/>
      <c r="AV5961" s="9"/>
      <c r="AW5961" s="9"/>
      <c r="AY5961" s="9"/>
      <c r="BB5961" s="9"/>
    </row>
    <row r="5962" spans="3:54">
      <c r="C5962" s="9"/>
      <c r="F5962" s="9"/>
      <c r="G5962" s="9"/>
      <c r="I5962" s="9"/>
      <c r="L5962" s="9"/>
      <c r="O5962" s="9"/>
      <c r="P5962" s="9"/>
      <c r="R5962" s="9"/>
      <c r="U5962" s="9"/>
      <c r="AP5962" s="9"/>
      <c r="AS5962" s="9"/>
      <c r="AV5962" s="9"/>
      <c r="AW5962" s="9"/>
      <c r="AY5962" s="9"/>
      <c r="BB5962" s="9"/>
    </row>
    <row r="5963" spans="3:54">
      <c r="C5963" s="9"/>
      <c r="F5963" s="9"/>
      <c r="G5963" s="9"/>
      <c r="I5963" s="9"/>
      <c r="L5963" s="9"/>
      <c r="O5963" s="9"/>
      <c r="P5963" s="9"/>
      <c r="R5963" s="9"/>
      <c r="U5963" s="9"/>
      <c r="AP5963" s="9"/>
      <c r="AS5963" s="9"/>
      <c r="AV5963" s="9"/>
      <c r="AW5963" s="9"/>
      <c r="AY5963" s="9"/>
      <c r="BB5963" s="9"/>
    </row>
    <row r="5964" spans="3:54">
      <c r="C5964" s="9"/>
      <c r="F5964" s="9"/>
      <c r="G5964" s="9"/>
      <c r="I5964" s="9"/>
      <c r="L5964" s="9"/>
      <c r="O5964" s="9"/>
      <c r="P5964" s="9"/>
      <c r="R5964" s="9"/>
      <c r="U5964" s="9"/>
      <c r="AP5964" s="9"/>
      <c r="AS5964" s="9"/>
      <c r="AV5964" s="9"/>
      <c r="AW5964" s="9"/>
      <c r="AY5964" s="9"/>
      <c r="BB5964" s="9"/>
    </row>
    <row r="5965" spans="3:54">
      <c r="C5965" s="9"/>
      <c r="F5965" s="9"/>
      <c r="G5965" s="9"/>
      <c r="I5965" s="9"/>
      <c r="L5965" s="9"/>
      <c r="O5965" s="9"/>
      <c r="P5965" s="9"/>
      <c r="R5965" s="9"/>
      <c r="U5965" s="9"/>
      <c r="AP5965" s="9"/>
      <c r="AS5965" s="9"/>
      <c r="AV5965" s="9"/>
      <c r="AW5965" s="9"/>
      <c r="AY5965" s="9"/>
      <c r="BB5965" s="9"/>
    </row>
    <row r="5966" spans="3:54">
      <c r="C5966" s="9"/>
      <c r="F5966" s="9"/>
      <c r="G5966" s="9"/>
      <c r="I5966" s="9"/>
      <c r="L5966" s="9"/>
      <c r="O5966" s="9"/>
      <c r="P5966" s="9"/>
      <c r="R5966" s="9"/>
      <c r="U5966" s="9"/>
      <c r="AP5966" s="9"/>
      <c r="AS5966" s="9"/>
      <c r="AV5966" s="9"/>
      <c r="AW5966" s="9"/>
      <c r="AY5966" s="9"/>
      <c r="BB5966" s="9"/>
    </row>
    <row r="5967" spans="3:54">
      <c r="C5967" s="9"/>
      <c r="F5967" s="9"/>
      <c r="G5967" s="9"/>
      <c r="I5967" s="9"/>
      <c r="L5967" s="9"/>
      <c r="O5967" s="9"/>
      <c r="P5967" s="9"/>
      <c r="R5967" s="9"/>
      <c r="U5967" s="9"/>
      <c r="AP5967" s="9"/>
      <c r="AS5967" s="9"/>
      <c r="AV5967" s="9"/>
      <c r="AW5967" s="9"/>
      <c r="AY5967" s="9"/>
      <c r="BB5967" s="9"/>
    </row>
    <row r="5968" spans="3:54">
      <c r="C5968" s="9"/>
      <c r="F5968" s="9"/>
      <c r="G5968" s="9"/>
      <c r="I5968" s="9"/>
      <c r="L5968" s="9"/>
      <c r="O5968" s="9"/>
      <c r="P5968" s="9"/>
      <c r="R5968" s="9"/>
      <c r="U5968" s="9"/>
      <c r="AP5968" s="9"/>
      <c r="AS5968" s="9"/>
      <c r="AV5968" s="9"/>
      <c r="AW5968" s="9"/>
      <c r="AY5968" s="9"/>
      <c r="BB5968" s="9"/>
    </row>
    <row r="5969" spans="3:54">
      <c r="C5969" s="9"/>
      <c r="F5969" s="9"/>
      <c r="G5969" s="9"/>
      <c r="I5969" s="9"/>
      <c r="L5969" s="9"/>
      <c r="O5969" s="9"/>
      <c r="P5969" s="9"/>
      <c r="R5969" s="9"/>
      <c r="U5969" s="9"/>
      <c r="AP5969" s="9"/>
      <c r="AS5969" s="9"/>
      <c r="AV5969" s="9"/>
      <c r="AW5969" s="9"/>
      <c r="AY5969" s="9"/>
      <c r="BB5969" s="9"/>
    </row>
    <row r="5970" spans="3:54">
      <c r="C5970" s="9"/>
      <c r="F5970" s="9"/>
      <c r="G5970" s="9"/>
      <c r="I5970" s="9"/>
      <c r="L5970" s="9"/>
      <c r="O5970" s="9"/>
      <c r="P5970" s="9"/>
      <c r="R5970" s="9"/>
      <c r="U5970" s="9"/>
      <c r="AP5970" s="9"/>
      <c r="AS5970" s="9"/>
      <c r="AV5970" s="9"/>
      <c r="AW5970" s="9"/>
      <c r="AY5970" s="9"/>
      <c r="BB5970" s="9"/>
    </row>
    <row r="5971" spans="3:54">
      <c r="C5971" s="9"/>
      <c r="F5971" s="9"/>
      <c r="G5971" s="9"/>
      <c r="I5971" s="9"/>
      <c r="L5971" s="9"/>
      <c r="O5971" s="9"/>
      <c r="P5971" s="9"/>
      <c r="R5971" s="9"/>
      <c r="U5971" s="9"/>
      <c r="AP5971" s="9"/>
      <c r="AS5971" s="9"/>
      <c r="AV5971" s="9"/>
      <c r="AW5971" s="9"/>
      <c r="AY5971" s="9"/>
      <c r="BB5971" s="9"/>
    </row>
    <row r="5972" spans="3:54">
      <c r="C5972" s="9"/>
      <c r="F5972" s="9"/>
      <c r="G5972" s="9"/>
      <c r="I5972" s="9"/>
      <c r="L5972" s="9"/>
      <c r="O5972" s="9"/>
      <c r="P5972" s="9"/>
      <c r="R5972" s="9"/>
      <c r="U5972" s="9"/>
      <c r="AP5972" s="9"/>
      <c r="AS5972" s="9"/>
      <c r="AV5972" s="9"/>
      <c r="AW5972" s="9"/>
      <c r="AY5972" s="9"/>
      <c r="BB5972" s="9"/>
    </row>
    <row r="5973" spans="3:54">
      <c r="C5973" s="9"/>
      <c r="F5973" s="9"/>
      <c r="G5973" s="9"/>
      <c r="I5973" s="9"/>
      <c r="L5973" s="9"/>
      <c r="O5973" s="9"/>
      <c r="P5973" s="9"/>
      <c r="R5973" s="9"/>
      <c r="U5973" s="9"/>
      <c r="AP5973" s="9"/>
      <c r="AS5973" s="9"/>
      <c r="AV5973" s="9"/>
      <c r="AW5973" s="9"/>
      <c r="AY5973" s="9"/>
      <c r="BB5973" s="9"/>
    </row>
    <row r="5974" spans="3:54">
      <c r="C5974" s="9"/>
      <c r="F5974" s="9"/>
      <c r="G5974" s="9"/>
      <c r="I5974" s="9"/>
      <c r="L5974" s="9"/>
      <c r="O5974" s="9"/>
      <c r="P5974" s="9"/>
      <c r="R5974" s="9"/>
      <c r="U5974" s="9"/>
      <c r="AP5974" s="9"/>
      <c r="AS5974" s="9"/>
      <c r="AV5974" s="9"/>
      <c r="AW5974" s="9"/>
      <c r="AY5974" s="9"/>
      <c r="BB5974" s="9"/>
    </row>
    <row r="5975" spans="3:54">
      <c r="C5975" s="9"/>
      <c r="F5975" s="9"/>
      <c r="G5975" s="9"/>
      <c r="I5975" s="9"/>
      <c r="L5975" s="9"/>
      <c r="O5975" s="9"/>
      <c r="P5975" s="9"/>
      <c r="R5975" s="9"/>
      <c r="U5975" s="9"/>
      <c r="AP5975" s="9"/>
      <c r="AS5975" s="9"/>
      <c r="AV5975" s="9"/>
      <c r="AW5975" s="9"/>
      <c r="AY5975" s="9"/>
      <c r="BB5975" s="9"/>
    </row>
    <row r="5976" spans="3:54">
      <c r="C5976" s="9"/>
      <c r="F5976" s="9"/>
      <c r="G5976" s="9"/>
      <c r="I5976" s="9"/>
      <c r="L5976" s="9"/>
      <c r="O5976" s="9"/>
      <c r="P5976" s="9"/>
      <c r="R5976" s="9"/>
      <c r="U5976" s="9"/>
      <c r="AP5976" s="9"/>
      <c r="AS5976" s="9"/>
      <c r="AV5976" s="9"/>
      <c r="AW5976" s="9"/>
      <c r="AY5976" s="9"/>
      <c r="BB5976" s="9"/>
    </row>
    <row r="5977" spans="3:54">
      <c r="C5977" s="9"/>
      <c r="F5977" s="9"/>
      <c r="G5977" s="9"/>
      <c r="I5977" s="9"/>
      <c r="L5977" s="9"/>
      <c r="O5977" s="9"/>
      <c r="P5977" s="9"/>
      <c r="R5977" s="9"/>
      <c r="U5977" s="9"/>
      <c r="AP5977" s="9"/>
      <c r="AS5977" s="9"/>
      <c r="AV5977" s="9"/>
      <c r="AW5977" s="9"/>
      <c r="AY5977" s="9"/>
      <c r="BB5977" s="9"/>
    </row>
    <row r="5978" spans="3:54">
      <c r="C5978" s="9"/>
      <c r="F5978" s="9"/>
      <c r="G5978" s="9"/>
      <c r="I5978" s="9"/>
      <c r="L5978" s="9"/>
      <c r="O5978" s="9"/>
      <c r="P5978" s="9"/>
      <c r="R5978" s="9"/>
      <c r="U5978" s="9"/>
      <c r="AP5978" s="9"/>
      <c r="AS5978" s="9"/>
      <c r="AV5978" s="9"/>
      <c r="AW5978" s="9"/>
      <c r="AY5978" s="9"/>
      <c r="BB5978" s="9"/>
    </row>
    <row r="5979" spans="3:54">
      <c r="C5979" s="9"/>
      <c r="F5979" s="9"/>
      <c r="G5979" s="9"/>
      <c r="I5979" s="9"/>
      <c r="L5979" s="9"/>
      <c r="O5979" s="9"/>
      <c r="P5979" s="9"/>
      <c r="R5979" s="9"/>
      <c r="U5979" s="9"/>
      <c r="AP5979" s="9"/>
      <c r="AS5979" s="9"/>
      <c r="AV5979" s="9"/>
      <c r="AW5979" s="9"/>
      <c r="AY5979" s="9"/>
      <c r="BB5979" s="9"/>
    </row>
    <row r="5980" spans="3:54">
      <c r="C5980" s="9"/>
      <c r="F5980" s="9"/>
      <c r="G5980" s="9"/>
      <c r="I5980" s="9"/>
      <c r="L5980" s="9"/>
      <c r="O5980" s="9"/>
      <c r="P5980" s="9"/>
      <c r="R5980" s="9"/>
      <c r="U5980" s="9"/>
      <c r="AP5980" s="9"/>
      <c r="AS5980" s="9"/>
      <c r="AV5980" s="9"/>
      <c r="AW5980" s="9"/>
      <c r="AY5980" s="9"/>
      <c r="BB5980" s="9"/>
    </row>
    <row r="5981" spans="3:54">
      <c r="C5981" s="9"/>
      <c r="F5981" s="9"/>
      <c r="G5981" s="9"/>
      <c r="I5981" s="9"/>
      <c r="L5981" s="9"/>
      <c r="O5981" s="9"/>
      <c r="P5981" s="9"/>
      <c r="R5981" s="9"/>
      <c r="U5981" s="9"/>
      <c r="AP5981" s="9"/>
      <c r="AS5981" s="9"/>
      <c r="AV5981" s="9"/>
      <c r="AW5981" s="9"/>
      <c r="AY5981" s="9"/>
      <c r="BB5981" s="9"/>
    </row>
    <row r="5982" spans="3:54">
      <c r="C5982" s="9"/>
      <c r="F5982" s="9"/>
      <c r="G5982" s="9"/>
      <c r="I5982" s="9"/>
      <c r="L5982" s="9"/>
      <c r="O5982" s="9"/>
      <c r="P5982" s="9"/>
      <c r="R5982" s="9"/>
      <c r="U5982" s="9"/>
      <c r="AP5982" s="9"/>
      <c r="AS5982" s="9"/>
      <c r="AV5982" s="9"/>
      <c r="AW5982" s="9"/>
      <c r="AY5982" s="9"/>
      <c r="BB5982" s="9"/>
    </row>
    <row r="5983" spans="3:54">
      <c r="C5983" s="9"/>
      <c r="F5983" s="9"/>
      <c r="G5983" s="9"/>
      <c r="I5983" s="9"/>
      <c r="L5983" s="9"/>
      <c r="O5983" s="9"/>
      <c r="P5983" s="9"/>
      <c r="R5983" s="9"/>
      <c r="U5983" s="9"/>
      <c r="AP5983" s="9"/>
      <c r="AS5983" s="9"/>
      <c r="AV5983" s="9"/>
      <c r="AW5983" s="9"/>
      <c r="AY5983" s="9"/>
      <c r="BB5983" s="9"/>
    </row>
    <row r="5984" spans="3:54">
      <c r="C5984" s="9"/>
      <c r="F5984" s="9"/>
      <c r="G5984" s="9"/>
      <c r="I5984" s="9"/>
      <c r="L5984" s="9"/>
      <c r="O5984" s="9"/>
      <c r="P5984" s="9"/>
      <c r="R5984" s="9"/>
      <c r="U5984" s="9"/>
      <c r="AP5984" s="9"/>
      <c r="AS5984" s="9"/>
      <c r="AV5984" s="9"/>
      <c r="AW5984" s="9"/>
      <c r="AY5984" s="9"/>
      <c r="BB5984" s="9"/>
    </row>
    <row r="5985" spans="3:54">
      <c r="C5985" s="9"/>
      <c r="F5985" s="9"/>
      <c r="G5985" s="9"/>
      <c r="I5985" s="9"/>
      <c r="L5985" s="9"/>
      <c r="O5985" s="9"/>
      <c r="P5985" s="9"/>
      <c r="R5985" s="9"/>
      <c r="U5985" s="9"/>
      <c r="AP5985" s="9"/>
      <c r="AS5985" s="9"/>
      <c r="AV5985" s="9"/>
      <c r="AW5985" s="9"/>
      <c r="AY5985" s="9"/>
      <c r="BB5985" s="9"/>
    </row>
    <row r="5986" spans="3:54">
      <c r="C5986" s="9"/>
      <c r="F5986" s="9"/>
      <c r="G5986" s="9"/>
      <c r="I5986" s="9"/>
      <c r="L5986" s="9"/>
      <c r="O5986" s="9"/>
      <c r="P5986" s="9"/>
      <c r="R5986" s="9"/>
      <c r="U5986" s="9"/>
      <c r="AP5986" s="9"/>
      <c r="AS5986" s="9"/>
      <c r="AV5986" s="9"/>
      <c r="AW5986" s="9"/>
      <c r="AY5986" s="9"/>
      <c r="BB5986" s="9"/>
    </row>
    <row r="5987" spans="3:54">
      <c r="C5987" s="9"/>
      <c r="F5987" s="9"/>
      <c r="G5987" s="9"/>
      <c r="I5987" s="9"/>
      <c r="L5987" s="9"/>
      <c r="O5987" s="9"/>
      <c r="P5987" s="9"/>
      <c r="R5987" s="9"/>
      <c r="U5987" s="9"/>
      <c r="AP5987" s="9"/>
      <c r="AS5987" s="9"/>
      <c r="AV5987" s="9"/>
      <c r="AW5987" s="9"/>
      <c r="AY5987" s="9"/>
      <c r="BB5987" s="9"/>
    </row>
    <row r="5988" spans="3:54">
      <c r="C5988" s="9"/>
      <c r="F5988" s="9"/>
      <c r="G5988" s="9"/>
      <c r="I5988" s="9"/>
      <c r="L5988" s="9"/>
      <c r="O5988" s="9"/>
      <c r="P5988" s="9"/>
      <c r="R5988" s="9"/>
      <c r="U5988" s="9"/>
      <c r="AP5988" s="9"/>
      <c r="AS5988" s="9"/>
      <c r="AV5988" s="9"/>
      <c r="AW5988" s="9"/>
      <c r="AY5988" s="9"/>
      <c r="BB5988" s="9"/>
    </row>
    <row r="5989" spans="3:54">
      <c r="C5989" s="9"/>
      <c r="F5989" s="9"/>
      <c r="G5989" s="9"/>
      <c r="I5989" s="9"/>
      <c r="L5989" s="9"/>
      <c r="O5989" s="9"/>
      <c r="P5989" s="9"/>
      <c r="R5989" s="9"/>
      <c r="U5989" s="9"/>
      <c r="AP5989" s="9"/>
      <c r="AS5989" s="9"/>
      <c r="AV5989" s="9"/>
      <c r="AW5989" s="9"/>
      <c r="AY5989" s="9"/>
      <c r="BB5989" s="9"/>
    </row>
    <row r="5990" spans="3:54">
      <c r="C5990" s="9"/>
      <c r="F5990" s="9"/>
      <c r="G5990" s="9"/>
      <c r="I5990" s="9"/>
      <c r="L5990" s="9"/>
      <c r="O5990" s="9"/>
      <c r="P5990" s="9"/>
      <c r="R5990" s="9"/>
      <c r="U5990" s="9"/>
      <c r="AP5990" s="9"/>
      <c r="AS5990" s="9"/>
      <c r="AV5990" s="9"/>
      <c r="AW5990" s="9"/>
      <c r="AY5990" s="9"/>
      <c r="BB5990" s="9"/>
    </row>
    <row r="5991" spans="3:54">
      <c r="C5991" s="9"/>
      <c r="F5991" s="9"/>
      <c r="G5991" s="9"/>
      <c r="I5991" s="9"/>
      <c r="L5991" s="9"/>
      <c r="O5991" s="9"/>
      <c r="P5991" s="9"/>
      <c r="R5991" s="9"/>
      <c r="U5991" s="9"/>
      <c r="AP5991" s="9"/>
      <c r="AS5991" s="9"/>
      <c r="AV5991" s="9"/>
      <c r="AW5991" s="9"/>
      <c r="AY5991" s="9"/>
      <c r="BB5991" s="9"/>
    </row>
    <row r="5992" spans="3:54">
      <c r="C5992" s="9"/>
      <c r="F5992" s="9"/>
      <c r="G5992" s="9"/>
      <c r="I5992" s="9"/>
      <c r="L5992" s="9"/>
      <c r="O5992" s="9"/>
      <c r="P5992" s="9"/>
      <c r="R5992" s="9"/>
      <c r="U5992" s="9"/>
      <c r="AP5992" s="9"/>
      <c r="AS5992" s="9"/>
      <c r="AV5992" s="9"/>
      <c r="AW5992" s="9"/>
      <c r="AY5992" s="9"/>
      <c r="BB5992" s="9"/>
    </row>
    <row r="5993" spans="3:54">
      <c r="C5993" s="9"/>
      <c r="F5993" s="9"/>
      <c r="G5993" s="9"/>
      <c r="I5993" s="9"/>
      <c r="L5993" s="9"/>
      <c r="O5993" s="9"/>
      <c r="P5993" s="9"/>
      <c r="R5993" s="9"/>
      <c r="U5993" s="9"/>
      <c r="AP5993" s="9"/>
      <c r="AS5993" s="9"/>
      <c r="AV5993" s="9"/>
      <c r="AW5993" s="9"/>
      <c r="AY5993" s="9"/>
      <c r="BB5993" s="9"/>
    </row>
    <row r="5994" spans="3:54">
      <c r="C5994" s="9"/>
      <c r="F5994" s="9"/>
      <c r="G5994" s="9"/>
      <c r="I5994" s="9"/>
      <c r="L5994" s="9"/>
      <c r="O5994" s="9"/>
      <c r="P5994" s="9"/>
      <c r="R5994" s="9"/>
      <c r="U5994" s="9"/>
      <c r="AP5994" s="9"/>
      <c r="AS5994" s="9"/>
      <c r="AV5994" s="9"/>
      <c r="AW5994" s="9"/>
      <c r="AY5994" s="9"/>
      <c r="BB5994" s="9"/>
    </row>
    <row r="5995" spans="3:54">
      <c r="C5995" s="9"/>
      <c r="F5995" s="9"/>
      <c r="G5995" s="9"/>
      <c r="I5995" s="9"/>
      <c r="L5995" s="9"/>
      <c r="O5995" s="9"/>
      <c r="P5995" s="9"/>
      <c r="R5995" s="9"/>
      <c r="U5995" s="9"/>
      <c r="AP5995" s="9"/>
      <c r="AS5995" s="9"/>
      <c r="AV5995" s="9"/>
      <c r="AW5995" s="9"/>
      <c r="AY5995" s="9"/>
      <c r="BB5995" s="9"/>
    </row>
    <row r="5996" spans="3:54">
      <c r="C5996" s="9"/>
      <c r="F5996" s="9"/>
      <c r="G5996" s="9"/>
      <c r="I5996" s="9"/>
      <c r="L5996" s="9"/>
      <c r="O5996" s="9"/>
      <c r="P5996" s="9"/>
      <c r="R5996" s="9"/>
      <c r="U5996" s="9"/>
      <c r="AP5996" s="9"/>
      <c r="AS5996" s="9"/>
      <c r="AV5996" s="9"/>
      <c r="AW5996" s="9"/>
      <c r="AY5996" s="9"/>
      <c r="BB5996" s="9"/>
    </row>
    <row r="5997" spans="3:54">
      <c r="C5997" s="9"/>
      <c r="F5997" s="9"/>
      <c r="G5997" s="9"/>
      <c r="I5997" s="9"/>
      <c r="L5997" s="9"/>
      <c r="O5997" s="9"/>
      <c r="P5997" s="9"/>
      <c r="R5997" s="9"/>
      <c r="U5997" s="9"/>
      <c r="AP5997" s="9"/>
      <c r="AS5997" s="9"/>
      <c r="AV5997" s="9"/>
      <c r="AW5997" s="9"/>
      <c r="AY5997" s="9"/>
      <c r="BB5997" s="9"/>
    </row>
    <row r="5998" spans="3:54">
      <c r="C5998" s="9"/>
      <c r="F5998" s="9"/>
      <c r="G5998" s="9"/>
      <c r="I5998" s="9"/>
      <c r="L5998" s="9"/>
      <c r="O5998" s="9"/>
      <c r="P5998" s="9"/>
      <c r="R5998" s="9"/>
      <c r="U5998" s="9"/>
      <c r="AP5998" s="9"/>
      <c r="AS5998" s="9"/>
      <c r="AV5998" s="9"/>
      <c r="AW5998" s="9"/>
      <c r="AY5998" s="9"/>
      <c r="BB5998" s="9"/>
    </row>
    <row r="5999" spans="3:54">
      <c r="C5999" s="9"/>
      <c r="F5999" s="9"/>
      <c r="G5999" s="9"/>
      <c r="I5999" s="9"/>
      <c r="L5999" s="9"/>
      <c r="O5999" s="9"/>
      <c r="P5999" s="9"/>
      <c r="R5999" s="9"/>
      <c r="U5999" s="9"/>
      <c r="AP5999" s="9"/>
      <c r="AS5999" s="9"/>
      <c r="AV5999" s="9"/>
      <c r="AW5999" s="9"/>
      <c r="AY5999" s="9"/>
      <c r="BB5999" s="9"/>
    </row>
    <row r="6000" spans="3:54">
      <c r="C6000" s="9"/>
      <c r="F6000" s="9"/>
      <c r="G6000" s="9"/>
      <c r="I6000" s="9"/>
      <c r="L6000" s="9"/>
      <c r="O6000" s="9"/>
      <c r="P6000" s="9"/>
      <c r="R6000" s="9"/>
      <c r="U6000" s="9"/>
      <c r="AP6000" s="9"/>
      <c r="AS6000" s="9"/>
      <c r="AV6000" s="9"/>
      <c r="AW6000" s="9"/>
      <c r="AY6000" s="9"/>
      <c r="BB6000" s="9"/>
    </row>
    <row r="6001" spans="3:54">
      <c r="C6001" s="9"/>
      <c r="F6001" s="9"/>
      <c r="G6001" s="9"/>
      <c r="I6001" s="9"/>
      <c r="L6001" s="9"/>
      <c r="O6001" s="9"/>
      <c r="P6001" s="9"/>
      <c r="R6001" s="9"/>
      <c r="U6001" s="9"/>
      <c r="AP6001" s="9"/>
      <c r="AS6001" s="9"/>
      <c r="AV6001" s="9"/>
      <c r="AW6001" s="9"/>
      <c r="AY6001" s="9"/>
      <c r="BB6001" s="9"/>
    </row>
    <row r="6002" spans="3:54">
      <c r="C6002" s="9"/>
      <c r="F6002" s="9"/>
      <c r="G6002" s="9"/>
      <c r="I6002" s="9"/>
      <c r="L6002" s="9"/>
      <c r="O6002" s="9"/>
      <c r="P6002" s="9"/>
      <c r="R6002" s="9"/>
      <c r="U6002" s="9"/>
      <c r="AP6002" s="9"/>
      <c r="AS6002" s="9"/>
      <c r="AV6002" s="9"/>
      <c r="AW6002" s="9"/>
      <c r="AY6002" s="9"/>
      <c r="BB6002" s="9"/>
    </row>
    <row r="6003" spans="3:54">
      <c r="C6003" s="9"/>
      <c r="F6003" s="9"/>
      <c r="G6003" s="9"/>
      <c r="I6003" s="9"/>
      <c r="L6003" s="9"/>
      <c r="O6003" s="9"/>
      <c r="P6003" s="9"/>
      <c r="R6003" s="9"/>
      <c r="U6003" s="9"/>
      <c r="AP6003" s="9"/>
      <c r="AS6003" s="9"/>
      <c r="AV6003" s="9"/>
      <c r="AW6003" s="9"/>
      <c r="AY6003" s="9"/>
      <c r="BB6003" s="9"/>
    </row>
    <row r="6004" spans="3:54">
      <c r="C6004" s="9"/>
      <c r="F6004" s="9"/>
      <c r="G6004" s="9"/>
      <c r="I6004" s="9"/>
      <c r="L6004" s="9"/>
      <c r="O6004" s="9"/>
      <c r="P6004" s="9"/>
      <c r="R6004" s="9"/>
      <c r="U6004" s="9"/>
      <c r="AP6004" s="9"/>
      <c r="AS6004" s="9"/>
      <c r="AV6004" s="9"/>
      <c r="AW6004" s="9"/>
      <c r="AY6004" s="9"/>
      <c r="BB6004" s="9"/>
    </row>
    <row r="6005" spans="3:54">
      <c r="C6005" s="9"/>
      <c r="F6005" s="9"/>
      <c r="G6005" s="9"/>
      <c r="I6005" s="9"/>
      <c r="L6005" s="9"/>
      <c r="O6005" s="9"/>
      <c r="P6005" s="9"/>
      <c r="R6005" s="9"/>
      <c r="U6005" s="9"/>
      <c r="AP6005" s="9"/>
      <c r="AS6005" s="9"/>
      <c r="AV6005" s="9"/>
      <c r="AW6005" s="9"/>
      <c r="AY6005" s="9"/>
      <c r="BB6005" s="9"/>
    </row>
    <row r="6006" spans="3:54">
      <c r="C6006" s="9"/>
      <c r="F6006" s="9"/>
      <c r="G6006" s="9"/>
      <c r="I6006" s="9"/>
      <c r="L6006" s="9"/>
      <c r="O6006" s="9"/>
      <c r="P6006" s="9"/>
      <c r="R6006" s="9"/>
      <c r="U6006" s="9"/>
      <c r="AP6006" s="9"/>
      <c r="AS6006" s="9"/>
      <c r="AV6006" s="9"/>
      <c r="AW6006" s="9"/>
      <c r="AY6006" s="9"/>
      <c r="BB6006" s="9"/>
    </row>
    <row r="6007" spans="3:54">
      <c r="C6007" s="9"/>
      <c r="F6007" s="9"/>
      <c r="G6007" s="9"/>
      <c r="I6007" s="9"/>
      <c r="L6007" s="9"/>
      <c r="O6007" s="9"/>
      <c r="P6007" s="9"/>
      <c r="R6007" s="9"/>
      <c r="U6007" s="9"/>
      <c r="AP6007" s="9"/>
      <c r="AS6007" s="9"/>
      <c r="AV6007" s="9"/>
      <c r="AW6007" s="9"/>
      <c r="AY6007" s="9"/>
      <c r="BB6007" s="9"/>
    </row>
    <row r="6008" spans="3:54">
      <c r="C6008" s="9"/>
      <c r="F6008" s="9"/>
      <c r="G6008" s="9"/>
      <c r="I6008" s="9"/>
      <c r="L6008" s="9"/>
      <c r="O6008" s="9"/>
      <c r="P6008" s="9"/>
      <c r="R6008" s="9"/>
      <c r="U6008" s="9"/>
      <c r="AP6008" s="9"/>
      <c r="AS6008" s="9"/>
      <c r="AV6008" s="9"/>
      <c r="AW6008" s="9"/>
      <c r="AY6008" s="9"/>
      <c r="BB6008" s="9"/>
    </row>
    <row r="6009" spans="3:54">
      <c r="C6009" s="9"/>
      <c r="F6009" s="9"/>
      <c r="G6009" s="9"/>
      <c r="I6009" s="9"/>
      <c r="L6009" s="9"/>
      <c r="O6009" s="9"/>
      <c r="P6009" s="9"/>
      <c r="R6009" s="9"/>
      <c r="U6009" s="9"/>
      <c r="AP6009" s="9"/>
      <c r="AS6009" s="9"/>
      <c r="AV6009" s="9"/>
      <c r="AW6009" s="9"/>
      <c r="AY6009" s="9"/>
      <c r="BB6009" s="9"/>
    </row>
    <row r="6010" spans="3:54">
      <c r="C6010" s="9"/>
      <c r="F6010" s="9"/>
      <c r="G6010" s="9"/>
      <c r="I6010" s="9"/>
      <c r="L6010" s="9"/>
      <c r="O6010" s="9"/>
      <c r="P6010" s="9"/>
      <c r="R6010" s="9"/>
      <c r="U6010" s="9"/>
      <c r="AP6010" s="9"/>
      <c r="AS6010" s="9"/>
      <c r="AV6010" s="9"/>
      <c r="AW6010" s="9"/>
      <c r="AY6010" s="9"/>
      <c r="BB6010" s="9"/>
    </row>
    <row r="6011" spans="3:54">
      <c r="C6011" s="9"/>
      <c r="F6011" s="9"/>
      <c r="G6011" s="9"/>
      <c r="I6011" s="9"/>
      <c r="L6011" s="9"/>
      <c r="O6011" s="9"/>
      <c r="P6011" s="9"/>
      <c r="R6011" s="9"/>
      <c r="U6011" s="9"/>
      <c r="AP6011" s="9"/>
      <c r="AS6011" s="9"/>
      <c r="AV6011" s="9"/>
      <c r="AW6011" s="9"/>
      <c r="AY6011" s="9"/>
      <c r="BB6011" s="9"/>
    </row>
    <row r="6012" spans="3:54">
      <c r="C6012" s="9"/>
      <c r="F6012" s="9"/>
      <c r="G6012" s="9"/>
      <c r="I6012" s="9"/>
      <c r="L6012" s="9"/>
      <c r="O6012" s="9"/>
      <c r="P6012" s="9"/>
      <c r="R6012" s="9"/>
      <c r="U6012" s="9"/>
      <c r="AP6012" s="9"/>
      <c r="AS6012" s="9"/>
      <c r="AV6012" s="9"/>
      <c r="AW6012" s="9"/>
      <c r="AY6012" s="9"/>
      <c r="BB6012" s="9"/>
    </row>
    <row r="6013" spans="3:54">
      <c r="C6013" s="9"/>
      <c r="F6013" s="9"/>
      <c r="G6013" s="9"/>
      <c r="I6013" s="9"/>
      <c r="L6013" s="9"/>
      <c r="O6013" s="9"/>
      <c r="P6013" s="9"/>
      <c r="R6013" s="9"/>
      <c r="U6013" s="9"/>
      <c r="AP6013" s="9"/>
      <c r="AS6013" s="9"/>
      <c r="AV6013" s="9"/>
      <c r="AW6013" s="9"/>
      <c r="AY6013" s="9"/>
      <c r="BB6013" s="9"/>
    </row>
    <row r="6014" spans="3:54">
      <c r="C6014" s="9"/>
      <c r="F6014" s="9"/>
      <c r="G6014" s="9"/>
      <c r="I6014" s="9"/>
      <c r="L6014" s="9"/>
      <c r="O6014" s="9"/>
      <c r="P6014" s="9"/>
      <c r="R6014" s="9"/>
      <c r="U6014" s="9"/>
      <c r="AP6014" s="9"/>
      <c r="AS6014" s="9"/>
      <c r="AV6014" s="9"/>
      <c r="AW6014" s="9"/>
      <c r="AY6014" s="9"/>
      <c r="BB6014" s="9"/>
    </row>
    <row r="6015" spans="3:54">
      <c r="C6015" s="9"/>
      <c r="F6015" s="9"/>
      <c r="G6015" s="9"/>
      <c r="I6015" s="9"/>
      <c r="L6015" s="9"/>
      <c r="O6015" s="9"/>
      <c r="P6015" s="9"/>
      <c r="R6015" s="9"/>
      <c r="U6015" s="9"/>
      <c r="AP6015" s="9"/>
      <c r="AS6015" s="9"/>
      <c r="AV6015" s="9"/>
      <c r="AW6015" s="9"/>
      <c r="AY6015" s="9"/>
      <c r="BB6015" s="9"/>
    </row>
    <row r="6016" spans="3:54">
      <c r="C6016" s="9"/>
      <c r="F6016" s="9"/>
      <c r="G6016" s="9"/>
      <c r="I6016" s="9"/>
      <c r="L6016" s="9"/>
      <c r="O6016" s="9"/>
      <c r="P6016" s="9"/>
      <c r="R6016" s="9"/>
      <c r="U6016" s="9"/>
      <c r="AP6016" s="9"/>
      <c r="AS6016" s="9"/>
      <c r="AV6016" s="9"/>
      <c r="AW6016" s="9"/>
      <c r="AY6016" s="9"/>
      <c r="BB6016" s="9"/>
    </row>
    <row r="6017" spans="3:54">
      <c r="C6017" s="9"/>
      <c r="F6017" s="9"/>
      <c r="G6017" s="9"/>
      <c r="I6017" s="9"/>
      <c r="L6017" s="9"/>
      <c r="O6017" s="9"/>
      <c r="P6017" s="9"/>
      <c r="R6017" s="9"/>
      <c r="U6017" s="9"/>
      <c r="AP6017" s="9"/>
      <c r="AS6017" s="9"/>
      <c r="AV6017" s="9"/>
      <c r="AW6017" s="9"/>
      <c r="AY6017" s="9"/>
      <c r="BB6017" s="9"/>
    </row>
    <row r="6018" spans="3:54">
      <c r="C6018" s="9"/>
      <c r="F6018" s="9"/>
      <c r="G6018" s="9"/>
      <c r="I6018" s="9"/>
      <c r="L6018" s="9"/>
      <c r="O6018" s="9"/>
      <c r="P6018" s="9"/>
      <c r="R6018" s="9"/>
      <c r="U6018" s="9"/>
      <c r="AP6018" s="9"/>
      <c r="AS6018" s="9"/>
      <c r="AV6018" s="9"/>
      <c r="AW6018" s="9"/>
      <c r="AY6018" s="9"/>
      <c r="BB6018" s="9"/>
    </row>
    <row r="6019" spans="3:54">
      <c r="C6019" s="9"/>
      <c r="F6019" s="9"/>
      <c r="G6019" s="9"/>
      <c r="I6019" s="9"/>
      <c r="L6019" s="9"/>
      <c r="O6019" s="9"/>
      <c r="P6019" s="9"/>
      <c r="R6019" s="9"/>
      <c r="U6019" s="9"/>
      <c r="AP6019" s="9"/>
      <c r="AS6019" s="9"/>
      <c r="AV6019" s="9"/>
      <c r="AW6019" s="9"/>
      <c r="AY6019" s="9"/>
      <c r="BB6019" s="9"/>
    </row>
    <row r="6020" spans="3:54">
      <c r="C6020" s="9"/>
      <c r="F6020" s="9"/>
      <c r="G6020" s="9"/>
      <c r="I6020" s="9"/>
      <c r="L6020" s="9"/>
      <c r="O6020" s="9"/>
      <c r="P6020" s="9"/>
      <c r="R6020" s="9"/>
      <c r="U6020" s="9"/>
      <c r="AP6020" s="9"/>
      <c r="AS6020" s="9"/>
      <c r="AV6020" s="9"/>
      <c r="AW6020" s="9"/>
      <c r="AY6020" s="9"/>
      <c r="BB6020" s="9"/>
    </row>
    <row r="6021" spans="3:54">
      <c r="C6021" s="9"/>
      <c r="F6021" s="9"/>
      <c r="G6021" s="9"/>
      <c r="I6021" s="9"/>
      <c r="L6021" s="9"/>
      <c r="O6021" s="9"/>
      <c r="P6021" s="9"/>
      <c r="R6021" s="9"/>
      <c r="U6021" s="9"/>
      <c r="AP6021" s="9"/>
      <c r="AS6021" s="9"/>
      <c r="AV6021" s="9"/>
      <c r="AW6021" s="9"/>
      <c r="AY6021" s="9"/>
      <c r="BB6021" s="9"/>
    </row>
    <row r="6022" spans="3:54">
      <c r="C6022" s="9"/>
      <c r="F6022" s="9"/>
      <c r="G6022" s="9"/>
      <c r="I6022" s="9"/>
      <c r="L6022" s="9"/>
      <c r="O6022" s="9"/>
      <c r="P6022" s="9"/>
      <c r="R6022" s="9"/>
      <c r="U6022" s="9"/>
      <c r="AP6022" s="9"/>
      <c r="AS6022" s="9"/>
      <c r="AV6022" s="9"/>
      <c r="AW6022" s="9"/>
      <c r="AY6022" s="9"/>
      <c r="BB6022" s="9"/>
    </row>
    <row r="6023" spans="3:54">
      <c r="C6023" s="9"/>
      <c r="F6023" s="9"/>
      <c r="G6023" s="9"/>
      <c r="I6023" s="9"/>
      <c r="L6023" s="9"/>
      <c r="O6023" s="9"/>
      <c r="P6023" s="9"/>
      <c r="R6023" s="9"/>
      <c r="U6023" s="9"/>
      <c r="AP6023" s="9"/>
      <c r="AS6023" s="9"/>
      <c r="AV6023" s="9"/>
      <c r="AW6023" s="9"/>
      <c r="AY6023" s="9"/>
      <c r="BB6023" s="9"/>
    </row>
    <row r="6024" spans="3:54">
      <c r="C6024" s="9"/>
      <c r="F6024" s="9"/>
      <c r="G6024" s="9"/>
      <c r="I6024" s="9"/>
      <c r="L6024" s="9"/>
      <c r="O6024" s="9"/>
      <c r="P6024" s="9"/>
      <c r="R6024" s="9"/>
      <c r="U6024" s="9"/>
      <c r="AP6024" s="9"/>
      <c r="AS6024" s="9"/>
      <c r="AV6024" s="9"/>
      <c r="AW6024" s="9"/>
      <c r="AY6024" s="9"/>
      <c r="BB6024" s="9"/>
    </row>
    <row r="6025" spans="3:54">
      <c r="C6025" s="9"/>
      <c r="F6025" s="9"/>
      <c r="G6025" s="9"/>
      <c r="I6025" s="9"/>
      <c r="L6025" s="9"/>
      <c r="O6025" s="9"/>
      <c r="P6025" s="9"/>
      <c r="R6025" s="9"/>
      <c r="U6025" s="9"/>
      <c r="AP6025" s="9"/>
      <c r="AS6025" s="9"/>
      <c r="AV6025" s="9"/>
      <c r="AW6025" s="9"/>
      <c r="AY6025" s="9"/>
      <c r="BB6025" s="9"/>
    </row>
    <row r="6026" spans="3:54">
      <c r="C6026" s="9"/>
      <c r="F6026" s="9"/>
      <c r="G6026" s="9"/>
      <c r="I6026" s="9"/>
      <c r="L6026" s="9"/>
      <c r="O6026" s="9"/>
      <c r="P6026" s="9"/>
      <c r="R6026" s="9"/>
      <c r="U6026" s="9"/>
      <c r="AP6026" s="9"/>
      <c r="AS6026" s="9"/>
      <c r="AV6026" s="9"/>
      <c r="AW6026" s="9"/>
      <c r="AY6026" s="9"/>
      <c r="BB6026" s="9"/>
    </row>
    <row r="6027" spans="3:54">
      <c r="C6027" s="9"/>
      <c r="F6027" s="9"/>
      <c r="G6027" s="9"/>
      <c r="I6027" s="9"/>
      <c r="L6027" s="9"/>
      <c r="O6027" s="9"/>
      <c r="P6027" s="9"/>
      <c r="R6027" s="9"/>
      <c r="U6027" s="9"/>
      <c r="AP6027" s="9"/>
      <c r="AS6027" s="9"/>
      <c r="AV6027" s="9"/>
      <c r="AW6027" s="9"/>
      <c r="AY6027" s="9"/>
      <c r="BB6027" s="9"/>
    </row>
    <row r="6028" spans="3:54">
      <c r="C6028" s="9"/>
      <c r="F6028" s="9"/>
      <c r="G6028" s="9"/>
      <c r="I6028" s="9"/>
      <c r="L6028" s="9"/>
      <c r="O6028" s="9"/>
      <c r="P6028" s="9"/>
      <c r="R6028" s="9"/>
      <c r="U6028" s="9"/>
      <c r="AP6028" s="9"/>
      <c r="AS6028" s="9"/>
      <c r="AV6028" s="9"/>
      <c r="AW6028" s="9"/>
      <c r="AY6028" s="9"/>
      <c r="BB6028" s="9"/>
    </row>
    <row r="6029" spans="3:54">
      <c r="C6029" s="9"/>
      <c r="F6029" s="9"/>
      <c r="G6029" s="9"/>
      <c r="I6029" s="9"/>
      <c r="L6029" s="9"/>
      <c r="O6029" s="9"/>
      <c r="P6029" s="9"/>
      <c r="R6029" s="9"/>
      <c r="U6029" s="9"/>
      <c r="AP6029" s="9"/>
      <c r="AS6029" s="9"/>
      <c r="AV6029" s="9"/>
      <c r="AW6029" s="9"/>
      <c r="AY6029" s="9"/>
      <c r="BB6029" s="9"/>
    </row>
    <row r="6030" spans="3:54">
      <c r="C6030" s="9"/>
      <c r="F6030" s="9"/>
      <c r="G6030" s="9"/>
      <c r="I6030" s="9"/>
      <c r="L6030" s="9"/>
      <c r="O6030" s="9"/>
      <c r="P6030" s="9"/>
      <c r="R6030" s="9"/>
      <c r="U6030" s="9"/>
      <c r="AP6030" s="9"/>
      <c r="AS6030" s="9"/>
      <c r="AV6030" s="9"/>
      <c r="AW6030" s="9"/>
      <c r="AY6030" s="9"/>
      <c r="BB6030" s="9"/>
    </row>
    <row r="6031" spans="3:54">
      <c r="C6031" s="9"/>
      <c r="F6031" s="9"/>
      <c r="G6031" s="9"/>
      <c r="I6031" s="9"/>
      <c r="L6031" s="9"/>
      <c r="O6031" s="9"/>
      <c r="P6031" s="9"/>
      <c r="R6031" s="9"/>
      <c r="U6031" s="9"/>
      <c r="AP6031" s="9"/>
      <c r="AS6031" s="9"/>
      <c r="AV6031" s="9"/>
      <c r="AW6031" s="9"/>
      <c r="AY6031" s="9"/>
      <c r="BB6031" s="9"/>
    </row>
    <row r="6032" spans="3:54">
      <c r="C6032" s="9"/>
      <c r="F6032" s="9"/>
      <c r="G6032" s="9"/>
      <c r="I6032" s="9"/>
      <c r="L6032" s="9"/>
      <c r="O6032" s="9"/>
      <c r="P6032" s="9"/>
      <c r="R6032" s="9"/>
      <c r="U6032" s="9"/>
      <c r="AP6032" s="9"/>
      <c r="AS6032" s="9"/>
      <c r="AV6032" s="9"/>
      <c r="AW6032" s="9"/>
      <c r="AY6032" s="9"/>
      <c r="BB6032" s="9"/>
    </row>
    <row r="6033" spans="3:54">
      <c r="C6033" s="9"/>
      <c r="F6033" s="9"/>
      <c r="G6033" s="9"/>
      <c r="I6033" s="9"/>
      <c r="L6033" s="9"/>
      <c r="O6033" s="9"/>
      <c r="P6033" s="9"/>
      <c r="R6033" s="9"/>
      <c r="U6033" s="9"/>
      <c r="AP6033" s="9"/>
      <c r="AS6033" s="9"/>
      <c r="AV6033" s="9"/>
      <c r="AW6033" s="9"/>
      <c r="AY6033" s="9"/>
      <c r="BB6033" s="9"/>
    </row>
    <row r="6034" spans="3:54">
      <c r="C6034" s="9"/>
      <c r="F6034" s="9"/>
      <c r="G6034" s="9"/>
      <c r="I6034" s="9"/>
      <c r="L6034" s="9"/>
      <c r="O6034" s="9"/>
      <c r="P6034" s="9"/>
      <c r="R6034" s="9"/>
      <c r="U6034" s="9"/>
      <c r="AP6034" s="9"/>
      <c r="AS6034" s="9"/>
      <c r="AV6034" s="9"/>
      <c r="AW6034" s="9"/>
      <c r="AY6034" s="9"/>
      <c r="BB6034" s="9"/>
    </row>
    <row r="6035" spans="3:54">
      <c r="C6035" s="9"/>
      <c r="F6035" s="9"/>
      <c r="G6035" s="9"/>
      <c r="I6035" s="9"/>
      <c r="L6035" s="9"/>
      <c r="O6035" s="9"/>
      <c r="P6035" s="9"/>
      <c r="R6035" s="9"/>
      <c r="U6035" s="9"/>
      <c r="AP6035" s="9"/>
      <c r="AS6035" s="9"/>
      <c r="AV6035" s="9"/>
      <c r="AW6035" s="9"/>
      <c r="AY6035" s="9"/>
      <c r="BB6035" s="9"/>
    </row>
    <row r="6036" spans="3:54">
      <c r="C6036" s="9"/>
      <c r="F6036" s="9"/>
      <c r="G6036" s="9"/>
      <c r="I6036" s="9"/>
      <c r="L6036" s="9"/>
      <c r="O6036" s="9"/>
      <c r="P6036" s="9"/>
      <c r="R6036" s="9"/>
      <c r="U6036" s="9"/>
      <c r="AP6036" s="9"/>
      <c r="AS6036" s="9"/>
      <c r="AV6036" s="9"/>
      <c r="AW6036" s="9"/>
      <c r="AY6036" s="9"/>
      <c r="BB6036" s="9"/>
    </row>
    <row r="6037" spans="3:54">
      <c r="C6037" s="9"/>
      <c r="F6037" s="9"/>
      <c r="G6037" s="9"/>
      <c r="I6037" s="9"/>
      <c r="L6037" s="9"/>
      <c r="O6037" s="9"/>
      <c r="P6037" s="9"/>
      <c r="R6037" s="9"/>
      <c r="U6037" s="9"/>
      <c r="AP6037" s="9"/>
      <c r="AS6037" s="9"/>
      <c r="AV6037" s="9"/>
      <c r="AW6037" s="9"/>
      <c r="AY6037" s="9"/>
      <c r="BB6037" s="9"/>
    </row>
    <row r="6038" spans="3:54">
      <c r="C6038" s="9"/>
      <c r="F6038" s="9"/>
      <c r="G6038" s="9"/>
      <c r="I6038" s="9"/>
      <c r="L6038" s="9"/>
      <c r="O6038" s="9"/>
      <c r="P6038" s="9"/>
      <c r="R6038" s="9"/>
      <c r="U6038" s="9"/>
      <c r="AP6038" s="9"/>
      <c r="AS6038" s="9"/>
      <c r="AV6038" s="9"/>
      <c r="AW6038" s="9"/>
      <c r="AY6038" s="9"/>
      <c r="BB6038" s="9"/>
    </row>
    <row r="6039" spans="3:54">
      <c r="C6039" s="9"/>
      <c r="F6039" s="9"/>
      <c r="G6039" s="9"/>
      <c r="I6039" s="9"/>
      <c r="L6039" s="9"/>
      <c r="O6039" s="9"/>
      <c r="P6039" s="9"/>
      <c r="R6039" s="9"/>
      <c r="U6039" s="9"/>
      <c r="AP6039" s="9"/>
      <c r="AS6039" s="9"/>
      <c r="AV6039" s="9"/>
      <c r="AW6039" s="9"/>
      <c r="AY6039" s="9"/>
      <c r="BB6039" s="9"/>
    </row>
    <row r="6040" spans="3:54">
      <c r="C6040" s="9"/>
      <c r="F6040" s="9"/>
      <c r="G6040" s="9"/>
      <c r="I6040" s="9"/>
      <c r="L6040" s="9"/>
      <c r="O6040" s="9"/>
      <c r="P6040" s="9"/>
      <c r="R6040" s="9"/>
      <c r="U6040" s="9"/>
      <c r="AP6040" s="9"/>
      <c r="AS6040" s="9"/>
      <c r="AV6040" s="9"/>
      <c r="AW6040" s="9"/>
      <c r="AY6040" s="9"/>
      <c r="BB6040" s="9"/>
    </row>
    <row r="6041" spans="3:54">
      <c r="C6041" s="9"/>
      <c r="F6041" s="9"/>
      <c r="G6041" s="9"/>
      <c r="I6041" s="9"/>
      <c r="L6041" s="9"/>
      <c r="O6041" s="9"/>
      <c r="P6041" s="9"/>
      <c r="R6041" s="9"/>
      <c r="U6041" s="9"/>
      <c r="AP6041" s="9"/>
      <c r="AS6041" s="9"/>
      <c r="AV6041" s="9"/>
      <c r="AW6041" s="9"/>
      <c r="AY6041" s="9"/>
      <c r="BB6041" s="9"/>
    </row>
    <row r="6042" spans="3:54">
      <c r="C6042" s="9"/>
      <c r="F6042" s="9"/>
      <c r="G6042" s="9"/>
      <c r="I6042" s="9"/>
      <c r="L6042" s="9"/>
      <c r="O6042" s="9"/>
      <c r="P6042" s="9"/>
      <c r="R6042" s="9"/>
      <c r="U6042" s="9"/>
      <c r="AP6042" s="9"/>
      <c r="AS6042" s="9"/>
      <c r="AV6042" s="9"/>
      <c r="AW6042" s="9"/>
      <c r="AY6042" s="9"/>
      <c r="BB6042" s="9"/>
    </row>
    <row r="6043" spans="3:54">
      <c r="C6043" s="9"/>
      <c r="F6043" s="9"/>
      <c r="G6043" s="9"/>
      <c r="I6043" s="9"/>
      <c r="L6043" s="9"/>
      <c r="O6043" s="9"/>
      <c r="P6043" s="9"/>
      <c r="R6043" s="9"/>
      <c r="U6043" s="9"/>
      <c r="AP6043" s="9"/>
      <c r="AS6043" s="9"/>
      <c r="AV6043" s="9"/>
      <c r="AW6043" s="9"/>
      <c r="AY6043" s="9"/>
      <c r="BB6043" s="9"/>
    </row>
    <row r="6044" spans="3:54">
      <c r="C6044" s="9"/>
      <c r="F6044" s="9"/>
      <c r="G6044" s="9"/>
      <c r="I6044" s="9"/>
      <c r="L6044" s="9"/>
      <c r="O6044" s="9"/>
      <c r="P6044" s="9"/>
      <c r="R6044" s="9"/>
      <c r="U6044" s="9"/>
      <c r="AP6044" s="9"/>
      <c r="AS6044" s="9"/>
      <c r="AV6044" s="9"/>
      <c r="AW6044" s="9"/>
      <c r="AY6044" s="9"/>
      <c r="BB6044" s="9"/>
    </row>
    <row r="6045" spans="3:54">
      <c r="C6045" s="9"/>
      <c r="F6045" s="9"/>
      <c r="G6045" s="9"/>
      <c r="I6045" s="9"/>
      <c r="L6045" s="9"/>
      <c r="O6045" s="9"/>
      <c r="P6045" s="9"/>
      <c r="R6045" s="9"/>
      <c r="U6045" s="9"/>
      <c r="AP6045" s="9"/>
      <c r="AS6045" s="9"/>
      <c r="AV6045" s="9"/>
      <c r="AW6045" s="9"/>
      <c r="AY6045" s="9"/>
      <c r="BB6045" s="9"/>
    </row>
    <row r="6046" spans="3:54">
      <c r="C6046" s="9"/>
      <c r="F6046" s="9"/>
      <c r="G6046" s="9"/>
      <c r="I6046" s="9"/>
      <c r="L6046" s="9"/>
      <c r="O6046" s="9"/>
      <c r="P6046" s="9"/>
      <c r="R6046" s="9"/>
      <c r="U6046" s="9"/>
      <c r="AP6046" s="9"/>
      <c r="AS6046" s="9"/>
      <c r="AV6046" s="9"/>
      <c r="AW6046" s="9"/>
      <c r="AY6046" s="9"/>
      <c r="BB6046" s="9"/>
    </row>
    <row r="6047" spans="3:54">
      <c r="C6047" s="9"/>
      <c r="F6047" s="9"/>
      <c r="G6047" s="9"/>
      <c r="I6047" s="9"/>
      <c r="L6047" s="9"/>
      <c r="O6047" s="9"/>
      <c r="P6047" s="9"/>
      <c r="R6047" s="9"/>
      <c r="U6047" s="9"/>
      <c r="AP6047" s="9"/>
      <c r="AS6047" s="9"/>
      <c r="AV6047" s="9"/>
      <c r="AW6047" s="9"/>
      <c r="AY6047" s="9"/>
      <c r="BB6047" s="9"/>
    </row>
    <row r="6048" spans="3:54">
      <c r="C6048" s="9"/>
      <c r="F6048" s="9"/>
      <c r="G6048" s="9"/>
      <c r="I6048" s="9"/>
      <c r="L6048" s="9"/>
      <c r="O6048" s="9"/>
      <c r="P6048" s="9"/>
      <c r="R6048" s="9"/>
      <c r="U6048" s="9"/>
      <c r="AP6048" s="9"/>
      <c r="AS6048" s="9"/>
      <c r="AV6048" s="9"/>
      <c r="AW6048" s="9"/>
      <c r="AY6048" s="9"/>
      <c r="BB6048" s="9"/>
    </row>
    <row r="6049" spans="3:54">
      <c r="C6049" s="9"/>
      <c r="F6049" s="9"/>
      <c r="G6049" s="9"/>
      <c r="I6049" s="9"/>
      <c r="L6049" s="9"/>
      <c r="O6049" s="9"/>
      <c r="P6049" s="9"/>
      <c r="R6049" s="9"/>
      <c r="U6049" s="9"/>
      <c r="AP6049" s="9"/>
      <c r="AS6049" s="9"/>
      <c r="AV6049" s="9"/>
      <c r="AW6049" s="9"/>
      <c r="AY6049" s="9"/>
      <c r="BB6049" s="9"/>
    </row>
    <row r="6050" spans="3:54">
      <c r="C6050" s="9"/>
      <c r="F6050" s="9"/>
      <c r="G6050" s="9"/>
      <c r="I6050" s="9"/>
      <c r="L6050" s="9"/>
      <c r="O6050" s="9"/>
      <c r="P6050" s="9"/>
      <c r="R6050" s="9"/>
      <c r="U6050" s="9"/>
      <c r="AP6050" s="9"/>
      <c r="AS6050" s="9"/>
      <c r="AV6050" s="9"/>
      <c r="AW6050" s="9"/>
      <c r="AY6050" s="9"/>
      <c r="BB6050" s="9"/>
    </row>
    <row r="6051" spans="3:54">
      <c r="C6051" s="9"/>
      <c r="F6051" s="9"/>
      <c r="G6051" s="9"/>
      <c r="I6051" s="9"/>
      <c r="L6051" s="9"/>
      <c r="O6051" s="9"/>
      <c r="P6051" s="9"/>
      <c r="R6051" s="9"/>
      <c r="U6051" s="9"/>
      <c r="AP6051" s="9"/>
      <c r="AS6051" s="9"/>
      <c r="AV6051" s="9"/>
      <c r="AW6051" s="9"/>
      <c r="AY6051" s="9"/>
      <c r="BB6051" s="9"/>
    </row>
    <row r="6052" spans="3:54">
      <c r="C6052" s="9"/>
      <c r="F6052" s="9"/>
      <c r="G6052" s="9"/>
      <c r="I6052" s="9"/>
      <c r="L6052" s="9"/>
      <c r="O6052" s="9"/>
      <c r="P6052" s="9"/>
      <c r="R6052" s="9"/>
      <c r="U6052" s="9"/>
      <c r="AP6052" s="9"/>
      <c r="AS6052" s="9"/>
      <c r="AV6052" s="9"/>
      <c r="AW6052" s="9"/>
      <c r="AY6052" s="9"/>
      <c r="BB6052" s="9"/>
    </row>
    <row r="6053" spans="3:54">
      <c r="C6053" s="9"/>
      <c r="F6053" s="9"/>
      <c r="G6053" s="9"/>
      <c r="I6053" s="9"/>
      <c r="L6053" s="9"/>
      <c r="O6053" s="9"/>
      <c r="P6053" s="9"/>
      <c r="R6053" s="9"/>
      <c r="U6053" s="9"/>
      <c r="AP6053" s="9"/>
      <c r="AS6053" s="9"/>
      <c r="AV6053" s="9"/>
      <c r="AW6053" s="9"/>
      <c r="AY6053" s="9"/>
      <c r="BB6053" s="9"/>
    </row>
    <row r="6054" spans="3:54">
      <c r="C6054" s="9"/>
      <c r="F6054" s="9"/>
      <c r="G6054" s="9"/>
      <c r="I6054" s="9"/>
      <c r="L6054" s="9"/>
      <c r="O6054" s="9"/>
      <c r="P6054" s="9"/>
      <c r="R6054" s="9"/>
      <c r="U6054" s="9"/>
      <c r="AP6054" s="9"/>
      <c r="AS6054" s="9"/>
      <c r="AV6054" s="9"/>
      <c r="AW6054" s="9"/>
      <c r="AY6054" s="9"/>
      <c r="BB6054" s="9"/>
    </row>
    <row r="6055" spans="3:54">
      <c r="C6055" s="9"/>
      <c r="F6055" s="9"/>
      <c r="G6055" s="9"/>
      <c r="I6055" s="9"/>
      <c r="L6055" s="9"/>
      <c r="O6055" s="9"/>
      <c r="P6055" s="9"/>
      <c r="R6055" s="9"/>
      <c r="U6055" s="9"/>
      <c r="AP6055" s="9"/>
      <c r="AS6055" s="9"/>
      <c r="AV6055" s="9"/>
      <c r="AW6055" s="9"/>
      <c r="AY6055" s="9"/>
      <c r="BB6055" s="9"/>
    </row>
    <row r="6056" spans="3:54">
      <c r="C6056" s="9"/>
      <c r="F6056" s="9"/>
      <c r="G6056" s="9"/>
      <c r="I6056" s="9"/>
      <c r="L6056" s="9"/>
      <c r="O6056" s="9"/>
      <c r="P6056" s="9"/>
      <c r="R6056" s="9"/>
      <c r="U6056" s="9"/>
      <c r="AP6056" s="9"/>
      <c r="AS6056" s="9"/>
      <c r="AV6056" s="9"/>
      <c r="AW6056" s="9"/>
      <c r="AY6056" s="9"/>
      <c r="BB6056" s="9"/>
    </row>
    <row r="6057" spans="3:54">
      <c r="C6057" s="9"/>
      <c r="F6057" s="9"/>
      <c r="G6057" s="9"/>
      <c r="I6057" s="9"/>
      <c r="L6057" s="9"/>
      <c r="O6057" s="9"/>
      <c r="P6057" s="9"/>
      <c r="R6057" s="9"/>
      <c r="U6057" s="9"/>
      <c r="AP6057" s="9"/>
      <c r="AS6057" s="9"/>
      <c r="AV6057" s="9"/>
      <c r="AW6057" s="9"/>
      <c r="AY6057" s="9"/>
      <c r="BB6057" s="9"/>
    </row>
    <row r="6058" spans="3:54">
      <c r="C6058" s="9"/>
      <c r="F6058" s="9"/>
      <c r="G6058" s="9"/>
      <c r="I6058" s="9"/>
      <c r="L6058" s="9"/>
      <c r="O6058" s="9"/>
      <c r="P6058" s="9"/>
      <c r="R6058" s="9"/>
      <c r="U6058" s="9"/>
      <c r="AP6058" s="9"/>
      <c r="AS6058" s="9"/>
      <c r="AV6058" s="9"/>
      <c r="AW6058" s="9"/>
      <c r="AY6058" s="9"/>
      <c r="BB6058" s="9"/>
    </row>
    <row r="6059" spans="3:54">
      <c r="C6059" s="9"/>
      <c r="F6059" s="9"/>
      <c r="G6059" s="9"/>
      <c r="I6059" s="9"/>
      <c r="L6059" s="9"/>
      <c r="O6059" s="9"/>
      <c r="P6059" s="9"/>
      <c r="R6059" s="9"/>
      <c r="U6059" s="9"/>
      <c r="AP6059" s="9"/>
      <c r="AS6059" s="9"/>
      <c r="AV6059" s="9"/>
      <c r="AW6059" s="9"/>
      <c r="AY6059" s="9"/>
      <c r="BB6059" s="9"/>
    </row>
    <row r="6060" spans="3:54">
      <c r="C6060" s="9"/>
      <c r="F6060" s="9"/>
      <c r="G6060" s="9"/>
      <c r="I6060" s="9"/>
      <c r="L6060" s="9"/>
      <c r="O6060" s="9"/>
      <c r="P6060" s="9"/>
      <c r="R6060" s="9"/>
      <c r="U6060" s="9"/>
      <c r="AP6060" s="9"/>
      <c r="AS6060" s="9"/>
      <c r="AV6060" s="9"/>
      <c r="AW6060" s="9"/>
      <c r="AY6060" s="9"/>
      <c r="BB6060" s="9"/>
    </row>
    <row r="6061" spans="3:54">
      <c r="C6061" s="9"/>
      <c r="F6061" s="9"/>
      <c r="G6061" s="9"/>
      <c r="I6061" s="9"/>
      <c r="L6061" s="9"/>
      <c r="O6061" s="9"/>
      <c r="P6061" s="9"/>
      <c r="R6061" s="9"/>
      <c r="U6061" s="9"/>
      <c r="AP6061" s="9"/>
      <c r="AS6061" s="9"/>
      <c r="AV6061" s="9"/>
      <c r="AW6061" s="9"/>
      <c r="AY6061" s="9"/>
      <c r="BB6061" s="9"/>
    </row>
    <row r="6062" spans="3:54">
      <c r="C6062" s="9"/>
      <c r="F6062" s="9"/>
      <c r="G6062" s="9"/>
      <c r="I6062" s="9"/>
      <c r="L6062" s="9"/>
      <c r="O6062" s="9"/>
      <c r="P6062" s="9"/>
      <c r="R6062" s="9"/>
      <c r="U6062" s="9"/>
      <c r="AP6062" s="9"/>
      <c r="AS6062" s="9"/>
      <c r="AV6062" s="9"/>
      <c r="AW6062" s="9"/>
      <c r="AY6062" s="9"/>
      <c r="BB6062" s="9"/>
    </row>
    <row r="6063" spans="3:54">
      <c r="C6063" s="9"/>
      <c r="F6063" s="9"/>
      <c r="G6063" s="9"/>
      <c r="I6063" s="9"/>
      <c r="L6063" s="9"/>
      <c r="O6063" s="9"/>
      <c r="P6063" s="9"/>
      <c r="R6063" s="9"/>
      <c r="U6063" s="9"/>
      <c r="AP6063" s="9"/>
      <c r="AS6063" s="9"/>
      <c r="AV6063" s="9"/>
      <c r="AW6063" s="9"/>
      <c r="AY6063" s="9"/>
      <c r="BB6063" s="9"/>
    </row>
    <row r="6064" spans="3:54">
      <c r="C6064" s="9"/>
      <c r="F6064" s="9"/>
      <c r="G6064" s="9"/>
      <c r="I6064" s="9"/>
      <c r="L6064" s="9"/>
      <c r="O6064" s="9"/>
      <c r="P6064" s="9"/>
      <c r="R6064" s="9"/>
      <c r="U6064" s="9"/>
      <c r="AP6064" s="9"/>
      <c r="AS6064" s="9"/>
      <c r="AV6064" s="9"/>
      <c r="AW6064" s="9"/>
      <c r="AY6064" s="9"/>
      <c r="BB6064" s="9"/>
    </row>
    <row r="6065" spans="3:54">
      <c r="C6065" s="9"/>
      <c r="F6065" s="9"/>
      <c r="G6065" s="9"/>
      <c r="I6065" s="9"/>
      <c r="L6065" s="9"/>
      <c r="O6065" s="9"/>
      <c r="P6065" s="9"/>
      <c r="R6065" s="9"/>
      <c r="U6065" s="9"/>
      <c r="AP6065" s="9"/>
      <c r="AS6065" s="9"/>
      <c r="AV6065" s="9"/>
      <c r="AW6065" s="9"/>
      <c r="AY6065" s="9"/>
      <c r="BB6065" s="9"/>
    </row>
    <row r="6066" spans="3:54">
      <c r="C6066" s="9"/>
      <c r="F6066" s="9"/>
      <c r="G6066" s="9"/>
      <c r="I6066" s="9"/>
      <c r="L6066" s="9"/>
      <c r="O6066" s="9"/>
      <c r="P6066" s="9"/>
      <c r="R6066" s="9"/>
      <c r="U6066" s="9"/>
      <c r="AP6066" s="9"/>
      <c r="AS6066" s="9"/>
      <c r="AV6066" s="9"/>
      <c r="AW6066" s="9"/>
      <c r="AY6066" s="9"/>
      <c r="BB6066" s="9"/>
    </row>
    <row r="6067" spans="3:54">
      <c r="C6067" s="9"/>
      <c r="F6067" s="9"/>
      <c r="G6067" s="9"/>
      <c r="I6067" s="9"/>
      <c r="L6067" s="9"/>
      <c r="O6067" s="9"/>
      <c r="P6067" s="9"/>
      <c r="R6067" s="9"/>
      <c r="U6067" s="9"/>
      <c r="AP6067" s="9"/>
      <c r="AS6067" s="9"/>
      <c r="AV6067" s="9"/>
      <c r="AW6067" s="9"/>
      <c r="AY6067" s="9"/>
      <c r="BB6067" s="9"/>
    </row>
    <row r="6068" spans="3:54">
      <c r="C6068" s="9"/>
      <c r="F6068" s="9"/>
      <c r="G6068" s="9"/>
      <c r="I6068" s="9"/>
      <c r="L6068" s="9"/>
      <c r="O6068" s="9"/>
      <c r="P6068" s="9"/>
      <c r="R6068" s="9"/>
      <c r="U6068" s="9"/>
      <c r="AP6068" s="9"/>
      <c r="AS6068" s="9"/>
      <c r="AV6068" s="9"/>
      <c r="AW6068" s="9"/>
      <c r="AY6068" s="9"/>
      <c r="BB6068" s="9"/>
    </row>
    <row r="6069" spans="3:54">
      <c r="C6069" s="9"/>
      <c r="F6069" s="9"/>
      <c r="G6069" s="9"/>
      <c r="I6069" s="9"/>
      <c r="L6069" s="9"/>
      <c r="O6069" s="9"/>
      <c r="P6069" s="9"/>
      <c r="R6069" s="9"/>
      <c r="U6069" s="9"/>
      <c r="AP6069" s="9"/>
      <c r="AS6069" s="9"/>
      <c r="AV6069" s="9"/>
      <c r="AW6069" s="9"/>
      <c r="AY6069" s="9"/>
      <c r="BB6069" s="9"/>
    </row>
    <row r="6070" spans="3:54">
      <c r="C6070" s="9"/>
      <c r="F6070" s="9"/>
      <c r="G6070" s="9"/>
      <c r="I6070" s="9"/>
      <c r="L6070" s="9"/>
      <c r="O6070" s="9"/>
      <c r="P6070" s="9"/>
      <c r="R6070" s="9"/>
      <c r="U6070" s="9"/>
      <c r="AP6070" s="9"/>
      <c r="AS6070" s="9"/>
      <c r="AV6070" s="9"/>
      <c r="AW6070" s="9"/>
      <c r="AY6070" s="9"/>
      <c r="BB6070" s="9"/>
    </row>
    <row r="6071" spans="3:54">
      <c r="C6071" s="9"/>
      <c r="F6071" s="9"/>
      <c r="G6071" s="9"/>
      <c r="I6071" s="9"/>
      <c r="L6071" s="9"/>
      <c r="O6071" s="9"/>
      <c r="P6071" s="9"/>
      <c r="R6071" s="9"/>
      <c r="U6071" s="9"/>
      <c r="AP6071" s="9"/>
      <c r="AS6071" s="9"/>
      <c r="AV6071" s="9"/>
      <c r="AW6071" s="9"/>
      <c r="AY6071" s="9"/>
      <c r="BB6071" s="9"/>
    </row>
    <row r="6072" spans="3:54">
      <c r="C6072" s="9"/>
      <c r="F6072" s="9"/>
      <c r="G6072" s="9"/>
      <c r="I6072" s="9"/>
      <c r="L6072" s="9"/>
      <c r="O6072" s="9"/>
      <c r="P6072" s="9"/>
      <c r="R6072" s="9"/>
      <c r="U6072" s="9"/>
      <c r="AP6072" s="9"/>
      <c r="AS6072" s="9"/>
      <c r="AV6072" s="9"/>
      <c r="AW6072" s="9"/>
      <c r="AY6072" s="9"/>
      <c r="BB6072" s="9"/>
    </row>
    <row r="6073" spans="3:54">
      <c r="C6073" s="9"/>
      <c r="F6073" s="9"/>
      <c r="G6073" s="9"/>
      <c r="I6073" s="9"/>
      <c r="L6073" s="9"/>
      <c r="O6073" s="9"/>
      <c r="P6073" s="9"/>
      <c r="R6073" s="9"/>
      <c r="U6073" s="9"/>
      <c r="AP6073" s="9"/>
      <c r="AS6073" s="9"/>
      <c r="AV6073" s="9"/>
      <c r="AW6073" s="9"/>
      <c r="AY6073" s="9"/>
      <c r="BB6073" s="9"/>
    </row>
    <row r="6074" spans="3:54">
      <c r="C6074" s="9"/>
      <c r="F6074" s="9"/>
      <c r="G6074" s="9"/>
      <c r="I6074" s="9"/>
      <c r="L6074" s="9"/>
      <c r="O6074" s="9"/>
      <c r="P6074" s="9"/>
      <c r="R6074" s="9"/>
      <c r="U6074" s="9"/>
      <c r="AP6074" s="9"/>
      <c r="AS6074" s="9"/>
      <c r="AV6074" s="9"/>
      <c r="AW6074" s="9"/>
      <c r="AY6074" s="9"/>
      <c r="BB6074" s="9"/>
    </row>
    <row r="6075" spans="3:54">
      <c r="C6075" s="9"/>
      <c r="F6075" s="9"/>
      <c r="G6075" s="9"/>
      <c r="I6075" s="9"/>
      <c r="L6075" s="9"/>
      <c r="O6075" s="9"/>
      <c r="P6075" s="9"/>
      <c r="R6075" s="9"/>
      <c r="U6075" s="9"/>
      <c r="AP6075" s="9"/>
      <c r="AS6075" s="9"/>
      <c r="AV6075" s="9"/>
      <c r="AW6075" s="9"/>
      <c r="AY6075" s="9"/>
      <c r="BB6075" s="9"/>
    </row>
    <row r="6076" spans="3:54">
      <c r="C6076" s="9"/>
      <c r="F6076" s="9"/>
      <c r="G6076" s="9"/>
      <c r="I6076" s="9"/>
      <c r="L6076" s="9"/>
      <c r="O6076" s="9"/>
      <c r="P6076" s="9"/>
      <c r="R6076" s="9"/>
      <c r="U6076" s="9"/>
      <c r="AP6076" s="9"/>
      <c r="AS6076" s="9"/>
      <c r="AV6076" s="9"/>
      <c r="AW6076" s="9"/>
      <c r="AY6076" s="9"/>
      <c r="BB6076" s="9"/>
    </row>
    <row r="6077" spans="3:54">
      <c r="C6077" s="9"/>
      <c r="F6077" s="9"/>
      <c r="G6077" s="9"/>
      <c r="I6077" s="9"/>
      <c r="L6077" s="9"/>
      <c r="O6077" s="9"/>
      <c r="P6077" s="9"/>
      <c r="R6077" s="9"/>
      <c r="U6077" s="9"/>
      <c r="AP6077" s="9"/>
      <c r="AS6077" s="9"/>
      <c r="AV6077" s="9"/>
      <c r="AW6077" s="9"/>
      <c r="AY6077" s="9"/>
      <c r="BB6077" s="9"/>
    </row>
    <row r="6078" spans="3:54">
      <c r="C6078" s="9"/>
      <c r="F6078" s="9"/>
      <c r="G6078" s="9"/>
      <c r="I6078" s="9"/>
      <c r="L6078" s="9"/>
      <c r="O6078" s="9"/>
      <c r="P6078" s="9"/>
      <c r="R6078" s="9"/>
      <c r="U6078" s="9"/>
      <c r="AP6078" s="9"/>
      <c r="AS6078" s="9"/>
      <c r="AV6078" s="9"/>
      <c r="AW6078" s="9"/>
      <c r="AY6078" s="9"/>
      <c r="BB6078" s="9"/>
    </row>
    <row r="6079" spans="3:54">
      <c r="C6079" s="9"/>
      <c r="F6079" s="9"/>
      <c r="G6079" s="9"/>
      <c r="I6079" s="9"/>
      <c r="L6079" s="9"/>
      <c r="O6079" s="9"/>
      <c r="P6079" s="9"/>
      <c r="R6079" s="9"/>
      <c r="U6079" s="9"/>
      <c r="AP6079" s="9"/>
      <c r="AS6079" s="9"/>
      <c r="AV6079" s="9"/>
      <c r="AW6079" s="9"/>
      <c r="AY6079" s="9"/>
      <c r="BB6079" s="9"/>
    </row>
    <row r="6080" spans="3:54">
      <c r="C6080" s="9"/>
      <c r="F6080" s="9"/>
      <c r="G6080" s="9"/>
      <c r="I6080" s="9"/>
      <c r="L6080" s="9"/>
      <c r="O6080" s="9"/>
      <c r="P6080" s="9"/>
      <c r="R6080" s="9"/>
      <c r="U6080" s="9"/>
      <c r="AP6080" s="9"/>
      <c r="AS6080" s="9"/>
      <c r="AV6080" s="9"/>
      <c r="AW6080" s="9"/>
      <c r="AY6080" s="9"/>
      <c r="BB6080" s="9"/>
    </row>
    <row r="6081" spans="3:54">
      <c r="C6081" s="9"/>
      <c r="F6081" s="9"/>
      <c r="G6081" s="9"/>
      <c r="I6081" s="9"/>
      <c r="L6081" s="9"/>
      <c r="O6081" s="9"/>
      <c r="P6081" s="9"/>
      <c r="R6081" s="9"/>
      <c r="U6081" s="9"/>
      <c r="AP6081" s="9"/>
      <c r="AS6081" s="9"/>
      <c r="AV6081" s="9"/>
      <c r="AW6081" s="9"/>
      <c r="AY6081" s="9"/>
      <c r="BB6081" s="9"/>
    </row>
    <row r="6082" spans="3:54">
      <c r="C6082" s="9"/>
      <c r="F6082" s="9"/>
      <c r="G6082" s="9"/>
      <c r="I6082" s="9"/>
      <c r="L6082" s="9"/>
      <c r="O6082" s="9"/>
      <c r="P6082" s="9"/>
      <c r="R6082" s="9"/>
      <c r="U6082" s="9"/>
      <c r="AP6082" s="9"/>
      <c r="AS6082" s="9"/>
      <c r="AV6082" s="9"/>
      <c r="AW6082" s="9"/>
      <c r="AY6082" s="9"/>
      <c r="BB6082" s="9"/>
    </row>
    <row r="6083" spans="3:54">
      <c r="C6083" s="9"/>
      <c r="F6083" s="9"/>
      <c r="G6083" s="9"/>
      <c r="I6083" s="9"/>
      <c r="L6083" s="9"/>
      <c r="O6083" s="9"/>
      <c r="P6083" s="9"/>
      <c r="R6083" s="9"/>
      <c r="U6083" s="9"/>
      <c r="AP6083" s="9"/>
      <c r="AS6083" s="9"/>
      <c r="AV6083" s="9"/>
      <c r="AW6083" s="9"/>
      <c r="AY6083" s="9"/>
      <c r="BB6083" s="9"/>
    </row>
    <row r="6084" spans="3:54">
      <c r="C6084" s="9"/>
      <c r="F6084" s="9"/>
      <c r="G6084" s="9"/>
      <c r="I6084" s="9"/>
      <c r="L6084" s="9"/>
      <c r="O6084" s="9"/>
      <c r="P6084" s="9"/>
      <c r="R6084" s="9"/>
      <c r="U6084" s="9"/>
      <c r="AP6084" s="9"/>
      <c r="AS6084" s="9"/>
      <c r="AV6084" s="9"/>
      <c r="AW6084" s="9"/>
      <c r="AY6084" s="9"/>
      <c r="BB6084" s="9"/>
    </row>
    <row r="6085" spans="3:54">
      <c r="C6085" s="9"/>
      <c r="F6085" s="9"/>
      <c r="G6085" s="9"/>
      <c r="I6085" s="9"/>
      <c r="L6085" s="9"/>
      <c r="O6085" s="9"/>
      <c r="P6085" s="9"/>
      <c r="R6085" s="9"/>
      <c r="U6085" s="9"/>
      <c r="AP6085" s="9"/>
      <c r="AS6085" s="9"/>
      <c r="AV6085" s="9"/>
      <c r="AW6085" s="9"/>
      <c r="AY6085" s="9"/>
      <c r="BB6085" s="9"/>
    </row>
    <row r="6086" spans="3:54">
      <c r="C6086" s="9"/>
      <c r="F6086" s="9"/>
      <c r="G6086" s="9"/>
      <c r="I6086" s="9"/>
      <c r="L6086" s="9"/>
      <c r="O6086" s="9"/>
      <c r="P6086" s="9"/>
      <c r="R6086" s="9"/>
      <c r="U6086" s="9"/>
      <c r="AP6086" s="9"/>
      <c r="AS6086" s="9"/>
      <c r="AV6086" s="9"/>
      <c r="AW6086" s="9"/>
      <c r="AY6086" s="9"/>
      <c r="BB6086" s="9"/>
    </row>
    <row r="6087" spans="3:54">
      <c r="C6087" s="9"/>
      <c r="F6087" s="9"/>
      <c r="G6087" s="9"/>
      <c r="I6087" s="9"/>
      <c r="L6087" s="9"/>
      <c r="O6087" s="9"/>
      <c r="P6087" s="9"/>
      <c r="R6087" s="9"/>
      <c r="U6087" s="9"/>
      <c r="AP6087" s="9"/>
      <c r="AS6087" s="9"/>
      <c r="AV6087" s="9"/>
      <c r="AW6087" s="9"/>
      <c r="AY6087" s="9"/>
      <c r="BB6087" s="9"/>
    </row>
    <row r="6088" spans="3:54">
      <c r="C6088" s="9"/>
      <c r="F6088" s="9"/>
      <c r="G6088" s="9"/>
      <c r="I6088" s="9"/>
      <c r="L6088" s="9"/>
      <c r="O6088" s="9"/>
      <c r="P6088" s="9"/>
      <c r="R6088" s="9"/>
      <c r="U6088" s="9"/>
      <c r="AP6088" s="9"/>
      <c r="AS6088" s="9"/>
      <c r="AV6088" s="9"/>
      <c r="AW6088" s="9"/>
      <c r="AY6088" s="9"/>
      <c r="BB6088" s="9"/>
    </row>
    <row r="6089" spans="3:54">
      <c r="C6089" s="9"/>
      <c r="F6089" s="9"/>
      <c r="G6089" s="9"/>
      <c r="I6089" s="9"/>
      <c r="L6089" s="9"/>
      <c r="O6089" s="9"/>
      <c r="P6089" s="9"/>
      <c r="R6089" s="9"/>
      <c r="U6089" s="9"/>
      <c r="AP6089" s="9"/>
      <c r="AS6089" s="9"/>
      <c r="AV6089" s="9"/>
      <c r="AW6089" s="9"/>
      <c r="AY6089" s="9"/>
      <c r="BB6089" s="9"/>
    </row>
    <row r="6090" spans="3:54">
      <c r="C6090" s="9"/>
      <c r="F6090" s="9"/>
      <c r="G6090" s="9"/>
      <c r="I6090" s="9"/>
      <c r="L6090" s="9"/>
      <c r="O6090" s="9"/>
      <c r="P6090" s="9"/>
      <c r="R6090" s="9"/>
      <c r="U6090" s="9"/>
      <c r="AP6090" s="9"/>
      <c r="AS6090" s="9"/>
      <c r="AV6090" s="9"/>
      <c r="AW6090" s="9"/>
      <c r="AY6090" s="9"/>
      <c r="BB6090" s="9"/>
    </row>
    <row r="6091" spans="3:54">
      <c r="C6091" s="9"/>
      <c r="F6091" s="9"/>
      <c r="G6091" s="9"/>
      <c r="I6091" s="9"/>
      <c r="L6091" s="9"/>
      <c r="O6091" s="9"/>
      <c r="P6091" s="9"/>
      <c r="R6091" s="9"/>
      <c r="U6091" s="9"/>
      <c r="AP6091" s="9"/>
      <c r="AS6091" s="9"/>
      <c r="AV6091" s="9"/>
      <c r="AW6091" s="9"/>
      <c r="AY6091" s="9"/>
      <c r="BB6091" s="9"/>
    </row>
    <row r="6092" spans="3:54">
      <c r="C6092" s="9"/>
      <c r="F6092" s="9"/>
      <c r="G6092" s="9"/>
      <c r="I6092" s="9"/>
      <c r="L6092" s="9"/>
      <c r="O6092" s="9"/>
      <c r="P6092" s="9"/>
      <c r="R6092" s="9"/>
      <c r="U6092" s="9"/>
      <c r="AP6092" s="9"/>
      <c r="AS6092" s="9"/>
      <c r="AV6092" s="9"/>
      <c r="AW6092" s="9"/>
      <c r="AY6092" s="9"/>
      <c r="BB6092" s="9"/>
    </row>
    <row r="6093" spans="3:54">
      <c r="C6093" s="9"/>
      <c r="F6093" s="9"/>
      <c r="G6093" s="9"/>
      <c r="I6093" s="9"/>
      <c r="L6093" s="9"/>
      <c r="O6093" s="9"/>
      <c r="P6093" s="9"/>
      <c r="R6093" s="9"/>
      <c r="U6093" s="9"/>
      <c r="AP6093" s="9"/>
      <c r="AS6093" s="9"/>
      <c r="AV6093" s="9"/>
      <c r="AW6093" s="9"/>
      <c r="AY6093" s="9"/>
      <c r="BB6093" s="9"/>
    </row>
    <row r="6094" spans="3:54">
      <c r="C6094" s="9"/>
      <c r="F6094" s="9"/>
      <c r="G6094" s="9"/>
      <c r="I6094" s="9"/>
      <c r="L6094" s="9"/>
      <c r="O6094" s="9"/>
      <c r="P6094" s="9"/>
      <c r="R6094" s="9"/>
      <c r="U6094" s="9"/>
      <c r="AP6094" s="9"/>
      <c r="AS6094" s="9"/>
      <c r="AV6094" s="9"/>
      <c r="AW6094" s="9"/>
      <c r="AY6094" s="9"/>
      <c r="BB6094" s="9"/>
    </row>
    <row r="6095" spans="3:54">
      <c r="C6095" s="9"/>
      <c r="F6095" s="9"/>
      <c r="G6095" s="9"/>
      <c r="I6095" s="9"/>
      <c r="L6095" s="9"/>
      <c r="O6095" s="9"/>
      <c r="P6095" s="9"/>
      <c r="R6095" s="9"/>
      <c r="U6095" s="9"/>
      <c r="AP6095" s="9"/>
      <c r="AS6095" s="9"/>
      <c r="AV6095" s="9"/>
      <c r="AW6095" s="9"/>
      <c r="AY6095" s="9"/>
      <c r="BB6095" s="9"/>
    </row>
    <row r="6096" spans="3:54">
      <c r="C6096" s="9"/>
      <c r="F6096" s="9"/>
      <c r="G6096" s="9"/>
      <c r="I6096" s="9"/>
      <c r="L6096" s="9"/>
      <c r="O6096" s="9"/>
      <c r="P6096" s="9"/>
      <c r="R6096" s="9"/>
      <c r="U6096" s="9"/>
      <c r="AP6096" s="9"/>
      <c r="AS6096" s="9"/>
      <c r="AV6096" s="9"/>
      <c r="AW6096" s="9"/>
      <c r="AY6096" s="9"/>
      <c r="BB6096" s="9"/>
    </row>
    <row r="6097" spans="3:54">
      <c r="C6097" s="9"/>
      <c r="F6097" s="9"/>
      <c r="G6097" s="9"/>
      <c r="I6097" s="9"/>
      <c r="L6097" s="9"/>
      <c r="O6097" s="9"/>
      <c r="P6097" s="9"/>
      <c r="R6097" s="9"/>
      <c r="U6097" s="9"/>
      <c r="AP6097" s="9"/>
      <c r="AS6097" s="9"/>
      <c r="AV6097" s="9"/>
      <c r="AW6097" s="9"/>
      <c r="AY6097" s="9"/>
      <c r="BB6097" s="9"/>
    </row>
    <row r="6098" spans="3:54">
      <c r="C6098" s="9"/>
      <c r="F6098" s="9"/>
      <c r="G6098" s="9"/>
      <c r="I6098" s="9"/>
      <c r="L6098" s="9"/>
      <c r="O6098" s="9"/>
      <c r="P6098" s="9"/>
      <c r="R6098" s="9"/>
      <c r="U6098" s="9"/>
      <c r="AP6098" s="9"/>
      <c r="AS6098" s="9"/>
      <c r="AV6098" s="9"/>
      <c r="AW6098" s="9"/>
      <c r="AY6098" s="9"/>
      <c r="BB6098" s="9"/>
    </row>
    <row r="6099" spans="3:54">
      <c r="C6099" s="9"/>
      <c r="F6099" s="9"/>
      <c r="G6099" s="9"/>
      <c r="I6099" s="9"/>
      <c r="L6099" s="9"/>
      <c r="O6099" s="9"/>
      <c r="P6099" s="9"/>
      <c r="R6099" s="9"/>
      <c r="U6099" s="9"/>
      <c r="AP6099" s="9"/>
      <c r="AS6099" s="9"/>
      <c r="AV6099" s="9"/>
      <c r="AW6099" s="9"/>
      <c r="AY6099" s="9"/>
      <c r="BB6099" s="9"/>
    </row>
    <row r="6100" spans="3:54">
      <c r="C6100" s="9"/>
      <c r="F6100" s="9"/>
      <c r="G6100" s="9"/>
      <c r="I6100" s="9"/>
      <c r="L6100" s="9"/>
      <c r="O6100" s="9"/>
      <c r="P6100" s="9"/>
      <c r="R6100" s="9"/>
      <c r="U6100" s="9"/>
      <c r="AP6100" s="9"/>
      <c r="AS6100" s="9"/>
      <c r="AV6100" s="9"/>
      <c r="AW6100" s="9"/>
      <c r="AY6100" s="9"/>
      <c r="BB6100" s="9"/>
    </row>
    <row r="6101" spans="3:54">
      <c r="C6101" s="9"/>
      <c r="F6101" s="9"/>
      <c r="G6101" s="9"/>
      <c r="I6101" s="9"/>
      <c r="L6101" s="9"/>
      <c r="O6101" s="9"/>
      <c r="P6101" s="9"/>
      <c r="R6101" s="9"/>
      <c r="U6101" s="9"/>
      <c r="AP6101" s="9"/>
      <c r="AS6101" s="9"/>
      <c r="AV6101" s="9"/>
      <c r="AW6101" s="9"/>
      <c r="AY6101" s="9"/>
      <c r="BB6101" s="9"/>
    </row>
    <row r="6102" spans="3:54">
      <c r="C6102" s="9"/>
      <c r="F6102" s="9"/>
      <c r="G6102" s="9"/>
      <c r="I6102" s="9"/>
      <c r="L6102" s="9"/>
      <c r="O6102" s="9"/>
      <c r="P6102" s="9"/>
      <c r="R6102" s="9"/>
      <c r="U6102" s="9"/>
      <c r="AP6102" s="9"/>
      <c r="AS6102" s="9"/>
      <c r="AV6102" s="9"/>
      <c r="AW6102" s="9"/>
      <c r="AY6102" s="9"/>
      <c r="BB6102" s="9"/>
    </row>
    <row r="6103" spans="3:54">
      <c r="C6103" s="9"/>
      <c r="F6103" s="9"/>
      <c r="G6103" s="9"/>
      <c r="I6103" s="9"/>
      <c r="L6103" s="9"/>
      <c r="O6103" s="9"/>
      <c r="P6103" s="9"/>
      <c r="R6103" s="9"/>
      <c r="U6103" s="9"/>
      <c r="AP6103" s="9"/>
      <c r="AS6103" s="9"/>
      <c r="AV6103" s="9"/>
      <c r="AW6103" s="9"/>
      <c r="AY6103" s="9"/>
      <c r="BB6103" s="9"/>
    </row>
    <row r="6104" spans="3:54">
      <c r="C6104" s="9"/>
      <c r="F6104" s="9"/>
      <c r="G6104" s="9"/>
      <c r="I6104" s="9"/>
      <c r="L6104" s="9"/>
      <c r="O6104" s="9"/>
      <c r="P6104" s="9"/>
      <c r="R6104" s="9"/>
      <c r="U6104" s="9"/>
      <c r="AP6104" s="9"/>
      <c r="AS6104" s="9"/>
      <c r="AV6104" s="9"/>
      <c r="AW6104" s="9"/>
      <c r="AY6104" s="9"/>
      <c r="BB6104" s="9"/>
    </row>
    <row r="6105" spans="3:54">
      <c r="C6105" s="9"/>
      <c r="F6105" s="9"/>
      <c r="G6105" s="9"/>
      <c r="I6105" s="9"/>
      <c r="L6105" s="9"/>
      <c r="O6105" s="9"/>
      <c r="P6105" s="9"/>
      <c r="R6105" s="9"/>
      <c r="U6105" s="9"/>
      <c r="AP6105" s="9"/>
      <c r="AS6105" s="9"/>
      <c r="AV6105" s="9"/>
      <c r="AW6105" s="9"/>
      <c r="AY6105" s="9"/>
      <c r="BB6105" s="9"/>
    </row>
    <row r="6106" spans="3:54">
      <c r="C6106" s="9"/>
      <c r="F6106" s="9"/>
      <c r="G6106" s="9"/>
      <c r="I6106" s="9"/>
      <c r="L6106" s="9"/>
      <c r="O6106" s="9"/>
      <c r="P6106" s="9"/>
      <c r="R6106" s="9"/>
      <c r="U6106" s="9"/>
      <c r="AP6106" s="9"/>
      <c r="AS6106" s="9"/>
      <c r="AV6106" s="9"/>
      <c r="AW6106" s="9"/>
      <c r="AY6106" s="9"/>
      <c r="BB6106" s="9"/>
    </row>
    <row r="6107" spans="3:54">
      <c r="C6107" s="9"/>
      <c r="F6107" s="9"/>
      <c r="G6107" s="9"/>
      <c r="I6107" s="9"/>
      <c r="L6107" s="9"/>
      <c r="O6107" s="9"/>
      <c r="P6107" s="9"/>
      <c r="R6107" s="9"/>
      <c r="U6107" s="9"/>
      <c r="AP6107" s="9"/>
      <c r="AS6107" s="9"/>
      <c r="AV6107" s="9"/>
      <c r="AW6107" s="9"/>
      <c r="AY6107" s="9"/>
      <c r="BB6107" s="9"/>
    </row>
    <row r="6108" spans="3:54">
      <c r="C6108" s="9"/>
      <c r="F6108" s="9"/>
      <c r="G6108" s="9"/>
      <c r="I6108" s="9"/>
      <c r="L6108" s="9"/>
      <c r="O6108" s="9"/>
      <c r="P6108" s="9"/>
      <c r="R6108" s="9"/>
      <c r="U6108" s="9"/>
      <c r="AP6108" s="9"/>
      <c r="AS6108" s="9"/>
      <c r="AV6108" s="9"/>
      <c r="AW6108" s="9"/>
      <c r="AY6108" s="9"/>
      <c r="BB6108" s="9"/>
    </row>
    <row r="6109" spans="3:54">
      <c r="C6109" s="9"/>
      <c r="F6109" s="9"/>
      <c r="G6109" s="9"/>
      <c r="I6109" s="9"/>
      <c r="L6109" s="9"/>
      <c r="O6109" s="9"/>
      <c r="P6109" s="9"/>
      <c r="R6109" s="9"/>
      <c r="U6109" s="9"/>
      <c r="AP6109" s="9"/>
      <c r="AS6109" s="9"/>
      <c r="AV6109" s="9"/>
      <c r="AW6109" s="9"/>
      <c r="AY6109" s="9"/>
      <c r="BB6109" s="9"/>
    </row>
    <row r="6110" spans="3:54">
      <c r="C6110" s="9"/>
      <c r="F6110" s="9"/>
      <c r="G6110" s="9"/>
      <c r="I6110" s="9"/>
      <c r="L6110" s="9"/>
      <c r="O6110" s="9"/>
      <c r="P6110" s="9"/>
      <c r="R6110" s="9"/>
      <c r="U6110" s="9"/>
      <c r="AP6110" s="9"/>
      <c r="AS6110" s="9"/>
      <c r="AV6110" s="9"/>
      <c r="AW6110" s="9"/>
      <c r="AY6110" s="9"/>
      <c r="BB6110" s="9"/>
    </row>
    <row r="6111" spans="3:54">
      <c r="C6111" s="9"/>
      <c r="F6111" s="9"/>
      <c r="G6111" s="9"/>
      <c r="I6111" s="9"/>
      <c r="L6111" s="9"/>
      <c r="O6111" s="9"/>
      <c r="P6111" s="9"/>
      <c r="R6111" s="9"/>
      <c r="U6111" s="9"/>
      <c r="AP6111" s="9"/>
      <c r="AS6111" s="9"/>
      <c r="AV6111" s="9"/>
      <c r="AW6111" s="9"/>
      <c r="AY6111" s="9"/>
      <c r="BB6111" s="9"/>
    </row>
    <row r="6112" spans="3:54">
      <c r="C6112" s="9"/>
      <c r="F6112" s="9"/>
      <c r="G6112" s="9"/>
      <c r="I6112" s="9"/>
      <c r="L6112" s="9"/>
      <c r="O6112" s="9"/>
      <c r="P6112" s="9"/>
      <c r="R6112" s="9"/>
      <c r="U6112" s="9"/>
      <c r="AP6112" s="9"/>
      <c r="AS6112" s="9"/>
      <c r="AV6112" s="9"/>
      <c r="AW6112" s="9"/>
      <c r="AY6112" s="9"/>
      <c r="BB6112" s="9"/>
    </row>
    <row r="6113" spans="3:54">
      <c r="C6113" s="9"/>
      <c r="F6113" s="9"/>
      <c r="G6113" s="9"/>
      <c r="I6113" s="9"/>
      <c r="L6113" s="9"/>
      <c r="O6113" s="9"/>
      <c r="P6113" s="9"/>
      <c r="R6113" s="9"/>
      <c r="U6113" s="9"/>
      <c r="AP6113" s="9"/>
      <c r="AS6113" s="9"/>
      <c r="AV6113" s="9"/>
      <c r="AW6113" s="9"/>
      <c r="AY6113" s="9"/>
      <c r="BB6113" s="9"/>
    </row>
    <row r="6114" spans="3:54">
      <c r="C6114" s="9"/>
      <c r="F6114" s="9"/>
      <c r="G6114" s="9"/>
      <c r="I6114" s="9"/>
      <c r="L6114" s="9"/>
      <c r="O6114" s="9"/>
      <c r="P6114" s="9"/>
      <c r="R6114" s="9"/>
      <c r="U6114" s="9"/>
      <c r="AP6114" s="9"/>
      <c r="AS6114" s="9"/>
      <c r="AV6114" s="9"/>
      <c r="AW6114" s="9"/>
      <c r="AY6114" s="9"/>
      <c r="BB6114" s="9"/>
    </row>
    <row r="6115" spans="3:54">
      <c r="C6115" s="9"/>
      <c r="F6115" s="9"/>
      <c r="G6115" s="9"/>
      <c r="I6115" s="9"/>
      <c r="L6115" s="9"/>
      <c r="O6115" s="9"/>
      <c r="P6115" s="9"/>
      <c r="R6115" s="9"/>
      <c r="U6115" s="9"/>
      <c r="AP6115" s="9"/>
      <c r="AS6115" s="9"/>
      <c r="AV6115" s="9"/>
      <c r="AW6115" s="9"/>
      <c r="AY6115" s="9"/>
      <c r="BB6115" s="9"/>
    </row>
    <row r="6116" spans="3:54">
      <c r="C6116" s="9"/>
      <c r="F6116" s="9"/>
      <c r="G6116" s="9"/>
      <c r="I6116" s="9"/>
      <c r="L6116" s="9"/>
      <c r="O6116" s="9"/>
      <c r="P6116" s="9"/>
      <c r="R6116" s="9"/>
      <c r="U6116" s="9"/>
      <c r="AP6116" s="9"/>
      <c r="AS6116" s="9"/>
      <c r="AV6116" s="9"/>
      <c r="AW6116" s="9"/>
      <c r="AY6116" s="9"/>
      <c r="BB6116" s="9"/>
    </row>
    <row r="6117" spans="3:54">
      <c r="C6117" s="9"/>
      <c r="F6117" s="9"/>
      <c r="G6117" s="9"/>
      <c r="I6117" s="9"/>
      <c r="L6117" s="9"/>
      <c r="O6117" s="9"/>
      <c r="P6117" s="9"/>
      <c r="R6117" s="9"/>
      <c r="U6117" s="9"/>
      <c r="AP6117" s="9"/>
      <c r="AS6117" s="9"/>
      <c r="AV6117" s="9"/>
      <c r="AW6117" s="9"/>
      <c r="AY6117" s="9"/>
      <c r="BB6117" s="9"/>
    </row>
    <row r="6118" spans="3:54">
      <c r="C6118" s="9"/>
      <c r="F6118" s="9"/>
      <c r="G6118" s="9"/>
      <c r="I6118" s="9"/>
      <c r="L6118" s="9"/>
      <c r="O6118" s="9"/>
      <c r="P6118" s="9"/>
      <c r="R6118" s="9"/>
      <c r="U6118" s="9"/>
      <c r="AP6118" s="9"/>
      <c r="AS6118" s="9"/>
      <c r="AV6118" s="9"/>
      <c r="AW6118" s="9"/>
      <c r="AY6118" s="9"/>
      <c r="BB6118" s="9"/>
    </row>
    <row r="6119" spans="3:54">
      <c r="C6119" s="9"/>
      <c r="F6119" s="9"/>
      <c r="G6119" s="9"/>
      <c r="I6119" s="9"/>
      <c r="L6119" s="9"/>
      <c r="O6119" s="9"/>
      <c r="P6119" s="9"/>
      <c r="R6119" s="9"/>
      <c r="U6119" s="9"/>
      <c r="AP6119" s="9"/>
      <c r="AS6119" s="9"/>
      <c r="AV6119" s="9"/>
      <c r="AW6119" s="9"/>
      <c r="AY6119" s="9"/>
      <c r="BB6119" s="9"/>
    </row>
    <row r="6120" spans="3:54">
      <c r="C6120" s="9"/>
      <c r="F6120" s="9"/>
      <c r="G6120" s="9"/>
      <c r="I6120" s="9"/>
      <c r="L6120" s="9"/>
      <c r="O6120" s="9"/>
      <c r="P6120" s="9"/>
      <c r="R6120" s="9"/>
      <c r="U6120" s="9"/>
      <c r="AP6120" s="9"/>
      <c r="AS6120" s="9"/>
      <c r="AV6120" s="9"/>
      <c r="AW6120" s="9"/>
      <c r="AY6120" s="9"/>
      <c r="BB6120" s="9"/>
    </row>
    <row r="6121" spans="3:54">
      <c r="C6121" s="9"/>
      <c r="F6121" s="9"/>
      <c r="G6121" s="9"/>
      <c r="I6121" s="9"/>
      <c r="L6121" s="9"/>
      <c r="O6121" s="9"/>
      <c r="P6121" s="9"/>
      <c r="R6121" s="9"/>
      <c r="U6121" s="9"/>
      <c r="AP6121" s="9"/>
      <c r="AS6121" s="9"/>
      <c r="AV6121" s="9"/>
      <c r="AW6121" s="9"/>
      <c r="AY6121" s="9"/>
      <c r="BB6121" s="9"/>
    </row>
    <row r="6122" spans="3:54">
      <c r="C6122" s="9"/>
      <c r="F6122" s="9"/>
      <c r="G6122" s="9"/>
      <c r="I6122" s="9"/>
      <c r="L6122" s="9"/>
      <c r="O6122" s="9"/>
      <c r="P6122" s="9"/>
      <c r="R6122" s="9"/>
      <c r="U6122" s="9"/>
      <c r="AP6122" s="9"/>
      <c r="AS6122" s="9"/>
      <c r="AV6122" s="9"/>
      <c r="AW6122" s="9"/>
      <c r="AY6122" s="9"/>
      <c r="BB6122" s="9"/>
    </row>
    <row r="6123" spans="3:54">
      <c r="C6123" s="9"/>
      <c r="F6123" s="9"/>
      <c r="G6123" s="9"/>
      <c r="I6123" s="9"/>
      <c r="L6123" s="9"/>
      <c r="O6123" s="9"/>
      <c r="P6123" s="9"/>
      <c r="R6123" s="9"/>
      <c r="U6123" s="9"/>
      <c r="AP6123" s="9"/>
      <c r="AS6123" s="9"/>
      <c r="AV6123" s="9"/>
      <c r="AW6123" s="9"/>
      <c r="AY6123" s="9"/>
      <c r="BB6123" s="9"/>
    </row>
    <row r="6124" spans="3:54">
      <c r="C6124" s="9"/>
      <c r="F6124" s="9"/>
      <c r="G6124" s="9"/>
      <c r="I6124" s="9"/>
      <c r="L6124" s="9"/>
      <c r="O6124" s="9"/>
      <c r="P6124" s="9"/>
      <c r="R6124" s="9"/>
      <c r="U6124" s="9"/>
      <c r="AP6124" s="9"/>
      <c r="AS6124" s="9"/>
      <c r="AV6124" s="9"/>
      <c r="AW6124" s="9"/>
      <c r="AY6124" s="9"/>
      <c r="BB6124" s="9"/>
    </row>
    <row r="6125" spans="3:54">
      <c r="C6125" s="9"/>
      <c r="F6125" s="9"/>
      <c r="G6125" s="9"/>
      <c r="I6125" s="9"/>
      <c r="L6125" s="9"/>
      <c r="O6125" s="9"/>
      <c r="P6125" s="9"/>
      <c r="R6125" s="9"/>
      <c r="U6125" s="9"/>
      <c r="AP6125" s="9"/>
      <c r="AS6125" s="9"/>
      <c r="AV6125" s="9"/>
      <c r="AW6125" s="9"/>
      <c r="AY6125" s="9"/>
      <c r="BB6125" s="9"/>
    </row>
    <row r="6126" spans="3:54">
      <c r="C6126" s="9"/>
      <c r="F6126" s="9"/>
      <c r="G6126" s="9"/>
      <c r="I6126" s="9"/>
      <c r="L6126" s="9"/>
      <c r="O6126" s="9"/>
      <c r="P6126" s="9"/>
      <c r="R6126" s="9"/>
      <c r="U6126" s="9"/>
      <c r="AP6126" s="9"/>
      <c r="AS6126" s="9"/>
      <c r="AV6126" s="9"/>
      <c r="AW6126" s="9"/>
      <c r="AY6126" s="9"/>
      <c r="BB6126" s="9"/>
    </row>
    <row r="6127" spans="3:54">
      <c r="C6127" s="9"/>
      <c r="F6127" s="9"/>
      <c r="G6127" s="9"/>
      <c r="I6127" s="9"/>
      <c r="L6127" s="9"/>
      <c r="O6127" s="9"/>
      <c r="P6127" s="9"/>
      <c r="R6127" s="9"/>
      <c r="U6127" s="9"/>
      <c r="AP6127" s="9"/>
      <c r="AS6127" s="9"/>
      <c r="AV6127" s="9"/>
      <c r="AW6127" s="9"/>
      <c r="AY6127" s="9"/>
      <c r="BB6127" s="9"/>
    </row>
    <row r="6128" spans="3:54">
      <c r="C6128" s="9"/>
      <c r="F6128" s="9"/>
      <c r="G6128" s="9"/>
      <c r="I6128" s="9"/>
      <c r="L6128" s="9"/>
      <c r="O6128" s="9"/>
      <c r="P6128" s="9"/>
      <c r="R6128" s="9"/>
      <c r="U6128" s="9"/>
      <c r="AP6128" s="9"/>
      <c r="AS6128" s="9"/>
      <c r="AV6128" s="9"/>
      <c r="AW6128" s="9"/>
      <c r="AY6128" s="9"/>
      <c r="BB6128" s="9"/>
    </row>
    <row r="6129" spans="3:54">
      <c r="C6129" s="9"/>
      <c r="F6129" s="9"/>
      <c r="G6129" s="9"/>
      <c r="I6129" s="9"/>
      <c r="L6129" s="9"/>
      <c r="O6129" s="9"/>
      <c r="P6129" s="9"/>
      <c r="R6129" s="9"/>
      <c r="U6129" s="9"/>
      <c r="AP6129" s="9"/>
      <c r="AS6129" s="9"/>
      <c r="AV6129" s="9"/>
      <c r="AW6129" s="9"/>
      <c r="AY6129" s="9"/>
      <c r="BB6129" s="9"/>
    </row>
    <row r="6130" spans="3:54">
      <c r="C6130" s="9"/>
      <c r="F6130" s="9"/>
      <c r="G6130" s="9"/>
      <c r="I6130" s="9"/>
      <c r="L6130" s="9"/>
      <c r="O6130" s="9"/>
      <c r="P6130" s="9"/>
      <c r="R6130" s="9"/>
      <c r="U6130" s="9"/>
      <c r="AP6130" s="9"/>
      <c r="AS6130" s="9"/>
      <c r="AV6130" s="9"/>
      <c r="AW6130" s="9"/>
      <c r="AY6130" s="9"/>
      <c r="BB6130" s="9"/>
    </row>
    <row r="6131" spans="3:54">
      <c r="C6131" s="9"/>
      <c r="F6131" s="9"/>
      <c r="G6131" s="9"/>
      <c r="I6131" s="9"/>
      <c r="L6131" s="9"/>
      <c r="O6131" s="9"/>
      <c r="P6131" s="9"/>
      <c r="R6131" s="9"/>
      <c r="U6131" s="9"/>
      <c r="AP6131" s="9"/>
      <c r="AS6131" s="9"/>
      <c r="AV6131" s="9"/>
      <c r="AW6131" s="9"/>
      <c r="AY6131" s="9"/>
      <c r="BB6131" s="9"/>
    </row>
    <row r="6132" spans="3:54">
      <c r="C6132" s="9"/>
      <c r="F6132" s="9"/>
      <c r="G6132" s="9"/>
      <c r="I6132" s="9"/>
      <c r="L6132" s="9"/>
      <c r="O6132" s="9"/>
      <c r="P6132" s="9"/>
      <c r="R6132" s="9"/>
      <c r="U6132" s="9"/>
      <c r="AP6132" s="9"/>
      <c r="AS6132" s="9"/>
      <c r="AV6132" s="9"/>
      <c r="AW6132" s="9"/>
      <c r="AY6132" s="9"/>
      <c r="BB6132" s="9"/>
    </row>
    <row r="6133" spans="3:54">
      <c r="C6133" s="9"/>
      <c r="F6133" s="9"/>
      <c r="G6133" s="9"/>
      <c r="I6133" s="9"/>
      <c r="L6133" s="9"/>
      <c r="O6133" s="9"/>
      <c r="P6133" s="9"/>
      <c r="R6133" s="9"/>
      <c r="U6133" s="9"/>
      <c r="AP6133" s="9"/>
      <c r="AS6133" s="9"/>
      <c r="AV6133" s="9"/>
      <c r="AW6133" s="9"/>
      <c r="AY6133" s="9"/>
      <c r="BB6133" s="9"/>
    </row>
    <row r="6134" spans="3:54">
      <c r="C6134" s="9"/>
      <c r="F6134" s="9"/>
      <c r="G6134" s="9"/>
      <c r="I6134" s="9"/>
      <c r="L6134" s="9"/>
      <c r="O6134" s="9"/>
      <c r="P6134" s="9"/>
      <c r="R6134" s="9"/>
      <c r="U6134" s="9"/>
      <c r="AP6134" s="9"/>
      <c r="AS6134" s="9"/>
      <c r="AV6134" s="9"/>
      <c r="AW6134" s="9"/>
      <c r="AY6134" s="9"/>
      <c r="BB6134" s="9"/>
    </row>
    <row r="6135" spans="3:54">
      <c r="C6135" s="9"/>
      <c r="F6135" s="9"/>
      <c r="G6135" s="9"/>
      <c r="I6135" s="9"/>
      <c r="L6135" s="9"/>
      <c r="O6135" s="9"/>
      <c r="P6135" s="9"/>
      <c r="R6135" s="9"/>
      <c r="U6135" s="9"/>
      <c r="AP6135" s="9"/>
      <c r="AS6135" s="9"/>
      <c r="AV6135" s="9"/>
      <c r="AW6135" s="9"/>
      <c r="AY6135" s="9"/>
      <c r="BB6135" s="9"/>
    </row>
    <row r="6136" spans="3:54">
      <c r="C6136" s="9"/>
      <c r="F6136" s="9"/>
      <c r="G6136" s="9"/>
      <c r="I6136" s="9"/>
      <c r="L6136" s="9"/>
      <c r="O6136" s="9"/>
      <c r="P6136" s="9"/>
      <c r="R6136" s="9"/>
      <c r="U6136" s="9"/>
      <c r="AP6136" s="9"/>
      <c r="AS6136" s="9"/>
      <c r="AV6136" s="9"/>
      <c r="AW6136" s="9"/>
      <c r="AY6136" s="9"/>
      <c r="BB6136" s="9"/>
    </row>
    <row r="6137" spans="3:54">
      <c r="C6137" s="9"/>
      <c r="F6137" s="9"/>
      <c r="G6137" s="9"/>
      <c r="I6137" s="9"/>
      <c r="L6137" s="9"/>
      <c r="O6137" s="9"/>
      <c r="P6137" s="9"/>
      <c r="R6137" s="9"/>
      <c r="U6137" s="9"/>
      <c r="AP6137" s="9"/>
      <c r="AS6137" s="9"/>
      <c r="AV6137" s="9"/>
      <c r="AW6137" s="9"/>
      <c r="AY6137" s="9"/>
      <c r="BB6137" s="9"/>
    </row>
    <row r="6138" spans="3:54">
      <c r="C6138" s="9"/>
      <c r="F6138" s="9"/>
      <c r="G6138" s="9"/>
      <c r="I6138" s="9"/>
      <c r="L6138" s="9"/>
      <c r="O6138" s="9"/>
      <c r="P6138" s="9"/>
      <c r="R6138" s="9"/>
      <c r="U6138" s="9"/>
      <c r="AP6138" s="9"/>
      <c r="AS6138" s="9"/>
      <c r="AV6138" s="9"/>
      <c r="AW6138" s="9"/>
      <c r="AY6138" s="9"/>
      <c r="BB6138" s="9"/>
    </row>
    <row r="6139" spans="3:54">
      <c r="C6139" s="9"/>
      <c r="F6139" s="9"/>
      <c r="G6139" s="9"/>
      <c r="I6139" s="9"/>
      <c r="L6139" s="9"/>
      <c r="O6139" s="9"/>
      <c r="P6139" s="9"/>
      <c r="R6139" s="9"/>
      <c r="U6139" s="9"/>
      <c r="AP6139" s="9"/>
      <c r="AS6139" s="9"/>
      <c r="AV6139" s="9"/>
      <c r="AW6139" s="9"/>
      <c r="AY6139" s="9"/>
      <c r="BB6139" s="9"/>
    </row>
    <row r="6140" spans="3:54">
      <c r="C6140" s="9"/>
      <c r="F6140" s="9"/>
      <c r="G6140" s="9"/>
      <c r="I6140" s="9"/>
      <c r="L6140" s="9"/>
      <c r="O6140" s="9"/>
      <c r="P6140" s="9"/>
      <c r="R6140" s="9"/>
      <c r="U6140" s="9"/>
      <c r="AP6140" s="9"/>
      <c r="AS6140" s="9"/>
      <c r="AV6140" s="9"/>
      <c r="AW6140" s="9"/>
      <c r="AY6140" s="9"/>
      <c r="BB6140" s="9"/>
    </row>
    <row r="6141" spans="3:54">
      <c r="C6141" s="9"/>
      <c r="F6141" s="9"/>
      <c r="G6141" s="9"/>
      <c r="I6141" s="9"/>
      <c r="L6141" s="9"/>
      <c r="O6141" s="9"/>
      <c r="P6141" s="9"/>
      <c r="R6141" s="9"/>
      <c r="U6141" s="9"/>
      <c r="AP6141" s="9"/>
      <c r="AS6141" s="9"/>
      <c r="AV6141" s="9"/>
      <c r="AW6141" s="9"/>
      <c r="AY6141" s="9"/>
      <c r="BB6141" s="9"/>
    </row>
    <row r="6142" spans="3:54">
      <c r="C6142" s="9"/>
      <c r="F6142" s="9"/>
      <c r="G6142" s="9"/>
      <c r="I6142" s="9"/>
      <c r="L6142" s="9"/>
      <c r="O6142" s="9"/>
      <c r="P6142" s="9"/>
      <c r="R6142" s="9"/>
      <c r="U6142" s="9"/>
      <c r="AP6142" s="9"/>
      <c r="AS6142" s="9"/>
      <c r="AV6142" s="9"/>
      <c r="AW6142" s="9"/>
      <c r="AY6142" s="9"/>
      <c r="BB6142" s="9"/>
    </row>
    <row r="6143" spans="3:54">
      <c r="C6143" s="9"/>
      <c r="F6143" s="9"/>
      <c r="G6143" s="9"/>
      <c r="I6143" s="9"/>
      <c r="L6143" s="9"/>
      <c r="O6143" s="9"/>
      <c r="P6143" s="9"/>
      <c r="R6143" s="9"/>
      <c r="U6143" s="9"/>
      <c r="AP6143" s="9"/>
      <c r="AS6143" s="9"/>
      <c r="AV6143" s="9"/>
      <c r="AW6143" s="9"/>
      <c r="AY6143" s="9"/>
      <c r="BB6143" s="9"/>
    </row>
    <row r="6144" spans="3:54">
      <c r="C6144" s="9"/>
      <c r="F6144" s="9"/>
      <c r="G6144" s="9"/>
      <c r="I6144" s="9"/>
      <c r="L6144" s="9"/>
      <c r="O6144" s="9"/>
      <c r="P6144" s="9"/>
      <c r="R6144" s="9"/>
      <c r="U6144" s="9"/>
      <c r="AP6144" s="9"/>
      <c r="AS6144" s="9"/>
      <c r="AV6144" s="9"/>
      <c r="AW6144" s="9"/>
      <c r="AY6144" s="9"/>
      <c r="BB6144" s="9"/>
    </row>
    <row r="6145" spans="3:54">
      <c r="C6145" s="9"/>
      <c r="F6145" s="9"/>
      <c r="G6145" s="9"/>
      <c r="I6145" s="9"/>
      <c r="L6145" s="9"/>
      <c r="O6145" s="9"/>
      <c r="P6145" s="9"/>
      <c r="R6145" s="9"/>
      <c r="U6145" s="9"/>
      <c r="AP6145" s="9"/>
      <c r="AS6145" s="9"/>
      <c r="AV6145" s="9"/>
      <c r="AW6145" s="9"/>
      <c r="AY6145" s="9"/>
      <c r="BB6145" s="9"/>
    </row>
    <row r="6146" spans="3:54">
      <c r="C6146" s="9"/>
      <c r="F6146" s="9"/>
      <c r="G6146" s="9"/>
      <c r="I6146" s="9"/>
      <c r="L6146" s="9"/>
      <c r="O6146" s="9"/>
      <c r="P6146" s="9"/>
      <c r="R6146" s="9"/>
      <c r="U6146" s="9"/>
      <c r="AP6146" s="9"/>
      <c r="AS6146" s="9"/>
      <c r="AV6146" s="9"/>
      <c r="AW6146" s="9"/>
      <c r="AY6146" s="9"/>
      <c r="BB6146" s="9"/>
    </row>
    <row r="6147" spans="3:54">
      <c r="C6147" s="9"/>
      <c r="F6147" s="9"/>
      <c r="G6147" s="9"/>
      <c r="I6147" s="9"/>
      <c r="L6147" s="9"/>
      <c r="O6147" s="9"/>
      <c r="P6147" s="9"/>
      <c r="R6147" s="9"/>
      <c r="U6147" s="9"/>
      <c r="AP6147" s="9"/>
      <c r="AS6147" s="9"/>
      <c r="AV6147" s="9"/>
      <c r="AW6147" s="9"/>
      <c r="AY6147" s="9"/>
      <c r="BB6147" s="9"/>
    </row>
    <row r="6148" spans="3:54">
      <c r="C6148" s="9"/>
      <c r="F6148" s="9"/>
      <c r="G6148" s="9"/>
      <c r="I6148" s="9"/>
      <c r="L6148" s="9"/>
      <c r="O6148" s="9"/>
      <c r="P6148" s="9"/>
      <c r="R6148" s="9"/>
      <c r="U6148" s="9"/>
      <c r="AP6148" s="9"/>
      <c r="AS6148" s="9"/>
      <c r="AV6148" s="9"/>
      <c r="AW6148" s="9"/>
      <c r="AY6148" s="9"/>
      <c r="BB6148" s="9"/>
    </row>
    <row r="6149" spans="3:54">
      <c r="C6149" s="9"/>
      <c r="F6149" s="9"/>
      <c r="G6149" s="9"/>
      <c r="I6149" s="9"/>
      <c r="L6149" s="9"/>
      <c r="O6149" s="9"/>
      <c r="P6149" s="9"/>
      <c r="R6149" s="9"/>
      <c r="U6149" s="9"/>
      <c r="AP6149" s="9"/>
      <c r="AS6149" s="9"/>
      <c r="AV6149" s="9"/>
      <c r="AW6149" s="9"/>
      <c r="AY6149" s="9"/>
      <c r="BB6149" s="9"/>
    </row>
    <row r="6150" spans="3:54">
      <c r="C6150" s="9"/>
      <c r="F6150" s="9"/>
      <c r="G6150" s="9"/>
      <c r="I6150" s="9"/>
      <c r="L6150" s="9"/>
      <c r="O6150" s="9"/>
      <c r="P6150" s="9"/>
      <c r="R6150" s="9"/>
      <c r="U6150" s="9"/>
      <c r="AP6150" s="9"/>
      <c r="AS6150" s="9"/>
      <c r="AV6150" s="9"/>
      <c r="AW6150" s="9"/>
      <c r="AY6150" s="9"/>
      <c r="BB6150" s="9"/>
    </row>
    <row r="6151" spans="3:54">
      <c r="C6151" s="9"/>
      <c r="F6151" s="9"/>
      <c r="G6151" s="9"/>
      <c r="I6151" s="9"/>
      <c r="L6151" s="9"/>
      <c r="O6151" s="9"/>
      <c r="P6151" s="9"/>
      <c r="R6151" s="9"/>
      <c r="U6151" s="9"/>
      <c r="AP6151" s="9"/>
      <c r="AS6151" s="9"/>
      <c r="AV6151" s="9"/>
      <c r="AW6151" s="9"/>
      <c r="AY6151" s="9"/>
      <c r="BB6151" s="9"/>
    </row>
    <row r="6152" spans="3:54">
      <c r="C6152" s="9"/>
      <c r="F6152" s="9"/>
      <c r="G6152" s="9"/>
      <c r="I6152" s="9"/>
      <c r="L6152" s="9"/>
      <c r="O6152" s="9"/>
      <c r="P6152" s="9"/>
      <c r="R6152" s="9"/>
      <c r="U6152" s="9"/>
      <c r="AP6152" s="9"/>
      <c r="AS6152" s="9"/>
      <c r="AV6152" s="9"/>
      <c r="AW6152" s="9"/>
      <c r="AY6152" s="9"/>
      <c r="BB6152" s="9"/>
    </row>
    <row r="6153" spans="3:54">
      <c r="C6153" s="9"/>
      <c r="F6153" s="9"/>
      <c r="G6153" s="9"/>
      <c r="I6153" s="9"/>
      <c r="L6153" s="9"/>
      <c r="O6153" s="9"/>
      <c r="P6153" s="9"/>
      <c r="R6153" s="9"/>
      <c r="U6153" s="9"/>
      <c r="AP6153" s="9"/>
      <c r="AS6153" s="9"/>
      <c r="AV6153" s="9"/>
      <c r="AW6153" s="9"/>
      <c r="AY6153" s="9"/>
      <c r="BB6153" s="9"/>
    </row>
    <row r="6154" spans="3:54">
      <c r="C6154" s="9"/>
      <c r="F6154" s="9"/>
      <c r="G6154" s="9"/>
      <c r="I6154" s="9"/>
      <c r="L6154" s="9"/>
      <c r="O6154" s="9"/>
      <c r="P6154" s="9"/>
      <c r="R6154" s="9"/>
      <c r="U6154" s="9"/>
      <c r="AP6154" s="9"/>
      <c r="AS6154" s="9"/>
      <c r="AV6154" s="9"/>
      <c r="AW6154" s="9"/>
      <c r="AY6154" s="9"/>
      <c r="BB6154" s="9"/>
    </row>
    <row r="6155" spans="3:54">
      <c r="C6155" s="9"/>
      <c r="F6155" s="9"/>
      <c r="G6155" s="9"/>
      <c r="I6155" s="9"/>
      <c r="L6155" s="9"/>
      <c r="O6155" s="9"/>
      <c r="P6155" s="9"/>
      <c r="R6155" s="9"/>
      <c r="U6155" s="9"/>
      <c r="AP6155" s="9"/>
      <c r="AS6155" s="9"/>
      <c r="AV6155" s="9"/>
      <c r="AW6155" s="9"/>
      <c r="AY6155" s="9"/>
      <c r="BB6155" s="9"/>
    </row>
    <row r="6156" spans="3:54">
      <c r="C6156" s="9"/>
      <c r="F6156" s="9"/>
      <c r="G6156" s="9"/>
      <c r="I6156" s="9"/>
      <c r="L6156" s="9"/>
      <c r="O6156" s="9"/>
      <c r="P6156" s="9"/>
      <c r="R6156" s="9"/>
      <c r="U6156" s="9"/>
      <c r="AP6156" s="9"/>
      <c r="AS6156" s="9"/>
      <c r="AV6156" s="9"/>
      <c r="AW6156" s="9"/>
      <c r="AY6156" s="9"/>
      <c r="BB6156" s="9"/>
    </row>
    <row r="6157" spans="3:54">
      <c r="C6157" s="9"/>
      <c r="F6157" s="9"/>
      <c r="G6157" s="9"/>
      <c r="I6157" s="9"/>
      <c r="L6157" s="9"/>
      <c r="O6157" s="9"/>
      <c r="P6157" s="9"/>
      <c r="R6157" s="9"/>
      <c r="U6157" s="9"/>
      <c r="AP6157" s="9"/>
      <c r="AS6157" s="9"/>
      <c r="AV6157" s="9"/>
      <c r="AW6157" s="9"/>
      <c r="AY6157" s="9"/>
      <c r="BB6157" s="9"/>
    </row>
    <row r="6158" spans="3:54">
      <c r="C6158" s="9"/>
      <c r="F6158" s="9"/>
      <c r="G6158" s="9"/>
      <c r="I6158" s="9"/>
      <c r="L6158" s="9"/>
      <c r="O6158" s="9"/>
      <c r="P6158" s="9"/>
      <c r="R6158" s="9"/>
      <c r="U6158" s="9"/>
      <c r="AP6158" s="9"/>
      <c r="AS6158" s="9"/>
      <c r="AV6158" s="9"/>
      <c r="AW6158" s="9"/>
      <c r="AY6158" s="9"/>
      <c r="BB6158" s="9"/>
    </row>
    <row r="6159" spans="3:54">
      <c r="C6159" s="9"/>
      <c r="F6159" s="9"/>
      <c r="G6159" s="9"/>
      <c r="I6159" s="9"/>
      <c r="L6159" s="9"/>
      <c r="O6159" s="9"/>
      <c r="P6159" s="9"/>
      <c r="R6159" s="9"/>
      <c r="U6159" s="9"/>
      <c r="AP6159" s="9"/>
      <c r="AS6159" s="9"/>
      <c r="AV6159" s="9"/>
      <c r="AW6159" s="9"/>
      <c r="AY6159" s="9"/>
      <c r="BB6159" s="9"/>
    </row>
    <row r="6160" spans="3:54">
      <c r="C6160" s="9"/>
      <c r="F6160" s="9"/>
      <c r="G6160" s="9"/>
      <c r="I6160" s="9"/>
      <c r="L6160" s="9"/>
      <c r="O6160" s="9"/>
      <c r="P6160" s="9"/>
      <c r="R6160" s="9"/>
      <c r="U6160" s="9"/>
      <c r="AP6160" s="9"/>
      <c r="AS6160" s="9"/>
      <c r="AV6160" s="9"/>
      <c r="AW6160" s="9"/>
      <c r="AY6160" s="9"/>
      <c r="BB6160" s="9"/>
    </row>
    <row r="6161" spans="3:54">
      <c r="C6161" s="9"/>
      <c r="F6161" s="9"/>
      <c r="G6161" s="9"/>
      <c r="I6161" s="9"/>
      <c r="L6161" s="9"/>
      <c r="O6161" s="9"/>
      <c r="P6161" s="9"/>
      <c r="R6161" s="9"/>
      <c r="U6161" s="9"/>
      <c r="AP6161" s="9"/>
      <c r="AS6161" s="9"/>
      <c r="AV6161" s="9"/>
      <c r="AW6161" s="9"/>
      <c r="AY6161" s="9"/>
      <c r="BB6161" s="9"/>
    </row>
    <row r="6162" spans="3:54">
      <c r="C6162" s="9"/>
      <c r="F6162" s="9"/>
      <c r="G6162" s="9"/>
      <c r="I6162" s="9"/>
      <c r="L6162" s="9"/>
      <c r="O6162" s="9"/>
      <c r="P6162" s="9"/>
      <c r="R6162" s="9"/>
      <c r="U6162" s="9"/>
      <c r="AP6162" s="9"/>
      <c r="AS6162" s="9"/>
      <c r="AV6162" s="9"/>
      <c r="AW6162" s="9"/>
      <c r="AY6162" s="9"/>
      <c r="BB6162" s="9"/>
    </row>
    <row r="6163" spans="3:54">
      <c r="C6163" s="9"/>
      <c r="F6163" s="9"/>
      <c r="G6163" s="9"/>
      <c r="I6163" s="9"/>
      <c r="L6163" s="9"/>
      <c r="O6163" s="9"/>
      <c r="P6163" s="9"/>
      <c r="R6163" s="9"/>
      <c r="U6163" s="9"/>
      <c r="AP6163" s="9"/>
      <c r="AS6163" s="9"/>
      <c r="AV6163" s="9"/>
      <c r="AW6163" s="9"/>
      <c r="AY6163" s="9"/>
      <c r="BB6163" s="9"/>
    </row>
    <row r="6164" spans="3:54">
      <c r="C6164" s="9"/>
      <c r="F6164" s="9"/>
      <c r="G6164" s="9"/>
      <c r="I6164" s="9"/>
      <c r="L6164" s="9"/>
      <c r="O6164" s="9"/>
      <c r="P6164" s="9"/>
      <c r="R6164" s="9"/>
      <c r="U6164" s="9"/>
      <c r="AP6164" s="9"/>
      <c r="AS6164" s="9"/>
      <c r="AV6164" s="9"/>
      <c r="AW6164" s="9"/>
      <c r="AY6164" s="9"/>
      <c r="BB6164" s="9"/>
    </row>
    <row r="6165" spans="3:54">
      <c r="C6165" s="9"/>
      <c r="F6165" s="9"/>
      <c r="G6165" s="9"/>
      <c r="I6165" s="9"/>
      <c r="L6165" s="9"/>
      <c r="O6165" s="9"/>
      <c r="P6165" s="9"/>
      <c r="R6165" s="9"/>
      <c r="U6165" s="9"/>
      <c r="AP6165" s="9"/>
      <c r="AS6165" s="9"/>
      <c r="AV6165" s="9"/>
      <c r="AW6165" s="9"/>
      <c r="AY6165" s="9"/>
      <c r="BB6165" s="9"/>
    </row>
    <row r="6166" spans="3:54">
      <c r="C6166" s="9"/>
      <c r="F6166" s="9"/>
      <c r="G6166" s="9"/>
      <c r="I6166" s="9"/>
      <c r="L6166" s="9"/>
      <c r="O6166" s="9"/>
      <c r="P6166" s="9"/>
      <c r="R6166" s="9"/>
      <c r="U6166" s="9"/>
      <c r="AP6166" s="9"/>
      <c r="AS6166" s="9"/>
      <c r="AV6166" s="9"/>
      <c r="AW6166" s="9"/>
      <c r="AY6166" s="9"/>
      <c r="BB6166" s="9"/>
    </row>
    <row r="6167" spans="3:54">
      <c r="C6167" s="9"/>
      <c r="F6167" s="9"/>
      <c r="G6167" s="9"/>
      <c r="I6167" s="9"/>
      <c r="L6167" s="9"/>
      <c r="O6167" s="9"/>
      <c r="P6167" s="9"/>
      <c r="R6167" s="9"/>
      <c r="U6167" s="9"/>
      <c r="AP6167" s="9"/>
      <c r="AS6167" s="9"/>
      <c r="AV6167" s="9"/>
      <c r="AW6167" s="9"/>
      <c r="AY6167" s="9"/>
      <c r="BB6167" s="9"/>
    </row>
    <row r="6168" spans="3:54">
      <c r="C6168" s="9"/>
      <c r="F6168" s="9"/>
      <c r="G6168" s="9"/>
      <c r="I6168" s="9"/>
      <c r="L6168" s="9"/>
      <c r="O6168" s="9"/>
      <c r="P6168" s="9"/>
      <c r="R6168" s="9"/>
      <c r="U6168" s="9"/>
      <c r="AP6168" s="9"/>
      <c r="AS6168" s="9"/>
      <c r="AV6168" s="9"/>
      <c r="AW6168" s="9"/>
      <c r="AY6168" s="9"/>
      <c r="BB6168" s="9"/>
    </row>
    <row r="6169" spans="3:54">
      <c r="C6169" s="9"/>
      <c r="F6169" s="9"/>
      <c r="G6169" s="9"/>
      <c r="I6169" s="9"/>
      <c r="L6169" s="9"/>
      <c r="O6169" s="9"/>
      <c r="P6169" s="9"/>
      <c r="R6169" s="9"/>
      <c r="U6169" s="9"/>
      <c r="AP6169" s="9"/>
      <c r="AS6169" s="9"/>
      <c r="AV6169" s="9"/>
      <c r="AW6169" s="9"/>
      <c r="AY6169" s="9"/>
      <c r="BB6169" s="9"/>
    </row>
    <row r="6170" spans="3:54">
      <c r="C6170" s="9"/>
      <c r="F6170" s="9"/>
      <c r="G6170" s="9"/>
      <c r="I6170" s="9"/>
      <c r="L6170" s="9"/>
      <c r="O6170" s="9"/>
      <c r="P6170" s="9"/>
      <c r="R6170" s="9"/>
      <c r="U6170" s="9"/>
      <c r="AP6170" s="9"/>
      <c r="AS6170" s="9"/>
      <c r="AV6170" s="9"/>
      <c r="AW6170" s="9"/>
      <c r="AY6170" s="9"/>
      <c r="BB6170" s="9"/>
    </row>
    <row r="6171" spans="3:54">
      <c r="C6171" s="9"/>
      <c r="F6171" s="9"/>
      <c r="G6171" s="9"/>
      <c r="I6171" s="9"/>
      <c r="L6171" s="9"/>
      <c r="O6171" s="9"/>
      <c r="P6171" s="9"/>
      <c r="R6171" s="9"/>
      <c r="U6171" s="9"/>
      <c r="AP6171" s="9"/>
      <c r="AS6171" s="9"/>
      <c r="AV6171" s="9"/>
      <c r="AW6171" s="9"/>
      <c r="AY6171" s="9"/>
      <c r="BB6171" s="9"/>
    </row>
    <row r="6172" spans="3:54">
      <c r="C6172" s="9"/>
      <c r="F6172" s="9"/>
      <c r="G6172" s="9"/>
      <c r="I6172" s="9"/>
      <c r="L6172" s="9"/>
      <c r="O6172" s="9"/>
      <c r="P6172" s="9"/>
      <c r="R6172" s="9"/>
      <c r="U6172" s="9"/>
      <c r="AP6172" s="9"/>
      <c r="AS6172" s="9"/>
      <c r="AV6172" s="9"/>
      <c r="AW6172" s="9"/>
      <c r="AY6172" s="9"/>
      <c r="BB6172" s="9"/>
    </row>
    <row r="6173" spans="3:54">
      <c r="C6173" s="9"/>
      <c r="F6173" s="9"/>
      <c r="G6173" s="9"/>
      <c r="I6173" s="9"/>
      <c r="L6173" s="9"/>
      <c r="O6173" s="9"/>
      <c r="P6173" s="9"/>
      <c r="R6173" s="9"/>
      <c r="U6173" s="9"/>
      <c r="AP6173" s="9"/>
      <c r="AS6173" s="9"/>
      <c r="AV6173" s="9"/>
      <c r="AW6173" s="9"/>
      <c r="AY6173" s="9"/>
      <c r="BB6173" s="9"/>
    </row>
    <row r="6174" spans="3:54">
      <c r="C6174" s="9"/>
      <c r="F6174" s="9"/>
      <c r="G6174" s="9"/>
      <c r="I6174" s="9"/>
      <c r="L6174" s="9"/>
      <c r="O6174" s="9"/>
      <c r="P6174" s="9"/>
      <c r="R6174" s="9"/>
      <c r="U6174" s="9"/>
      <c r="AP6174" s="9"/>
      <c r="AS6174" s="9"/>
      <c r="AV6174" s="9"/>
      <c r="AW6174" s="9"/>
      <c r="AY6174" s="9"/>
      <c r="BB6174" s="9"/>
    </row>
    <row r="6175" spans="3:54">
      <c r="C6175" s="9"/>
      <c r="F6175" s="9"/>
      <c r="G6175" s="9"/>
      <c r="I6175" s="9"/>
      <c r="L6175" s="9"/>
      <c r="O6175" s="9"/>
      <c r="P6175" s="9"/>
      <c r="R6175" s="9"/>
      <c r="U6175" s="9"/>
      <c r="AP6175" s="9"/>
      <c r="AS6175" s="9"/>
      <c r="AV6175" s="9"/>
      <c r="AW6175" s="9"/>
      <c r="AY6175" s="9"/>
      <c r="BB6175" s="9"/>
    </row>
    <row r="6176" spans="3:54">
      <c r="C6176" s="9"/>
      <c r="F6176" s="9"/>
      <c r="G6176" s="9"/>
      <c r="I6176" s="9"/>
      <c r="L6176" s="9"/>
      <c r="O6176" s="9"/>
      <c r="P6176" s="9"/>
      <c r="R6176" s="9"/>
      <c r="U6176" s="9"/>
      <c r="AP6176" s="9"/>
      <c r="AS6176" s="9"/>
      <c r="AV6176" s="9"/>
      <c r="AW6176" s="9"/>
      <c r="AY6176" s="9"/>
      <c r="BB6176" s="9"/>
    </row>
    <row r="6177" spans="3:54">
      <c r="C6177" s="9"/>
      <c r="F6177" s="9"/>
      <c r="G6177" s="9"/>
      <c r="I6177" s="9"/>
      <c r="L6177" s="9"/>
      <c r="O6177" s="9"/>
      <c r="P6177" s="9"/>
      <c r="R6177" s="9"/>
      <c r="U6177" s="9"/>
      <c r="AP6177" s="9"/>
      <c r="AS6177" s="9"/>
      <c r="AV6177" s="9"/>
      <c r="AW6177" s="9"/>
      <c r="AY6177" s="9"/>
      <c r="BB6177" s="9"/>
    </row>
    <row r="6178" spans="3:54">
      <c r="C6178" s="9"/>
      <c r="F6178" s="9"/>
      <c r="G6178" s="9"/>
      <c r="I6178" s="9"/>
      <c r="L6178" s="9"/>
      <c r="O6178" s="9"/>
      <c r="P6178" s="9"/>
      <c r="R6178" s="9"/>
      <c r="U6178" s="9"/>
      <c r="AP6178" s="9"/>
      <c r="AS6178" s="9"/>
      <c r="AV6178" s="9"/>
      <c r="AW6178" s="9"/>
      <c r="AY6178" s="9"/>
      <c r="BB6178" s="9"/>
    </row>
    <row r="6179" spans="3:54">
      <c r="C6179" s="9"/>
      <c r="F6179" s="9"/>
      <c r="G6179" s="9"/>
      <c r="I6179" s="9"/>
      <c r="L6179" s="9"/>
      <c r="O6179" s="9"/>
      <c r="P6179" s="9"/>
      <c r="R6179" s="9"/>
      <c r="U6179" s="9"/>
      <c r="AP6179" s="9"/>
      <c r="AS6179" s="9"/>
      <c r="AV6179" s="9"/>
      <c r="AW6179" s="9"/>
      <c r="AY6179" s="9"/>
      <c r="BB6179" s="9"/>
    </row>
    <row r="6180" spans="3:54">
      <c r="C6180" s="9"/>
      <c r="F6180" s="9"/>
      <c r="G6180" s="9"/>
      <c r="I6180" s="9"/>
      <c r="L6180" s="9"/>
      <c r="O6180" s="9"/>
      <c r="P6180" s="9"/>
      <c r="R6180" s="9"/>
      <c r="U6180" s="9"/>
      <c r="AP6180" s="9"/>
      <c r="AS6180" s="9"/>
      <c r="AV6180" s="9"/>
      <c r="AW6180" s="9"/>
      <c r="AY6180" s="9"/>
      <c r="BB6180" s="9"/>
    </row>
    <row r="6181" spans="3:54">
      <c r="C6181" s="9"/>
      <c r="F6181" s="9"/>
      <c r="G6181" s="9"/>
      <c r="I6181" s="9"/>
      <c r="L6181" s="9"/>
      <c r="O6181" s="9"/>
      <c r="P6181" s="9"/>
      <c r="R6181" s="9"/>
      <c r="U6181" s="9"/>
      <c r="AP6181" s="9"/>
      <c r="AS6181" s="9"/>
      <c r="AV6181" s="9"/>
      <c r="AW6181" s="9"/>
      <c r="AY6181" s="9"/>
      <c r="BB6181" s="9"/>
    </row>
    <row r="6182" spans="3:54">
      <c r="C6182" s="9"/>
      <c r="F6182" s="9"/>
      <c r="G6182" s="9"/>
      <c r="I6182" s="9"/>
      <c r="L6182" s="9"/>
      <c r="O6182" s="9"/>
      <c r="P6182" s="9"/>
      <c r="R6182" s="9"/>
      <c r="U6182" s="9"/>
      <c r="AP6182" s="9"/>
      <c r="AS6182" s="9"/>
      <c r="AV6182" s="9"/>
      <c r="AW6182" s="9"/>
      <c r="AY6182" s="9"/>
      <c r="BB6182" s="9"/>
    </row>
    <row r="6183" spans="3:54">
      <c r="C6183" s="9"/>
      <c r="F6183" s="9"/>
      <c r="G6183" s="9"/>
      <c r="I6183" s="9"/>
      <c r="L6183" s="9"/>
      <c r="O6183" s="9"/>
      <c r="P6183" s="9"/>
      <c r="R6183" s="9"/>
      <c r="U6183" s="9"/>
      <c r="AP6183" s="9"/>
      <c r="AS6183" s="9"/>
      <c r="AV6183" s="9"/>
      <c r="AW6183" s="9"/>
      <c r="AY6183" s="9"/>
      <c r="BB6183" s="9"/>
    </row>
    <row r="6184" spans="3:54">
      <c r="C6184" s="9"/>
      <c r="F6184" s="9"/>
      <c r="G6184" s="9"/>
      <c r="I6184" s="9"/>
      <c r="L6184" s="9"/>
      <c r="O6184" s="9"/>
      <c r="P6184" s="9"/>
      <c r="R6184" s="9"/>
      <c r="U6184" s="9"/>
      <c r="AP6184" s="9"/>
      <c r="AS6184" s="9"/>
      <c r="AV6184" s="9"/>
      <c r="AW6184" s="9"/>
      <c r="AY6184" s="9"/>
      <c r="BB6184" s="9"/>
    </row>
    <row r="6185" spans="3:54">
      <c r="C6185" s="9"/>
      <c r="F6185" s="9"/>
      <c r="G6185" s="9"/>
      <c r="I6185" s="9"/>
      <c r="L6185" s="9"/>
      <c r="O6185" s="9"/>
      <c r="P6185" s="9"/>
      <c r="R6185" s="9"/>
      <c r="U6185" s="9"/>
      <c r="AP6185" s="9"/>
      <c r="AS6185" s="9"/>
      <c r="AV6185" s="9"/>
      <c r="AW6185" s="9"/>
      <c r="AY6185" s="9"/>
      <c r="BB6185" s="9"/>
    </row>
    <row r="6186" spans="3:54">
      <c r="C6186" s="9"/>
      <c r="F6186" s="9"/>
      <c r="G6186" s="9"/>
      <c r="I6186" s="9"/>
      <c r="L6186" s="9"/>
      <c r="O6186" s="9"/>
      <c r="P6186" s="9"/>
      <c r="R6186" s="9"/>
      <c r="U6186" s="9"/>
      <c r="AP6186" s="9"/>
      <c r="AS6186" s="9"/>
      <c r="AV6186" s="9"/>
      <c r="AW6186" s="9"/>
      <c r="AY6186" s="9"/>
      <c r="BB6186" s="9"/>
    </row>
    <row r="6187" spans="3:54">
      <c r="C6187" s="9"/>
      <c r="F6187" s="9"/>
      <c r="G6187" s="9"/>
      <c r="I6187" s="9"/>
      <c r="L6187" s="9"/>
      <c r="O6187" s="9"/>
      <c r="P6187" s="9"/>
      <c r="R6187" s="9"/>
      <c r="U6187" s="9"/>
      <c r="AP6187" s="9"/>
      <c r="AS6187" s="9"/>
      <c r="AV6187" s="9"/>
      <c r="AW6187" s="9"/>
      <c r="AY6187" s="9"/>
      <c r="BB6187" s="9"/>
    </row>
    <row r="6188" spans="3:54">
      <c r="C6188" s="9"/>
      <c r="F6188" s="9"/>
      <c r="G6188" s="9"/>
      <c r="I6188" s="9"/>
      <c r="L6188" s="9"/>
      <c r="O6188" s="9"/>
      <c r="P6188" s="9"/>
      <c r="R6188" s="9"/>
      <c r="U6188" s="9"/>
      <c r="AP6188" s="9"/>
      <c r="AS6188" s="9"/>
      <c r="AV6188" s="9"/>
      <c r="AW6188" s="9"/>
      <c r="AY6188" s="9"/>
      <c r="BB6188" s="9"/>
    </row>
    <row r="6189" spans="3:54">
      <c r="C6189" s="9"/>
      <c r="F6189" s="9"/>
      <c r="G6189" s="9"/>
      <c r="I6189" s="9"/>
      <c r="L6189" s="9"/>
      <c r="O6189" s="9"/>
      <c r="P6189" s="9"/>
      <c r="R6189" s="9"/>
      <c r="U6189" s="9"/>
      <c r="AP6189" s="9"/>
      <c r="AS6189" s="9"/>
      <c r="AV6189" s="9"/>
      <c r="AW6189" s="9"/>
      <c r="AY6189" s="9"/>
      <c r="BB6189" s="9"/>
    </row>
    <row r="6190" spans="3:54">
      <c r="C6190" s="9"/>
      <c r="F6190" s="9"/>
      <c r="G6190" s="9"/>
      <c r="I6190" s="9"/>
      <c r="L6190" s="9"/>
      <c r="O6190" s="9"/>
      <c r="P6190" s="9"/>
      <c r="R6190" s="9"/>
      <c r="U6190" s="9"/>
      <c r="AP6190" s="9"/>
      <c r="AS6190" s="9"/>
      <c r="AV6190" s="9"/>
      <c r="AW6190" s="9"/>
      <c r="AY6190" s="9"/>
      <c r="BB6190" s="9"/>
    </row>
    <row r="6191" spans="3:54">
      <c r="C6191" s="9"/>
      <c r="F6191" s="9"/>
      <c r="G6191" s="9"/>
      <c r="I6191" s="9"/>
      <c r="L6191" s="9"/>
      <c r="O6191" s="9"/>
      <c r="P6191" s="9"/>
      <c r="R6191" s="9"/>
      <c r="U6191" s="9"/>
      <c r="AP6191" s="9"/>
      <c r="AS6191" s="9"/>
      <c r="AV6191" s="9"/>
      <c r="AW6191" s="9"/>
      <c r="AY6191" s="9"/>
      <c r="BB6191" s="9"/>
    </row>
    <row r="6192" spans="3:54">
      <c r="C6192" s="9"/>
      <c r="F6192" s="9"/>
      <c r="G6192" s="9"/>
      <c r="I6192" s="9"/>
      <c r="L6192" s="9"/>
      <c r="O6192" s="9"/>
      <c r="P6192" s="9"/>
      <c r="R6192" s="9"/>
      <c r="U6192" s="9"/>
      <c r="AP6192" s="9"/>
      <c r="AS6192" s="9"/>
      <c r="AV6192" s="9"/>
      <c r="AW6192" s="9"/>
      <c r="AY6192" s="9"/>
      <c r="BB6192" s="9"/>
    </row>
    <row r="6193" spans="3:54">
      <c r="C6193" s="9"/>
      <c r="F6193" s="9"/>
      <c r="G6193" s="9"/>
      <c r="I6193" s="9"/>
      <c r="L6193" s="9"/>
      <c r="O6193" s="9"/>
      <c r="P6193" s="9"/>
      <c r="R6193" s="9"/>
      <c r="U6193" s="9"/>
      <c r="AP6193" s="9"/>
      <c r="AS6193" s="9"/>
      <c r="AV6193" s="9"/>
      <c r="AW6193" s="9"/>
      <c r="AY6193" s="9"/>
      <c r="BB6193" s="9"/>
    </row>
    <row r="6194" spans="3:54">
      <c r="C6194" s="9"/>
      <c r="F6194" s="9"/>
      <c r="G6194" s="9"/>
      <c r="I6194" s="9"/>
      <c r="L6194" s="9"/>
      <c r="O6194" s="9"/>
      <c r="P6194" s="9"/>
      <c r="R6194" s="9"/>
      <c r="U6194" s="9"/>
      <c r="AP6194" s="9"/>
      <c r="AS6194" s="9"/>
      <c r="AV6194" s="9"/>
      <c r="AW6194" s="9"/>
      <c r="AY6194" s="9"/>
      <c r="BB6194" s="9"/>
    </row>
    <row r="6195" spans="3:54">
      <c r="C6195" s="9"/>
      <c r="F6195" s="9"/>
      <c r="G6195" s="9"/>
      <c r="I6195" s="9"/>
      <c r="L6195" s="9"/>
      <c r="O6195" s="9"/>
      <c r="P6195" s="9"/>
      <c r="R6195" s="9"/>
      <c r="U6195" s="9"/>
      <c r="AP6195" s="9"/>
      <c r="AS6195" s="9"/>
      <c r="AV6195" s="9"/>
      <c r="AW6195" s="9"/>
      <c r="AY6195" s="9"/>
      <c r="BB6195" s="9"/>
    </row>
    <row r="6196" spans="3:54">
      <c r="C6196" s="9"/>
      <c r="F6196" s="9"/>
      <c r="G6196" s="9"/>
      <c r="I6196" s="9"/>
      <c r="L6196" s="9"/>
      <c r="O6196" s="9"/>
      <c r="P6196" s="9"/>
      <c r="R6196" s="9"/>
      <c r="U6196" s="9"/>
      <c r="AP6196" s="9"/>
      <c r="AS6196" s="9"/>
      <c r="AV6196" s="9"/>
      <c r="AW6196" s="9"/>
      <c r="AY6196" s="9"/>
      <c r="BB6196" s="9"/>
    </row>
    <row r="6197" spans="3:54">
      <c r="C6197" s="9"/>
      <c r="F6197" s="9"/>
      <c r="G6197" s="9"/>
      <c r="I6197" s="9"/>
      <c r="L6197" s="9"/>
      <c r="O6197" s="9"/>
      <c r="P6197" s="9"/>
      <c r="R6197" s="9"/>
      <c r="U6197" s="9"/>
      <c r="AP6197" s="9"/>
      <c r="AS6197" s="9"/>
      <c r="AV6197" s="9"/>
      <c r="AW6197" s="9"/>
      <c r="AY6197" s="9"/>
      <c r="BB6197" s="9"/>
    </row>
    <row r="6198" spans="3:54">
      <c r="C6198" s="9"/>
      <c r="F6198" s="9"/>
      <c r="G6198" s="9"/>
      <c r="I6198" s="9"/>
      <c r="L6198" s="9"/>
      <c r="O6198" s="9"/>
      <c r="P6198" s="9"/>
      <c r="R6198" s="9"/>
      <c r="U6198" s="9"/>
      <c r="AP6198" s="9"/>
      <c r="AS6198" s="9"/>
      <c r="AV6198" s="9"/>
      <c r="AW6198" s="9"/>
      <c r="AY6198" s="9"/>
      <c r="BB6198" s="9"/>
    </row>
    <row r="6199" spans="3:54">
      <c r="C6199" s="9"/>
      <c r="F6199" s="9"/>
      <c r="G6199" s="9"/>
      <c r="I6199" s="9"/>
      <c r="L6199" s="9"/>
      <c r="O6199" s="9"/>
      <c r="P6199" s="9"/>
      <c r="R6199" s="9"/>
      <c r="U6199" s="9"/>
      <c r="AP6199" s="9"/>
      <c r="AS6199" s="9"/>
      <c r="AV6199" s="9"/>
      <c r="AW6199" s="9"/>
      <c r="AY6199" s="9"/>
      <c r="BB6199" s="9"/>
    </row>
    <row r="6200" spans="3:54">
      <c r="C6200" s="9"/>
      <c r="F6200" s="9"/>
      <c r="G6200" s="9"/>
      <c r="I6200" s="9"/>
      <c r="L6200" s="9"/>
      <c r="O6200" s="9"/>
      <c r="P6200" s="9"/>
      <c r="R6200" s="9"/>
      <c r="U6200" s="9"/>
      <c r="AP6200" s="9"/>
      <c r="AS6200" s="9"/>
      <c r="AV6200" s="9"/>
      <c r="AW6200" s="9"/>
      <c r="AY6200" s="9"/>
      <c r="BB6200" s="9"/>
    </row>
    <row r="6201" spans="3:54">
      <c r="C6201" s="9"/>
      <c r="F6201" s="9"/>
      <c r="G6201" s="9"/>
      <c r="I6201" s="9"/>
      <c r="L6201" s="9"/>
      <c r="O6201" s="9"/>
      <c r="P6201" s="9"/>
      <c r="R6201" s="9"/>
      <c r="U6201" s="9"/>
      <c r="AP6201" s="9"/>
      <c r="AS6201" s="9"/>
      <c r="AV6201" s="9"/>
      <c r="AW6201" s="9"/>
      <c r="AY6201" s="9"/>
      <c r="BB6201" s="9"/>
    </row>
    <row r="6202" spans="3:54">
      <c r="C6202" s="9"/>
      <c r="F6202" s="9"/>
      <c r="G6202" s="9"/>
      <c r="I6202" s="9"/>
      <c r="L6202" s="9"/>
      <c r="O6202" s="9"/>
      <c r="P6202" s="9"/>
      <c r="R6202" s="9"/>
      <c r="U6202" s="9"/>
      <c r="AP6202" s="9"/>
      <c r="AS6202" s="9"/>
      <c r="AV6202" s="9"/>
      <c r="AW6202" s="9"/>
      <c r="AY6202" s="9"/>
      <c r="BB6202" s="9"/>
    </row>
    <row r="6203" spans="3:54">
      <c r="C6203" s="9"/>
      <c r="F6203" s="9"/>
      <c r="G6203" s="9"/>
      <c r="I6203" s="9"/>
      <c r="L6203" s="9"/>
      <c r="O6203" s="9"/>
      <c r="P6203" s="9"/>
      <c r="R6203" s="9"/>
      <c r="U6203" s="9"/>
      <c r="AP6203" s="9"/>
      <c r="AS6203" s="9"/>
      <c r="AV6203" s="9"/>
      <c r="AW6203" s="9"/>
      <c r="AY6203" s="9"/>
      <c r="BB6203" s="9"/>
    </row>
    <row r="6204" spans="3:54">
      <c r="C6204" s="9"/>
      <c r="F6204" s="9"/>
      <c r="G6204" s="9"/>
      <c r="I6204" s="9"/>
      <c r="L6204" s="9"/>
      <c r="O6204" s="9"/>
      <c r="P6204" s="9"/>
      <c r="R6204" s="9"/>
      <c r="U6204" s="9"/>
      <c r="AP6204" s="9"/>
      <c r="AS6204" s="9"/>
      <c r="AV6204" s="9"/>
      <c r="AW6204" s="9"/>
      <c r="AY6204" s="9"/>
      <c r="BB6204" s="9"/>
    </row>
    <row r="6205" spans="3:54">
      <c r="C6205" s="9"/>
      <c r="F6205" s="9"/>
      <c r="G6205" s="9"/>
      <c r="I6205" s="9"/>
      <c r="L6205" s="9"/>
      <c r="O6205" s="9"/>
      <c r="P6205" s="9"/>
      <c r="R6205" s="9"/>
      <c r="U6205" s="9"/>
      <c r="AP6205" s="9"/>
      <c r="AS6205" s="9"/>
      <c r="AV6205" s="9"/>
      <c r="AW6205" s="9"/>
      <c r="AY6205" s="9"/>
      <c r="BB6205" s="9"/>
    </row>
    <row r="6206" spans="3:54">
      <c r="C6206" s="9"/>
      <c r="F6206" s="9"/>
      <c r="G6206" s="9"/>
      <c r="I6206" s="9"/>
      <c r="L6206" s="9"/>
      <c r="O6206" s="9"/>
      <c r="P6206" s="9"/>
      <c r="R6206" s="9"/>
      <c r="U6206" s="9"/>
      <c r="AP6206" s="9"/>
      <c r="AS6206" s="9"/>
      <c r="AV6206" s="9"/>
      <c r="AW6206" s="9"/>
      <c r="AY6206" s="9"/>
      <c r="BB6206" s="9"/>
    </row>
    <row r="6207" spans="3:54">
      <c r="C6207" s="9"/>
      <c r="F6207" s="9"/>
      <c r="G6207" s="9"/>
      <c r="I6207" s="9"/>
      <c r="L6207" s="9"/>
      <c r="O6207" s="9"/>
      <c r="P6207" s="9"/>
      <c r="R6207" s="9"/>
      <c r="U6207" s="9"/>
      <c r="AP6207" s="9"/>
      <c r="AS6207" s="9"/>
      <c r="AV6207" s="9"/>
      <c r="AW6207" s="9"/>
      <c r="AY6207" s="9"/>
      <c r="BB6207" s="9"/>
    </row>
    <row r="6208" spans="3:54">
      <c r="C6208" s="9"/>
      <c r="F6208" s="9"/>
      <c r="G6208" s="9"/>
      <c r="I6208" s="9"/>
      <c r="L6208" s="9"/>
      <c r="O6208" s="9"/>
      <c r="P6208" s="9"/>
      <c r="R6208" s="9"/>
      <c r="U6208" s="9"/>
      <c r="AP6208" s="9"/>
      <c r="AS6208" s="9"/>
      <c r="AV6208" s="9"/>
      <c r="AW6208" s="9"/>
      <c r="AY6208" s="9"/>
      <c r="BB6208" s="9"/>
    </row>
    <row r="6209" spans="3:54">
      <c r="C6209" s="9"/>
      <c r="F6209" s="9"/>
      <c r="G6209" s="9"/>
      <c r="I6209" s="9"/>
      <c r="L6209" s="9"/>
      <c r="O6209" s="9"/>
      <c r="P6209" s="9"/>
      <c r="R6209" s="9"/>
      <c r="U6209" s="9"/>
      <c r="AP6209" s="9"/>
      <c r="AS6209" s="9"/>
      <c r="AV6209" s="9"/>
      <c r="AW6209" s="9"/>
      <c r="AY6209" s="9"/>
      <c r="BB6209" s="9"/>
    </row>
    <row r="6210" spans="3:54">
      <c r="C6210" s="9"/>
      <c r="F6210" s="9"/>
      <c r="G6210" s="9"/>
      <c r="I6210" s="9"/>
      <c r="L6210" s="9"/>
      <c r="O6210" s="9"/>
      <c r="P6210" s="9"/>
      <c r="R6210" s="9"/>
      <c r="U6210" s="9"/>
      <c r="AP6210" s="9"/>
      <c r="AS6210" s="9"/>
      <c r="AV6210" s="9"/>
      <c r="AW6210" s="9"/>
      <c r="AY6210" s="9"/>
      <c r="BB6210" s="9"/>
    </row>
    <row r="6211" spans="3:54">
      <c r="C6211" s="9"/>
      <c r="F6211" s="9"/>
      <c r="G6211" s="9"/>
      <c r="I6211" s="9"/>
      <c r="L6211" s="9"/>
      <c r="O6211" s="9"/>
      <c r="P6211" s="9"/>
      <c r="R6211" s="9"/>
      <c r="U6211" s="9"/>
      <c r="AP6211" s="9"/>
      <c r="AS6211" s="9"/>
      <c r="AV6211" s="9"/>
      <c r="AW6211" s="9"/>
      <c r="AY6211" s="9"/>
      <c r="BB6211" s="9"/>
    </row>
    <row r="6212" spans="3:54">
      <c r="C6212" s="9"/>
      <c r="F6212" s="9"/>
      <c r="G6212" s="9"/>
      <c r="I6212" s="9"/>
      <c r="L6212" s="9"/>
      <c r="O6212" s="9"/>
      <c r="P6212" s="9"/>
      <c r="R6212" s="9"/>
      <c r="U6212" s="9"/>
      <c r="AP6212" s="9"/>
      <c r="AS6212" s="9"/>
      <c r="AV6212" s="9"/>
      <c r="AW6212" s="9"/>
      <c r="AY6212" s="9"/>
      <c r="BB6212" s="9"/>
    </row>
    <row r="6213" spans="3:54">
      <c r="C6213" s="9"/>
      <c r="F6213" s="9"/>
      <c r="G6213" s="9"/>
      <c r="I6213" s="9"/>
      <c r="L6213" s="9"/>
      <c r="O6213" s="9"/>
      <c r="P6213" s="9"/>
      <c r="R6213" s="9"/>
      <c r="U6213" s="9"/>
      <c r="AP6213" s="9"/>
      <c r="AS6213" s="9"/>
      <c r="AV6213" s="9"/>
      <c r="AW6213" s="9"/>
      <c r="AY6213" s="9"/>
      <c r="BB6213" s="9"/>
    </row>
    <row r="6214" spans="3:54">
      <c r="C6214" s="9"/>
      <c r="F6214" s="9"/>
      <c r="G6214" s="9"/>
      <c r="I6214" s="9"/>
      <c r="L6214" s="9"/>
      <c r="O6214" s="9"/>
      <c r="P6214" s="9"/>
      <c r="R6214" s="9"/>
      <c r="U6214" s="9"/>
      <c r="AP6214" s="9"/>
      <c r="AS6214" s="9"/>
      <c r="AV6214" s="9"/>
      <c r="AW6214" s="9"/>
      <c r="AY6214" s="9"/>
      <c r="BB6214" s="9"/>
    </row>
    <row r="6215" spans="3:54">
      <c r="C6215" s="9"/>
      <c r="F6215" s="9"/>
      <c r="G6215" s="9"/>
      <c r="I6215" s="9"/>
      <c r="L6215" s="9"/>
      <c r="O6215" s="9"/>
      <c r="P6215" s="9"/>
      <c r="R6215" s="9"/>
      <c r="U6215" s="9"/>
      <c r="AP6215" s="9"/>
      <c r="AS6215" s="9"/>
      <c r="AV6215" s="9"/>
      <c r="AW6215" s="9"/>
      <c r="AY6215" s="9"/>
      <c r="BB6215" s="9"/>
    </row>
    <row r="6216" spans="3:54">
      <c r="C6216" s="9"/>
      <c r="F6216" s="9"/>
      <c r="G6216" s="9"/>
      <c r="I6216" s="9"/>
      <c r="L6216" s="9"/>
      <c r="O6216" s="9"/>
      <c r="P6216" s="9"/>
      <c r="R6216" s="9"/>
      <c r="U6216" s="9"/>
      <c r="AP6216" s="9"/>
      <c r="AS6216" s="9"/>
      <c r="AV6216" s="9"/>
      <c r="AW6216" s="9"/>
      <c r="AY6216" s="9"/>
      <c r="BB6216" s="9"/>
    </row>
    <row r="6217" spans="3:54">
      <c r="C6217" s="9"/>
      <c r="F6217" s="9"/>
      <c r="G6217" s="9"/>
      <c r="I6217" s="9"/>
      <c r="L6217" s="9"/>
      <c r="O6217" s="9"/>
      <c r="P6217" s="9"/>
      <c r="R6217" s="9"/>
      <c r="U6217" s="9"/>
      <c r="AP6217" s="9"/>
      <c r="AS6217" s="9"/>
      <c r="AV6217" s="9"/>
      <c r="AW6217" s="9"/>
      <c r="AY6217" s="9"/>
      <c r="BB6217" s="9"/>
    </row>
    <row r="6218" spans="3:54">
      <c r="C6218" s="9"/>
      <c r="F6218" s="9"/>
      <c r="G6218" s="9"/>
      <c r="I6218" s="9"/>
      <c r="L6218" s="9"/>
      <c r="O6218" s="9"/>
      <c r="P6218" s="9"/>
      <c r="R6218" s="9"/>
      <c r="U6218" s="9"/>
      <c r="AP6218" s="9"/>
      <c r="AS6218" s="9"/>
      <c r="AV6218" s="9"/>
      <c r="AW6218" s="9"/>
      <c r="AY6218" s="9"/>
      <c r="BB6218" s="9"/>
    </row>
    <row r="6219" spans="3:54">
      <c r="C6219" s="9"/>
      <c r="F6219" s="9"/>
      <c r="G6219" s="9"/>
      <c r="I6219" s="9"/>
      <c r="L6219" s="9"/>
      <c r="O6219" s="9"/>
      <c r="P6219" s="9"/>
      <c r="R6219" s="9"/>
      <c r="U6219" s="9"/>
      <c r="AP6219" s="9"/>
      <c r="AS6219" s="9"/>
      <c r="AV6219" s="9"/>
      <c r="AW6219" s="9"/>
      <c r="AY6219" s="9"/>
      <c r="BB6219" s="9"/>
    </row>
    <row r="6220" spans="3:54">
      <c r="C6220" s="9"/>
      <c r="F6220" s="9"/>
      <c r="G6220" s="9"/>
      <c r="I6220" s="9"/>
      <c r="L6220" s="9"/>
      <c r="O6220" s="9"/>
      <c r="P6220" s="9"/>
      <c r="R6220" s="9"/>
      <c r="U6220" s="9"/>
      <c r="AP6220" s="9"/>
      <c r="AS6220" s="9"/>
      <c r="AV6220" s="9"/>
      <c r="AW6220" s="9"/>
      <c r="AY6220" s="9"/>
      <c r="BB6220" s="9"/>
    </row>
    <row r="6221" spans="3:54">
      <c r="C6221" s="9"/>
      <c r="F6221" s="9"/>
      <c r="G6221" s="9"/>
      <c r="I6221" s="9"/>
      <c r="L6221" s="9"/>
      <c r="O6221" s="9"/>
      <c r="P6221" s="9"/>
      <c r="R6221" s="9"/>
      <c r="U6221" s="9"/>
      <c r="AP6221" s="9"/>
      <c r="AS6221" s="9"/>
      <c r="AV6221" s="9"/>
      <c r="AW6221" s="9"/>
      <c r="AY6221" s="9"/>
      <c r="BB6221" s="9"/>
    </row>
    <row r="6222" spans="3:54">
      <c r="C6222" s="9"/>
      <c r="F6222" s="9"/>
      <c r="G6222" s="9"/>
      <c r="I6222" s="9"/>
      <c r="L6222" s="9"/>
      <c r="O6222" s="9"/>
      <c r="P6222" s="9"/>
      <c r="R6222" s="9"/>
      <c r="U6222" s="9"/>
      <c r="AP6222" s="9"/>
      <c r="AS6222" s="9"/>
      <c r="AV6222" s="9"/>
      <c r="AW6222" s="9"/>
      <c r="AY6222" s="9"/>
      <c r="BB6222" s="9"/>
    </row>
    <row r="6223" spans="3:54">
      <c r="C6223" s="9"/>
      <c r="F6223" s="9"/>
      <c r="G6223" s="9"/>
      <c r="I6223" s="9"/>
      <c r="L6223" s="9"/>
      <c r="O6223" s="9"/>
      <c r="P6223" s="9"/>
      <c r="R6223" s="9"/>
      <c r="U6223" s="9"/>
      <c r="AP6223" s="9"/>
      <c r="AS6223" s="9"/>
      <c r="AV6223" s="9"/>
      <c r="AW6223" s="9"/>
      <c r="AY6223" s="9"/>
      <c r="BB6223" s="9"/>
    </row>
    <row r="6224" spans="3:54">
      <c r="C6224" s="9"/>
      <c r="F6224" s="9"/>
      <c r="G6224" s="9"/>
      <c r="I6224" s="9"/>
      <c r="L6224" s="9"/>
      <c r="O6224" s="9"/>
      <c r="P6224" s="9"/>
      <c r="R6224" s="9"/>
      <c r="U6224" s="9"/>
      <c r="AP6224" s="9"/>
      <c r="AS6224" s="9"/>
      <c r="AV6224" s="9"/>
      <c r="AW6224" s="9"/>
      <c r="AY6224" s="9"/>
      <c r="BB6224" s="9"/>
    </row>
    <row r="6225" spans="3:54">
      <c r="C6225" s="9"/>
      <c r="F6225" s="9"/>
      <c r="G6225" s="9"/>
      <c r="I6225" s="9"/>
      <c r="L6225" s="9"/>
      <c r="O6225" s="9"/>
      <c r="P6225" s="9"/>
      <c r="R6225" s="9"/>
      <c r="U6225" s="9"/>
      <c r="AP6225" s="9"/>
      <c r="AS6225" s="9"/>
      <c r="AV6225" s="9"/>
      <c r="AW6225" s="9"/>
      <c r="AY6225" s="9"/>
      <c r="BB6225" s="9"/>
    </row>
    <row r="6226" spans="3:54">
      <c r="C6226" s="9"/>
      <c r="F6226" s="9"/>
      <c r="G6226" s="9"/>
      <c r="I6226" s="9"/>
      <c r="L6226" s="9"/>
      <c r="O6226" s="9"/>
      <c r="P6226" s="9"/>
      <c r="R6226" s="9"/>
      <c r="U6226" s="9"/>
      <c r="AP6226" s="9"/>
      <c r="AS6226" s="9"/>
      <c r="AV6226" s="9"/>
      <c r="AW6226" s="9"/>
      <c r="AY6226" s="9"/>
      <c r="BB6226" s="9"/>
    </row>
    <row r="6227" spans="3:54">
      <c r="C6227" s="9"/>
      <c r="F6227" s="9"/>
      <c r="G6227" s="9"/>
      <c r="I6227" s="9"/>
      <c r="L6227" s="9"/>
      <c r="O6227" s="9"/>
      <c r="P6227" s="9"/>
      <c r="R6227" s="9"/>
      <c r="U6227" s="9"/>
      <c r="AP6227" s="9"/>
      <c r="AS6227" s="9"/>
      <c r="AV6227" s="9"/>
      <c r="AW6227" s="9"/>
      <c r="AY6227" s="9"/>
      <c r="BB6227" s="9"/>
    </row>
    <row r="6228" spans="3:54">
      <c r="C6228" s="9"/>
      <c r="F6228" s="9"/>
      <c r="G6228" s="9"/>
      <c r="I6228" s="9"/>
      <c r="L6228" s="9"/>
      <c r="O6228" s="9"/>
      <c r="P6228" s="9"/>
      <c r="R6228" s="9"/>
      <c r="U6228" s="9"/>
      <c r="AP6228" s="9"/>
      <c r="AS6228" s="9"/>
      <c r="AV6228" s="9"/>
      <c r="AW6228" s="9"/>
      <c r="AY6228" s="9"/>
      <c r="BB6228" s="9"/>
    </row>
    <row r="6229" spans="3:54">
      <c r="C6229" s="9"/>
      <c r="F6229" s="9"/>
      <c r="G6229" s="9"/>
      <c r="I6229" s="9"/>
      <c r="L6229" s="9"/>
      <c r="O6229" s="9"/>
      <c r="P6229" s="9"/>
      <c r="R6229" s="9"/>
      <c r="U6229" s="9"/>
      <c r="AP6229" s="9"/>
      <c r="AS6229" s="9"/>
      <c r="AV6229" s="9"/>
      <c r="AW6229" s="9"/>
      <c r="AY6229" s="9"/>
      <c r="BB6229" s="9"/>
    </row>
    <row r="6230" spans="3:54">
      <c r="C6230" s="9"/>
      <c r="F6230" s="9"/>
      <c r="G6230" s="9"/>
      <c r="I6230" s="9"/>
      <c r="L6230" s="9"/>
      <c r="O6230" s="9"/>
      <c r="P6230" s="9"/>
      <c r="R6230" s="9"/>
      <c r="U6230" s="9"/>
      <c r="AP6230" s="9"/>
      <c r="AS6230" s="9"/>
      <c r="AV6230" s="9"/>
      <c r="AW6230" s="9"/>
      <c r="AY6230" s="9"/>
      <c r="BB6230" s="9"/>
    </row>
    <row r="6231" spans="3:54">
      <c r="C6231" s="9"/>
      <c r="F6231" s="9"/>
      <c r="G6231" s="9"/>
      <c r="I6231" s="9"/>
      <c r="L6231" s="9"/>
      <c r="O6231" s="9"/>
      <c r="P6231" s="9"/>
      <c r="R6231" s="9"/>
      <c r="U6231" s="9"/>
      <c r="AP6231" s="9"/>
      <c r="AS6231" s="9"/>
      <c r="AV6231" s="9"/>
      <c r="AW6231" s="9"/>
      <c r="AY6231" s="9"/>
      <c r="BB6231" s="9"/>
    </row>
    <row r="6232" spans="3:54">
      <c r="C6232" s="9"/>
      <c r="F6232" s="9"/>
      <c r="G6232" s="9"/>
      <c r="I6232" s="9"/>
      <c r="L6232" s="9"/>
      <c r="O6232" s="9"/>
      <c r="P6232" s="9"/>
      <c r="R6232" s="9"/>
      <c r="U6232" s="9"/>
      <c r="AP6232" s="9"/>
      <c r="AS6232" s="9"/>
      <c r="AV6232" s="9"/>
      <c r="AW6232" s="9"/>
      <c r="AY6232" s="9"/>
      <c r="BB6232" s="9"/>
    </row>
    <row r="6233" spans="3:54">
      <c r="C6233" s="9"/>
      <c r="F6233" s="9"/>
      <c r="G6233" s="9"/>
      <c r="I6233" s="9"/>
      <c r="L6233" s="9"/>
      <c r="O6233" s="9"/>
      <c r="P6233" s="9"/>
      <c r="R6233" s="9"/>
      <c r="U6233" s="9"/>
      <c r="AP6233" s="9"/>
      <c r="AS6233" s="9"/>
      <c r="AV6233" s="9"/>
      <c r="AW6233" s="9"/>
      <c r="AY6233" s="9"/>
      <c r="BB6233" s="9"/>
    </row>
    <row r="6234" spans="3:54">
      <c r="C6234" s="9"/>
      <c r="F6234" s="9"/>
      <c r="G6234" s="9"/>
      <c r="I6234" s="9"/>
      <c r="L6234" s="9"/>
      <c r="O6234" s="9"/>
      <c r="P6234" s="9"/>
      <c r="R6234" s="9"/>
      <c r="U6234" s="9"/>
      <c r="AP6234" s="9"/>
      <c r="AS6234" s="9"/>
      <c r="AV6234" s="9"/>
      <c r="AW6234" s="9"/>
      <c r="AY6234" s="9"/>
      <c r="BB6234" s="9"/>
    </row>
    <row r="6235" spans="3:54">
      <c r="C6235" s="9"/>
      <c r="F6235" s="9"/>
      <c r="G6235" s="9"/>
      <c r="I6235" s="9"/>
      <c r="L6235" s="9"/>
      <c r="O6235" s="9"/>
      <c r="P6235" s="9"/>
      <c r="R6235" s="9"/>
      <c r="U6235" s="9"/>
      <c r="AP6235" s="9"/>
      <c r="AS6235" s="9"/>
      <c r="AV6235" s="9"/>
      <c r="AW6235" s="9"/>
      <c r="AY6235" s="9"/>
      <c r="BB6235" s="9"/>
    </row>
    <row r="6236" spans="3:54">
      <c r="C6236" s="9"/>
      <c r="F6236" s="9"/>
      <c r="G6236" s="9"/>
      <c r="I6236" s="9"/>
      <c r="L6236" s="9"/>
      <c r="O6236" s="9"/>
      <c r="P6236" s="9"/>
      <c r="R6236" s="9"/>
      <c r="U6236" s="9"/>
      <c r="AP6236" s="9"/>
      <c r="AS6236" s="9"/>
      <c r="AV6236" s="9"/>
      <c r="AW6236" s="9"/>
      <c r="AY6236" s="9"/>
      <c r="BB6236" s="9"/>
    </row>
    <row r="6237" spans="3:54">
      <c r="C6237" s="9"/>
      <c r="F6237" s="9"/>
      <c r="G6237" s="9"/>
      <c r="I6237" s="9"/>
      <c r="L6237" s="9"/>
      <c r="O6237" s="9"/>
      <c r="P6237" s="9"/>
      <c r="R6237" s="9"/>
      <c r="U6237" s="9"/>
      <c r="AP6237" s="9"/>
      <c r="AS6237" s="9"/>
      <c r="AV6237" s="9"/>
      <c r="AW6237" s="9"/>
      <c r="AY6237" s="9"/>
      <c r="BB6237" s="9"/>
    </row>
    <row r="6238" spans="3:54">
      <c r="C6238" s="9"/>
      <c r="F6238" s="9"/>
      <c r="G6238" s="9"/>
      <c r="I6238" s="9"/>
      <c r="L6238" s="9"/>
      <c r="O6238" s="9"/>
      <c r="P6238" s="9"/>
      <c r="R6238" s="9"/>
      <c r="U6238" s="9"/>
      <c r="AP6238" s="9"/>
      <c r="AS6238" s="9"/>
      <c r="AV6238" s="9"/>
      <c r="AW6238" s="9"/>
      <c r="AY6238" s="9"/>
      <c r="BB6238" s="9"/>
    </row>
    <row r="6239" spans="3:54">
      <c r="C6239" s="9"/>
      <c r="F6239" s="9"/>
      <c r="G6239" s="9"/>
      <c r="I6239" s="9"/>
      <c r="L6239" s="9"/>
      <c r="O6239" s="9"/>
      <c r="P6239" s="9"/>
      <c r="R6239" s="9"/>
      <c r="U6239" s="9"/>
      <c r="AP6239" s="9"/>
      <c r="AS6239" s="9"/>
      <c r="AV6239" s="9"/>
      <c r="AW6239" s="9"/>
      <c r="AY6239" s="9"/>
      <c r="BB6239" s="9"/>
    </row>
    <row r="6240" spans="3:54">
      <c r="C6240" s="9"/>
      <c r="F6240" s="9"/>
      <c r="G6240" s="9"/>
      <c r="I6240" s="9"/>
      <c r="L6240" s="9"/>
      <c r="O6240" s="9"/>
      <c r="P6240" s="9"/>
      <c r="R6240" s="9"/>
      <c r="U6240" s="9"/>
      <c r="AP6240" s="9"/>
      <c r="AS6240" s="9"/>
      <c r="AV6240" s="9"/>
      <c r="AW6240" s="9"/>
      <c r="AY6240" s="9"/>
      <c r="BB6240" s="9"/>
    </row>
    <row r="6241" spans="3:54">
      <c r="C6241" s="9"/>
      <c r="F6241" s="9"/>
      <c r="G6241" s="9"/>
      <c r="I6241" s="9"/>
      <c r="L6241" s="9"/>
      <c r="O6241" s="9"/>
      <c r="P6241" s="9"/>
      <c r="R6241" s="9"/>
      <c r="U6241" s="9"/>
      <c r="AP6241" s="9"/>
      <c r="AS6241" s="9"/>
      <c r="AV6241" s="9"/>
      <c r="AW6241" s="9"/>
      <c r="AY6241" s="9"/>
      <c r="BB6241" s="9"/>
    </row>
    <row r="6242" spans="3:54">
      <c r="C6242" s="9"/>
      <c r="F6242" s="9"/>
      <c r="G6242" s="9"/>
      <c r="I6242" s="9"/>
      <c r="L6242" s="9"/>
      <c r="O6242" s="9"/>
      <c r="P6242" s="9"/>
      <c r="R6242" s="9"/>
      <c r="U6242" s="9"/>
      <c r="AP6242" s="9"/>
      <c r="AS6242" s="9"/>
      <c r="AV6242" s="9"/>
      <c r="AW6242" s="9"/>
      <c r="AY6242" s="9"/>
      <c r="BB6242" s="9"/>
    </row>
    <row r="6243" spans="3:54">
      <c r="C6243" s="9"/>
      <c r="F6243" s="9"/>
      <c r="G6243" s="9"/>
      <c r="I6243" s="9"/>
      <c r="L6243" s="9"/>
      <c r="O6243" s="9"/>
      <c r="P6243" s="9"/>
      <c r="R6243" s="9"/>
      <c r="U6243" s="9"/>
      <c r="AP6243" s="9"/>
      <c r="AS6243" s="9"/>
      <c r="AV6243" s="9"/>
      <c r="AW6243" s="9"/>
      <c r="AY6243" s="9"/>
      <c r="BB6243" s="9"/>
    </row>
    <row r="6244" spans="3:54">
      <c r="C6244" s="9"/>
      <c r="F6244" s="9"/>
      <c r="G6244" s="9"/>
      <c r="I6244" s="9"/>
      <c r="L6244" s="9"/>
      <c r="O6244" s="9"/>
      <c r="P6244" s="9"/>
      <c r="R6244" s="9"/>
      <c r="U6244" s="9"/>
      <c r="AP6244" s="9"/>
      <c r="AS6244" s="9"/>
      <c r="AV6244" s="9"/>
      <c r="AW6244" s="9"/>
      <c r="AY6244" s="9"/>
      <c r="BB6244" s="9"/>
    </row>
    <row r="6245" spans="3:54">
      <c r="C6245" s="9"/>
      <c r="F6245" s="9"/>
      <c r="G6245" s="9"/>
      <c r="I6245" s="9"/>
      <c r="L6245" s="9"/>
      <c r="O6245" s="9"/>
      <c r="P6245" s="9"/>
      <c r="R6245" s="9"/>
      <c r="U6245" s="9"/>
      <c r="AP6245" s="9"/>
      <c r="AS6245" s="9"/>
      <c r="AV6245" s="9"/>
      <c r="AW6245" s="9"/>
      <c r="AY6245" s="9"/>
      <c r="BB6245" s="9"/>
    </row>
    <row r="6246" spans="3:54">
      <c r="C6246" s="9"/>
      <c r="F6246" s="9"/>
      <c r="G6246" s="9"/>
      <c r="I6246" s="9"/>
      <c r="L6246" s="9"/>
      <c r="O6246" s="9"/>
      <c r="P6246" s="9"/>
      <c r="R6246" s="9"/>
      <c r="U6246" s="9"/>
      <c r="AP6246" s="9"/>
      <c r="AS6246" s="9"/>
      <c r="AV6246" s="9"/>
      <c r="AW6246" s="9"/>
      <c r="AY6246" s="9"/>
      <c r="BB6246" s="9"/>
    </row>
    <row r="6247" spans="3:54">
      <c r="C6247" s="9"/>
      <c r="F6247" s="9"/>
      <c r="G6247" s="9"/>
      <c r="I6247" s="9"/>
      <c r="L6247" s="9"/>
      <c r="O6247" s="9"/>
      <c r="P6247" s="9"/>
      <c r="R6247" s="9"/>
      <c r="U6247" s="9"/>
      <c r="AP6247" s="9"/>
      <c r="AS6247" s="9"/>
      <c r="AV6247" s="9"/>
      <c r="AW6247" s="9"/>
      <c r="AY6247" s="9"/>
      <c r="BB6247" s="9"/>
    </row>
    <row r="6248" spans="3:54">
      <c r="C6248" s="9"/>
      <c r="F6248" s="9"/>
      <c r="G6248" s="9"/>
      <c r="I6248" s="9"/>
      <c r="L6248" s="9"/>
      <c r="O6248" s="9"/>
      <c r="P6248" s="9"/>
      <c r="R6248" s="9"/>
      <c r="U6248" s="9"/>
      <c r="AP6248" s="9"/>
      <c r="AS6248" s="9"/>
      <c r="AV6248" s="9"/>
      <c r="AW6248" s="9"/>
      <c r="AY6248" s="9"/>
      <c r="BB6248" s="9"/>
    </row>
    <row r="6249" spans="3:54">
      <c r="C6249" s="9"/>
      <c r="F6249" s="9"/>
      <c r="G6249" s="9"/>
      <c r="I6249" s="9"/>
      <c r="L6249" s="9"/>
      <c r="O6249" s="9"/>
      <c r="P6249" s="9"/>
      <c r="R6249" s="9"/>
      <c r="U6249" s="9"/>
      <c r="AP6249" s="9"/>
      <c r="AS6249" s="9"/>
      <c r="AV6249" s="9"/>
      <c r="AW6249" s="9"/>
      <c r="AY6249" s="9"/>
      <c r="BB6249" s="9"/>
    </row>
    <row r="6250" spans="3:54">
      <c r="C6250" s="9"/>
      <c r="F6250" s="9"/>
      <c r="G6250" s="9"/>
      <c r="I6250" s="9"/>
      <c r="L6250" s="9"/>
      <c r="O6250" s="9"/>
      <c r="P6250" s="9"/>
      <c r="R6250" s="9"/>
      <c r="U6250" s="9"/>
      <c r="AP6250" s="9"/>
      <c r="AS6250" s="9"/>
      <c r="AV6250" s="9"/>
      <c r="AW6250" s="9"/>
      <c r="AY6250" s="9"/>
      <c r="BB6250" s="9"/>
    </row>
    <row r="6251" spans="3:54">
      <c r="C6251" s="9"/>
      <c r="F6251" s="9"/>
      <c r="G6251" s="9"/>
      <c r="I6251" s="9"/>
      <c r="L6251" s="9"/>
      <c r="O6251" s="9"/>
      <c r="P6251" s="9"/>
      <c r="R6251" s="9"/>
      <c r="U6251" s="9"/>
      <c r="AP6251" s="9"/>
      <c r="AS6251" s="9"/>
      <c r="AV6251" s="9"/>
      <c r="AW6251" s="9"/>
      <c r="AY6251" s="9"/>
      <c r="BB6251" s="9"/>
    </row>
    <row r="6252" spans="3:54">
      <c r="C6252" s="9"/>
      <c r="F6252" s="9"/>
      <c r="G6252" s="9"/>
      <c r="I6252" s="9"/>
      <c r="L6252" s="9"/>
      <c r="O6252" s="9"/>
      <c r="P6252" s="9"/>
      <c r="R6252" s="9"/>
      <c r="U6252" s="9"/>
      <c r="AP6252" s="9"/>
      <c r="AS6252" s="9"/>
      <c r="AV6252" s="9"/>
      <c r="AW6252" s="9"/>
      <c r="AY6252" s="9"/>
      <c r="BB6252" s="9"/>
    </row>
    <row r="6253" spans="3:54">
      <c r="C6253" s="9"/>
      <c r="F6253" s="9"/>
      <c r="G6253" s="9"/>
      <c r="I6253" s="9"/>
      <c r="L6253" s="9"/>
      <c r="O6253" s="9"/>
      <c r="P6253" s="9"/>
      <c r="R6253" s="9"/>
      <c r="U6253" s="9"/>
      <c r="AP6253" s="9"/>
      <c r="AS6253" s="9"/>
      <c r="AV6253" s="9"/>
      <c r="AW6253" s="9"/>
      <c r="AY6253" s="9"/>
      <c r="BB6253" s="9"/>
    </row>
    <row r="6254" spans="3:54">
      <c r="C6254" s="9"/>
      <c r="F6254" s="9"/>
      <c r="G6254" s="9"/>
      <c r="I6254" s="9"/>
      <c r="L6254" s="9"/>
      <c r="O6254" s="9"/>
      <c r="P6254" s="9"/>
      <c r="R6254" s="9"/>
      <c r="U6254" s="9"/>
      <c r="AP6254" s="9"/>
      <c r="AS6254" s="9"/>
      <c r="AV6254" s="9"/>
      <c r="AW6254" s="9"/>
      <c r="AY6254" s="9"/>
      <c r="BB6254" s="9"/>
    </row>
    <row r="6255" spans="3:54">
      <c r="C6255" s="9"/>
      <c r="F6255" s="9"/>
      <c r="G6255" s="9"/>
      <c r="I6255" s="9"/>
      <c r="L6255" s="9"/>
      <c r="O6255" s="9"/>
      <c r="P6255" s="9"/>
      <c r="R6255" s="9"/>
      <c r="U6255" s="9"/>
      <c r="AP6255" s="9"/>
      <c r="AS6255" s="9"/>
      <c r="AV6255" s="9"/>
      <c r="AW6255" s="9"/>
      <c r="AY6255" s="9"/>
      <c r="BB6255" s="9"/>
    </row>
    <row r="6256" spans="3:54">
      <c r="C6256" s="9"/>
      <c r="F6256" s="9"/>
      <c r="G6256" s="9"/>
      <c r="I6256" s="9"/>
      <c r="L6256" s="9"/>
      <c r="O6256" s="9"/>
      <c r="P6256" s="9"/>
      <c r="R6256" s="9"/>
      <c r="U6256" s="9"/>
      <c r="AP6256" s="9"/>
      <c r="AS6256" s="9"/>
      <c r="AV6256" s="9"/>
      <c r="AW6256" s="9"/>
      <c r="AY6256" s="9"/>
      <c r="BB6256" s="9"/>
    </row>
    <row r="6257" spans="3:54">
      <c r="C6257" s="9"/>
      <c r="F6257" s="9"/>
      <c r="G6257" s="9"/>
      <c r="I6257" s="9"/>
      <c r="L6257" s="9"/>
      <c r="O6257" s="9"/>
      <c r="P6257" s="9"/>
      <c r="R6257" s="9"/>
      <c r="U6257" s="9"/>
      <c r="AP6257" s="9"/>
      <c r="AS6257" s="9"/>
      <c r="AV6257" s="9"/>
      <c r="AW6257" s="9"/>
      <c r="AY6257" s="9"/>
      <c r="BB6257" s="9"/>
    </row>
    <row r="6258" spans="3:54">
      <c r="C6258" s="9"/>
      <c r="F6258" s="9"/>
      <c r="G6258" s="9"/>
      <c r="I6258" s="9"/>
      <c r="L6258" s="9"/>
      <c r="O6258" s="9"/>
      <c r="P6258" s="9"/>
      <c r="R6258" s="9"/>
      <c r="U6258" s="9"/>
      <c r="AP6258" s="9"/>
      <c r="AS6258" s="9"/>
      <c r="AV6258" s="9"/>
      <c r="AW6258" s="9"/>
      <c r="AY6258" s="9"/>
      <c r="BB6258" s="9"/>
    </row>
    <row r="6259" spans="3:54">
      <c r="C6259" s="9"/>
      <c r="F6259" s="9"/>
      <c r="G6259" s="9"/>
      <c r="I6259" s="9"/>
      <c r="L6259" s="9"/>
      <c r="O6259" s="9"/>
      <c r="P6259" s="9"/>
      <c r="R6259" s="9"/>
      <c r="U6259" s="9"/>
      <c r="AP6259" s="9"/>
      <c r="AS6259" s="9"/>
      <c r="AV6259" s="9"/>
      <c r="AW6259" s="9"/>
      <c r="AY6259" s="9"/>
      <c r="BB6259" s="9"/>
    </row>
    <row r="6260" spans="3:54">
      <c r="C6260" s="9"/>
      <c r="F6260" s="9"/>
      <c r="G6260" s="9"/>
      <c r="I6260" s="9"/>
      <c r="L6260" s="9"/>
      <c r="O6260" s="9"/>
      <c r="P6260" s="9"/>
      <c r="R6260" s="9"/>
      <c r="U6260" s="9"/>
      <c r="AP6260" s="9"/>
      <c r="AS6260" s="9"/>
      <c r="AV6260" s="9"/>
      <c r="AW6260" s="9"/>
      <c r="AY6260" s="9"/>
      <c r="BB6260" s="9"/>
    </row>
    <row r="6261" spans="3:54">
      <c r="C6261" s="9"/>
      <c r="F6261" s="9"/>
      <c r="G6261" s="9"/>
      <c r="I6261" s="9"/>
      <c r="L6261" s="9"/>
      <c r="O6261" s="9"/>
      <c r="P6261" s="9"/>
      <c r="R6261" s="9"/>
      <c r="U6261" s="9"/>
      <c r="AP6261" s="9"/>
      <c r="AS6261" s="9"/>
      <c r="AV6261" s="9"/>
      <c r="AW6261" s="9"/>
      <c r="AY6261" s="9"/>
      <c r="BB6261" s="9"/>
    </row>
    <row r="6262" spans="3:54">
      <c r="C6262" s="9"/>
      <c r="F6262" s="9"/>
      <c r="G6262" s="9"/>
      <c r="I6262" s="9"/>
      <c r="L6262" s="9"/>
      <c r="O6262" s="9"/>
      <c r="P6262" s="9"/>
      <c r="R6262" s="9"/>
      <c r="U6262" s="9"/>
      <c r="AP6262" s="9"/>
      <c r="AS6262" s="9"/>
      <c r="AV6262" s="9"/>
      <c r="AW6262" s="9"/>
      <c r="AY6262" s="9"/>
      <c r="BB6262" s="9"/>
    </row>
    <row r="6263" spans="3:54">
      <c r="C6263" s="9"/>
      <c r="F6263" s="9"/>
      <c r="G6263" s="9"/>
      <c r="I6263" s="9"/>
      <c r="L6263" s="9"/>
      <c r="O6263" s="9"/>
      <c r="P6263" s="9"/>
      <c r="R6263" s="9"/>
      <c r="U6263" s="9"/>
      <c r="AP6263" s="9"/>
      <c r="AS6263" s="9"/>
      <c r="AV6263" s="9"/>
      <c r="AW6263" s="9"/>
      <c r="AY6263" s="9"/>
      <c r="BB6263" s="9"/>
    </row>
    <row r="6264" spans="3:54">
      <c r="C6264" s="9"/>
      <c r="F6264" s="9"/>
      <c r="G6264" s="9"/>
      <c r="I6264" s="9"/>
      <c r="L6264" s="9"/>
      <c r="O6264" s="9"/>
      <c r="P6264" s="9"/>
      <c r="R6264" s="9"/>
      <c r="U6264" s="9"/>
      <c r="AP6264" s="9"/>
      <c r="AS6264" s="9"/>
      <c r="AV6264" s="9"/>
      <c r="AW6264" s="9"/>
      <c r="AY6264" s="9"/>
      <c r="BB6264" s="9"/>
    </row>
    <row r="6265" spans="3:54">
      <c r="C6265" s="9"/>
      <c r="F6265" s="9"/>
      <c r="G6265" s="9"/>
      <c r="I6265" s="9"/>
      <c r="L6265" s="9"/>
      <c r="O6265" s="9"/>
      <c r="P6265" s="9"/>
      <c r="R6265" s="9"/>
      <c r="U6265" s="9"/>
      <c r="AP6265" s="9"/>
      <c r="AS6265" s="9"/>
      <c r="AV6265" s="9"/>
      <c r="AW6265" s="9"/>
      <c r="AY6265" s="9"/>
      <c r="BB6265" s="9"/>
    </row>
    <row r="6266" spans="3:54">
      <c r="C6266" s="9"/>
      <c r="F6266" s="9"/>
      <c r="G6266" s="9"/>
      <c r="I6266" s="9"/>
      <c r="L6266" s="9"/>
      <c r="O6266" s="9"/>
      <c r="P6266" s="9"/>
      <c r="R6266" s="9"/>
      <c r="U6266" s="9"/>
      <c r="AP6266" s="9"/>
      <c r="AS6266" s="9"/>
      <c r="AV6266" s="9"/>
      <c r="AW6266" s="9"/>
      <c r="AY6266" s="9"/>
      <c r="BB6266" s="9"/>
    </row>
    <row r="6267" spans="3:54">
      <c r="C6267" s="9"/>
      <c r="F6267" s="9"/>
      <c r="G6267" s="9"/>
      <c r="I6267" s="9"/>
      <c r="L6267" s="9"/>
      <c r="O6267" s="9"/>
      <c r="P6267" s="9"/>
      <c r="R6267" s="9"/>
      <c r="U6267" s="9"/>
      <c r="AP6267" s="9"/>
      <c r="AS6267" s="9"/>
      <c r="AV6267" s="9"/>
      <c r="AW6267" s="9"/>
      <c r="AY6267" s="9"/>
      <c r="BB6267" s="9"/>
    </row>
    <row r="6268" spans="3:54">
      <c r="C6268" s="9"/>
      <c r="F6268" s="9"/>
      <c r="G6268" s="9"/>
      <c r="I6268" s="9"/>
      <c r="L6268" s="9"/>
      <c r="O6268" s="9"/>
      <c r="P6268" s="9"/>
      <c r="R6268" s="9"/>
      <c r="U6268" s="9"/>
      <c r="AP6268" s="9"/>
      <c r="AS6268" s="9"/>
      <c r="AV6268" s="9"/>
      <c r="AW6268" s="9"/>
      <c r="AY6268" s="9"/>
      <c r="BB6268" s="9"/>
    </row>
    <row r="6269" spans="3:54">
      <c r="C6269" s="9"/>
      <c r="F6269" s="9"/>
      <c r="G6269" s="9"/>
      <c r="I6269" s="9"/>
      <c r="L6269" s="9"/>
      <c r="O6269" s="9"/>
      <c r="P6269" s="9"/>
      <c r="R6269" s="9"/>
      <c r="U6269" s="9"/>
      <c r="AP6269" s="9"/>
      <c r="AS6269" s="9"/>
      <c r="AV6269" s="9"/>
      <c r="AW6269" s="9"/>
      <c r="AY6269" s="9"/>
      <c r="BB6269" s="9"/>
    </row>
    <row r="6270" spans="3:54">
      <c r="C6270" s="9"/>
      <c r="F6270" s="9"/>
      <c r="G6270" s="9"/>
      <c r="I6270" s="9"/>
      <c r="L6270" s="9"/>
      <c r="O6270" s="9"/>
      <c r="P6270" s="9"/>
      <c r="R6270" s="9"/>
      <c r="U6270" s="9"/>
      <c r="AP6270" s="9"/>
      <c r="AS6270" s="9"/>
      <c r="AV6270" s="9"/>
      <c r="AW6270" s="9"/>
      <c r="AY6270" s="9"/>
      <c r="BB6270" s="9"/>
    </row>
    <row r="6271" spans="3:54">
      <c r="C6271" s="9"/>
      <c r="F6271" s="9"/>
      <c r="G6271" s="9"/>
      <c r="I6271" s="9"/>
      <c r="L6271" s="9"/>
      <c r="O6271" s="9"/>
      <c r="P6271" s="9"/>
      <c r="R6271" s="9"/>
      <c r="U6271" s="9"/>
      <c r="AP6271" s="9"/>
      <c r="AS6271" s="9"/>
      <c r="AV6271" s="9"/>
      <c r="AW6271" s="9"/>
      <c r="AY6271" s="9"/>
      <c r="BB6271" s="9"/>
    </row>
    <row r="6272" spans="3:54">
      <c r="C6272" s="9"/>
      <c r="F6272" s="9"/>
      <c r="G6272" s="9"/>
      <c r="I6272" s="9"/>
      <c r="L6272" s="9"/>
      <c r="O6272" s="9"/>
      <c r="P6272" s="9"/>
      <c r="R6272" s="9"/>
      <c r="U6272" s="9"/>
      <c r="AP6272" s="9"/>
      <c r="AS6272" s="9"/>
      <c r="AV6272" s="9"/>
      <c r="AW6272" s="9"/>
      <c r="AY6272" s="9"/>
      <c r="BB6272" s="9"/>
    </row>
    <row r="6273" spans="3:54">
      <c r="C6273" s="9"/>
      <c r="F6273" s="9"/>
      <c r="G6273" s="9"/>
      <c r="I6273" s="9"/>
      <c r="L6273" s="9"/>
      <c r="O6273" s="9"/>
      <c r="P6273" s="9"/>
      <c r="R6273" s="9"/>
      <c r="U6273" s="9"/>
      <c r="AP6273" s="9"/>
      <c r="AS6273" s="9"/>
      <c r="AV6273" s="9"/>
      <c r="AW6273" s="9"/>
      <c r="AY6273" s="9"/>
      <c r="BB6273" s="9"/>
    </row>
    <row r="6274" spans="3:54">
      <c r="C6274" s="9"/>
      <c r="F6274" s="9"/>
      <c r="G6274" s="9"/>
      <c r="I6274" s="9"/>
      <c r="L6274" s="9"/>
      <c r="O6274" s="9"/>
      <c r="P6274" s="9"/>
      <c r="R6274" s="9"/>
      <c r="U6274" s="9"/>
      <c r="AP6274" s="9"/>
      <c r="AS6274" s="9"/>
      <c r="AV6274" s="9"/>
      <c r="AW6274" s="9"/>
      <c r="AY6274" s="9"/>
      <c r="BB6274" s="9"/>
    </row>
    <row r="6275" spans="3:54">
      <c r="C6275" s="9"/>
      <c r="F6275" s="9"/>
      <c r="G6275" s="9"/>
      <c r="I6275" s="9"/>
      <c r="L6275" s="9"/>
      <c r="O6275" s="9"/>
      <c r="P6275" s="9"/>
      <c r="R6275" s="9"/>
      <c r="U6275" s="9"/>
      <c r="AP6275" s="9"/>
      <c r="AS6275" s="9"/>
      <c r="AV6275" s="9"/>
      <c r="AW6275" s="9"/>
      <c r="AY6275" s="9"/>
      <c r="BB6275" s="9"/>
    </row>
    <row r="6276" spans="3:54">
      <c r="C6276" s="9"/>
      <c r="F6276" s="9"/>
      <c r="G6276" s="9"/>
      <c r="I6276" s="9"/>
      <c r="L6276" s="9"/>
      <c r="O6276" s="9"/>
      <c r="P6276" s="9"/>
      <c r="R6276" s="9"/>
      <c r="U6276" s="9"/>
      <c r="AP6276" s="9"/>
      <c r="AS6276" s="9"/>
      <c r="AV6276" s="9"/>
      <c r="AW6276" s="9"/>
      <c r="AY6276" s="9"/>
      <c r="BB6276" s="9"/>
    </row>
    <row r="6277" spans="3:54">
      <c r="C6277" s="9"/>
      <c r="F6277" s="9"/>
      <c r="G6277" s="9"/>
      <c r="I6277" s="9"/>
      <c r="L6277" s="9"/>
      <c r="O6277" s="9"/>
      <c r="P6277" s="9"/>
      <c r="R6277" s="9"/>
      <c r="U6277" s="9"/>
      <c r="AP6277" s="9"/>
      <c r="AS6277" s="9"/>
      <c r="AV6277" s="9"/>
      <c r="AW6277" s="9"/>
      <c r="AY6277" s="9"/>
      <c r="BB6277" s="9"/>
    </row>
    <row r="6278" spans="3:54">
      <c r="C6278" s="9"/>
      <c r="F6278" s="9"/>
      <c r="G6278" s="9"/>
      <c r="I6278" s="9"/>
      <c r="L6278" s="9"/>
      <c r="O6278" s="9"/>
      <c r="P6278" s="9"/>
      <c r="R6278" s="9"/>
      <c r="U6278" s="9"/>
      <c r="AP6278" s="9"/>
      <c r="AS6278" s="9"/>
      <c r="AV6278" s="9"/>
      <c r="AW6278" s="9"/>
      <c r="AY6278" s="9"/>
      <c r="BB6278" s="9"/>
    </row>
    <row r="6279" spans="3:54">
      <c r="C6279" s="9"/>
      <c r="F6279" s="9"/>
      <c r="G6279" s="9"/>
      <c r="I6279" s="9"/>
      <c r="L6279" s="9"/>
      <c r="O6279" s="9"/>
      <c r="P6279" s="9"/>
      <c r="R6279" s="9"/>
      <c r="U6279" s="9"/>
      <c r="AP6279" s="9"/>
      <c r="AS6279" s="9"/>
      <c r="AV6279" s="9"/>
      <c r="AW6279" s="9"/>
      <c r="AY6279" s="9"/>
      <c r="BB6279" s="9"/>
    </row>
    <row r="6280" spans="3:54">
      <c r="C6280" s="9"/>
      <c r="F6280" s="9"/>
      <c r="G6280" s="9"/>
      <c r="I6280" s="9"/>
      <c r="L6280" s="9"/>
      <c r="O6280" s="9"/>
      <c r="P6280" s="9"/>
      <c r="R6280" s="9"/>
      <c r="U6280" s="9"/>
      <c r="AP6280" s="9"/>
      <c r="AS6280" s="9"/>
      <c r="AV6280" s="9"/>
      <c r="AW6280" s="9"/>
      <c r="AY6280" s="9"/>
      <c r="BB6280" s="9"/>
    </row>
    <row r="6281" spans="3:54">
      <c r="C6281" s="9"/>
      <c r="F6281" s="9"/>
      <c r="G6281" s="9"/>
      <c r="I6281" s="9"/>
      <c r="L6281" s="9"/>
      <c r="O6281" s="9"/>
      <c r="P6281" s="9"/>
      <c r="R6281" s="9"/>
      <c r="U6281" s="9"/>
      <c r="AP6281" s="9"/>
      <c r="AS6281" s="9"/>
      <c r="AV6281" s="9"/>
      <c r="AW6281" s="9"/>
      <c r="AY6281" s="9"/>
      <c r="BB6281" s="9"/>
    </row>
    <row r="6282" spans="3:54">
      <c r="C6282" s="9"/>
      <c r="F6282" s="9"/>
      <c r="G6282" s="9"/>
      <c r="I6282" s="9"/>
      <c r="L6282" s="9"/>
      <c r="O6282" s="9"/>
      <c r="P6282" s="9"/>
      <c r="R6282" s="9"/>
      <c r="U6282" s="9"/>
      <c r="AP6282" s="9"/>
      <c r="AS6282" s="9"/>
      <c r="AV6282" s="9"/>
      <c r="AW6282" s="9"/>
      <c r="AY6282" s="9"/>
      <c r="BB6282" s="9"/>
    </row>
    <row r="6283" spans="3:54">
      <c r="C6283" s="9"/>
      <c r="F6283" s="9"/>
      <c r="G6283" s="9"/>
      <c r="I6283" s="9"/>
      <c r="L6283" s="9"/>
      <c r="O6283" s="9"/>
      <c r="P6283" s="9"/>
      <c r="R6283" s="9"/>
      <c r="U6283" s="9"/>
      <c r="AP6283" s="9"/>
      <c r="AS6283" s="9"/>
      <c r="AV6283" s="9"/>
      <c r="AW6283" s="9"/>
      <c r="AY6283" s="9"/>
      <c r="BB6283" s="9"/>
    </row>
    <row r="6284" spans="3:54">
      <c r="C6284" s="9"/>
      <c r="F6284" s="9"/>
      <c r="G6284" s="9"/>
      <c r="I6284" s="9"/>
      <c r="L6284" s="9"/>
      <c r="O6284" s="9"/>
      <c r="P6284" s="9"/>
      <c r="R6284" s="9"/>
      <c r="U6284" s="9"/>
      <c r="AP6284" s="9"/>
      <c r="AS6284" s="9"/>
      <c r="AV6284" s="9"/>
      <c r="AW6284" s="9"/>
      <c r="AY6284" s="9"/>
      <c r="BB6284" s="9"/>
    </row>
    <row r="6285" spans="3:54">
      <c r="C6285" s="9"/>
      <c r="F6285" s="9"/>
      <c r="G6285" s="9"/>
      <c r="I6285" s="9"/>
      <c r="L6285" s="9"/>
      <c r="O6285" s="9"/>
      <c r="P6285" s="9"/>
      <c r="R6285" s="9"/>
      <c r="U6285" s="9"/>
      <c r="AP6285" s="9"/>
      <c r="AS6285" s="9"/>
      <c r="AV6285" s="9"/>
      <c r="AW6285" s="9"/>
      <c r="AY6285" s="9"/>
      <c r="BB6285" s="9"/>
    </row>
    <row r="6286" spans="3:54">
      <c r="C6286" s="9"/>
      <c r="F6286" s="9"/>
      <c r="G6286" s="9"/>
      <c r="I6286" s="9"/>
      <c r="L6286" s="9"/>
      <c r="O6286" s="9"/>
      <c r="P6286" s="9"/>
      <c r="R6286" s="9"/>
      <c r="U6286" s="9"/>
      <c r="AP6286" s="9"/>
      <c r="AS6286" s="9"/>
      <c r="AV6286" s="9"/>
      <c r="AW6286" s="9"/>
      <c r="AY6286" s="9"/>
      <c r="BB6286" s="9"/>
    </row>
    <row r="6287" spans="3:54">
      <c r="C6287" s="9"/>
      <c r="F6287" s="9"/>
      <c r="G6287" s="9"/>
      <c r="I6287" s="9"/>
      <c r="L6287" s="9"/>
      <c r="O6287" s="9"/>
      <c r="P6287" s="9"/>
      <c r="R6287" s="9"/>
      <c r="U6287" s="9"/>
      <c r="AP6287" s="9"/>
      <c r="AS6287" s="9"/>
      <c r="AV6287" s="9"/>
      <c r="AW6287" s="9"/>
      <c r="AY6287" s="9"/>
      <c r="BB6287" s="9"/>
    </row>
    <row r="6288" spans="3:54">
      <c r="C6288" s="9"/>
      <c r="F6288" s="9"/>
      <c r="G6288" s="9"/>
      <c r="I6288" s="9"/>
      <c r="L6288" s="9"/>
      <c r="O6288" s="9"/>
      <c r="P6288" s="9"/>
      <c r="R6288" s="9"/>
      <c r="U6288" s="9"/>
      <c r="AP6288" s="9"/>
      <c r="AS6288" s="9"/>
      <c r="AV6288" s="9"/>
      <c r="AW6288" s="9"/>
      <c r="AY6288" s="9"/>
      <c r="BB6288" s="9"/>
    </row>
    <row r="6289" spans="3:54">
      <c r="C6289" s="9"/>
      <c r="F6289" s="9"/>
      <c r="G6289" s="9"/>
      <c r="I6289" s="9"/>
      <c r="L6289" s="9"/>
      <c r="O6289" s="9"/>
      <c r="P6289" s="9"/>
      <c r="R6289" s="9"/>
      <c r="U6289" s="9"/>
      <c r="AP6289" s="9"/>
      <c r="AS6289" s="9"/>
      <c r="AV6289" s="9"/>
      <c r="AW6289" s="9"/>
      <c r="AY6289" s="9"/>
      <c r="BB6289" s="9"/>
    </row>
    <row r="6290" spans="3:54">
      <c r="C6290" s="9"/>
      <c r="F6290" s="9"/>
      <c r="G6290" s="9"/>
      <c r="I6290" s="9"/>
      <c r="L6290" s="9"/>
      <c r="O6290" s="9"/>
      <c r="P6290" s="9"/>
      <c r="R6290" s="9"/>
      <c r="U6290" s="9"/>
      <c r="AP6290" s="9"/>
      <c r="AS6290" s="9"/>
      <c r="AV6290" s="9"/>
      <c r="AW6290" s="9"/>
      <c r="AY6290" s="9"/>
      <c r="BB6290" s="9"/>
    </row>
    <row r="6291" spans="3:54">
      <c r="C6291" s="9"/>
      <c r="F6291" s="9"/>
      <c r="G6291" s="9"/>
      <c r="I6291" s="9"/>
      <c r="L6291" s="9"/>
      <c r="O6291" s="9"/>
      <c r="P6291" s="9"/>
      <c r="R6291" s="9"/>
      <c r="U6291" s="9"/>
      <c r="AP6291" s="9"/>
      <c r="AS6291" s="9"/>
      <c r="AV6291" s="9"/>
      <c r="AW6291" s="9"/>
      <c r="AY6291" s="9"/>
      <c r="BB6291" s="9"/>
    </row>
    <row r="6292" spans="3:54">
      <c r="C6292" s="9"/>
      <c r="F6292" s="9"/>
      <c r="G6292" s="9"/>
      <c r="I6292" s="9"/>
      <c r="L6292" s="9"/>
      <c r="O6292" s="9"/>
      <c r="P6292" s="9"/>
      <c r="R6292" s="9"/>
      <c r="U6292" s="9"/>
      <c r="AP6292" s="9"/>
      <c r="AS6292" s="9"/>
      <c r="AV6292" s="9"/>
      <c r="AW6292" s="9"/>
      <c r="AY6292" s="9"/>
      <c r="BB6292" s="9"/>
    </row>
    <row r="6293" spans="3:54">
      <c r="C6293" s="9"/>
      <c r="F6293" s="9"/>
      <c r="G6293" s="9"/>
      <c r="I6293" s="9"/>
      <c r="L6293" s="9"/>
      <c r="O6293" s="9"/>
      <c r="P6293" s="9"/>
      <c r="R6293" s="9"/>
      <c r="U6293" s="9"/>
      <c r="AP6293" s="9"/>
      <c r="AS6293" s="9"/>
      <c r="AV6293" s="9"/>
      <c r="AW6293" s="9"/>
      <c r="AY6293" s="9"/>
      <c r="BB6293" s="9"/>
    </row>
    <row r="6294" spans="3:54">
      <c r="C6294" s="9"/>
      <c r="F6294" s="9"/>
      <c r="G6294" s="9"/>
      <c r="I6294" s="9"/>
      <c r="L6294" s="9"/>
      <c r="O6294" s="9"/>
      <c r="P6294" s="9"/>
      <c r="R6294" s="9"/>
      <c r="U6294" s="9"/>
      <c r="AP6294" s="9"/>
      <c r="AS6294" s="9"/>
      <c r="AV6294" s="9"/>
      <c r="AW6294" s="9"/>
      <c r="AY6294" s="9"/>
      <c r="BB6294" s="9"/>
    </row>
    <row r="6295" spans="3:54">
      <c r="C6295" s="9"/>
      <c r="F6295" s="9"/>
      <c r="G6295" s="9"/>
      <c r="I6295" s="9"/>
      <c r="L6295" s="9"/>
      <c r="O6295" s="9"/>
      <c r="P6295" s="9"/>
      <c r="R6295" s="9"/>
      <c r="U6295" s="9"/>
      <c r="AP6295" s="9"/>
      <c r="AS6295" s="9"/>
      <c r="AV6295" s="9"/>
      <c r="AW6295" s="9"/>
      <c r="AY6295" s="9"/>
      <c r="BB6295" s="9"/>
    </row>
    <row r="6296" spans="3:54">
      <c r="C6296" s="9"/>
      <c r="F6296" s="9"/>
      <c r="G6296" s="9"/>
      <c r="I6296" s="9"/>
      <c r="L6296" s="9"/>
      <c r="O6296" s="9"/>
      <c r="P6296" s="9"/>
      <c r="R6296" s="9"/>
      <c r="U6296" s="9"/>
      <c r="AP6296" s="9"/>
      <c r="AS6296" s="9"/>
      <c r="AV6296" s="9"/>
      <c r="AW6296" s="9"/>
      <c r="AY6296" s="9"/>
      <c r="BB6296" s="9"/>
    </row>
    <row r="6297" spans="3:54">
      <c r="C6297" s="9"/>
      <c r="F6297" s="9"/>
      <c r="G6297" s="9"/>
      <c r="I6297" s="9"/>
      <c r="L6297" s="9"/>
      <c r="O6297" s="9"/>
      <c r="P6297" s="9"/>
      <c r="R6297" s="9"/>
      <c r="U6297" s="9"/>
      <c r="AP6297" s="9"/>
      <c r="AS6297" s="9"/>
      <c r="AV6297" s="9"/>
      <c r="AW6297" s="9"/>
      <c r="AY6297" s="9"/>
      <c r="BB6297" s="9"/>
    </row>
    <row r="6298" spans="3:54">
      <c r="C6298" s="9"/>
      <c r="F6298" s="9"/>
      <c r="G6298" s="9"/>
      <c r="I6298" s="9"/>
      <c r="L6298" s="9"/>
      <c r="O6298" s="9"/>
      <c r="P6298" s="9"/>
      <c r="R6298" s="9"/>
      <c r="U6298" s="9"/>
      <c r="AP6298" s="9"/>
      <c r="AS6298" s="9"/>
      <c r="AV6298" s="9"/>
      <c r="AW6298" s="9"/>
      <c r="AY6298" s="9"/>
      <c r="BB6298" s="9"/>
    </row>
    <row r="6299" spans="3:54">
      <c r="C6299" s="9"/>
      <c r="F6299" s="9"/>
      <c r="G6299" s="9"/>
      <c r="I6299" s="9"/>
      <c r="L6299" s="9"/>
      <c r="O6299" s="9"/>
      <c r="P6299" s="9"/>
      <c r="R6299" s="9"/>
      <c r="U6299" s="9"/>
      <c r="AP6299" s="9"/>
      <c r="AS6299" s="9"/>
      <c r="AV6299" s="9"/>
      <c r="AW6299" s="9"/>
      <c r="AY6299" s="9"/>
      <c r="BB6299" s="9"/>
    </row>
    <row r="6300" spans="3:54">
      <c r="C6300" s="9"/>
      <c r="F6300" s="9"/>
      <c r="G6300" s="9"/>
      <c r="I6300" s="9"/>
      <c r="L6300" s="9"/>
      <c r="O6300" s="9"/>
      <c r="P6300" s="9"/>
      <c r="R6300" s="9"/>
      <c r="U6300" s="9"/>
      <c r="AP6300" s="9"/>
      <c r="AS6300" s="9"/>
      <c r="AV6300" s="9"/>
      <c r="AW6300" s="9"/>
      <c r="AY6300" s="9"/>
      <c r="BB6300" s="9"/>
    </row>
    <row r="6301" spans="3:54">
      <c r="C6301" s="9"/>
      <c r="F6301" s="9"/>
      <c r="G6301" s="9"/>
      <c r="I6301" s="9"/>
      <c r="L6301" s="9"/>
      <c r="O6301" s="9"/>
      <c r="P6301" s="9"/>
      <c r="R6301" s="9"/>
      <c r="U6301" s="9"/>
      <c r="AP6301" s="9"/>
      <c r="AS6301" s="9"/>
      <c r="AV6301" s="9"/>
      <c r="AW6301" s="9"/>
      <c r="AY6301" s="9"/>
      <c r="BB6301" s="9"/>
    </row>
    <row r="6302" spans="3:54">
      <c r="C6302" s="9"/>
      <c r="F6302" s="9"/>
      <c r="G6302" s="9"/>
      <c r="I6302" s="9"/>
      <c r="L6302" s="9"/>
      <c r="O6302" s="9"/>
      <c r="P6302" s="9"/>
      <c r="R6302" s="9"/>
      <c r="U6302" s="9"/>
      <c r="AP6302" s="9"/>
      <c r="AS6302" s="9"/>
      <c r="AV6302" s="9"/>
      <c r="AW6302" s="9"/>
      <c r="AY6302" s="9"/>
      <c r="BB6302" s="9"/>
    </row>
    <row r="6303" spans="3:54">
      <c r="C6303" s="9"/>
      <c r="F6303" s="9"/>
      <c r="G6303" s="9"/>
      <c r="I6303" s="9"/>
      <c r="L6303" s="9"/>
      <c r="O6303" s="9"/>
      <c r="P6303" s="9"/>
      <c r="R6303" s="9"/>
      <c r="U6303" s="9"/>
      <c r="AP6303" s="9"/>
      <c r="AS6303" s="9"/>
      <c r="AV6303" s="9"/>
      <c r="AW6303" s="9"/>
      <c r="AY6303" s="9"/>
      <c r="BB6303" s="9"/>
    </row>
    <row r="6304" spans="3:54">
      <c r="C6304" s="9"/>
      <c r="F6304" s="9"/>
      <c r="G6304" s="9"/>
      <c r="I6304" s="9"/>
      <c r="L6304" s="9"/>
      <c r="O6304" s="9"/>
      <c r="P6304" s="9"/>
      <c r="R6304" s="9"/>
      <c r="U6304" s="9"/>
      <c r="AP6304" s="9"/>
      <c r="AS6304" s="9"/>
      <c r="AV6304" s="9"/>
      <c r="AW6304" s="9"/>
      <c r="AY6304" s="9"/>
      <c r="BB6304" s="9"/>
    </row>
    <row r="6305" spans="3:54">
      <c r="C6305" s="9"/>
      <c r="F6305" s="9"/>
      <c r="G6305" s="9"/>
      <c r="I6305" s="9"/>
      <c r="L6305" s="9"/>
      <c r="O6305" s="9"/>
      <c r="P6305" s="9"/>
      <c r="R6305" s="9"/>
      <c r="U6305" s="9"/>
      <c r="AP6305" s="9"/>
      <c r="AS6305" s="9"/>
      <c r="AV6305" s="9"/>
      <c r="AW6305" s="9"/>
      <c r="AY6305" s="9"/>
      <c r="BB6305" s="9"/>
    </row>
    <row r="6306" spans="3:54">
      <c r="C6306" s="9"/>
      <c r="F6306" s="9"/>
      <c r="G6306" s="9"/>
      <c r="I6306" s="9"/>
      <c r="L6306" s="9"/>
      <c r="O6306" s="9"/>
      <c r="P6306" s="9"/>
      <c r="R6306" s="9"/>
      <c r="U6306" s="9"/>
      <c r="AP6306" s="9"/>
      <c r="AS6306" s="9"/>
      <c r="AV6306" s="9"/>
      <c r="AW6306" s="9"/>
      <c r="AY6306" s="9"/>
      <c r="BB6306" s="9"/>
    </row>
    <row r="6307" spans="3:54">
      <c r="C6307" s="9"/>
      <c r="F6307" s="9"/>
      <c r="G6307" s="9"/>
      <c r="I6307" s="9"/>
      <c r="L6307" s="9"/>
      <c r="O6307" s="9"/>
      <c r="P6307" s="9"/>
      <c r="R6307" s="9"/>
      <c r="U6307" s="9"/>
      <c r="AP6307" s="9"/>
      <c r="AS6307" s="9"/>
      <c r="AV6307" s="9"/>
      <c r="AW6307" s="9"/>
      <c r="AY6307" s="9"/>
      <c r="BB6307" s="9"/>
    </row>
    <row r="6308" spans="3:54">
      <c r="C6308" s="9"/>
      <c r="F6308" s="9"/>
      <c r="G6308" s="9"/>
      <c r="I6308" s="9"/>
      <c r="L6308" s="9"/>
      <c r="O6308" s="9"/>
      <c r="P6308" s="9"/>
      <c r="R6308" s="9"/>
      <c r="U6308" s="9"/>
      <c r="AP6308" s="9"/>
      <c r="AS6308" s="9"/>
      <c r="AV6308" s="9"/>
      <c r="AW6308" s="9"/>
      <c r="AY6308" s="9"/>
      <c r="BB6308" s="9"/>
    </row>
    <row r="6309" spans="3:54">
      <c r="C6309" s="9"/>
      <c r="F6309" s="9"/>
      <c r="G6309" s="9"/>
      <c r="I6309" s="9"/>
      <c r="L6309" s="9"/>
      <c r="O6309" s="9"/>
      <c r="P6309" s="9"/>
      <c r="R6309" s="9"/>
      <c r="U6309" s="9"/>
      <c r="AP6309" s="9"/>
      <c r="AS6309" s="9"/>
      <c r="AV6309" s="9"/>
      <c r="AW6309" s="9"/>
      <c r="AY6309" s="9"/>
      <c r="BB6309" s="9"/>
    </row>
    <row r="6310" spans="3:54">
      <c r="C6310" s="9"/>
      <c r="F6310" s="9"/>
      <c r="G6310" s="9"/>
      <c r="I6310" s="9"/>
      <c r="L6310" s="9"/>
      <c r="O6310" s="9"/>
      <c r="P6310" s="9"/>
      <c r="R6310" s="9"/>
      <c r="U6310" s="9"/>
      <c r="AP6310" s="9"/>
      <c r="AS6310" s="9"/>
      <c r="AV6310" s="9"/>
      <c r="AW6310" s="9"/>
      <c r="AY6310" s="9"/>
      <c r="BB6310" s="9"/>
    </row>
    <row r="6311" spans="3:54">
      <c r="C6311" s="9"/>
      <c r="F6311" s="9"/>
      <c r="G6311" s="9"/>
      <c r="I6311" s="9"/>
      <c r="L6311" s="9"/>
      <c r="O6311" s="9"/>
      <c r="P6311" s="9"/>
      <c r="R6311" s="9"/>
      <c r="U6311" s="9"/>
      <c r="AP6311" s="9"/>
      <c r="AS6311" s="9"/>
      <c r="AV6311" s="9"/>
      <c r="AW6311" s="9"/>
      <c r="AY6311" s="9"/>
      <c r="BB6311" s="9"/>
    </row>
    <row r="6312" spans="3:54">
      <c r="C6312" s="9"/>
      <c r="F6312" s="9"/>
      <c r="G6312" s="9"/>
      <c r="I6312" s="9"/>
      <c r="L6312" s="9"/>
      <c r="O6312" s="9"/>
      <c r="P6312" s="9"/>
      <c r="R6312" s="9"/>
      <c r="U6312" s="9"/>
      <c r="AP6312" s="9"/>
      <c r="AS6312" s="9"/>
      <c r="AV6312" s="9"/>
      <c r="AW6312" s="9"/>
      <c r="AY6312" s="9"/>
      <c r="BB6312" s="9"/>
    </row>
    <row r="6313" spans="3:54">
      <c r="C6313" s="9"/>
      <c r="F6313" s="9"/>
      <c r="G6313" s="9"/>
      <c r="I6313" s="9"/>
      <c r="L6313" s="9"/>
      <c r="O6313" s="9"/>
      <c r="P6313" s="9"/>
      <c r="R6313" s="9"/>
      <c r="U6313" s="9"/>
      <c r="AP6313" s="9"/>
      <c r="AS6313" s="9"/>
      <c r="AV6313" s="9"/>
      <c r="AW6313" s="9"/>
      <c r="AY6313" s="9"/>
      <c r="BB6313" s="9"/>
    </row>
    <row r="6314" spans="3:54">
      <c r="C6314" s="9"/>
      <c r="F6314" s="9"/>
      <c r="G6314" s="9"/>
      <c r="I6314" s="9"/>
      <c r="L6314" s="9"/>
      <c r="O6314" s="9"/>
      <c r="P6314" s="9"/>
      <c r="R6314" s="9"/>
      <c r="U6314" s="9"/>
      <c r="AP6314" s="9"/>
      <c r="AS6314" s="9"/>
      <c r="AV6314" s="9"/>
      <c r="AW6314" s="9"/>
      <c r="AY6314" s="9"/>
      <c r="BB6314" s="9"/>
    </row>
    <row r="6315" spans="3:54">
      <c r="C6315" s="9"/>
      <c r="F6315" s="9"/>
      <c r="G6315" s="9"/>
      <c r="I6315" s="9"/>
      <c r="L6315" s="9"/>
      <c r="O6315" s="9"/>
      <c r="P6315" s="9"/>
      <c r="R6315" s="9"/>
      <c r="U6315" s="9"/>
      <c r="AP6315" s="9"/>
      <c r="AS6315" s="9"/>
      <c r="AV6315" s="9"/>
      <c r="AW6315" s="9"/>
      <c r="AY6315" s="9"/>
      <c r="BB6315" s="9"/>
    </row>
    <row r="6316" spans="3:54">
      <c r="C6316" s="9"/>
      <c r="F6316" s="9"/>
      <c r="G6316" s="9"/>
      <c r="I6316" s="9"/>
      <c r="L6316" s="9"/>
      <c r="O6316" s="9"/>
      <c r="P6316" s="9"/>
      <c r="R6316" s="9"/>
      <c r="U6316" s="9"/>
      <c r="AP6316" s="9"/>
      <c r="AS6316" s="9"/>
      <c r="AV6316" s="9"/>
      <c r="AW6316" s="9"/>
      <c r="AY6316" s="9"/>
      <c r="BB6316" s="9"/>
    </row>
    <row r="6317" spans="3:54">
      <c r="C6317" s="9"/>
      <c r="F6317" s="9"/>
      <c r="G6317" s="9"/>
      <c r="I6317" s="9"/>
      <c r="L6317" s="9"/>
      <c r="O6317" s="9"/>
      <c r="P6317" s="9"/>
      <c r="R6317" s="9"/>
      <c r="U6317" s="9"/>
      <c r="AP6317" s="9"/>
      <c r="AS6317" s="9"/>
      <c r="AV6317" s="9"/>
      <c r="AW6317" s="9"/>
      <c r="AY6317" s="9"/>
      <c r="BB6317" s="9"/>
    </row>
    <row r="6318" spans="3:54">
      <c r="C6318" s="9"/>
      <c r="F6318" s="9"/>
      <c r="G6318" s="9"/>
      <c r="I6318" s="9"/>
      <c r="L6318" s="9"/>
      <c r="O6318" s="9"/>
      <c r="P6318" s="9"/>
      <c r="R6318" s="9"/>
      <c r="U6318" s="9"/>
      <c r="AP6318" s="9"/>
      <c r="AS6318" s="9"/>
      <c r="AV6318" s="9"/>
      <c r="AW6318" s="9"/>
      <c r="AY6318" s="9"/>
      <c r="BB6318" s="9"/>
    </row>
    <row r="6319" spans="3:54">
      <c r="C6319" s="9"/>
      <c r="F6319" s="9"/>
      <c r="G6319" s="9"/>
      <c r="I6319" s="9"/>
      <c r="L6319" s="9"/>
      <c r="O6319" s="9"/>
      <c r="P6319" s="9"/>
      <c r="R6319" s="9"/>
      <c r="U6319" s="9"/>
      <c r="AP6319" s="9"/>
      <c r="AS6319" s="9"/>
      <c r="AV6319" s="9"/>
      <c r="AW6319" s="9"/>
      <c r="AY6319" s="9"/>
      <c r="BB6319" s="9"/>
    </row>
    <row r="6320" spans="3:54">
      <c r="C6320" s="9"/>
      <c r="F6320" s="9"/>
      <c r="G6320" s="9"/>
      <c r="I6320" s="9"/>
      <c r="L6320" s="9"/>
      <c r="O6320" s="9"/>
      <c r="P6320" s="9"/>
      <c r="R6320" s="9"/>
      <c r="U6320" s="9"/>
      <c r="AP6320" s="9"/>
      <c r="AS6320" s="9"/>
      <c r="AV6320" s="9"/>
      <c r="AW6320" s="9"/>
      <c r="AY6320" s="9"/>
      <c r="BB6320" s="9"/>
    </row>
    <row r="6321" spans="3:54">
      <c r="C6321" s="9"/>
      <c r="F6321" s="9"/>
      <c r="G6321" s="9"/>
      <c r="I6321" s="9"/>
      <c r="L6321" s="9"/>
      <c r="O6321" s="9"/>
      <c r="P6321" s="9"/>
      <c r="R6321" s="9"/>
      <c r="U6321" s="9"/>
      <c r="AP6321" s="9"/>
      <c r="AS6321" s="9"/>
      <c r="AV6321" s="9"/>
      <c r="AW6321" s="9"/>
      <c r="AY6321" s="9"/>
      <c r="BB6321" s="9"/>
    </row>
    <row r="6322" spans="3:54">
      <c r="C6322" s="9"/>
      <c r="F6322" s="9"/>
      <c r="G6322" s="9"/>
      <c r="I6322" s="9"/>
      <c r="L6322" s="9"/>
      <c r="O6322" s="9"/>
      <c r="P6322" s="9"/>
      <c r="R6322" s="9"/>
      <c r="U6322" s="9"/>
      <c r="AP6322" s="9"/>
      <c r="AS6322" s="9"/>
      <c r="AV6322" s="9"/>
      <c r="AW6322" s="9"/>
      <c r="AY6322" s="9"/>
      <c r="BB6322" s="9"/>
    </row>
    <row r="6323" spans="3:54">
      <c r="C6323" s="9"/>
      <c r="F6323" s="9"/>
      <c r="G6323" s="9"/>
      <c r="I6323" s="9"/>
      <c r="L6323" s="9"/>
      <c r="O6323" s="9"/>
      <c r="P6323" s="9"/>
      <c r="R6323" s="9"/>
      <c r="U6323" s="9"/>
      <c r="AP6323" s="9"/>
      <c r="AS6323" s="9"/>
      <c r="AV6323" s="9"/>
      <c r="AW6323" s="9"/>
      <c r="AY6323" s="9"/>
      <c r="BB6323" s="9"/>
    </row>
    <row r="6324" spans="3:54">
      <c r="C6324" s="9"/>
      <c r="F6324" s="9"/>
      <c r="G6324" s="9"/>
      <c r="I6324" s="9"/>
      <c r="L6324" s="9"/>
      <c r="O6324" s="9"/>
      <c r="P6324" s="9"/>
      <c r="R6324" s="9"/>
      <c r="U6324" s="9"/>
      <c r="AP6324" s="9"/>
      <c r="AS6324" s="9"/>
      <c r="AV6324" s="9"/>
      <c r="AW6324" s="9"/>
      <c r="AY6324" s="9"/>
      <c r="BB6324" s="9"/>
    </row>
    <row r="6325" spans="3:54">
      <c r="C6325" s="9"/>
      <c r="F6325" s="9"/>
      <c r="G6325" s="9"/>
      <c r="I6325" s="9"/>
      <c r="L6325" s="9"/>
      <c r="O6325" s="9"/>
      <c r="P6325" s="9"/>
      <c r="R6325" s="9"/>
      <c r="U6325" s="9"/>
      <c r="AP6325" s="9"/>
      <c r="AS6325" s="9"/>
      <c r="AV6325" s="9"/>
      <c r="AW6325" s="9"/>
      <c r="AY6325" s="9"/>
      <c r="BB6325" s="9"/>
    </row>
    <row r="6326" spans="3:54">
      <c r="C6326" s="9"/>
      <c r="F6326" s="9"/>
      <c r="G6326" s="9"/>
      <c r="I6326" s="9"/>
      <c r="L6326" s="9"/>
      <c r="O6326" s="9"/>
      <c r="P6326" s="9"/>
      <c r="R6326" s="9"/>
      <c r="U6326" s="9"/>
      <c r="AP6326" s="9"/>
      <c r="AS6326" s="9"/>
      <c r="AV6326" s="9"/>
      <c r="AW6326" s="9"/>
      <c r="AY6326" s="9"/>
      <c r="BB6326" s="9"/>
    </row>
    <row r="6327" spans="3:54">
      <c r="C6327" s="9"/>
      <c r="F6327" s="9"/>
      <c r="G6327" s="9"/>
      <c r="I6327" s="9"/>
      <c r="L6327" s="9"/>
      <c r="O6327" s="9"/>
      <c r="P6327" s="9"/>
      <c r="R6327" s="9"/>
      <c r="U6327" s="9"/>
      <c r="AP6327" s="9"/>
      <c r="AS6327" s="9"/>
      <c r="AV6327" s="9"/>
      <c r="AW6327" s="9"/>
      <c r="AY6327" s="9"/>
      <c r="BB6327" s="9"/>
    </row>
    <row r="6328" spans="3:54">
      <c r="C6328" s="9"/>
      <c r="F6328" s="9"/>
      <c r="G6328" s="9"/>
      <c r="I6328" s="9"/>
      <c r="L6328" s="9"/>
      <c r="O6328" s="9"/>
      <c r="P6328" s="9"/>
      <c r="R6328" s="9"/>
      <c r="U6328" s="9"/>
      <c r="AP6328" s="9"/>
      <c r="AS6328" s="9"/>
      <c r="AV6328" s="9"/>
      <c r="AW6328" s="9"/>
      <c r="AY6328" s="9"/>
      <c r="BB6328" s="9"/>
    </row>
    <row r="6329" spans="3:54">
      <c r="C6329" s="9"/>
      <c r="F6329" s="9"/>
      <c r="G6329" s="9"/>
      <c r="I6329" s="9"/>
      <c r="L6329" s="9"/>
      <c r="O6329" s="9"/>
      <c r="P6329" s="9"/>
      <c r="R6329" s="9"/>
      <c r="U6329" s="9"/>
      <c r="AP6329" s="9"/>
      <c r="AS6329" s="9"/>
      <c r="AV6329" s="9"/>
      <c r="AW6329" s="9"/>
      <c r="AY6329" s="9"/>
      <c r="BB6329" s="9"/>
    </row>
    <row r="6330" spans="3:54">
      <c r="C6330" s="9"/>
      <c r="F6330" s="9"/>
      <c r="G6330" s="9"/>
      <c r="I6330" s="9"/>
      <c r="L6330" s="9"/>
      <c r="O6330" s="9"/>
      <c r="P6330" s="9"/>
      <c r="R6330" s="9"/>
      <c r="U6330" s="9"/>
      <c r="AP6330" s="9"/>
      <c r="AS6330" s="9"/>
      <c r="AV6330" s="9"/>
      <c r="AW6330" s="9"/>
      <c r="AY6330" s="9"/>
      <c r="BB6330" s="9"/>
    </row>
    <row r="6331" spans="3:54">
      <c r="C6331" s="9"/>
      <c r="F6331" s="9"/>
      <c r="G6331" s="9"/>
      <c r="I6331" s="9"/>
      <c r="L6331" s="9"/>
      <c r="O6331" s="9"/>
      <c r="P6331" s="9"/>
      <c r="R6331" s="9"/>
      <c r="U6331" s="9"/>
      <c r="AP6331" s="9"/>
      <c r="AS6331" s="9"/>
      <c r="AV6331" s="9"/>
      <c r="AW6331" s="9"/>
      <c r="AY6331" s="9"/>
      <c r="BB6331" s="9"/>
    </row>
    <row r="6332" spans="3:54">
      <c r="C6332" s="9"/>
      <c r="F6332" s="9"/>
      <c r="G6332" s="9"/>
      <c r="I6332" s="9"/>
      <c r="L6332" s="9"/>
      <c r="O6332" s="9"/>
      <c r="P6332" s="9"/>
      <c r="R6332" s="9"/>
      <c r="U6332" s="9"/>
      <c r="AP6332" s="9"/>
      <c r="AS6332" s="9"/>
      <c r="AV6332" s="9"/>
      <c r="AW6332" s="9"/>
      <c r="AY6332" s="9"/>
      <c r="BB6332" s="9"/>
    </row>
    <row r="6333" spans="3:54">
      <c r="C6333" s="9"/>
      <c r="F6333" s="9"/>
      <c r="G6333" s="9"/>
      <c r="I6333" s="9"/>
      <c r="L6333" s="9"/>
      <c r="O6333" s="9"/>
      <c r="P6333" s="9"/>
      <c r="R6333" s="9"/>
      <c r="U6333" s="9"/>
      <c r="AP6333" s="9"/>
      <c r="AS6333" s="9"/>
      <c r="AV6333" s="9"/>
      <c r="AW6333" s="9"/>
      <c r="AY6333" s="9"/>
      <c r="BB6333" s="9"/>
    </row>
    <row r="6334" spans="3:54">
      <c r="C6334" s="9"/>
      <c r="F6334" s="9"/>
      <c r="G6334" s="9"/>
      <c r="I6334" s="9"/>
      <c r="L6334" s="9"/>
      <c r="O6334" s="9"/>
      <c r="P6334" s="9"/>
      <c r="R6334" s="9"/>
      <c r="U6334" s="9"/>
      <c r="AP6334" s="9"/>
      <c r="AS6334" s="9"/>
      <c r="AV6334" s="9"/>
      <c r="AW6334" s="9"/>
      <c r="AY6334" s="9"/>
      <c r="BB6334" s="9"/>
    </row>
    <row r="6335" spans="3:54">
      <c r="C6335" s="9"/>
      <c r="F6335" s="9"/>
      <c r="G6335" s="9"/>
      <c r="I6335" s="9"/>
      <c r="L6335" s="9"/>
      <c r="O6335" s="9"/>
      <c r="P6335" s="9"/>
      <c r="R6335" s="9"/>
      <c r="U6335" s="9"/>
      <c r="AP6335" s="9"/>
      <c r="AS6335" s="9"/>
      <c r="AV6335" s="9"/>
      <c r="AW6335" s="9"/>
      <c r="AY6335" s="9"/>
      <c r="BB6335" s="9"/>
    </row>
    <row r="6336" spans="3:54">
      <c r="C6336" s="9"/>
      <c r="F6336" s="9"/>
      <c r="G6336" s="9"/>
      <c r="I6336" s="9"/>
      <c r="L6336" s="9"/>
      <c r="O6336" s="9"/>
      <c r="P6336" s="9"/>
      <c r="R6336" s="9"/>
      <c r="U6336" s="9"/>
      <c r="AP6336" s="9"/>
      <c r="AS6336" s="9"/>
      <c r="AV6336" s="9"/>
      <c r="AW6336" s="9"/>
      <c r="AY6336" s="9"/>
      <c r="BB6336" s="9"/>
    </row>
    <row r="6337" spans="3:54">
      <c r="C6337" s="9"/>
      <c r="F6337" s="9"/>
      <c r="G6337" s="9"/>
      <c r="I6337" s="9"/>
      <c r="L6337" s="9"/>
      <c r="O6337" s="9"/>
      <c r="P6337" s="9"/>
      <c r="R6337" s="9"/>
      <c r="U6337" s="9"/>
      <c r="AP6337" s="9"/>
      <c r="AS6337" s="9"/>
      <c r="AV6337" s="9"/>
      <c r="AW6337" s="9"/>
      <c r="AY6337" s="9"/>
      <c r="BB6337" s="9"/>
    </row>
    <row r="6338" spans="3:54">
      <c r="C6338" s="9"/>
      <c r="F6338" s="9"/>
      <c r="G6338" s="9"/>
      <c r="I6338" s="9"/>
      <c r="L6338" s="9"/>
      <c r="O6338" s="9"/>
      <c r="P6338" s="9"/>
      <c r="R6338" s="9"/>
      <c r="U6338" s="9"/>
      <c r="AP6338" s="9"/>
      <c r="AS6338" s="9"/>
      <c r="AV6338" s="9"/>
      <c r="AW6338" s="9"/>
      <c r="AY6338" s="9"/>
      <c r="BB6338" s="9"/>
    </row>
    <row r="6339" spans="3:54">
      <c r="C6339" s="9"/>
      <c r="F6339" s="9"/>
      <c r="G6339" s="9"/>
      <c r="I6339" s="9"/>
      <c r="L6339" s="9"/>
      <c r="O6339" s="9"/>
      <c r="P6339" s="9"/>
      <c r="R6339" s="9"/>
      <c r="U6339" s="9"/>
      <c r="AP6339" s="9"/>
      <c r="AS6339" s="9"/>
      <c r="AV6339" s="9"/>
      <c r="AW6339" s="9"/>
      <c r="AY6339" s="9"/>
      <c r="BB6339" s="9"/>
    </row>
    <row r="6340" spans="3:54">
      <c r="C6340" s="9"/>
      <c r="F6340" s="9"/>
      <c r="G6340" s="9"/>
      <c r="I6340" s="9"/>
      <c r="L6340" s="9"/>
      <c r="O6340" s="9"/>
      <c r="P6340" s="9"/>
      <c r="R6340" s="9"/>
      <c r="U6340" s="9"/>
      <c r="AP6340" s="9"/>
      <c r="AS6340" s="9"/>
      <c r="AV6340" s="9"/>
      <c r="AW6340" s="9"/>
      <c r="AY6340" s="9"/>
      <c r="BB6340" s="9"/>
    </row>
    <row r="6341" spans="3:54">
      <c r="C6341" s="9"/>
      <c r="F6341" s="9"/>
      <c r="G6341" s="9"/>
      <c r="I6341" s="9"/>
      <c r="L6341" s="9"/>
      <c r="O6341" s="9"/>
      <c r="P6341" s="9"/>
      <c r="R6341" s="9"/>
      <c r="U6341" s="9"/>
      <c r="AP6341" s="9"/>
      <c r="AS6341" s="9"/>
      <c r="AV6341" s="9"/>
      <c r="AW6341" s="9"/>
      <c r="AY6341" s="9"/>
      <c r="BB6341" s="9"/>
    </row>
    <row r="6342" spans="3:54">
      <c r="C6342" s="9"/>
      <c r="F6342" s="9"/>
      <c r="G6342" s="9"/>
      <c r="I6342" s="9"/>
      <c r="L6342" s="9"/>
      <c r="O6342" s="9"/>
      <c r="P6342" s="9"/>
      <c r="R6342" s="9"/>
      <c r="U6342" s="9"/>
      <c r="AP6342" s="9"/>
      <c r="AS6342" s="9"/>
      <c r="AV6342" s="9"/>
      <c r="AW6342" s="9"/>
      <c r="AY6342" s="9"/>
      <c r="BB6342" s="9"/>
    </row>
    <row r="6343" spans="3:54">
      <c r="C6343" s="9"/>
      <c r="F6343" s="9"/>
      <c r="G6343" s="9"/>
      <c r="I6343" s="9"/>
      <c r="L6343" s="9"/>
      <c r="O6343" s="9"/>
      <c r="P6343" s="9"/>
      <c r="R6343" s="9"/>
      <c r="U6343" s="9"/>
      <c r="AP6343" s="9"/>
      <c r="AS6343" s="9"/>
      <c r="AV6343" s="9"/>
      <c r="AW6343" s="9"/>
      <c r="AY6343" s="9"/>
      <c r="BB6343" s="9"/>
    </row>
    <row r="6344" spans="3:54">
      <c r="C6344" s="9"/>
      <c r="F6344" s="9"/>
      <c r="G6344" s="9"/>
      <c r="I6344" s="9"/>
      <c r="L6344" s="9"/>
      <c r="O6344" s="9"/>
      <c r="P6344" s="9"/>
      <c r="R6344" s="9"/>
      <c r="U6344" s="9"/>
      <c r="AP6344" s="9"/>
      <c r="AS6344" s="9"/>
      <c r="AV6344" s="9"/>
      <c r="AW6344" s="9"/>
      <c r="AY6344" s="9"/>
      <c r="BB6344" s="9"/>
    </row>
    <row r="6345" spans="3:54">
      <c r="C6345" s="9"/>
      <c r="F6345" s="9"/>
      <c r="G6345" s="9"/>
      <c r="I6345" s="9"/>
      <c r="L6345" s="9"/>
      <c r="O6345" s="9"/>
      <c r="P6345" s="9"/>
      <c r="R6345" s="9"/>
      <c r="U6345" s="9"/>
      <c r="AP6345" s="9"/>
      <c r="AS6345" s="9"/>
      <c r="AV6345" s="9"/>
      <c r="AW6345" s="9"/>
      <c r="AY6345" s="9"/>
      <c r="BB6345" s="9"/>
    </row>
    <row r="6346" spans="3:54">
      <c r="C6346" s="9"/>
      <c r="F6346" s="9"/>
      <c r="G6346" s="9"/>
      <c r="I6346" s="9"/>
      <c r="L6346" s="9"/>
      <c r="O6346" s="9"/>
      <c r="P6346" s="9"/>
      <c r="R6346" s="9"/>
      <c r="U6346" s="9"/>
      <c r="AP6346" s="9"/>
      <c r="AS6346" s="9"/>
      <c r="AV6346" s="9"/>
      <c r="AW6346" s="9"/>
      <c r="AY6346" s="9"/>
      <c r="BB6346" s="9"/>
    </row>
    <row r="6347" spans="3:54">
      <c r="C6347" s="9"/>
      <c r="F6347" s="9"/>
      <c r="G6347" s="9"/>
      <c r="I6347" s="9"/>
      <c r="L6347" s="9"/>
      <c r="O6347" s="9"/>
      <c r="P6347" s="9"/>
      <c r="R6347" s="9"/>
      <c r="U6347" s="9"/>
      <c r="AP6347" s="9"/>
      <c r="AS6347" s="9"/>
      <c r="AV6347" s="9"/>
      <c r="AW6347" s="9"/>
      <c r="AY6347" s="9"/>
      <c r="BB6347" s="9"/>
    </row>
    <row r="6348" spans="3:54">
      <c r="C6348" s="9"/>
      <c r="F6348" s="9"/>
      <c r="G6348" s="9"/>
      <c r="I6348" s="9"/>
      <c r="L6348" s="9"/>
      <c r="O6348" s="9"/>
      <c r="P6348" s="9"/>
      <c r="R6348" s="9"/>
      <c r="U6348" s="9"/>
      <c r="AP6348" s="9"/>
      <c r="AS6348" s="9"/>
      <c r="AV6348" s="9"/>
      <c r="AW6348" s="9"/>
      <c r="AY6348" s="9"/>
      <c r="BB6348" s="9"/>
    </row>
    <row r="6349" spans="3:54">
      <c r="C6349" s="9"/>
      <c r="F6349" s="9"/>
      <c r="G6349" s="9"/>
      <c r="I6349" s="9"/>
      <c r="L6349" s="9"/>
      <c r="O6349" s="9"/>
      <c r="P6349" s="9"/>
      <c r="R6349" s="9"/>
      <c r="U6349" s="9"/>
      <c r="AP6349" s="9"/>
      <c r="AS6349" s="9"/>
      <c r="AV6349" s="9"/>
      <c r="AW6349" s="9"/>
      <c r="AY6349" s="9"/>
      <c r="BB6349" s="9"/>
    </row>
    <row r="6350" spans="3:54">
      <c r="C6350" s="9"/>
      <c r="F6350" s="9"/>
      <c r="G6350" s="9"/>
      <c r="I6350" s="9"/>
      <c r="L6350" s="9"/>
      <c r="O6350" s="9"/>
      <c r="P6350" s="9"/>
      <c r="R6350" s="9"/>
      <c r="U6350" s="9"/>
      <c r="AP6350" s="9"/>
      <c r="AS6350" s="9"/>
      <c r="AV6350" s="9"/>
      <c r="AW6350" s="9"/>
      <c r="AY6350" s="9"/>
      <c r="BB6350" s="9"/>
    </row>
    <row r="6351" spans="3:54">
      <c r="C6351" s="9"/>
      <c r="F6351" s="9"/>
      <c r="G6351" s="9"/>
      <c r="I6351" s="9"/>
      <c r="L6351" s="9"/>
      <c r="O6351" s="9"/>
      <c r="P6351" s="9"/>
      <c r="R6351" s="9"/>
      <c r="U6351" s="9"/>
      <c r="AP6351" s="9"/>
      <c r="AS6351" s="9"/>
      <c r="AV6351" s="9"/>
      <c r="AW6351" s="9"/>
      <c r="AY6351" s="9"/>
      <c r="BB6351" s="9"/>
    </row>
    <row r="6352" spans="3:54">
      <c r="C6352" s="9"/>
      <c r="F6352" s="9"/>
      <c r="G6352" s="9"/>
      <c r="I6352" s="9"/>
      <c r="L6352" s="9"/>
      <c r="O6352" s="9"/>
      <c r="P6352" s="9"/>
      <c r="R6352" s="9"/>
      <c r="U6352" s="9"/>
      <c r="AP6352" s="9"/>
      <c r="AS6352" s="9"/>
      <c r="AV6352" s="9"/>
      <c r="AW6352" s="9"/>
      <c r="AY6352" s="9"/>
      <c r="BB6352" s="9"/>
    </row>
    <row r="6353" spans="3:54">
      <c r="C6353" s="9"/>
      <c r="F6353" s="9"/>
      <c r="G6353" s="9"/>
      <c r="I6353" s="9"/>
      <c r="L6353" s="9"/>
      <c r="O6353" s="9"/>
      <c r="P6353" s="9"/>
      <c r="R6353" s="9"/>
      <c r="U6353" s="9"/>
      <c r="AP6353" s="9"/>
      <c r="AS6353" s="9"/>
      <c r="AV6353" s="9"/>
      <c r="AW6353" s="9"/>
      <c r="AY6353" s="9"/>
      <c r="BB6353" s="9"/>
    </row>
    <row r="6354" spans="3:54">
      <c r="C6354" s="9"/>
      <c r="F6354" s="9"/>
      <c r="G6354" s="9"/>
      <c r="I6354" s="9"/>
      <c r="L6354" s="9"/>
      <c r="O6354" s="9"/>
      <c r="P6354" s="9"/>
      <c r="R6354" s="9"/>
      <c r="U6354" s="9"/>
      <c r="AP6354" s="9"/>
      <c r="AS6354" s="9"/>
      <c r="AV6354" s="9"/>
      <c r="AW6354" s="9"/>
      <c r="AY6354" s="9"/>
      <c r="BB6354" s="9"/>
    </row>
    <row r="6355" spans="3:54">
      <c r="C6355" s="9"/>
      <c r="F6355" s="9"/>
      <c r="G6355" s="9"/>
      <c r="I6355" s="9"/>
      <c r="L6355" s="9"/>
      <c r="O6355" s="9"/>
      <c r="P6355" s="9"/>
      <c r="R6355" s="9"/>
      <c r="U6355" s="9"/>
      <c r="AP6355" s="9"/>
      <c r="AS6355" s="9"/>
      <c r="AV6355" s="9"/>
      <c r="AW6355" s="9"/>
      <c r="AY6355" s="9"/>
      <c r="BB6355" s="9"/>
    </row>
    <row r="6356" spans="3:54">
      <c r="C6356" s="9"/>
      <c r="F6356" s="9"/>
      <c r="G6356" s="9"/>
      <c r="I6356" s="9"/>
      <c r="L6356" s="9"/>
      <c r="O6356" s="9"/>
      <c r="P6356" s="9"/>
      <c r="R6356" s="9"/>
      <c r="U6356" s="9"/>
      <c r="AP6356" s="9"/>
      <c r="AS6356" s="9"/>
      <c r="AV6356" s="9"/>
      <c r="AW6356" s="9"/>
      <c r="AY6356" s="9"/>
      <c r="BB6356" s="9"/>
    </row>
    <row r="6357" spans="3:54">
      <c r="C6357" s="9"/>
      <c r="F6357" s="9"/>
      <c r="G6357" s="9"/>
      <c r="I6357" s="9"/>
      <c r="L6357" s="9"/>
      <c r="O6357" s="9"/>
      <c r="P6357" s="9"/>
      <c r="R6357" s="9"/>
      <c r="U6357" s="9"/>
      <c r="AP6357" s="9"/>
      <c r="AS6357" s="9"/>
      <c r="AV6357" s="9"/>
      <c r="AW6357" s="9"/>
      <c r="AY6357" s="9"/>
      <c r="BB6357" s="9"/>
    </row>
    <row r="6358" spans="3:54">
      <c r="C6358" s="9"/>
      <c r="F6358" s="9"/>
      <c r="G6358" s="9"/>
      <c r="I6358" s="9"/>
      <c r="L6358" s="9"/>
      <c r="O6358" s="9"/>
      <c r="P6358" s="9"/>
      <c r="R6358" s="9"/>
      <c r="U6358" s="9"/>
      <c r="AP6358" s="9"/>
      <c r="AS6358" s="9"/>
      <c r="AV6358" s="9"/>
      <c r="AW6358" s="9"/>
      <c r="AY6358" s="9"/>
      <c r="BB6358" s="9"/>
    </row>
    <row r="6359" spans="3:54">
      <c r="C6359" s="9"/>
      <c r="F6359" s="9"/>
      <c r="G6359" s="9"/>
      <c r="I6359" s="9"/>
      <c r="L6359" s="9"/>
      <c r="O6359" s="9"/>
      <c r="P6359" s="9"/>
      <c r="R6359" s="9"/>
      <c r="U6359" s="9"/>
      <c r="AP6359" s="9"/>
      <c r="AS6359" s="9"/>
      <c r="AV6359" s="9"/>
      <c r="AW6359" s="9"/>
      <c r="AY6359" s="9"/>
      <c r="BB6359" s="9"/>
    </row>
    <row r="6360" spans="3:54">
      <c r="C6360" s="9"/>
      <c r="F6360" s="9"/>
      <c r="G6360" s="9"/>
      <c r="I6360" s="9"/>
      <c r="L6360" s="9"/>
      <c r="O6360" s="9"/>
      <c r="P6360" s="9"/>
      <c r="R6360" s="9"/>
      <c r="U6360" s="9"/>
      <c r="AP6360" s="9"/>
      <c r="AS6360" s="9"/>
      <c r="AV6360" s="9"/>
      <c r="AW6360" s="9"/>
      <c r="AY6360" s="9"/>
      <c r="BB6360" s="9"/>
    </row>
    <row r="6361" spans="3:54">
      <c r="C6361" s="9"/>
      <c r="F6361" s="9"/>
      <c r="G6361" s="9"/>
      <c r="I6361" s="9"/>
      <c r="L6361" s="9"/>
      <c r="O6361" s="9"/>
      <c r="P6361" s="9"/>
      <c r="R6361" s="9"/>
      <c r="U6361" s="9"/>
      <c r="AP6361" s="9"/>
      <c r="AS6361" s="9"/>
      <c r="AV6361" s="9"/>
      <c r="AW6361" s="9"/>
      <c r="AY6361" s="9"/>
      <c r="BB6361" s="9"/>
    </row>
    <row r="6362" spans="3:54">
      <c r="C6362" s="9"/>
      <c r="F6362" s="9"/>
      <c r="G6362" s="9"/>
      <c r="I6362" s="9"/>
      <c r="L6362" s="9"/>
      <c r="O6362" s="9"/>
      <c r="P6362" s="9"/>
      <c r="R6362" s="9"/>
      <c r="U6362" s="9"/>
      <c r="AP6362" s="9"/>
      <c r="AS6362" s="9"/>
      <c r="AV6362" s="9"/>
      <c r="AW6362" s="9"/>
      <c r="AY6362" s="9"/>
      <c r="BB6362" s="9"/>
    </row>
    <row r="6363" spans="3:54">
      <c r="C6363" s="9"/>
      <c r="F6363" s="9"/>
      <c r="G6363" s="9"/>
      <c r="I6363" s="9"/>
      <c r="L6363" s="9"/>
      <c r="O6363" s="9"/>
      <c r="P6363" s="9"/>
      <c r="R6363" s="9"/>
      <c r="U6363" s="9"/>
      <c r="AP6363" s="9"/>
      <c r="AS6363" s="9"/>
      <c r="AV6363" s="9"/>
      <c r="AW6363" s="9"/>
      <c r="AY6363" s="9"/>
      <c r="BB6363" s="9"/>
    </row>
    <row r="6364" spans="3:54">
      <c r="C6364" s="9"/>
      <c r="F6364" s="9"/>
      <c r="G6364" s="9"/>
      <c r="I6364" s="9"/>
      <c r="L6364" s="9"/>
      <c r="O6364" s="9"/>
      <c r="P6364" s="9"/>
      <c r="R6364" s="9"/>
      <c r="U6364" s="9"/>
      <c r="AP6364" s="9"/>
      <c r="AS6364" s="9"/>
      <c r="AV6364" s="9"/>
      <c r="AW6364" s="9"/>
      <c r="AY6364" s="9"/>
      <c r="BB6364" s="9"/>
    </row>
    <row r="6365" spans="3:54">
      <c r="C6365" s="9"/>
      <c r="F6365" s="9"/>
      <c r="G6365" s="9"/>
      <c r="I6365" s="9"/>
      <c r="L6365" s="9"/>
      <c r="O6365" s="9"/>
      <c r="P6365" s="9"/>
      <c r="R6365" s="9"/>
      <c r="U6365" s="9"/>
      <c r="AP6365" s="9"/>
      <c r="AS6365" s="9"/>
      <c r="AV6365" s="9"/>
      <c r="AW6365" s="9"/>
      <c r="AY6365" s="9"/>
      <c r="BB6365" s="9"/>
    </row>
    <row r="6366" spans="3:54">
      <c r="C6366" s="9"/>
      <c r="F6366" s="9"/>
      <c r="G6366" s="9"/>
      <c r="I6366" s="9"/>
      <c r="L6366" s="9"/>
      <c r="O6366" s="9"/>
      <c r="P6366" s="9"/>
      <c r="R6366" s="9"/>
      <c r="U6366" s="9"/>
      <c r="AP6366" s="9"/>
      <c r="AS6366" s="9"/>
      <c r="AV6366" s="9"/>
      <c r="AW6366" s="9"/>
      <c r="AY6366" s="9"/>
      <c r="BB6366" s="9"/>
    </row>
    <row r="6367" spans="3:54">
      <c r="C6367" s="9"/>
      <c r="F6367" s="9"/>
      <c r="G6367" s="9"/>
      <c r="I6367" s="9"/>
      <c r="L6367" s="9"/>
      <c r="O6367" s="9"/>
      <c r="P6367" s="9"/>
      <c r="R6367" s="9"/>
      <c r="U6367" s="9"/>
      <c r="AP6367" s="9"/>
      <c r="AS6367" s="9"/>
      <c r="AV6367" s="9"/>
      <c r="AW6367" s="9"/>
      <c r="AY6367" s="9"/>
      <c r="BB6367" s="9"/>
    </row>
    <row r="6368" spans="3:54">
      <c r="C6368" s="9"/>
      <c r="F6368" s="9"/>
      <c r="G6368" s="9"/>
      <c r="I6368" s="9"/>
      <c r="L6368" s="9"/>
      <c r="O6368" s="9"/>
      <c r="P6368" s="9"/>
      <c r="R6368" s="9"/>
      <c r="U6368" s="9"/>
      <c r="AP6368" s="9"/>
      <c r="AS6368" s="9"/>
      <c r="AV6368" s="9"/>
      <c r="AW6368" s="9"/>
      <c r="AY6368" s="9"/>
      <c r="BB6368" s="9"/>
    </row>
    <row r="6369" spans="3:54">
      <c r="C6369" s="9"/>
      <c r="F6369" s="9"/>
      <c r="G6369" s="9"/>
      <c r="I6369" s="9"/>
      <c r="L6369" s="9"/>
      <c r="O6369" s="9"/>
      <c r="P6369" s="9"/>
      <c r="R6369" s="9"/>
      <c r="U6369" s="9"/>
      <c r="AP6369" s="9"/>
      <c r="AS6369" s="9"/>
      <c r="AV6369" s="9"/>
      <c r="AW6369" s="9"/>
      <c r="AY6369" s="9"/>
      <c r="BB6369" s="9"/>
    </row>
    <row r="6370" spans="3:54">
      <c r="C6370" s="9"/>
      <c r="F6370" s="9"/>
      <c r="G6370" s="9"/>
      <c r="I6370" s="9"/>
      <c r="L6370" s="9"/>
      <c r="O6370" s="9"/>
      <c r="P6370" s="9"/>
      <c r="R6370" s="9"/>
      <c r="U6370" s="9"/>
      <c r="AP6370" s="9"/>
      <c r="AS6370" s="9"/>
      <c r="AV6370" s="9"/>
      <c r="AW6370" s="9"/>
      <c r="AY6370" s="9"/>
      <c r="BB6370" s="9"/>
    </row>
    <row r="6371" spans="3:54">
      <c r="C6371" s="9"/>
      <c r="F6371" s="9"/>
      <c r="G6371" s="9"/>
      <c r="I6371" s="9"/>
      <c r="L6371" s="9"/>
      <c r="O6371" s="9"/>
      <c r="P6371" s="9"/>
      <c r="R6371" s="9"/>
      <c r="U6371" s="9"/>
      <c r="AP6371" s="9"/>
      <c r="AS6371" s="9"/>
      <c r="AV6371" s="9"/>
      <c r="AW6371" s="9"/>
      <c r="AY6371" s="9"/>
      <c r="BB6371" s="9"/>
    </row>
    <row r="6372" spans="3:54">
      <c r="C6372" s="9"/>
      <c r="F6372" s="9"/>
      <c r="G6372" s="9"/>
      <c r="I6372" s="9"/>
      <c r="L6372" s="9"/>
      <c r="O6372" s="9"/>
      <c r="P6372" s="9"/>
      <c r="R6372" s="9"/>
      <c r="U6372" s="9"/>
      <c r="AP6372" s="9"/>
      <c r="AS6372" s="9"/>
      <c r="AV6372" s="9"/>
      <c r="AW6372" s="9"/>
      <c r="AY6372" s="9"/>
      <c r="BB6372" s="9"/>
    </row>
    <row r="6373" spans="3:54">
      <c r="C6373" s="9"/>
      <c r="F6373" s="9"/>
      <c r="G6373" s="9"/>
      <c r="I6373" s="9"/>
      <c r="L6373" s="9"/>
      <c r="O6373" s="9"/>
      <c r="P6373" s="9"/>
      <c r="R6373" s="9"/>
      <c r="U6373" s="9"/>
      <c r="AP6373" s="9"/>
      <c r="AS6373" s="9"/>
      <c r="AV6373" s="9"/>
      <c r="AW6373" s="9"/>
      <c r="AY6373" s="9"/>
      <c r="BB6373" s="9"/>
    </row>
    <row r="6374" spans="3:54">
      <c r="C6374" s="9"/>
      <c r="F6374" s="9"/>
      <c r="G6374" s="9"/>
      <c r="I6374" s="9"/>
      <c r="L6374" s="9"/>
      <c r="O6374" s="9"/>
      <c r="P6374" s="9"/>
      <c r="R6374" s="9"/>
      <c r="U6374" s="9"/>
      <c r="AP6374" s="9"/>
      <c r="AS6374" s="9"/>
      <c r="AV6374" s="9"/>
      <c r="AW6374" s="9"/>
      <c r="AY6374" s="9"/>
      <c r="BB6374" s="9"/>
    </row>
    <row r="6375" spans="3:54">
      <c r="C6375" s="9"/>
      <c r="F6375" s="9"/>
      <c r="G6375" s="9"/>
      <c r="I6375" s="9"/>
      <c r="L6375" s="9"/>
      <c r="O6375" s="9"/>
      <c r="P6375" s="9"/>
      <c r="R6375" s="9"/>
      <c r="U6375" s="9"/>
      <c r="AP6375" s="9"/>
      <c r="AS6375" s="9"/>
      <c r="AV6375" s="9"/>
      <c r="AW6375" s="9"/>
      <c r="AY6375" s="9"/>
      <c r="BB6375" s="9"/>
    </row>
    <row r="6376" spans="3:54">
      <c r="C6376" s="9"/>
      <c r="F6376" s="9"/>
      <c r="G6376" s="9"/>
      <c r="I6376" s="9"/>
      <c r="L6376" s="9"/>
      <c r="O6376" s="9"/>
      <c r="P6376" s="9"/>
      <c r="R6376" s="9"/>
      <c r="U6376" s="9"/>
      <c r="AP6376" s="9"/>
      <c r="AS6376" s="9"/>
      <c r="AV6376" s="9"/>
      <c r="AW6376" s="9"/>
      <c r="AY6376" s="9"/>
      <c r="BB6376" s="9"/>
    </row>
    <row r="6377" spans="3:54">
      <c r="C6377" s="9"/>
      <c r="F6377" s="9"/>
      <c r="G6377" s="9"/>
      <c r="I6377" s="9"/>
      <c r="L6377" s="9"/>
      <c r="O6377" s="9"/>
      <c r="P6377" s="9"/>
      <c r="R6377" s="9"/>
      <c r="U6377" s="9"/>
      <c r="AP6377" s="9"/>
      <c r="AS6377" s="9"/>
      <c r="AV6377" s="9"/>
      <c r="AW6377" s="9"/>
      <c r="AY6377" s="9"/>
      <c r="BB6377" s="9"/>
    </row>
    <row r="6378" spans="3:54">
      <c r="C6378" s="9"/>
      <c r="F6378" s="9"/>
      <c r="G6378" s="9"/>
      <c r="I6378" s="9"/>
      <c r="L6378" s="9"/>
      <c r="O6378" s="9"/>
      <c r="P6378" s="9"/>
      <c r="R6378" s="9"/>
      <c r="U6378" s="9"/>
      <c r="AP6378" s="9"/>
      <c r="AS6378" s="9"/>
      <c r="AV6378" s="9"/>
      <c r="AW6378" s="9"/>
      <c r="AY6378" s="9"/>
      <c r="BB6378" s="9"/>
    </row>
    <row r="6379" spans="3:54">
      <c r="C6379" s="9"/>
      <c r="F6379" s="9"/>
      <c r="G6379" s="9"/>
      <c r="I6379" s="9"/>
      <c r="L6379" s="9"/>
      <c r="O6379" s="9"/>
      <c r="P6379" s="9"/>
      <c r="R6379" s="9"/>
      <c r="U6379" s="9"/>
      <c r="AP6379" s="9"/>
      <c r="AS6379" s="9"/>
      <c r="AV6379" s="9"/>
      <c r="AW6379" s="9"/>
      <c r="AY6379" s="9"/>
      <c r="BB6379" s="9"/>
    </row>
    <row r="6380" spans="3:54">
      <c r="C6380" s="9"/>
      <c r="F6380" s="9"/>
      <c r="G6380" s="9"/>
      <c r="I6380" s="9"/>
      <c r="L6380" s="9"/>
      <c r="O6380" s="9"/>
      <c r="P6380" s="9"/>
      <c r="R6380" s="9"/>
      <c r="U6380" s="9"/>
      <c r="AP6380" s="9"/>
      <c r="AS6380" s="9"/>
      <c r="AV6380" s="9"/>
      <c r="AW6380" s="9"/>
      <c r="AY6380" s="9"/>
      <c r="BB6380" s="9"/>
    </row>
    <row r="6381" spans="3:54">
      <c r="C6381" s="9"/>
      <c r="F6381" s="9"/>
      <c r="G6381" s="9"/>
      <c r="I6381" s="9"/>
      <c r="L6381" s="9"/>
      <c r="O6381" s="9"/>
      <c r="P6381" s="9"/>
      <c r="R6381" s="9"/>
      <c r="U6381" s="9"/>
      <c r="AP6381" s="9"/>
      <c r="AS6381" s="9"/>
      <c r="AV6381" s="9"/>
      <c r="AW6381" s="9"/>
      <c r="AY6381" s="9"/>
      <c r="BB6381" s="9"/>
    </row>
    <row r="6382" spans="3:54">
      <c r="C6382" s="9"/>
      <c r="F6382" s="9"/>
      <c r="G6382" s="9"/>
      <c r="I6382" s="9"/>
      <c r="L6382" s="9"/>
      <c r="O6382" s="9"/>
      <c r="P6382" s="9"/>
      <c r="R6382" s="9"/>
      <c r="U6382" s="9"/>
      <c r="AP6382" s="9"/>
      <c r="AS6382" s="9"/>
      <c r="AV6382" s="9"/>
      <c r="AW6382" s="9"/>
      <c r="AY6382" s="9"/>
      <c r="BB6382" s="9"/>
    </row>
    <row r="6383" spans="3:54">
      <c r="C6383" s="9"/>
      <c r="F6383" s="9"/>
      <c r="G6383" s="9"/>
      <c r="I6383" s="9"/>
      <c r="L6383" s="9"/>
      <c r="O6383" s="9"/>
      <c r="P6383" s="9"/>
      <c r="R6383" s="9"/>
      <c r="U6383" s="9"/>
      <c r="AP6383" s="9"/>
      <c r="AS6383" s="9"/>
      <c r="AV6383" s="9"/>
      <c r="AW6383" s="9"/>
      <c r="AY6383" s="9"/>
      <c r="BB6383" s="9"/>
    </row>
    <row r="6384" spans="3:54">
      <c r="C6384" s="9"/>
      <c r="F6384" s="9"/>
      <c r="G6384" s="9"/>
      <c r="I6384" s="9"/>
      <c r="L6384" s="9"/>
      <c r="O6384" s="9"/>
      <c r="P6384" s="9"/>
      <c r="R6384" s="9"/>
      <c r="U6384" s="9"/>
      <c r="AP6384" s="9"/>
      <c r="AS6384" s="9"/>
      <c r="AV6384" s="9"/>
      <c r="AW6384" s="9"/>
      <c r="AY6384" s="9"/>
      <c r="BB6384" s="9"/>
    </row>
    <row r="6385" spans="3:54">
      <c r="C6385" s="9"/>
      <c r="F6385" s="9"/>
      <c r="G6385" s="9"/>
      <c r="I6385" s="9"/>
      <c r="L6385" s="9"/>
      <c r="O6385" s="9"/>
      <c r="P6385" s="9"/>
      <c r="R6385" s="9"/>
      <c r="U6385" s="9"/>
      <c r="AP6385" s="9"/>
      <c r="AS6385" s="9"/>
      <c r="AV6385" s="9"/>
      <c r="AW6385" s="9"/>
      <c r="AY6385" s="9"/>
      <c r="BB6385" s="9"/>
    </row>
    <row r="6386" spans="3:54">
      <c r="C6386" s="9"/>
      <c r="F6386" s="9"/>
      <c r="G6386" s="9"/>
      <c r="I6386" s="9"/>
      <c r="L6386" s="9"/>
      <c r="O6386" s="9"/>
      <c r="P6386" s="9"/>
      <c r="R6386" s="9"/>
      <c r="U6386" s="9"/>
      <c r="AP6386" s="9"/>
      <c r="AS6386" s="9"/>
      <c r="AV6386" s="9"/>
      <c r="AW6386" s="9"/>
      <c r="AY6386" s="9"/>
      <c r="BB6386" s="9"/>
    </row>
    <row r="6387" spans="3:54">
      <c r="C6387" s="9"/>
      <c r="F6387" s="9"/>
      <c r="G6387" s="9"/>
      <c r="I6387" s="9"/>
      <c r="L6387" s="9"/>
      <c r="O6387" s="9"/>
      <c r="P6387" s="9"/>
      <c r="R6387" s="9"/>
      <c r="U6387" s="9"/>
      <c r="AP6387" s="9"/>
      <c r="AS6387" s="9"/>
      <c r="AV6387" s="9"/>
      <c r="AW6387" s="9"/>
      <c r="AY6387" s="9"/>
      <c r="BB6387" s="9"/>
    </row>
    <row r="6388" spans="3:54">
      <c r="C6388" s="9"/>
      <c r="F6388" s="9"/>
      <c r="G6388" s="9"/>
      <c r="I6388" s="9"/>
      <c r="L6388" s="9"/>
      <c r="O6388" s="9"/>
      <c r="P6388" s="9"/>
      <c r="R6388" s="9"/>
      <c r="U6388" s="9"/>
      <c r="AP6388" s="9"/>
      <c r="AS6388" s="9"/>
      <c r="AV6388" s="9"/>
      <c r="AW6388" s="9"/>
      <c r="AY6388" s="9"/>
      <c r="BB6388" s="9"/>
    </row>
    <row r="6389" spans="3:54">
      <c r="C6389" s="9"/>
      <c r="F6389" s="9"/>
      <c r="G6389" s="9"/>
      <c r="I6389" s="9"/>
      <c r="L6389" s="9"/>
      <c r="O6389" s="9"/>
      <c r="P6389" s="9"/>
      <c r="R6389" s="9"/>
      <c r="U6389" s="9"/>
      <c r="AP6389" s="9"/>
      <c r="AS6389" s="9"/>
      <c r="AV6389" s="9"/>
      <c r="AW6389" s="9"/>
      <c r="AY6389" s="9"/>
      <c r="BB6389" s="9"/>
    </row>
    <row r="6390" spans="3:54">
      <c r="C6390" s="9"/>
      <c r="F6390" s="9"/>
      <c r="G6390" s="9"/>
      <c r="I6390" s="9"/>
      <c r="L6390" s="9"/>
      <c r="O6390" s="9"/>
      <c r="P6390" s="9"/>
      <c r="R6390" s="9"/>
      <c r="U6390" s="9"/>
      <c r="AP6390" s="9"/>
      <c r="AS6390" s="9"/>
      <c r="AV6390" s="9"/>
      <c r="AW6390" s="9"/>
      <c r="AY6390" s="9"/>
      <c r="BB6390" s="9"/>
    </row>
    <row r="6391" spans="3:54">
      <c r="C6391" s="9"/>
      <c r="F6391" s="9"/>
      <c r="G6391" s="9"/>
      <c r="I6391" s="9"/>
      <c r="L6391" s="9"/>
      <c r="O6391" s="9"/>
      <c r="P6391" s="9"/>
      <c r="R6391" s="9"/>
      <c r="U6391" s="9"/>
      <c r="AP6391" s="9"/>
      <c r="AS6391" s="9"/>
      <c r="AV6391" s="9"/>
      <c r="AW6391" s="9"/>
      <c r="AY6391" s="9"/>
      <c r="BB6391" s="9"/>
    </row>
    <row r="6392" spans="3:54">
      <c r="C6392" s="9"/>
      <c r="F6392" s="9"/>
      <c r="G6392" s="9"/>
      <c r="I6392" s="9"/>
      <c r="L6392" s="9"/>
      <c r="O6392" s="9"/>
      <c r="P6392" s="9"/>
      <c r="R6392" s="9"/>
      <c r="U6392" s="9"/>
      <c r="AP6392" s="9"/>
      <c r="AS6392" s="9"/>
      <c r="AV6392" s="9"/>
      <c r="AW6392" s="9"/>
      <c r="AY6392" s="9"/>
      <c r="BB6392" s="9"/>
    </row>
    <row r="6393" spans="3:54">
      <c r="C6393" s="9"/>
      <c r="F6393" s="9"/>
      <c r="G6393" s="9"/>
      <c r="I6393" s="9"/>
      <c r="L6393" s="9"/>
      <c r="O6393" s="9"/>
      <c r="P6393" s="9"/>
      <c r="R6393" s="9"/>
      <c r="U6393" s="9"/>
      <c r="AP6393" s="9"/>
      <c r="AS6393" s="9"/>
      <c r="AV6393" s="9"/>
      <c r="AW6393" s="9"/>
      <c r="AY6393" s="9"/>
      <c r="BB6393" s="9"/>
    </row>
    <row r="6394" spans="3:54">
      <c r="C6394" s="9"/>
      <c r="F6394" s="9"/>
      <c r="G6394" s="9"/>
      <c r="I6394" s="9"/>
      <c r="L6394" s="9"/>
      <c r="O6394" s="9"/>
      <c r="P6394" s="9"/>
      <c r="R6394" s="9"/>
      <c r="U6394" s="9"/>
      <c r="AP6394" s="9"/>
      <c r="AS6394" s="9"/>
      <c r="AV6394" s="9"/>
      <c r="AW6394" s="9"/>
      <c r="AY6394" s="9"/>
      <c r="BB6394" s="9"/>
    </row>
    <row r="6395" spans="3:54">
      <c r="C6395" s="9"/>
      <c r="F6395" s="9"/>
      <c r="G6395" s="9"/>
      <c r="I6395" s="9"/>
      <c r="L6395" s="9"/>
      <c r="O6395" s="9"/>
      <c r="P6395" s="9"/>
      <c r="R6395" s="9"/>
      <c r="U6395" s="9"/>
      <c r="AP6395" s="9"/>
      <c r="AS6395" s="9"/>
      <c r="AV6395" s="9"/>
      <c r="AW6395" s="9"/>
      <c r="AY6395" s="9"/>
      <c r="BB6395" s="9"/>
    </row>
    <row r="6396" spans="3:54">
      <c r="C6396" s="9"/>
      <c r="F6396" s="9"/>
      <c r="G6396" s="9"/>
      <c r="I6396" s="9"/>
      <c r="L6396" s="9"/>
      <c r="O6396" s="9"/>
      <c r="P6396" s="9"/>
      <c r="R6396" s="9"/>
      <c r="U6396" s="9"/>
      <c r="AP6396" s="9"/>
      <c r="AS6396" s="9"/>
      <c r="AV6396" s="9"/>
      <c r="AW6396" s="9"/>
      <c r="AY6396" s="9"/>
      <c r="BB6396" s="9"/>
    </row>
    <row r="6397" spans="3:54">
      <c r="C6397" s="9"/>
      <c r="F6397" s="9"/>
      <c r="G6397" s="9"/>
      <c r="I6397" s="9"/>
      <c r="L6397" s="9"/>
      <c r="O6397" s="9"/>
      <c r="P6397" s="9"/>
      <c r="R6397" s="9"/>
      <c r="U6397" s="9"/>
      <c r="AP6397" s="9"/>
      <c r="AS6397" s="9"/>
      <c r="AV6397" s="9"/>
      <c r="AW6397" s="9"/>
      <c r="AY6397" s="9"/>
      <c r="BB6397" s="9"/>
    </row>
    <row r="6398" spans="3:54">
      <c r="C6398" s="9"/>
      <c r="F6398" s="9"/>
      <c r="G6398" s="9"/>
      <c r="I6398" s="9"/>
      <c r="L6398" s="9"/>
      <c r="O6398" s="9"/>
      <c r="P6398" s="9"/>
      <c r="R6398" s="9"/>
      <c r="U6398" s="9"/>
      <c r="AP6398" s="9"/>
      <c r="AS6398" s="9"/>
      <c r="AV6398" s="9"/>
      <c r="AW6398" s="9"/>
      <c r="AY6398" s="9"/>
      <c r="BB6398" s="9"/>
    </row>
    <row r="6399" spans="3:54">
      <c r="C6399" s="9"/>
      <c r="F6399" s="9"/>
      <c r="G6399" s="9"/>
      <c r="I6399" s="9"/>
      <c r="L6399" s="9"/>
      <c r="O6399" s="9"/>
      <c r="P6399" s="9"/>
      <c r="R6399" s="9"/>
      <c r="U6399" s="9"/>
      <c r="AP6399" s="9"/>
      <c r="AS6399" s="9"/>
      <c r="AV6399" s="9"/>
      <c r="AW6399" s="9"/>
      <c r="AY6399" s="9"/>
      <c r="BB6399" s="9"/>
    </row>
    <row r="6400" spans="3:54">
      <c r="C6400" s="9"/>
      <c r="F6400" s="9"/>
      <c r="G6400" s="9"/>
      <c r="I6400" s="9"/>
      <c r="L6400" s="9"/>
      <c r="O6400" s="9"/>
      <c r="P6400" s="9"/>
      <c r="R6400" s="9"/>
      <c r="U6400" s="9"/>
      <c r="AP6400" s="9"/>
      <c r="AS6400" s="9"/>
      <c r="AV6400" s="9"/>
      <c r="AW6400" s="9"/>
      <c r="AY6400" s="9"/>
      <c r="BB6400" s="9"/>
    </row>
    <row r="6401" spans="3:54">
      <c r="C6401" s="9"/>
      <c r="F6401" s="9"/>
      <c r="G6401" s="9"/>
      <c r="I6401" s="9"/>
      <c r="L6401" s="9"/>
      <c r="O6401" s="9"/>
      <c r="P6401" s="9"/>
      <c r="R6401" s="9"/>
      <c r="U6401" s="9"/>
      <c r="AP6401" s="9"/>
      <c r="AS6401" s="9"/>
      <c r="AV6401" s="9"/>
      <c r="AW6401" s="9"/>
      <c r="AY6401" s="9"/>
      <c r="BB6401" s="9"/>
    </row>
    <row r="6402" spans="3:54">
      <c r="C6402" s="9"/>
      <c r="F6402" s="9"/>
      <c r="G6402" s="9"/>
      <c r="I6402" s="9"/>
      <c r="L6402" s="9"/>
      <c r="O6402" s="9"/>
      <c r="P6402" s="9"/>
      <c r="R6402" s="9"/>
      <c r="U6402" s="9"/>
      <c r="AP6402" s="9"/>
      <c r="AS6402" s="9"/>
      <c r="AV6402" s="9"/>
      <c r="AW6402" s="9"/>
      <c r="AY6402" s="9"/>
      <c r="BB6402" s="9"/>
    </row>
    <row r="6403" spans="3:54">
      <c r="C6403" s="9"/>
      <c r="F6403" s="9"/>
      <c r="G6403" s="9"/>
      <c r="I6403" s="9"/>
      <c r="L6403" s="9"/>
      <c r="O6403" s="9"/>
      <c r="P6403" s="9"/>
      <c r="R6403" s="9"/>
      <c r="U6403" s="9"/>
      <c r="AP6403" s="9"/>
      <c r="AS6403" s="9"/>
      <c r="AV6403" s="9"/>
      <c r="AW6403" s="9"/>
      <c r="AY6403" s="9"/>
      <c r="BB6403" s="9"/>
    </row>
    <row r="6404" spans="3:54">
      <c r="C6404" s="9"/>
      <c r="F6404" s="9"/>
      <c r="G6404" s="9"/>
      <c r="I6404" s="9"/>
      <c r="L6404" s="9"/>
      <c r="O6404" s="9"/>
      <c r="P6404" s="9"/>
      <c r="R6404" s="9"/>
      <c r="U6404" s="9"/>
      <c r="AP6404" s="9"/>
      <c r="AS6404" s="9"/>
      <c r="AV6404" s="9"/>
      <c r="AW6404" s="9"/>
      <c r="AY6404" s="9"/>
      <c r="BB6404" s="9"/>
    </row>
    <row r="6405" spans="3:54">
      <c r="C6405" s="9"/>
      <c r="F6405" s="9"/>
      <c r="G6405" s="9"/>
      <c r="I6405" s="9"/>
      <c r="L6405" s="9"/>
      <c r="O6405" s="9"/>
      <c r="P6405" s="9"/>
      <c r="R6405" s="9"/>
      <c r="U6405" s="9"/>
      <c r="AP6405" s="9"/>
      <c r="AS6405" s="9"/>
      <c r="AV6405" s="9"/>
      <c r="AW6405" s="9"/>
      <c r="AY6405" s="9"/>
      <c r="BB6405" s="9"/>
    </row>
    <row r="6406" spans="3:54">
      <c r="C6406" s="9"/>
      <c r="F6406" s="9"/>
      <c r="G6406" s="9"/>
      <c r="I6406" s="9"/>
      <c r="L6406" s="9"/>
      <c r="O6406" s="9"/>
      <c r="P6406" s="9"/>
      <c r="R6406" s="9"/>
      <c r="U6406" s="9"/>
      <c r="AP6406" s="9"/>
      <c r="AS6406" s="9"/>
      <c r="AV6406" s="9"/>
      <c r="AW6406" s="9"/>
      <c r="AY6406" s="9"/>
      <c r="BB6406" s="9"/>
    </row>
    <row r="6407" spans="3:54">
      <c r="C6407" s="9"/>
      <c r="F6407" s="9"/>
      <c r="G6407" s="9"/>
      <c r="I6407" s="9"/>
      <c r="L6407" s="9"/>
      <c r="O6407" s="9"/>
      <c r="P6407" s="9"/>
      <c r="R6407" s="9"/>
      <c r="U6407" s="9"/>
      <c r="AP6407" s="9"/>
      <c r="AS6407" s="9"/>
      <c r="AV6407" s="9"/>
      <c r="AW6407" s="9"/>
      <c r="AY6407" s="9"/>
      <c r="BB6407" s="9"/>
    </row>
    <row r="6408" spans="3:54">
      <c r="C6408" s="9"/>
      <c r="F6408" s="9"/>
      <c r="G6408" s="9"/>
      <c r="I6408" s="9"/>
      <c r="L6408" s="9"/>
      <c r="O6408" s="9"/>
      <c r="P6408" s="9"/>
      <c r="R6408" s="9"/>
      <c r="U6408" s="9"/>
      <c r="AP6408" s="9"/>
      <c r="AS6408" s="9"/>
      <c r="AV6408" s="9"/>
      <c r="AW6408" s="9"/>
      <c r="AY6408" s="9"/>
      <c r="BB6408" s="9"/>
    </row>
    <row r="6409" spans="3:54">
      <c r="C6409" s="9"/>
      <c r="F6409" s="9"/>
      <c r="G6409" s="9"/>
      <c r="I6409" s="9"/>
      <c r="L6409" s="9"/>
      <c r="O6409" s="9"/>
      <c r="P6409" s="9"/>
      <c r="R6409" s="9"/>
      <c r="U6409" s="9"/>
      <c r="AP6409" s="9"/>
      <c r="AS6409" s="9"/>
      <c r="AV6409" s="9"/>
      <c r="AW6409" s="9"/>
      <c r="AY6409" s="9"/>
      <c r="BB6409" s="9"/>
    </row>
    <row r="6410" spans="3:54">
      <c r="C6410" s="9"/>
      <c r="F6410" s="9"/>
      <c r="G6410" s="9"/>
      <c r="I6410" s="9"/>
      <c r="L6410" s="9"/>
      <c r="O6410" s="9"/>
      <c r="P6410" s="9"/>
      <c r="R6410" s="9"/>
      <c r="U6410" s="9"/>
      <c r="AP6410" s="9"/>
      <c r="AS6410" s="9"/>
      <c r="AV6410" s="9"/>
      <c r="AW6410" s="9"/>
      <c r="AY6410" s="9"/>
      <c r="BB6410" s="9"/>
    </row>
    <row r="6411" spans="3:54">
      <c r="C6411" s="9"/>
      <c r="F6411" s="9"/>
      <c r="G6411" s="9"/>
      <c r="I6411" s="9"/>
      <c r="L6411" s="9"/>
      <c r="O6411" s="9"/>
      <c r="P6411" s="9"/>
      <c r="R6411" s="9"/>
      <c r="U6411" s="9"/>
      <c r="AP6411" s="9"/>
      <c r="AS6411" s="9"/>
      <c r="AV6411" s="9"/>
      <c r="AW6411" s="9"/>
      <c r="AY6411" s="9"/>
      <c r="BB6411" s="9"/>
    </row>
    <row r="6412" spans="3:54">
      <c r="C6412" s="9"/>
      <c r="F6412" s="9"/>
      <c r="G6412" s="9"/>
      <c r="I6412" s="9"/>
      <c r="L6412" s="9"/>
      <c r="O6412" s="9"/>
      <c r="P6412" s="9"/>
      <c r="R6412" s="9"/>
      <c r="U6412" s="9"/>
      <c r="AP6412" s="9"/>
      <c r="AS6412" s="9"/>
      <c r="AV6412" s="9"/>
      <c r="AW6412" s="9"/>
      <c r="AY6412" s="9"/>
      <c r="BB6412" s="9"/>
    </row>
    <row r="6413" spans="3:54">
      <c r="C6413" s="9"/>
      <c r="F6413" s="9"/>
      <c r="G6413" s="9"/>
      <c r="I6413" s="9"/>
      <c r="L6413" s="9"/>
      <c r="O6413" s="9"/>
      <c r="P6413" s="9"/>
      <c r="R6413" s="9"/>
      <c r="U6413" s="9"/>
      <c r="AP6413" s="9"/>
      <c r="AS6413" s="9"/>
      <c r="AV6413" s="9"/>
      <c r="AW6413" s="9"/>
      <c r="AY6413" s="9"/>
      <c r="BB6413" s="9"/>
    </row>
    <row r="6414" spans="3:54">
      <c r="C6414" s="9"/>
      <c r="F6414" s="9"/>
      <c r="G6414" s="9"/>
      <c r="I6414" s="9"/>
      <c r="L6414" s="9"/>
      <c r="O6414" s="9"/>
      <c r="P6414" s="9"/>
      <c r="R6414" s="9"/>
      <c r="U6414" s="9"/>
      <c r="AP6414" s="9"/>
      <c r="AS6414" s="9"/>
      <c r="AV6414" s="9"/>
      <c r="AW6414" s="9"/>
      <c r="AY6414" s="9"/>
      <c r="BB6414" s="9"/>
    </row>
    <row r="6415" spans="3:54">
      <c r="C6415" s="9"/>
      <c r="F6415" s="9"/>
      <c r="G6415" s="9"/>
      <c r="I6415" s="9"/>
      <c r="L6415" s="9"/>
      <c r="O6415" s="9"/>
      <c r="P6415" s="9"/>
      <c r="R6415" s="9"/>
      <c r="U6415" s="9"/>
      <c r="AP6415" s="9"/>
      <c r="AS6415" s="9"/>
      <c r="AV6415" s="9"/>
      <c r="AW6415" s="9"/>
      <c r="AY6415" s="9"/>
      <c r="BB6415" s="9"/>
    </row>
    <row r="6416" spans="3:54">
      <c r="C6416" s="9"/>
      <c r="F6416" s="9"/>
      <c r="G6416" s="9"/>
      <c r="I6416" s="9"/>
      <c r="L6416" s="9"/>
      <c r="O6416" s="9"/>
      <c r="P6416" s="9"/>
      <c r="R6416" s="9"/>
      <c r="U6416" s="9"/>
      <c r="AP6416" s="9"/>
      <c r="AS6416" s="9"/>
      <c r="AV6416" s="9"/>
      <c r="AW6416" s="9"/>
      <c r="AY6416" s="9"/>
      <c r="BB6416" s="9"/>
    </row>
    <row r="6417" spans="3:54">
      <c r="C6417" s="9"/>
      <c r="F6417" s="9"/>
      <c r="G6417" s="9"/>
      <c r="I6417" s="9"/>
      <c r="L6417" s="9"/>
      <c r="O6417" s="9"/>
      <c r="P6417" s="9"/>
      <c r="R6417" s="9"/>
      <c r="U6417" s="9"/>
      <c r="AP6417" s="9"/>
      <c r="AS6417" s="9"/>
      <c r="AV6417" s="9"/>
      <c r="AW6417" s="9"/>
      <c r="AY6417" s="9"/>
      <c r="BB6417" s="9"/>
    </row>
    <row r="6418" spans="3:54">
      <c r="C6418" s="9"/>
      <c r="F6418" s="9"/>
      <c r="G6418" s="9"/>
      <c r="I6418" s="9"/>
      <c r="L6418" s="9"/>
      <c r="O6418" s="9"/>
      <c r="P6418" s="9"/>
      <c r="R6418" s="9"/>
      <c r="U6418" s="9"/>
      <c r="AP6418" s="9"/>
      <c r="AS6418" s="9"/>
      <c r="AV6418" s="9"/>
      <c r="AW6418" s="9"/>
      <c r="AY6418" s="9"/>
      <c r="BB6418" s="9"/>
    </row>
    <row r="6419" spans="3:54">
      <c r="C6419" s="9"/>
      <c r="F6419" s="9"/>
      <c r="G6419" s="9"/>
      <c r="I6419" s="9"/>
      <c r="L6419" s="9"/>
      <c r="O6419" s="9"/>
      <c r="P6419" s="9"/>
      <c r="R6419" s="9"/>
      <c r="U6419" s="9"/>
      <c r="AP6419" s="9"/>
      <c r="AS6419" s="9"/>
      <c r="AV6419" s="9"/>
      <c r="AW6419" s="9"/>
      <c r="AY6419" s="9"/>
      <c r="BB6419" s="9"/>
    </row>
    <row r="6420" spans="3:54">
      <c r="C6420" s="9"/>
      <c r="F6420" s="9"/>
      <c r="G6420" s="9"/>
      <c r="I6420" s="9"/>
      <c r="L6420" s="9"/>
      <c r="O6420" s="9"/>
      <c r="P6420" s="9"/>
      <c r="R6420" s="9"/>
      <c r="U6420" s="9"/>
      <c r="AP6420" s="9"/>
      <c r="AS6420" s="9"/>
      <c r="AV6420" s="9"/>
      <c r="AW6420" s="9"/>
      <c r="AY6420" s="9"/>
      <c r="BB6420" s="9"/>
    </row>
    <row r="6421" spans="3:54">
      <c r="C6421" s="9"/>
      <c r="F6421" s="9"/>
      <c r="G6421" s="9"/>
      <c r="I6421" s="9"/>
      <c r="L6421" s="9"/>
      <c r="O6421" s="9"/>
      <c r="P6421" s="9"/>
      <c r="R6421" s="9"/>
      <c r="U6421" s="9"/>
      <c r="AP6421" s="9"/>
      <c r="AS6421" s="9"/>
      <c r="AV6421" s="9"/>
      <c r="AW6421" s="9"/>
      <c r="AY6421" s="9"/>
      <c r="BB6421" s="9"/>
    </row>
    <row r="6422" spans="3:54">
      <c r="C6422" s="9"/>
      <c r="F6422" s="9"/>
      <c r="G6422" s="9"/>
      <c r="I6422" s="9"/>
      <c r="L6422" s="9"/>
      <c r="O6422" s="9"/>
      <c r="P6422" s="9"/>
      <c r="R6422" s="9"/>
      <c r="U6422" s="9"/>
      <c r="AP6422" s="9"/>
      <c r="AS6422" s="9"/>
      <c r="AV6422" s="9"/>
      <c r="AW6422" s="9"/>
      <c r="AY6422" s="9"/>
      <c r="BB6422" s="9"/>
    </row>
    <row r="6423" spans="3:54">
      <c r="C6423" s="9"/>
      <c r="F6423" s="9"/>
      <c r="G6423" s="9"/>
      <c r="I6423" s="9"/>
      <c r="L6423" s="9"/>
      <c r="O6423" s="9"/>
      <c r="P6423" s="9"/>
      <c r="R6423" s="9"/>
      <c r="U6423" s="9"/>
      <c r="AP6423" s="9"/>
      <c r="AS6423" s="9"/>
      <c r="AV6423" s="9"/>
      <c r="AW6423" s="9"/>
      <c r="AY6423" s="9"/>
      <c r="BB6423" s="9"/>
    </row>
    <row r="6424" spans="3:54">
      <c r="C6424" s="9"/>
      <c r="F6424" s="9"/>
      <c r="G6424" s="9"/>
      <c r="I6424" s="9"/>
      <c r="L6424" s="9"/>
      <c r="O6424" s="9"/>
      <c r="P6424" s="9"/>
      <c r="R6424" s="9"/>
      <c r="U6424" s="9"/>
      <c r="AP6424" s="9"/>
      <c r="AS6424" s="9"/>
      <c r="AV6424" s="9"/>
      <c r="AW6424" s="9"/>
      <c r="AY6424" s="9"/>
      <c r="BB6424" s="9"/>
    </row>
    <row r="6425" spans="3:54">
      <c r="C6425" s="9"/>
      <c r="F6425" s="9"/>
      <c r="G6425" s="9"/>
      <c r="I6425" s="9"/>
      <c r="L6425" s="9"/>
      <c r="O6425" s="9"/>
      <c r="P6425" s="9"/>
      <c r="R6425" s="9"/>
      <c r="U6425" s="9"/>
      <c r="AP6425" s="9"/>
      <c r="AS6425" s="9"/>
      <c r="AV6425" s="9"/>
      <c r="AW6425" s="9"/>
      <c r="AY6425" s="9"/>
      <c r="BB6425" s="9"/>
    </row>
    <row r="6426" spans="3:54">
      <c r="C6426" s="9"/>
      <c r="F6426" s="9"/>
      <c r="G6426" s="9"/>
      <c r="I6426" s="9"/>
      <c r="L6426" s="9"/>
      <c r="O6426" s="9"/>
      <c r="P6426" s="9"/>
      <c r="R6426" s="9"/>
      <c r="U6426" s="9"/>
      <c r="AP6426" s="9"/>
      <c r="AS6426" s="9"/>
      <c r="AV6426" s="9"/>
      <c r="AW6426" s="9"/>
      <c r="AY6426" s="9"/>
      <c r="BB6426" s="9"/>
    </row>
    <row r="6427" spans="3:54">
      <c r="C6427" s="9"/>
      <c r="F6427" s="9"/>
      <c r="G6427" s="9"/>
      <c r="I6427" s="9"/>
      <c r="L6427" s="9"/>
      <c r="O6427" s="9"/>
      <c r="P6427" s="9"/>
      <c r="R6427" s="9"/>
      <c r="U6427" s="9"/>
      <c r="AP6427" s="9"/>
      <c r="AS6427" s="9"/>
      <c r="AV6427" s="9"/>
      <c r="AW6427" s="9"/>
      <c r="AY6427" s="9"/>
      <c r="BB6427" s="9"/>
    </row>
    <row r="6428" spans="3:54">
      <c r="C6428" s="9"/>
      <c r="F6428" s="9"/>
      <c r="G6428" s="9"/>
      <c r="I6428" s="9"/>
      <c r="L6428" s="9"/>
      <c r="O6428" s="9"/>
      <c r="P6428" s="9"/>
      <c r="R6428" s="9"/>
      <c r="U6428" s="9"/>
      <c r="AP6428" s="9"/>
      <c r="AS6428" s="9"/>
      <c r="AV6428" s="9"/>
      <c r="AW6428" s="9"/>
      <c r="AY6428" s="9"/>
      <c r="BB6428" s="9"/>
    </row>
    <row r="6429" spans="3:54">
      <c r="C6429" s="9"/>
      <c r="F6429" s="9"/>
      <c r="G6429" s="9"/>
      <c r="I6429" s="9"/>
      <c r="L6429" s="9"/>
      <c r="O6429" s="9"/>
      <c r="P6429" s="9"/>
      <c r="R6429" s="9"/>
      <c r="U6429" s="9"/>
      <c r="AP6429" s="9"/>
      <c r="AS6429" s="9"/>
      <c r="AV6429" s="9"/>
      <c r="AW6429" s="9"/>
      <c r="AY6429" s="9"/>
      <c r="BB6429" s="9"/>
    </row>
    <row r="6430" spans="3:54">
      <c r="C6430" s="9"/>
      <c r="F6430" s="9"/>
      <c r="G6430" s="9"/>
      <c r="I6430" s="9"/>
      <c r="L6430" s="9"/>
      <c r="O6430" s="9"/>
      <c r="P6430" s="9"/>
      <c r="R6430" s="9"/>
      <c r="U6430" s="9"/>
      <c r="AP6430" s="9"/>
      <c r="AS6430" s="9"/>
      <c r="AV6430" s="9"/>
      <c r="AW6430" s="9"/>
      <c r="AY6430" s="9"/>
      <c r="BB6430" s="9"/>
    </row>
    <row r="6431" spans="3:54">
      <c r="C6431" s="9"/>
      <c r="F6431" s="9"/>
      <c r="G6431" s="9"/>
      <c r="I6431" s="9"/>
      <c r="L6431" s="9"/>
      <c r="O6431" s="9"/>
      <c r="P6431" s="9"/>
      <c r="R6431" s="9"/>
      <c r="U6431" s="9"/>
      <c r="AP6431" s="9"/>
      <c r="AS6431" s="9"/>
      <c r="AV6431" s="9"/>
      <c r="AW6431" s="9"/>
      <c r="AY6431" s="9"/>
      <c r="BB6431" s="9"/>
    </row>
    <row r="6432" spans="3:54">
      <c r="C6432" s="9"/>
      <c r="F6432" s="9"/>
      <c r="G6432" s="9"/>
      <c r="I6432" s="9"/>
      <c r="L6432" s="9"/>
      <c r="O6432" s="9"/>
      <c r="P6432" s="9"/>
      <c r="R6432" s="9"/>
      <c r="U6432" s="9"/>
      <c r="AP6432" s="9"/>
      <c r="AS6432" s="9"/>
      <c r="AV6432" s="9"/>
      <c r="AW6432" s="9"/>
      <c r="AY6432" s="9"/>
      <c r="BB6432" s="9"/>
    </row>
    <row r="6433" spans="3:54">
      <c r="C6433" s="9"/>
      <c r="F6433" s="9"/>
      <c r="G6433" s="9"/>
      <c r="I6433" s="9"/>
      <c r="L6433" s="9"/>
      <c r="O6433" s="9"/>
      <c r="P6433" s="9"/>
      <c r="R6433" s="9"/>
      <c r="U6433" s="9"/>
      <c r="AP6433" s="9"/>
      <c r="AS6433" s="9"/>
      <c r="AV6433" s="9"/>
      <c r="AW6433" s="9"/>
      <c r="AY6433" s="9"/>
      <c r="BB6433" s="9"/>
    </row>
    <row r="6434" spans="3:54">
      <c r="C6434" s="9"/>
      <c r="F6434" s="9"/>
      <c r="G6434" s="9"/>
      <c r="I6434" s="9"/>
      <c r="L6434" s="9"/>
      <c r="O6434" s="9"/>
      <c r="P6434" s="9"/>
      <c r="R6434" s="9"/>
      <c r="U6434" s="9"/>
      <c r="AP6434" s="9"/>
      <c r="AS6434" s="9"/>
      <c r="AV6434" s="9"/>
      <c r="AW6434" s="9"/>
      <c r="AY6434" s="9"/>
      <c r="BB6434" s="9"/>
    </row>
    <row r="6435" spans="3:54">
      <c r="C6435" s="9"/>
      <c r="F6435" s="9"/>
      <c r="G6435" s="9"/>
      <c r="I6435" s="9"/>
      <c r="L6435" s="9"/>
      <c r="O6435" s="9"/>
      <c r="P6435" s="9"/>
      <c r="R6435" s="9"/>
      <c r="U6435" s="9"/>
      <c r="AP6435" s="9"/>
      <c r="AS6435" s="9"/>
      <c r="AV6435" s="9"/>
      <c r="AW6435" s="9"/>
      <c r="AY6435" s="9"/>
      <c r="BB6435" s="9"/>
    </row>
    <row r="6436" spans="3:54">
      <c r="C6436" s="9"/>
      <c r="F6436" s="9"/>
      <c r="G6436" s="9"/>
      <c r="I6436" s="9"/>
      <c r="L6436" s="9"/>
      <c r="O6436" s="9"/>
      <c r="P6436" s="9"/>
      <c r="R6436" s="9"/>
      <c r="U6436" s="9"/>
      <c r="AP6436" s="9"/>
      <c r="AS6436" s="9"/>
      <c r="AV6436" s="9"/>
      <c r="AW6436" s="9"/>
      <c r="AY6436" s="9"/>
      <c r="BB6436" s="9"/>
    </row>
    <row r="6437" spans="3:54">
      <c r="C6437" s="9"/>
      <c r="F6437" s="9"/>
      <c r="G6437" s="9"/>
      <c r="I6437" s="9"/>
      <c r="L6437" s="9"/>
      <c r="O6437" s="9"/>
      <c r="P6437" s="9"/>
      <c r="R6437" s="9"/>
      <c r="U6437" s="9"/>
      <c r="AP6437" s="9"/>
      <c r="AS6437" s="9"/>
      <c r="AV6437" s="9"/>
      <c r="AW6437" s="9"/>
      <c r="AY6437" s="9"/>
      <c r="BB6437" s="9"/>
    </row>
    <row r="6438" spans="3:54">
      <c r="C6438" s="9"/>
      <c r="F6438" s="9"/>
      <c r="G6438" s="9"/>
      <c r="I6438" s="9"/>
      <c r="L6438" s="9"/>
      <c r="O6438" s="9"/>
      <c r="P6438" s="9"/>
      <c r="R6438" s="9"/>
      <c r="U6438" s="9"/>
      <c r="AP6438" s="9"/>
      <c r="AS6438" s="9"/>
      <c r="AV6438" s="9"/>
      <c r="AW6438" s="9"/>
      <c r="AY6438" s="9"/>
      <c r="BB6438" s="9"/>
    </row>
    <row r="6439" spans="3:54">
      <c r="C6439" s="9"/>
      <c r="F6439" s="9"/>
      <c r="G6439" s="9"/>
      <c r="I6439" s="9"/>
      <c r="L6439" s="9"/>
      <c r="O6439" s="9"/>
      <c r="P6439" s="9"/>
      <c r="R6439" s="9"/>
      <c r="U6439" s="9"/>
      <c r="AP6439" s="9"/>
      <c r="AS6439" s="9"/>
      <c r="AV6439" s="9"/>
      <c r="AW6439" s="9"/>
      <c r="AY6439" s="9"/>
      <c r="BB6439" s="9"/>
    </row>
    <row r="6440" spans="3:54">
      <c r="C6440" s="9"/>
      <c r="F6440" s="9"/>
      <c r="G6440" s="9"/>
      <c r="I6440" s="9"/>
      <c r="L6440" s="9"/>
      <c r="O6440" s="9"/>
      <c r="P6440" s="9"/>
      <c r="R6440" s="9"/>
      <c r="U6440" s="9"/>
      <c r="AP6440" s="9"/>
      <c r="AS6440" s="9"/>
      <c r="AV6440" s="9"/>
      <c r="AW6440" s="9"/>
      <c r="AY6440" s="9"/>
      <c r="BB6440" s="9"/>
    </row>
    <row r="6441" spans="3:54">
      <c r="C6441" s="9"/>
      <c r="F6441" s="9"/>
      <c r="G6441" s="9"/>
      <c r="I6441" s="9"/>
      <c r="L6441" s="9"/>
      <c r="O6441" s="9"/>
      <c r="P6441" s="9"/>
      <c r="R6441" s="9"/>
      <c r="U6441" s="9"/>
      <c r="AP6441" s="9"/>
      <c r="AS6441" s="9"/>
      <c r="AV6441" s="9"/>
      <c r="AW6441" s="9"/>
      <c r="AY6441" s="9"/>
      <c r="BB6441" s="9"/>
    </row>
    <row r="6442" spans="3:54">
      <c r="C6442" s="9"/>
      <c r="F6442" s="9"/>
      <c r="G6442" s="9"/>
      <c r="I6442" s="9"/>
      <c r="L6442" s="9"/>
      <c r="O6442" s="9"/>
      <c r="P6442" s="9"/>
      <c r="R6442" s="9"/>
      <c r="U6442" s="9"/>
      <c r="AP6442" s="9"/>
      <c r="AS6442" s="9"/>
      <c r="AV6442" s="9"/>
      <c r="AW6442" s="9"/>
      <c r="AY6442" s="9"/>
      <c r="BB6442" s="9"/>
    </row>
    <row r="6443" spans="3:54">
      <c r="C6443" s="9"/>
      <c r="F6443" s="9"/>
      <c r="G6443" s="9"/>
      <c r="I6443" s="9"/>
      <c r="L6443" s="9"/>
      <c r="O6443" s="9"/>
      <c r="P6443" s="9"/>
      <c r="R6443" s="9"/>
      <c r="U6443" s="9"/>
      <c r="AP6443" s="9"/>
      <c r="AS6443" s="9"/>
      <c r="AV6443" s="9"/>
      <c r="AW6443" s="9"/>
      <c r="AY6443" s="9"/>
      <c r="BB6443" s="9"/>
    </row>
    <row r="6444" spans="3:54">
      <c r="C6444" s="9"/>
      <c r="F6444" s="9"/>
      <c r="G6444" s="9"/>
      <c r="I6444" s="9"/>
      <c r="L6444" s="9"/>
      <c r="O6444" s="9"/>
      <c r="P6444" s="9"/>
      <c r="R6444" s="9"/>
      <c r="U6444" s="9"/>
      <c r="AP6444" s="9"/>
      <c r="AS6444" s="9"/>
      <c r="AV6444" s="9"/>
      <c r="AW6444" s="9"/>
      <c r="AY6444" s="9"/>
      <c r="BB6444" s="9"/>
    </row>
    <row r="6445" spans="3:54">
      <c r="C6445" s="9"/>
      <c r="F6445" s="9"/>
      <c r="G6445" s="9"/>
      <c r="I6445" s="9"/>
      <c r="L6445" s="9"/>
      <c r="O6445" s="9"/>
      <c r="P6445" s="9"/>
      <c r="R6445" s="9"/>
      <c r="U6445" s="9"/>
      <c r="AP6445" s="9"/>
      <c r="AS6445" s="9"/>
      <c r="AV6445" s="9"/>
      <c r="AW6445" s="9"/>
      <c r="AY6445" s="9"/>
      <c r="BB6445" s="9"/>
    </row>
    <row r="6446" spans="3:54">
      <c r="C6446" s="9"/>
      <c r="F6446" s="9"/>
      <c r="G6446" s="9"/>
      <c r="I6446" s="9"/>
      <c r="L6446" s="9"/>
      <c r="O6446" s="9"/>
      <c r="P6446" s="9"/>
      <c r="R6446" s="9"/>
      <c r="U6446" s="9"/>
      <c r="AP6446" s="9"/>
      <c r="AS6446" s="9"/>
      <c r="AV6446" s="9"/>
      <c r="AW6446" s="9"/>
      <c r="AY6446" s="9"/>
      <c r="BB6446" s="9"/>
    </row>
    <row r="6447" spans="3:54">
      <c r="C6447" s="9"/>
      <c r="F6447" s="9"/>
      <c r="G6447" s="9"/>
      <c r="I6447" s="9"/>
      <c r="L6447" s="9"/>
      <c r="O6447" s="9"/>
      <c r="P6447" s="9"/>
      <c r="R6447" s="9"/>
      <c r="U6447" s="9"/>
      <c r="AP6447" s="9"/>
      <c r="AS6447" s="9"/>
      <c r="AV6447" s="9"/>
      <c r="AW6447" s="9"/>
      <c r="AY6447" s="9"/>
      <c r="BB6447" s="9"/>
    </row>
    <row r="6448" spans="3:54">
      <c r="C6448" s="9"/>
      <c r="F6448" s="9"/>
      <c r="G6448" s="9"/>
      <c r="I6448" s="9"/>
      <c r="L6448" s="9"/>
      <c r="O6448" s="9"/>
      <c r="P6448" s="9"/>
      <c r="R6448" s="9"/>
      <c r="U6448" s="9"/>
      <c r="AP6448" s="9"/>
      <c r="AS6448" s="9"/>
      <c r="AV6448" s="9"/>
      <c r="AW6448" s="9"/>
      <c r="AY6448" s="9"/>
      <c r="BB6448" s="9"/>
    </row>
    <row r="6449" spans="3:54">
      <c r="C6449" s="9"/>
      <c r="F6449" s="9"/>
      <c r="G6449" s="9"/>
      <c r="I6449" s="9"/>
      <c r="L6449" s="9"/>
      <c r="O6449" s="9"/>
      <c r="P6449" s="9"/>
      <c r="R6449" s="9"/>
      <c r="U6449" s="9"/>
      <c r="AP6449" s="9"/>
      <c r="AS6449" s="9"/>
      <c r="AV6449" s="9"/>
      <c r="AW6449" s="9"/>
      <c r="AY6449" s="9"/>
      <c r="BB6449" s="9"/>
    </row>
    <row r="6450" spans="3:54">
      <c r="C6450" s="9"/>
      <c r="F6450" s="9"/>
      <c r="G6450" s="9"/>
      <c r="I6450" s="9"/>
      <c r="L6450" s="9"/>
      <c r="O6450" s="9"/>
      <c r="P6450" s="9"/>
      <c r="R6450" s="9"/>
      <c r="U6450" s="9"/>
      <c r="AP6450" s="9"/>
      <c r="AS6450" s="9"/>
      <c r="AV6450" s="9"/>
      <c r="AW6450" s="9"/>
      <c r="AY6450" s="9"/>
      <c r="BB6450" s="9"/>
    </row>
    <row r="6451" spans="3:54">
      <c r="C6451" s="9"/>
      <c r="F6451" s="9"/>
      <c r="G6451" s="9"/>
      <c r="I6451" s="9"/>
      <c r="L6451" s="9"/>
      <c r="O6451" s="9"/>
      <c r="P6451" s="9"/>
      <c r="R6451" s="9"/>
      <c r="U6451" s="9"/>
      <c r="AP6451" s="9"/>
      <c r="AS6451" s="9"/>
      <c r="AV6451" s="9"/>
      <c r="AW6451" s="9"/>
      <c r="AY6451" s="9"/>
      <c r="BB6451" s="9"/>
    </row>
    <row r="6452" spans="3:54">
      <c r="C6452" s="9"/>
      <c r="F6452" s="9"/>
      <c r="G6452" s="9"/>
      <c r="I6452" s="9"/>
      <c r="L6452" s="9"/>
      <c r="O6452" s="9"/>
      <c r="P6452" s="9"/>
      <c r="R6452" s="9"/>
      <c r="U6452" s="9"/>
      <c r="AP6452" s="9"/>
      <c r="AS6452" s="9"/>
      <c r="AV6452" s="9"/>
      <c r="AW6452" s="9"/>
      <c r="AY6452" s="9"/>
      <c r="BB6452" s="9"/>
    </row>
    <row r="6453" spans="3:54">
      <c r="C6453" s="9"/>
      <c r="F6453" s="9"/>
      <c r="G6453" s="9"/>
      <c r="I6453" s="9"/>
      <c r="L6453" s="9"/>
      <c r="O6453" s="9"/>
      <c r="P6453" s="9"/>
      <c r="R6453" s="9"/>
      <c r="U6453" s="9"/>
      <c r="AP6453" s="9"/>
      <c r="AS6453" s="9"/>
      <c r="AV6453" s="9"/>
      <c r="AW6453" s="9"/>
      <c r="AY6453" s="9"/>
      <c r="BB6453" s="9"/>
    </row>
    <row r="6454" spans="3:54">
      <c r="C6454" s="9"/>
      <c r="F6454" s="9"/>
      <c r="G6454" s="9"/>
      <c r="I6454" s="9"/>
      <c r="L6454" s="9"/>
      <c r="O6454" s="9"/>
      <c r="P6454" s="9"/>
      <c r="R6454" s="9"/>
      <c r="U6454" s="9"/>
      <c r="AP6454" s="9"/>
      <c r="AS6454" s="9"/>
      <c r="AV6454" s="9"/>
      <c r="AW6454" s="9"/>
      <c r="AY6454" s="9"/>
      <c r="BB6454" s="9"/>
    </row>
    <row r="6455" spans="3:54">
      <c r="C6455" s="9"/>
      <c r="F6455" s="9"/>
      <c r="G6455" s="9"/>
      <c r="I6455" s="9"/>
      <c r="L6455" s="9"/>
      <c r="O6455" s="9"/>
      <c r="P6455" s="9"/>
      <c r="R6455" s="9"/>
      <c r="U6455" s="9"/>
      <c r="AP6455" s="9"/>
      <c r="AS6455" s="9"/>
      <c r="AV6455" s="9"/>
      <c r="AW6455" s="9"/>
      <c r="AY6455" s="9"/>
      <c r="BB6455" s="9"/>
    </row>
    <row r="6456" spans="3:54">
      <c r="C6456" s="9"/>
      <c r="F6456" s="9"/>
      <c r="G6456" s="9"/>
      <c r="I6456" s="9"/>
      <c r="L6456" s="9"/>
      <c r="O6456" s="9"/>
      <c r="P6456" s="9"/>
      <c r="R6456" s="9"/>
      <c r="U6456" s="9"/>
      <c r="AP6456" s="9"/>
      <c r="AS6456" s="9"/>
      <c r="AV6456" s="9"/>
      <c r="AW6456" s="9"/>
      <c r="AY6456" s="9"/>
      <c r="BB6456" s="9"/>
    </row>
    <row r="6457" spans="3:54">
      <c r="C6457" s="9"/>
      <c r="F6457" s="9"/>
      <c r="G6457" s="9"/>
      <c r="I6457" s="9"/>
      <c r="L6457" s="9"/>
      <c r="O6457" s="9"/>
      <c r="P6457" s="9"/>
      <c r="R6457" s="9"/>
      <c r="U6457" s="9"/>
      <c r="AP6457" s="9"/>
      <c r="AS6457" s="9"/>
      <c r="AV6457" s="9"/>
      <c r="AW6457" s="9"/>
      <c r="AY6457" s="9"/>
      <c r="BB6457" s="9"/>
    </row>
    <row r="6458" spans="3:54">
      <c r="C6458" s="9"/>
      <c r="F6458" s="9"/>
      <c r="G6458" s="9"/>
      <c r="I6458" s="9"/>
      <c r="L6458" s="9"/>
      <c r="O6458" s="9"/>
      <c r="P6458" s="9"/>
      <c r="R6458" s="9"/>
      <c r="U6458" s="9"/>
      <c r="AP6458" s="9"/>
      <c r="AS6458" s="9"/>
      <c r="AV6458" s="9"/>
      <c r="AW6458" s="9"/>
      <c r="AY6458" s="9"/>
      <c r="BB6458" s="9"/>
    </row>
    <row r="6459" spans="3:54">
      <c r="C6459" s="9"/>
      <c r="F6459" s="9"/>
      <c r="G6459" s="9"/>
      <c r="I6459" s="9"/>
      <c r="L6459" s="9"/>
      <c r="O6459" s="9"/>
      <c r="P6459" s="9"/>
      <c r="R6459" s="9"/>
      <c r="U6459" s="9"/>
      <c r="AP6459" s="9"/>
      <c r="AS6459" s="9"/>
      <c r="AV6459" s="9"/>
      <c r="AW6459" s="9"/>
      <c r="AY6459" s="9"/>
      <c r="BB6459" s="9"/>
    </row>
    <row r="6460" spans="3:54">
      <c r="C6460" s="9"/>
      <c r="F6460" s="9"/>
      <c r="G6460" s="9"/>
      <c r="I6460" s="9"/>
      <c r="L6460" s="9"/>
      <c r="O6460" s="9"/>
      <c r="P6460" s="9"/>
      <c r="R6460" s="9"/>
      <c r="U6460" s="9"/>
      <c r="AP6460" s="9"/>
      <c r="AS6460" s="9"/>
      <c r="AV6460" s="9"/>
      <c r="AW6460" s="9"/>
      <c r="AY6460" s="9"/>
      <c r="BB6460" s="9"/>
    </row>
    <row r="6461" spans="3:54">
      <c r="C6461" s="9"/>
      <c r="F6461" s="9"/>
      <c r="G6461" s="9"/>
      <c r="I6461" s="9"/>
      <c r="L6461" s="9"/>
      <c r="O6461" s="9"/>
      <c r="P6461" s="9"/>
      <c r="R6461" s="9"/>
      <c r="U6461" s="9"/>
      <c r="AP6461" s="9"/>
      <c r="AS6461" s="9"/>
      <c r="AV6461" s="9"/>
      <c r="AW6461" s="9"/>
      <c r="AY6461" s="9"/>
      <c r="BB6461" s="9"/>
    </row>
    <row r="6462" spans="3:54">
      <c r="C6462" s="9"/>
      <c r="F6462" s="9"/>
      <c r="G6462" s="9"/>
      <c r="I6462" s="9"/>
      <c r="L6462" s="9"/>
      <c r="O6462" s="9"/>
      <c r="P6462" s="9"/>
      <c r="R6462" s="9"/>
      <c r="U6462" s="9"/>
      <c r="AP6462" s="9"/>
      <c r="AS6462" s="9"/>
      <c r="AV6462" s="9"/>
      <c r="AW6462" s="9"/>
      <c r="AY6462" s="9"/>
      <c r="BB6462" s="9"/>
    </row>
    <row r="6463" spans="3:54">
      <c r="C6463" s="9"/>
      <c r="F6463" s="9"/>
      <c r="G6463" s="9"/>
      <c r="I6463" s="9"/>
      <c r="L6463" s="9"/>
      <c r="O6463" s="9"/>
      <c r="P6463" s="9"/>
      <c r="R6463" s="9"/>
      <c r="U6463" s="9"/>
      <c r="AP6463" s="9"/>
      <c r="AS6463" s="9"/>
      <c r="AV6463" s="9"/>
      <c r="AW6463" s="9"/>
      <c r="AY6463" s="9"/>
      <c r="BB6463" s="9"/>
    </row>
    <row r="6464" spans="3:54">
      <c r="C6464" s="9"/>
      <c r="F6464" s="9"/>
      <c r="G6464" s="9"/>
      <c r="I6464" s="9"/>
      <c r="L6464" s="9"/>
      <c r="O6464" s="9"/>
      <c r="P6464" s="9"/>
      <c r="R6464" s="9"/>
      <c r="U6464" s="9"/>
      <c r="AP6464" s="9"/>
      <c r="AS6464" s="9"/>
      <c r="AV6464" s="9"/>
      <c r="AW6464" s="9"/>
      <c r="AY6464" s="9"/>
      <c r="BB6464" s="9"/>
    </row>
    <row r="6465" spans="3:54">
      <c r="C6465" s="9"/>
      <c r="F6465" s="9"/>
      <c r="G6465" s="9"/>
      <c r="I6465" s="9"/>
      <c r="L6465" s="9"/>
      <c r="O6465" s="9"/>
      <c r="P6465" s="9"/>
      <c r="R6465" s="9"/>
      <c r="U6465" s="9"/>
      <c r="AP6465" s="9"/>
      <c r="AS6465" s="9"/>
      <c r="AV6465" s="9"/>
      <c r="AW6465" s="9"/>
      <c r="AY6465" s="9"/>
      <c r="BB6465" s="9"/>
    </row>
    <row r="6466" spans="3:54">
      <c r="C6466" s="9"/>
      <c r="F6466" s="9"/>
      <c r="G6466" s="9"/>
      <c r="I6466" s="9"/>
      <c r="L6466" s="9"/>
      <c r="O6466" s="9"/>
      <c r="P6466" s="9"/>
      <c r="R6466" s="9"/>
      <c r="U6466" s="9"/>
      <c r="AP6466" s="9"/>
      <c r="AS6466" s="9"/>
      <c r="AV6466" s="9"/>
      <c r="AW6466" s="9"/>
      <c r="AY6466" s="9"/>
      <c r="BB6466" s="9"/>
    </row>
    <row r="6467" spans="3:54">
      <c r="C6467" s="9"/>
      <c r="F6467" s="9"/>
      <c r="G6467" s="9"/>
      <c r="I6467" s="9"/>
      <c r="L6467" s="9"/>
      <c r="O6467" s="9"/>
      <c r="P6467" s="9"/>
      <c r="R6467" s="9"/>
      <c r="U6467" s="9"/>
      <c r="AP6467" s="9"/>
      <c r="AS6467" s="9"/>
      <c r="AV6467" s="9"/>
      <c r="AW6467" s="9"/>
      <c r="AY6467" s="9"/>
      <c r="BB6467" s="9"/>
    </row>
    <row r="6468" spans="3:54">
      <c r="C6468" s="9"/>
      <c r="F6468" s="9"/>
      <c r="G6468" s="9"/>
      <c r="I6468" s="9"/>
      <c r="L6468" s="9"/>
      <c r="O6468" s="9"/>
      <c r="P6468" s="9"/>
      <c r="R6468" s="9"/>
      <c r="U6468" s="9"/>
      <c r="AP6468" s="9"/>
      <c r="AS6468" s="9"/>
      <c r="AV6468" s="9"/>
      <c r="AW6468" s="9"/>
      <c r="AY6468" s="9"/>
      <c r="BB6468" s="9"/>
    </row>
    <row r="6469" spans="3:54">
      <c r="C6469" s="9"/>
      <c r="F6469" s="9"/>
      <c r="G6469" s="9"/>
      <c r="I6469" s="9"/>
      <c r="L6469" s="9"/>
      <c r="O6469" s="9"/>
      <c r="P6469" s="9"/>
      <c r="R6469" s="9"/>
      <c r="U6469" s="9"/>
      <c r="AP6469" s="9"/>
      <c r="AS6469" s="9"/>
      <c r="AV6469" s="9"/>
      <c r="AW6469" s="9"/>
      <c r="AY6469" s="9"/>
      <c r="BB6469" s="9"/>
    </row>
    <row r="6470" spans="3:54">
      <c r="C6470" s="9"/>
      <c r="F6470" s="9"/>
      <c r="G6470" s="9"/>
      <c r="I6470" s="9"/>
      <c r="L6470" s="9"/>
      <c r="O6470" s="9"/>
      <c r="P6470" s="9"/>
      <c r="R6470" s="9"/>
      <c r="U6470" s="9"/>
      <c r="AP6470" s="9"/>
      <c r="AS6470" s="9"/>
      <c r="AV6470" s="9"/>
      <c r="AW6470" s="9"/>
      <c r="AY6470" s="9"/>
      <c r="BB6470" s="9"/>
    </row>
    <row r="6471" spans="3:54">
      <c r="C6471" s="9"/>
      <c r="F6471" s="9"/>
      <c r="G6471" s="9"/>
      <c r="I6471" s="9"/>
      <c r="L6471" s="9"/>
      <c r="O6471" s="9"/>
      <c r="P6471" s="9"/>
      <c r="R6471" s="9"/>
      <c r="U6471" s="9"/>
      <c r="AP6471" s="9"/>
      <c r="AS6471" s="9"/>
      <c r="AV6471" s="9"/>
      <c r="AW6471" s="9"/>
      <c r="AY6471" s="9"/>
      <c r="BB6471" s="9"/>
    </row>
    <row r="6472" spans="3:54">
      <c r="C6472" s="9"/>
      <c r="F6472" s="9"/>
      <c r="G6472" s="9"/>
      <c r="I6472" s="9"/>
      <c r="L6472" s="9"/>
      <c r="O6472" s="9"/>
      <c r="P6472" s="9"/>
      <c r="R6472" s="9"/>
      <c r="U6472" s="9"/>
      <c r="AP6472" s="9"/>
      <c r="AS6472" s="9"/>
      <c r="AV6472" s="9"/>
      <c r="AW6472" s="9"/>
      <c r="AY6472" s="9"/>
      <c r="BB6472" s="9"/>
    </row>
    <row r="6473" spans="3:54">
      <c r="C6473" s="9"/>
      <c r="F6473" s="9"/>
      <c r="G6473" s="9"/>
      <c r="I6473" s="9"/>
      <c r="L6473" s="9"/>
      <c r="O6473" s="9"/>
      <c r="P6473" s="9"/>
      <c r="R6473" s="9"/>
      <c r="U6473" s="9"/>
      <c r="AP6473" s="9"/>
      <c r="AS6473" s="9"/>
      <c r="AV6473" s="9"/>
      <c r="AW6473" s="9"/>
      <c r="AY6473" s="9"/>
      <c r="BB6473" s="9"/>
    </row>
    <row r="6474" spans="3:54">
      <c r="C6474" s="9"/>
      <c r="F6474" s="9"/>
      <c r="G6474" s="9"/>
      <c r="I6474" s="9"/>
      <c r="L6474" s="9"/>
      <c r="O6474" s="9"/>
      <c r="P6474" s="9"/>
      <c r="R6474" s="9"/>
      <c r="U6474" s="9"/>
      <c r="AP6474" s="9"/>
      <c r="AS6474" s="9"/>
      <c r="AV6474" s="9"/>
      <c r="AW6474" s="9"/>
      <c r="AY6474" s="9"/>
      <c r="BB6474" s="9"/>
    </row>
    <row r="6475" spans="3:54">
      <c r="C6475" s="9"/>
      <c r="F6475" s="9"/>
      <c r="G6475" s="9"/>
      <c r="I6475" s="9"/>
      <c r="L6475" s="9"/>
      <c r="O6475" s="9"/>
      <c r="P6475" s="9"/>
      <c r="R6475" s="9"/>
      <c r="U6475" s="9"/>
      <c r="AP6475" s="9"/>
      <c r="AS6475" s="9"/>
      <c r="AV6475" s="9"/>
      <c r="AW6475" s="9"/>
      <c r="AY6475" s="9"/>
      <c r="BB6475" s="9"/>
    </row>
    <row r="6476" spans="3:54">
      <c r="C6476" s="9"/>
      <c r="F6476" s="9"/>
      <c r="G6476" s="9"/>
      <c r="I6476" s="9"/>
      <c r="L6476" s="9"/>
      <c r="O6476" s="9"/>
      <c r="P6476" s="9"/>
      <c r="R6476" s="9"/>
      <c r="U6476" s="9"/>
      <c r="AP6476" s="9"/>
      <c r="AS6476" s="9"/>
      <c r="AV6476" s="9"/>
      <c r="AW6476" s="9"/>
      <c r="AY6476" s="9"/>
      <c r="BB6476" s="9"/>
    </row>
    <row r="6477" spans="3:54">
      <c r="C6477" s="9"/>
      <c r="F6477" s="9"/>
      <c r="G6477" s="9"/>
      <c r="I6477" s="9"/>
      <c r="L6477" s="9"/>
      <c r="O6477" s="9"/>
      <c r="P6477" s="9"/>
      <c r="R6477" s="9"/>
      <c r="U6477" s="9"/>
      <c r="AP6477" s="9"/>
      <c r="AS6477" s="9"/>
      <c r="AV6477" s="9"/>
      <c r="AW6477" s="9"/>
      <c r="AY6477" s="9"/>
      <c r="BB6477" s="9"/>
    </row>
    <row r="6478" spans="3:54">
      <c r="C6478" s="9"/>
      <c r="F6478" s="9"/>
      <c r="G6478" s="9"/>
      <c r="I6478" s="9"/>
      <c r="L6478" s="9"/>
      <c r="O6478" s="9"/>
      <c r="P6478" s="9"/>
      <c r="R6478" s="9"/>
      <c r="U6478" s="9"/>
      <c r="AP6478" s="9"/>
      <c r="AS6478" s="9"/>
      <c r="AV6478" s="9"/>
      <c r="AW6478" s="9"/>
      <c r="AY6478" s="9"/>
      <c r="BB6478" s="9"/>
    </row>
    <row r="6479" spans="3:54">
      <c r="C6479" s="9"/>
      <c r="F6479" s="9"/>
      <c r="G6479" s="9"/>
      <c r="I6479" s="9"/>
      <c r="L6479" s="9"/>
      <c r="O6479" s="9"/>
      <c r="P6479" s="9"/>
      <c r="R6479" s="9"/>
      <c r="U6479" s="9"/>
      <c r="AP6479" s="9"/>
      <c r="AS6479" s="9"/>
      <c r="AV6479" s="9"/>
      <c r="AW6479" s="9"/>
      <c r="AY6479" s="9"/>
      <c r="BB6479" s="9"/>
    </row>
    <row r="6480" spans="3:54">
      <c r="C6480" s="9"/>
      <c r="F6480" s="9"/>
      <c r="G6480" s="9"/>
      <c r="I6480" s="9"/>
      <c r="L6480" s="9"/>
      <c r="O6480" s="9"/>
      <c r="P6480" s="9"/>
      <c r="R6480" s="9"/>
      <c r="U6480" s="9"/>
      <c r="AP6480" s="9"/>
      <c r="AS6480" s="9"/>
      <c r="AV6480" s="9"/>
      <c r="AW6480" s="9"/>
      <c r="AY6480" s="9"/>
      <c r="BB6480" s="9"/>
    </row>
    <row r="6481" spans="3:54">
      <c r="C6481" s="9"/>
      <c r="F6481" s="9"/>
      <c r="G6481" s="9"/>
      <c r="I6481" s="9"/>
      <c r="L6481" s="9"/>
      <c r="O6481" s="9"/>
      <c r="P6481" s="9"/>
      <c r="R6481" s="9"/>
      <c r="U6481" s="9"/>
      <c r="AP6481" s="9"/>
      <c r="AS6481" s="9"/>
      <c r="AV6481" s="9"/>
      <c r="AW6481" s="9"/>
      <c r="AY6481" s="9"/>
      <c r="BB6481" s="9"/>
    </row>
    <row r="6482" spans="3:54">
      <c r="C6482" s="9"/>
      <c r="F6482" s="9"/>
      <c r="G6482" s="9"/>
      <c r="I6482" s="9"/>
      <c r="L6482" s="9"/>
      <c r="O6482" s="9"/>
      <c r="P6482" s="9"/>
      <c r="R6482" s="9"/>
      <c r="U6482" s="9"/>
      <c r="AP6482" s="9"/>
      <c r="AS6482" s="9"/>
      <c r="AV6482" s="9"/>
      <c r="AW6482" s="9"/>
      <c r="AY6482" s="9"/>
      <c r="BB6482" s="9"/>
    </row>
    <row r="6483" spans="3:54">
      <c r="C6483" s="9"/>
      <c r="F6483" s="9"/>
      <c r="G6483" s="9"/>
      <c r="I6483" s="9"/>
      <c r="L6483" s="9"/>
      <c r="O6483" s="9"/>
      <c r="P6483" s="9"/>
      <c r="R6483" s="9"/>
      <c r="U6483" s="9"/>
      <c r="AP6483" s="9"/>
      <c r="AS6483" s="9"/>
      <c r="AV6483" s="9"/>
      <c r="AW6483" s="9"/>
      <c r="AY6483" s="9"/>
      <c r="BB6483" s="9"/>
    </row>
    <row r="6484" spans="3:54">
      <c r="C6484" s="9"/>
      <c r="F6484" s="9"/>
      <c r="G6484" s="9"/>
      <c r="I6484" s="9"/>
      <c r="L6484" s="9"/>
      <c r="O6484" s="9"/>
      <c r="P6484" s="9"/>
      <c r="R6484" s="9"/>
      <c r="U6484" s="9"/>
      <c r="AP6484" s="9"/>
      <c r="AS6484" s="9"/>
      <c r="AV6484" s="9"/>
      <c r="AW6484" s="9"/>
      <c r="AY6484" s="9"/>
      <c r="BB6484" s="9"/>
    </row>
    <row r="6485" spans="3:54">
      <c r="C6485" s="9"/>
      <c r="F6485" s="9"/>
      <c r="G6485" s="9"/>
      <c r="I6485" s="9"/>
      <c r="L6485" s="9"/>
      <c r="O6485" s="9"/>
      <c r="P6485" s="9"/>
      <c r="R6485" s="9"/>
      <c r="U6485" s="9"/>
      <c r="AP6485" s="9"/>
      <c r="AS6485" s="9"/>
      <c r="AV6485" s="9"/>
      <c r="AW6485" s="9"/>
      <c r="AY6485" s="9"/>
      <c r="BB6485" s="9"/>
    </row>
    <row r="6486" spans="3:54">
      <c r="C6486" s="9"/>
      <c r="F6486" s="9"/>
      <c r="G6486" s="9"/>
      <c r="I6486" s="9"/>
      <c r="L6486" s="9"/>
      <c r="O6486" s="9"/>
      <c r="P6486" s="9"/>
      <c r="R6486" s="9"/>
      <c r="U6486" s="9"/>
      <c r="AP6486" s="9"/>
      <c r="AS6486" s="9"/>
      <c r="AV6486" s="9"/>
      <c r="AW6486" s="9"/>
      <c r="AY6486" s="9"/>
      <c r="BB6486" s="9"/>
    </row>
    <row r="6487" spans="3:54">
      <c r="C6487" s="9"/>
      <c r="F6487" s="9"/>
      <c r="G6487" s="9"/>
      <c r="I6487" s="9"/>
      <c r="L6487" s="9"/>
      <c r="O6487" s="9"/>
      <c r="P6487" s="9"/>
      <c r="R6487" s="9"/>
      <c r="U6487" s="9"/>
      <c r="AP6487" s="9"/>
      <c r="AS6487" s="9"/>
      <c r="AV6487" s="9"/>
      <c r="AW6487" s="9"/>
      <c r="AY6487" s="9"/>
      <c r="BB6487" s="9"/>
    </row>
    <row r="6488" spans="3:54">
      <c r="C6488" s="9"/>
      <c r="F6488" s="9"/>
      <c r="G6488" s="9"/>
      <c r="I6488" s="9"/>
      <c r="L6488" s="9"/>
      <c r="O6488" s="9"/>
      <c r="P6488" s="9"/>
      <c r="R6488" s="9"/>
      <c r="U6488" s="9"/>
      <c r="AP6488" s="9"/>
      <c r="AS6488" s="9"/>
      <c r="AV6488" s="9"/>
      <c r="AW6488" s="9"/>
      <c r="AY6488" s="9"/>
      <c r="BB6488" s="9"/>
    </row>
    <row r="6489" spans="3:54">
      <c r="C6489" s="9"/>
      <c r="F6489" s="9"/>
      <c r="G6489" s="9"/>
      <c r="I6489" s="9"/>
      <c r="L6489" s="9"/>
      <c r="O6489" s="9"/>
      <c r="P6489" s="9"/>
      <c r="R6489" s="9"/>
      <c r="U6489" s="9"/>
      <c r="AP6489" s="9"/>
      <c r="AS6489" s="9"/>
      <c r="AV6489" s="9"/>
      <c r="AW6489" s="9"/>
      <c r="AY6489" s="9"/>
      <c r="BB6489" s="9"/>
    </row>
    <row r="6490" spans="3:54">
      <c r="C6490" s="9"/>
      <c r="F6490" s="9"/>
      <c r="G6490" s="9"/>
      <c r="I6490" s="9"/>
      <c r="L6490" s="9"/>
      <c r="O6490" s="9"/>
      <c r="P6490" s="9"/>
      <c r="R6490" s="9"/>
      <c r="U6490" s="9"/>
      <c r="AP6490" s="9"/>
      <c r="AS6490" s="9"/>
      <c r="AV6490" s="9"/>
      <c r="AW6490" s="9"/>
      <c r="AY6490" s="9"/>
      <c r="BB6490" s="9"/>
    </row>
    <row r="6491" spans="3:54">
      <c r="C6491" s="9"/>
      <c r="F6491" s="9"/>
      <c r="G6491" s="9"/>
      <c r="I6491" s="9"/>
      <c r="L6491" s="9"/>
      <c r="O6491" s="9"/>
      <c r="P6491" s="9"/>
      <c r="R6491" s="9"/>
      <c r="U6491" s="9"/>
      <c r="AP6491" s="9"/>
      <c r="AS6491" s="9"/>
      <c r="AV6491" s="9"/>
      <c r="AW6491" s="9"/>
      <c r="AY6491" s="9"/>
      <c r="BB6491" s="9"/>
    </row>
    <row r="6492" spans="3:54">
      <c r="C6492" s="9"/>
      <c r="F6492" s="9"/>
      <c r="G6492" s="9"/>
      <c r="I6492" s="9"/>
      <c r="L6492" s="9"/>
      <c r="O6492" s="9"/>
      <c r="P6492" s="9"/>
      <c r="R6492" s="9"/>
      <c r="U6492" s="9"/>
      <c r="AP6492" s="9"/>
      <c r="AS6492" s="9"/>
      <c r="AV6492" s="9"/>
      <c r="AW6492" s="9"/>
      <c r="AY6492" s="9"/>
      <c r="BB6492" s="9"/>
    </row>
    <row r="6493" spans="3:54">
      <c r="C6493" s="9"/>
      <c r="F6493" s="9"/>
      <c r="G6493" s="9"/>
      <c r="I6493" s="9"/>
      <c r="L6493" s="9"/>
      <c r="O6493" s="9"/>
      <c r="P6493" s="9"/>
      <c r="R6493" s="9"/>
      <c r="U6493" s="9"/>
      <c r="AP6493" s="9"/>
      <c r="AS6493" s="9"/>
      <c r="AV6493" s="9"/>
      <c r="AW6493" s="9"/>
      <c r="AY6493" s="9"/>
      <c r="BB6493" s="9"/>
    </row>
    <row r="6494" spans="3:54">
      <c r="C6494" s="9"/>
      <c r="F6494" s="9"/>
      <c r="G6494" s="9"/>
      <c r="I6494" s="9"/>
      <c r="L6494" s="9"/>
      <c r="O6494" s="9"/>
      <c r="P6494" s="9"/>
      <c r="R6494" s="9"/>
      <c r="U6494" s="9"/>
      <c r="AP6494" s="9"/>
      <c r="AS6494" s="9"/>
      <c r="AV6494" s="9"/>
      <c r="AW6494" s="9"/>
      <c r="AY6494" s="9"/>
      <c r="BB6494" s="9"/>
    </row>
    <row r="6495" spans="3:54">
      <c r="C6495" s="9"/>
      <c r="F6495" s="9"/>
      <c r="G6495" s="9"/>
      <c r="I6495" s="9"/>
      <c r="L6495" s="9"/>
      <c r="O6495" s="9"/>
      <c r="P6495" s="9"/>
      <c r="R6495" s="9"/>
      <c r="U6495" s="9"/>
      <c r="AP6495" s="9"/>
      <c r="AS6495" s="9"/>
      <c r="AV6495" s="9"/>
      <c r="AW6495" s="9"/>
      <c r="AY6495" s="9"/>
      <c r="BB6495" s="9"/>
    </row>
    <row r="6496" spans="3:54">
      <c r="C6496" s="9"/>
      <c r="F6496" s="9"/>
      <c r="G6496" s="9"/>
      <c r="I6496" s="9"/>
      <c r="L6496" s="9"/>
      <c r="O6496" s="9"/>
      <c r="P6496" s="9"/>
      <c r="R6496" s="9"/>
      <c r="U6496" s="9"/>
      <c r="AP6496" s="9"/>
      <c r="AS6496" s="9"/>
      <c r="AV6496" s="9"/>
      <c r="AW6496" s="9"/>
      <c r="AY6496" s="9"/>
      <c r="BB6496" s="9"/>
    </row>
    <row r="6497" spans="3:54">
      <c r="C6497" s="9"/>
      <c r="F6497" s="9"/>
      <c r="G6497" s="9"/>
      <c r="I6497" s="9"/>
      <c r="L6497" s="9"/>
      <c r="O6497" s="9"/>
      <c r="P6497" s="9"/>
      <c r="R6497" s="9"/>
      <c r="U6497" s="9"/>
      <c r="AP6497" s="9"/>
      <c r="AS6497" s="9"/>
      <c r="AV6497" s="9"/>
      <c r="AW6497" s="9"/>
      <c r="AY6497" s="9"/>
      <c r="BB6497" s="9"/>
    </row>
    <row r="6498" spans="3:54">
      <c r="C6498" s="9"/>
      <c r="F6498" s="9"/>
      <c r="G6498" s="9"/>
      <c r="I6498" s="9"/>
      <c r="L6498" s="9"/>
      <c r="O6498" s="9"/>
      <c r="P6498" s="9"/>
      <c r="R6498" s="9"/>
      <c r="U6498" s="9"/>
      <c r="AP6498" s="9"/>
      <c r="AS6498" s="9"/>
      <c r="AV6498" s="9"/>
      <c r="AW6498" s="9"/>
      <c r="AY6498" s="9"/>
      <c r="BB6498" s="9"/>
    </row>
    <row r="6499" spans="3:54">
      <c r="C6499" s="9"/>
      <c r="F6499" s="9"/>
      <c r="G6499" s="9"/>
      <c r="I6499" s="9"/>
      <c r="L6499" s="9"/>
      <c r="O6499" s="9"/>
      <c r="P6499" s="9"/>
      <c r="R6499" s="9"/>
      <c r="U6499" s="9"/>
      <c r="AP6499" s="9"/>
      <c r="AS6499" s="9"/>
      <c r="AV6499" s="9"/>
      <c r="AW6499" s="9"/>
      <c r="AY6499" s="9"/>
      <c r="BB6499" s="9"/>
    </row>
    <row r="6500" spans="3:54">
      <c r="C6500" s="9"/>
      <c r="F6500" s="9"/>
      <c r="G6500" s="9"/>
      <c r="I6500" s="9"/>
      <c r="L6500" s="9"/>
      <c r="O6500" s="9"/>
      <c r="P6500" s="9"/>
      <c r="R6500" s="9"/>
      <c r="U6500" s="9"/>
      <c r="AP6500" s="9"/>
      <c r="AS6500" s="9"/>
      <c r="AV6500" s="9"/>
      <c r="AW6500" s="9"/>
      <c r="AY6500" s="9"/>
      <c r="BB6500" s="9"/>
    </row>
    <row r="6501" spans="3:54">
      <c r="C6501" s="9"/>
      <c r="F6501" s="9"/>
      <c r="G6501" s="9"/>
      <c r="I6501" s="9"/>
      <c r="L6501" s="9"/>
      <c r="O6501" s="9"/>
      <c r="P6501" s="9"/>
      <c r="R6501" s="9"/>
      <c r="U6501" s="9"/>
      <c r="AP6501" s="9"/>
      <c r="AS6501" s="9"/>
      <c r="AV6501" s="9"/>
      <c r="AW6501" s="9"/>
      <c r="AY6501" s="9"/>
      <c r="BB6501" s="9"/>
    </row>
    <row r="6502" spans="3:54">
      <c r="C6502" s="9"/>
      <c r="F6502" s="9"/>
      <c r="G6502" s="9"/>
      <c r="I6502" s="9"/>
      <c r="L6502" s="9"/>
      <c r="O6502" s="9"/>
      <c r="P6502" s="9"/>
      <c r="R6502" s="9"/>
      <c r="U6502" s="9"/>
      <c r="AP6502" s="9"/>
      <c r="AS6502" s="9"/>
      <c r="AV6502" s="9"/>
      <c r="AW6502" s="9"/>
      <c r="AY6502" s="9"/>
      <c r="BB6502" s="9"/>
    </row>
    <row r="6503" spans="3:54">
      <c r="C6503" s="9"/>
      <c r="F6503" s="9"/>
      <c r="G6503" s="9"/>
      <c r="I6503" s="9"/>
      <c r="L6503" s="9"/>
      <c r="O6503" s="9"/>
      <c r="P6503" s="9"/>
      <c r="R6503" s="9"/>
      <c r="U6503" s="9"/>
      <c r="AP6503" s="9"/>
      <c r="AS6503" s="9"/>
      <c r="AV6503" s="9"/>
      <c r="AW6503" s="9"/>
      <c r="AY6503" s="9"/>
      <c r="BB6503" s="9"/>
    </row>
    <row r="6504" spans="3:54">
      <c r="C6504" s="9"/>
      <c r="F6504" s="9"/>
      <c r="G6504" s="9"/>
      <c r="I6504" s="9"/>
      <c r="L6504" s="9"/>
      <c r="O6504" s="9"/>
      <c r="P6504" s="9"/>
      <c r="R6504" s="9"/>
      <c r="U6504" s="9"/>
      <c r="AP6504" s="9"/>
      <c r="AS6504" s="9"/>
      <c r="AV6504" s="9"/>
      <c r="AW6504" s="9"/>
      <c r="AY6504" s="9"/>
      <c r="BB6504" s="9"/>
    </row>
    <row r="6505" spans="3:54">
      <c r="C6505" s="9"/>
      <c r="F6505" s="9"/>
      <c r="G6505" s="9"/>
      <c r="I6505" s="9"/>
      <c r="L6505" s="9"/>
      <c r="O6505" s="9"/>
      <c r="P6505" s="9"/>
      <c r="R6505" s="9"/>
      <c r="U6505" s="9"/>
      <c r="AP6505" s="9"/>
      <c r="AS6505" s="9"/>
      <c r="AV6505" s="9"/>
      <c r="AW6505" s="9"/>
      <c r="AY6505" s="9"/>
      <c r="BB6505" s="9"/>
    </row>
    <row r="6506" spans="3:54">
      <c r="C6506" s="9"/>
      <c r="F6506" s="9"/>
      <c r="G6506" s="9"/>
      <c r="I6506" s="9"/>
      <c r="L6506" s="9"/>
      <c r="O6506" s="9"/>
      <c r="P6506" s="9"/>
      <c r="R6506" s="9"/>
      <c r="U6506" s="9"/>
      <c r="AP6506" s="9"/>
      <c r="AS6506" s="9"/>
      <c r="AV6506" s="9"/>
      <c r="AW6506" s="9"/>
      <c r="AY6506" s="9"/>
      <c r="BB6506" s="9"/>
    </row>
    <row r="6507" spans="3:54">
      <c r="C6507" s="9"/>
      <c r="F6507" s="9"/>
      <c r="G6507" s="9"/>
      <c r="I6507" s="9"/>
      <c r="L6507" s="9"/>
      <c r="O6507" s="9"/>
      <c r="P6507" s="9"/>
      <c r="R6507" s="9"/>
      <c r="U6507" s="9"/>
      <c r="AP6507" s="9"/>
      <c r="AS6507" s="9"/>
      <c r="AV6507" s="9"/>
      <c r="AW6507" s="9"/>
      <c r="AY6507" s="9"/>
      <c r="BB6507" s="9"/>
    </row>
    <row r="6508" spans="3:54">
      <c r="C6508" s="9"/>
      <c r="F6508" s="9"/>
      <c r="G6508" s="9"/>
      <c r="I6508" s="9"/>
      <c r="L6508" s="9"/>
      <c r="O6508" s="9"/>
      <c r="P6508" s="9"/>
      <c r="R6508" s="9"/>
      <c r="U6508" s="9"/>
      <c r="AP6508" s="9"/>
      <c r="AS6508" s="9"/>
      <c r="AV6508" s="9"/>
      <c r="AW6508" s="9"/>
      <c r="AY6508" s="9"/>
      <c r="BB6508" s="9"/>
    </row>
    <row r="6509" spans="3:54">
      <c r="C6509" s="9"/>
      <c r="F6509" s="9"/>
      <c r="G6509" s="9"/>
      <c r="I6509" s="9"/>
      <c r="L6509" s="9"/>
      <c r="O6509" s="9"/>
      <c r="P6509" s="9"/>
      <c r="R6509" s="9"/>
      <c r="U6509" s="9"/>
      <c r="AP6509" s="9"/>
      <c r="AS6509" s="9"/>
      <c r="AV6509" s="9"/>
      <c r="AW6509" s="9"/>
      <c r="AY6509" s="9"/>
      <c r="BB6509" s="9"/>
    </row>
    <row r="6510" spans="3:54">
      <c r="C6510" s="9"/>
      <c r="F6510" s="9"/>
      <c r="G6510" s="9"/>
      <c r="I6510" s="9"/>
      <c r="L6510" s="9"/>
      <c r="O6510" s="9"/>
      <c r="P6510" s="9"/>
      <c r="R6510" s="9"/>
      <c r="U6510" s="9"/>
      <c r="AP6510" s="9"/>
      <c r="AS6510" s="9"/>
      <c r="AV6510" s="9"/>
      <c r="AW6510" s="9"/>
      <c r="AY6510" s="9"/>
      <c r="BB6510" s="9"/>
    </row>
    <row r="6511" spans="3:54">
      <c r="C6511" s="9"/>
      <c r="F6511" s="9"/>
      <c r="G6511" s="9"/>
      <c r="I6511" s="9"/>
      <c r="L6511" s="9"/>
      <c r="O6511" s="9"/>
      <c r="P6511" s="9"/>
      <c r="R6511" s="9"/>
      <c r="U6511" s="9"/>
      <c r="AP6511" s="9"/>
      <c r="AS6511" s="9"/>
      <c r="AV6511" s="9"/>
      <c r="AW6511" s="9"/>
      <c r="AY6511" s="9"/>
      <c r="BB6511" s="9"/>
    </row>
    <row r="6512" spans="3:54">
      <c r="C6512" s="9"/>
      <c r="F6512" s="9"/>
      <c r="G6512" s="9"/>
      <c r="I6512" s="9"/>
      <c r="L6512" s="9"/>
      <c r="O6512" s="9"/>
      <c r="P6512" s="9"/>
      <c r="R6512" s="9"/>
      <c r="U6512" s="9"/>
      <c r="AP6512" s="9"/>
      <c r="AS6512" s="9"/>
      <c r="AV6512" s="9"/>
      <c r="AW6512" s="9"/>
      <c r="AY6512" s="9"/>
      <c r="BB6512" s="9"/>
    </row>
    <row r="6513" spans="3:54">
      <c r="C6513" s="9"/>
      <c r="F6513" s="9"/>
      <c r="G6513" s="9"/>
      <c r="I6513" s="9"/>
      <c r="L6513" s="9"/>
      <c r="O6513" s="9"/>
      <c r="P6513" s="9"/>
      <c r="R6513" s="9"/>
      <c r="U6513" s="9"/>
      <c r="AP6513" s="9"/>
      <c r="AS6513" s="9"/>
      <c r="AV6513" s="9"/>
      <c r="AW6513" s="9"/>
      <c r="AY6513" s="9"/>
      <c r="BB6513" s="9"/>
    </row>
    <row r="6514" spans="3:54">
      <c r="C6514" s="9"/>
      <c r="F6514" s="9"/>
      <c r="G6514" s="9"/>
      <c r="I6514" s="9"/>
      <c r="L6514" s="9"/>
      <c r="O6514" s="9"/>
      <c r="P6514" s="9"/>
      <c r="R6514" s="9"/>
      <c r="U6514" s="9"/>
      <c r="AP6514" s="9"/>
      <c r="AS6514" s="9"/>
      <c r="AV6514" s="9"/>
      <c r="AW6514" s="9"/>
      <c r="AY6514" s="9"/>
      <c r="BB6514" s="9"/>
    </row>
    <row r="6515" spans="3:54">
      <c r="C6515" s="9"/>
      <c r="F6515" s="9"/>
      <c r="G6515" s="9"/>
      <c r="I6515" s="9"/>
      <c r="L6515" s="9"/>
      <c r="O6515" s="9"/>
      <c r="P6515" s="9"/>
      <c r="R6515" s="9"/>
      <c r="U6515" s="9"/>
      <c r="AP6515" s="9"/>
      <c r="AS6515" s="9"/>
      <c r="AV6515" s="9"/>
      <c r="AW6515" s="9"/>
      <c r="AY6515" s="9"/>
      <c r="BB6515" s="9"/>
    </row>
    <row r="6516" spans="3:54">
      <c r="C6516" s="9"/>
      <c r="F6516" s="9"/>
      <c r="G6516" s="9"/>
      <c r="I6516" s="9"/>
      <c r="L6516" s="9"/>
      <c r="O6516" s="9"/>
      <c r="P6516" s="9"/>
      <c r="R6516" s="9"/>
      <c r="U6516" s="9"/>
      <c r="AP6516" s="9"/>
      <c r="AS6516" s="9"/>
      <c r="AV6516" s="9"/>
      <c r="AW6516" s="9"/>
      <c r="AY6516" s="9"/>
      <c r="BB6516" s="9"/>
    </row>
    <row r="6517" spans="3:54">
      <c r="C6517" s="9"/>
      <c r="F6517" s="9"/>
      <c r="G6517" s="9"/>
      <c r="I6517" s="9"/>
      <c r="L6517" s="9"/>
      <c r="O6517" s="9"/>
      <c r="P6517" s="9"/>
      <c r="R6517" s="9"/>
      <c r="U6517" s="9"/>
      <c r="AP6517" s="9"/>
      <c r="AS6517" s="9"/>
      <c r="AV6517" s="9"/>
      <c r="AW6517" s="9"/>
      <c r="AY6517" s="9"/>
      <c r="BB6517" s="9"/>
    </row>
    <row r="6518" spans="3:54">
      <c r="C6518" s="9"/>
      <c r="F6518" s="9"/>
      <c r="G6518" s="9"/>
      <c r="I6518" s="9"/>
      <c r="L6518" s="9"/>
      <c r="O6518" s="9"/>
      <c r="P6518" s="9"/>
      <c r="R6518" s="9"/>
      <c r="U6518" s="9"/>
      <c r="AP6518" s="9"/>
      <c r="AS6518" s="9"/>
      <c r="AV6518" s="9"/>
      <c r="AW6518" s="9"/>
      <c r="AY6518" s="9"/>
      <c r="BB6518" s="9"/>
    </row>
    <row r="6519" spans="3:54">
      <c r="C6519" s="9"/>
      <c r="F6519" s="9"/>
      <c r="G6519" s="9"/>
      <c r="I6519" s="9"/>
      <c r="L6519" s="9"/>
      <c r="O6519" s="9"/>
      <c r="P6519" s="9"/>
      <c r="R6519" s="9"/>
      <c r="U6519" s="9"/>
      <c r="AP6519" s="9"/>
      <c r="AS6519" s="9"/>
      <c r="AV6519" s="9"/>
      <c r="AW6519" s="9"/>
      <c r="AY6519" s="9"/>
      <c r="BB6519" s="9"/>
    </row>
    <row r="6520" spans="3:54">
      <c r="C6520" s="9"/>
      <c r="F6520" s="9"/>
      <c r="G6520" s="9"/>
      <c r="I6520" s="9"/>
      <c r="L6520" s="9"/>
      <c r="O6520" s="9"/>
      <c r="P6520" s="9"/>
      <c r="R6520" s="9"/>
      <c r="U6520" s="9"/>
      <c r="AP6520" s="9"/>
      <c r="AS6520" s="9"/>
      <c r="AV6520" s="9"/>
      <c r="AW6520" s="9"/>
      <c r="AY6520" s="9"/>
      <c r="BB6520" s="9"/>
    </row>
    <row r="6521" spans="3:54">
      <c r="C6521" s="9"/>
      <c r="F6521" s="9"/>
      <c r="G6521" s="9"/>
      <c r="I6521" s="9"/>
      <c r="L6521" s="9"/>
      <c r="O6521" s="9"/>
      <c r="P6521" s="9"/>
      <c r="R6521" s="9"/>
      <c r="U6521" s="9"/>
      <c r="AP6521" s="9"/>
      <c r="AS6521" s="9"/>
      <c r="AV6521" s="9"/>
      <c r="AW6521" s="9"/>
      <c r="AY6521" s="9"/>
      <c r="BB6521" s="9"/>
    </row>
    <row r="6522" spans="3:54">
      <c r="C6522" s="9"/>
      <c r="F6522" s="9"/>
      <c r="G6522" s="9"/>
      <c r="I6522" s="9"/>
      <c r="L6522" s="9"/>
      <c r="O6522" s="9"/>
      <c r="P6522" s="9"/>
      <c r="R6522" s="9"/>
      <c r="U6522" s="9"/>
      <c r="AP6522" s="9"/>
      <c r="AS6522" s="9"/>
      <c r="AV6522" s="9"/>
      <c r="AW6522" s="9"/>
      <c r="AY6522" s="9"/>
      <c r="BB6522" s="9"/>
    </row>
    <row r="6523" spans="3:54">
      <c r="C6523" s="9"/>
      <c r="F6523" s="9"/>
      <c r="G6523" s="9"/>
      <c r="I6523" s="9"/>
      <c r="L6523" s="9"/>
      <c r="O6523" s="9"/>
      <c r="P6523" s="9"/>
      <c r="R6523" s="9"/>
      <c r="U6523" s="9"/>
      <c r="AP6523" s="9"/>
      <c r="AS6523" s="9"/>
      <c r="AV6523" s="9"/>
      <c r="AW6523" s="9"/>
      <c r="AY6523" s="9"/>
      <c r="BB6523" s="9"/>
    </row>
    <row r="6524" spans="3:54">
      <c r="C6524" s="9"/>
      <c r="F6524" s="9"/>
      <c r="G6524" s="9"/>
      <c r="I6524" s="9"/>
      <c r="L6524" s="9"/>
      <c r="O6524" s="9"/>
      <c r="P6524" s="9"/>
      <c r="R6524" s="9"/>
      <c r="U6524" s="9"/>
      <c r="AP6524" s="9"/>
      <c r="AS6524" s="9"/>
      <c r="AV6524" s="9"/>
      <c r="AW6524" s="9"/>
      <c r="AY6524" s="9"/>
      <c r="BB6524" s="9"/>
    </row>
    <row r="6525" spans="3:54">
      <c r="C6525" s="9"/>
      <c r="F6525" s="9"/>
      <c r="G6525" s="9"/>
      <c r="I6525" s="9"/>
      <c r="L6525" s="9"/>
      <c r="O6525" s="9"/>
      <c r="P6525" s="9"/>
      <c r="R6525" s="9"/>
      <c r="U6525" s="9"/>
      <c r="AP6525" s="9"/>
      <c r="AS6525" s="9"/>
      <c r="AV6525" s="9"/>
      <c r="AW6525" s="9"/>
      <c r="AY6525" s="9"/>
      <c r="BB6525" s="9"/>
    </row>
    <row r="6526" spans="3:54">
      <c r="C6526" s="9"/>
      <c r="F6526" s="9"/>
      <c r="G6526" s="9"/>
      <c r="I6526" s="9"/>
      <c r="L6526" s="9"/>
      <c r="O6526" s="9"/>
      <c r="P6526" s="9"/>
      <c r="R6526" s="9"/>
      <c r="U6526" s="9"/>
      <c r="AP6526" s="9"/>
      <c r="AS6526" s="9"/>
      <c r="AV6526" s="9"/>
      <c r="AW6526" s="9"/>
      <c r="AY6526" s="9"/>
      <c r="BB6526" s="9"/>
    </row>
    <row r="6527" spans="3:54">
      <c r="C6527" s="9"/>
      <c r="F6527" s="9"/>
      <c r="G6527" s="9"/>
      <c r="I6527" s="9"/>
      <c r="L6527" s="9"/>
      <c r="O6527" s="9"/>
      <c r="P6527" s="9"/>
      <c r="R6527" s="9"/>
      <c r="U6527" s="9"/>
      <c r="AP6527" s="9"/>
      <c r="AS6527" s="9"/>
      <c r="AV6527" s="9"/>
      <c r="AW6527" s="9"/>
      <c r="AY6527" s="9"/>
      <c r="BB6527" s="9"/>
    </row>
    <row r="6528" spans="3:54">
      <c r="C6528" s="9"/>
      <c r="F6528" s="9"/>
      <c r="G6528" s="9"/>
      <c r="I6528" s="9"/>
      <c r="L6528" s="9"/>
      <c r="O6528" s="9"/>
      <c r="P6528" s="9"/>
      <c r="R6528" s="9"/>
      <c r="U6528" s="9"/>
      <c r="AP6528" s="9"/>
      <c r="AS6528" s="9"/>
      <c r="AV6528" s="9"/>
      <c r="AW6528" s="9"/>
      <c r="AY6528" s="9"/>
      <c r="BB6528" s="9"/>
    </row>
    <row r="6529" spans="3:54">
      <c r="C6529" s="9"/>
      <c r="F6529" s="9"/>
      <c r="G6529" s="9"/>
      <c r="I6529" s="9"/>
      <c r="L6529" s="9"/>
      <c r="O6529" s="9"/>
      <c r="P6529" s="9"/>
      <c r="R6529" s="9"/>
      <c r="U6529" s="9"/>
      <c r="AP6529" s="9"/>
      <c r="AS6529" s="9"/>
      <c r="AV6529" s="9"/>
      <c r="AW6529" s="9"/>
      <c r="AY6529" s="9"/>
      <c r="BB6529" s="9"/>
    </row>
    <row r="6530" spans="3:54">
      <c r="C6530" s="9"/>
      <c r="F6530" s="9"/>
      <c r="G6530" s="9"/>
      <c r="I6530" s="9"/>
      <c r="L6530" s="9"/>
      <c r="O6530" s="9"/>
      <c r="P6530" s="9"/>
      <c r="R6530" s="9"/>
      <c r="U6530" s="9"/>
      <c r="AP6530" s="9"/>
      <c r="AS6530" s="9"/>
      <c r="AV6530" s="9"/>
      <c r="AW6530" s="9"/>
      <c r="AY6530" s="9"/>
      <c r="BB6530" s="9"/>
    </row>
    <row r="6531" spans="3:54">
      <c r="C6531" s="9"/>
      <c r="F6531" s="9"/>
      <c r="G6531" s="9"/>
      <c r="I6531" s="9"/>
      <c r="L6531" s="9"/>
      <c r="O6531" s="9"/>
      <c r="P6531" s="9"/>
      <c r="R6531" s="9"/>
      <c r="U6531" s="9"/>
      <c r="AP6531" s="9"/>
      <c r="AS6531" s="9"/>
      <c r="AV6531" s="9"/>
      <c r="AW6531" s="9"/>
      <c r="AY6531" s="9"/>
      <c r="BB6531" s="9"/>
    </row>
    <row r="6532" spans="3:54">
      <c r="C6532" s="9"/>
      <c r="F6532" s="9"/>
      <c r="G6532" s="9"/>
      <c r="I6532" s="9"/>
      <c r="L6532" s="9"/>
      <c r="O6532" s="9"/>
      <c r="P6532" s="9"/>
      <c r="R6532" s="9"/>
      <c r="U6532" s="9"/>
      <c r="AP6532" s="9"/>
      <c r="AS6532" s="9"/>
      <c r="AV6532" s="9"/>
      <c r="AW6532" s="9"/>
      <c r="AY6532" s="9"/>
      <c r="BB6532" s="9"/>
    </row>
    <row r="6533" spans="3:54">
      <c r="C6533" s="9"/>
      <c r="F6533" s="9"/>
      <c r="G6533" s="9"/>
      <c r="I6533" s="9"/>
      <c r="L6533" s="9"/>
      <c r="O6533" s="9"/>
      <c r="P6533" s="9"/>
      <c r="R6533" s="9"/>
      <c r="U6533" s="9"/>
      <c r="AP6533" s="9"/>
      <c r="AS6533" s="9"/>
      <c r="AV6533" s="9"/>
      <c r="AW6533" s="9"/>
      <c r="AY6533" s="9"/>
      <c r="BB6533" s="9"/>
    </row>
    <row r="6534" spans="3:54">
      <c r="C6534" s="9"/>
      <c r="F6534" s="9"/>
      <c r="G6534" s="9"/>
      <c r="I6534" s="9"/>
      <c r="L6534" s="9"/>
      <c r="O6534" s="9"/>
      <c r="P6534" s="9"/>
      <c r="R6534" s="9"/>
      <c r="U6534" s="9"/>
      <c r="AP6534" s="9"/>
      <c r="AS6534" s="9"/>
      <c r="AV6534" s="9"/>
      <c r="AW6534" s="9"/>
      <c r="AY6534" s="9"/>
      <c r="BB6534" s="9"/>
    </row>
    <row r="6535" spans="3:54">
      <c r="C6535" s="9"/>
      <c r="F6535" s="9"/>
      <c r="G6535" s="9"/>
      <c r="I6535" s="9"/>
      <c r="L6535" s="9"/>
      <c r="O6535" s="9"/>
      <c r="P6535" s="9"/>
      <c r="R6535" s="9"/>
      <c r="U6535" s="9"/>
      <c r="AP6535" s="9"/>
      <c r="AS6535" s="9"/>
      <c r="AV6535" s="9"/>
      <c r="AW6535" s="9"/>
      <c r="AY6535" s="9"/>
      <c r="BB6535" s="9"/>
    </row>
    <row r="6536" spans="3:54">
      <c r="C6536" s="9"/>
      <c r="F6536" s="9"/>
      <c r="G6536" s="9"/>
      <c r="I6536" s="9"/>
      <c r="L6536" s="9"/>
      <c r="O6536" s="9"/>
      <c r="P6536" s="9"/>
      <c r="R6536" s="9"/>
      <c r="U6536" s="9"/>
      <c r="AP6536" s="9"/>
      <c r="AS6536" s="9"/>
      <c r="AV6536" s="9"/>
      <c r="AW6536" s="9"/>
      <c r="AY6536" s="9"/>
      <c r="BB6536" s="9"/>
    </row>
    <row r="6537" spans="3:54">
      <c r="C6537" s="9"/>
      <c r="F6537" s="9"/>
      <c r="G6537" s="9"/>
      <c r="I6537" s="9"/>
      <c r="L6537" s="9"/>
      <c r="O6537" s="9"/>
      <c r="P6537" s="9"/>
      <c r="R6537" s="9"/>
      <c r="U6537" s="9"/>
      <c r="AP6537" s="9"/>
      <c r="AS6537" s="9"/>
      <c r="AV6537" s="9"/>
      <c r="AW6537" s="9"/>
      <c r="AY6537" s="9"/>
      <c r="BB6537" s="9"/>
    </row>
    <row r="6538" spans="3:54">
      <c r="C6538" s="9"/>
      <c r="F6538" s="9"/>
      <c r="G6538" s="9"/>
      <c r="I6538" s="9"/>
      <c r="L6538" s="9"/>
      <c r="O6538" s="9"/>
      <c r="P6538" s="9"/>
      <c r="R6538" s="9"/>
      <c r="U6538" s="9"/>
      <c r="AP6538" s="9"/>
      <c r="AS6538" s="9"/>
      <c r="AV6538" s="9"/>
      <c r="AW6538" s="9"/>
      <c r="AY6538" s="9"/>
      <c r="BB6538" s="9"/>
    </row>
    <row r="6539" spans="3:54">
      <c r="C6539" s="9"/>
      <c r="F6539" s="9"/>
      <c r="G6539" s="9"/>
      <c r="I6539" s="9"/>
      <c r="L6539" s="9"/>
      <c r="O6539" s="9"/>
      <c r="P6539" s="9"/>
      <c r="R6539" s="9"/>
      <c r="U6539" s="9"/>
      <c r="AP6539" s="9"/>
      <c r="AS6539" s="9"/>
      <c r="AV6539" s="9"/>
      <c r="AW6539" s="9"/>
      <c r="AY6539" s="9"/>
      <c r="BB6539" s="9"/>
    </row>
    <row r="6540" spans="3:54">
      <c r="C6540" s="9"/>
      <c r="F6540" s="9"/>
      <c r="G6540" s="9"/>
      <c r="I6540" s="9"/>
      <c r="L6540" s="9"/>
      <c r="O6540" s="9"/>
      <c r="P6540" s="9"/>
      <c r="R6540" s="9"/>
      <c r="U6540" s="9"/>
      <c r="AP6540" s="9"/>
      <c r="AS6540" s="9"/>
      <c r="AV6540" s="9"/>
      <c r="AW6540" s="9"/>
      <c r="AY6540" s="9"/>
      <c r="BB6540" s="9"/>
    </row>
    <row r="6541" spans="3:54">
      <c r="C6541" s="9"/>
      <c r="F6541" s="9"/>
      <c r="G6541" s="9"/>
      <c r="I6541" s="9"/>
      <c r="L6541" s="9"/>
      <c r="O6541" s="9"/>
      <c r="P6541" s="9"/>
      <c r="R6541" s="9"/>
      <c r="U6541" s="9"/>
      <c r="AP6541" s="9"/>
      <c r="AS6541" s="9"/>
      <c r="AV6541" s="9"/>
      <c r="AW6541" s="9"/>
      <c r="AY6541" s="9"/>
      <c r="BB6541" s="9"/>
    </row>
    <row r="6542" spans="3:54">
      <c r="C6542" s="9"/>
      <c r="F6542" s="9"/>
      <c r="G6542" s="9"/>
      <c r="I6542" s="9"/>
      <c r="L6542" s="9"/>
      <c r="O6542" s="9"/>
      <c r="P6542" s="9"/>
      <c r="R6542" s="9"/>
      <c r="U6542" s="9"/>
      <c r="AP6542" s="9"/>
      <c r="AS6542" s="9"/>
      <c r="AV6542" s="9"/>
      <c r="AW6542" s="9"/>
      <c r="AY6542" s="9"/>
      <c r="BB6542" s="9"/>
    </row>
    <row r="6543" spans="3:54">
      <c r="C6543" s="9"/>
      <c r="F6543" s="9"/>
      <c r="G6543" s="9"/>
      <c r="I6543" s="9"/>
      <c r="L6543" s="9"/>
      <c r="O6543" s="9"/>
      <c r="P6543" s="9"/>
      <c r="R6543" s="9"/>
      <c r="U6543" s="9"/>
      <c r="AP6543" s="9"/>
      <c r="AS6543" s="9"/>
      <c r="AV6543" s="9"/>
      <c r="AW6543" s="9"/>
      <c r="AY6543" s="9"/>
      <c r="BB6543" s="9"/>
    </row>
    <row r="6544" spans="3:54">
      <c r="C6544" s="9"/>
      <c r="F6544" s="9"/>
      <c r="G6544" s="9"/>
      <c r="I6544" s="9"/>
      <c r="L6544" s="9"/>
      <c r="O6544" s="9"/>
      <c r="P6544" s="9"/>
      <c r="R6544" s="9"/>
      <c r="U6544" s="9"/>
      <c r="AP6544" s="9"/>
      <c r="AS6544" s="9"/>
      <c r="AV6544" s="9"/>
      <c r="AW6544" s="9"/>
      <c r="AY6544" s="9"/>
      <c r="BB6544" s="9"/>
    </row>
    <row r="6545" spans="3:54">
      <c r="C6545" s="9"/>
      <c r="F6545" s="9"/>
      <c r="G6545" s="9"/>
      <c r="I6545" s="9"/>
      <c r="L6545" s="9"/>
      <c r="O6545" s="9"/>
      <c r="P6545" s="9"/>
      <c r="R6545" s="9"/>
      <c r="U6545" s="9"/>
      <c r="AP6545" s="9"/>
      <c r="AS6545" s="9"/>
      <c r="AV6545" s="9"/>
      <c r="AW6545" s="9"/>
      <c r="AY6545" s="9"/>
      <c r="BB6545" s="9"/>
    </row>
    <row r="6546" spans="3:54">
      <c r="C6546" s="9"/>
      <c r="F6546" s="9"/>
      <c r="G6546" s="9"/>
      <c r="I6546" s="9"/>
      <c r="L6546" s="9"/>
      <c r="O6546" s="9"/>
      <c r="P6546" s="9"/>
      <c r="R6546" s="9"/>
      <c r="U6546" s="9"/>
      <c r="AP6546" s="9"/>
      <c r="AS6546" s="9"/>
      <c r="AV6546" s="9"/>
      <c r="AW6546" s="9"/>
      <c r="AY6546" s="9"/>
      <c r="BB6546" s="9"/>
    </row>
    <row r="6547" spans="3:54">
      <c r="C6547" s="9"/>
      <c r="F6547" s="9"/>
      <c r="G6547" s="9"/>
      <c r="I6547" s="9"/>
      <c r="L6547" s="9"/>
      <c r="O6547" s="9"/>
      <c r="P6547" s="9"/>
      <c r="R6547" s="9"/>
      <c r="U6547" s="9"/>
      <c r="AP6547" s="9"/>
      <c r="AS6547" s="9"/>
      <c r="AV6547" s="9"/>
      <c r="AW6547" s="9"/>
      <c r="AY6547" s="9"/>
      <c r="BB6547" s="9"/>
    </row>
    <row r="6548" spans="3:54">
      <c r="C6548" s="9"/>
      <c r="F6548" s="9"/>
      <c r="G6548" s="9"/>
      <c r="I6548" s="9"/>
      <c r="L6548" s="9"/>
      <c r="O6548" s="9"/>
      <c r="P6548" s="9"/>
      <c r="R6548" s="9"/>
      <c r="U6548" s="9"/>
      <c r="AP6548" s="9"/>
      <c r="AS6548" s="9"/>
      <c r="AV6548" s="9"/>
      <c r="AW6548" s="9"/>
      <c r="AY6548" s="9"/>
      <c r="BB6548" s="9"/>
    </row>
    <row r="6549" spans="3:54">
      <c r="C6549" s="9"/>
      <c r="F6549" s="9"/>
      <c r="G6549" s="9"/>
      <c r="I6549" s="9"/>
      <c r="L6549" s="9"/>
      <c r="O6549" s="9"/>
      <c r="P6549" s="9"/>
      <c r="R6549" s="9"/>
      <c r="U6549" s="9"/>
      <c r="AP6549" s="9"/>
      <c r="AS6549" s="9"/>
      <c r="AV6549" s="9"/>
      <c r="AW6549" s="9"/>
      <c r="AY6549" s="9"/>
      <c r="BB6549" s="9"/>
    </row>
    <row r="6550" spans="3:54">
      <c r="C6550" s="9"/>
      <c r="F6550" s="9"/>
      <c r="G6550" s="9"/>
      <c r="I6550" s="9"/>
      <c r="L6550" s="9"/>
      <c r="O6550" s="9"/>
      <c r="P6550" s="9"/>
      <c r="R6550" s="9"/>
      <c r="U6550" s="9"/>
      <c r="AP6550" s="9"/>
      <c r="AS6550" s="9"/>
      <c r="AV6550" s="9"/>
      <c r="AW6550" s="9"/>
      <c r="AY6550" s="9"/>
      <c r="BB6550" s="9"/>
    </row>
    <row r="6551" spans="3:54">
      <c r="C6551" s="9"/>
      <c r="F6551" s="9"/>
      <c r="G6551" s="9"/>
      <c r="I6551" s="9"/>
      <c r="L6551" s="9"/>
      <c r="O6551" s="9"/>
      <c r="P6551" s="9"/>
      <c r="R6551" s="9"/>
      <c r="U6551" s="9"/>
      <c r="AP6551" s="9"/>
      <c r="AS6551" s="9"/>
      <c r="AV6551" s="9"/>
      <c r="AW6551" s="9"/>
      <c r="AY6551" s="9"/>
      <c r="BB6551" s="9"/>
    </row>
    <row r="6552" spans="3:54">
      <c r="C6552" s="9"/>
      <c r="F6552" s="9"/>
      <c r="G6552" s="9"/>
      <c r="I6552" s="9"/>
      <c r="L6552" s="9"/>
      <c r="O6552" s="9"/>
      <c r="P6552" s="9"/>
      <c r="R6552" s="9"/>
      <c r="U6552" s="9"/>
      <c r="AP6552" s="9"/>
      <c r="AS6552" s="9"/>
      <c r="AV6552" s="9"/>
      <c r="AW6552" s="9"/>
      <c r="AY6552" s="9"/>
      <c r="BB6552" s="9"/>
    </row>
    <row r="6553" spans="3:54">
      <c r="C6553" s="9"/>
      <c r="F6553" s="9"/>
      <c r="G6553" s="9"/>
      <c r="I6553" s="9"/>
      <c r="L6553" s="9"/>
      <c r="O6553" s="9"/>
      <c r="P6553" s="9"/>
      <c r="R6553" s="9"/>
      <c r="U6553" s="9"/>
      <c r="AP6553" s="9"/>
      <c r="AS6553" s="9"/>
      <c r="AV6553" s="9"/>
      <c r="AW6553" s="9"/>
      <c r="AY6553" s="9"/>
      <c r="BB6553" s="9"/>
    </row>
    <row r="6554" spans="3:54">
      <c r="C6554" s="9"/>
      <c r="F6554" s="9"/>
      <c r="G6554" s="9"/>
      <c r="I6554" s="9"/>
      <c r="L6554" s="9"/>
      <c r="O6554" s="9"/>
      <c r="P6554" s="9"/>
      <c r="R6554" s="9"/>
      <c r="U6554" s="9"/>
      <c r="AP6554" s="9"/>
      <c r="AS6554" s="9"/>
      <c r="AV6554" s="9"/>
      <c r="AW6554" s="9"/>
      <c r="AY6554" s="9"/>
      <c r="BB6554" s="9"/>
    </row>
    <row r="6555" spans="3:54">
      <c r="C6555" s="9"/>
      <c r="F6555" s="9"/>
      <c r="G6555" s="9"/>
      <c r="I6555" s="9"/>
      <c r="L6555" s="9"/>
      <c r="O6555" s="9"/>
      <c r="P6555" s="9"/>
      <c r="R6555" s="9"/>
      <c r="U6555" s="9"/>
      <c r="AP6555" s="9"/>
      <c r="AS6555" s="9"/>
      <c r="AV6555" s="9"/>
      <c r="AW6555" s="9"/>
      <c r="AY6555" s="9"/>
      <c r="BB6555" s="9"/>
    </row>
    <row r="6556" spans="3:54">
      <c r="C6556" s="9"/>
      <c r="F6556" s="9"/>
      <c r="G6556" s="9"/>
      <c r="I6556" s="9"/>
      <c r="L6556" s="9"/>
      <c r="O6556" s="9"/>
      <c r="P6556" s="9"/>
      <c r="R6556" s="9"/>
      <c r="U6556" s="9"/>
      <c r="AP6556" s="9"/>
      <c r="AS6556" s="9"/>
      <c r="AV6556" s="9"/>
      <c r="AW6556" s="9"/>
      <c r="AY6556" s="9"/>
      <c r="BB6556" s="9"/>
    </row>
    <row r="6557" spans="3:54">
      <c r="C6557" s="9"/>
      <c r="F6557" s="9"/>
      <c r="G6557" s="9"/>
      <c r="I6557" s="9"/>
      <c r="L6557" s="9"/>
      <c r="O6557" s="9"/>
      <c r="P6557" s="9"/>
      <c r="R6557" s="9"/>
      <c r="U6557" s="9"/>
      <c r="AP6557" s="9"/>
      <c r="AS6557" s="9"/>
      <c r="AV6557" s="9"/>
      <c r="AW6557" s="9"/>
      <c r="AY6557" s="9"/>
      <c r="BB6557" s="9"/>
    </row>
    <row r="6558" spans="3:54">
      <c r="C6558" s="9"/>
      <c r="F6558" s="9"/>
      <c r="G6558" s="9"/>
      <c r="I6558" s="9"/>
      <c r="L6558" s="9"/>
      <c r="O6558" s="9"/>
      <c r="P6558" s="9"/>
      <c r="R6558" s="9"/>
      <c r="U6558" s="9"/>
      <c r="AP6558" s="9"/>
      <c r="AS6558" s="9"/>
      <c r="AV6558" s="9"/>
      <c r="AW6558" s="9"/>
      <c r="AY6558" s="9"/>
      <c r="BB6558" s="9"/>
    </row>
    <row r="6559" spans="3:54">
      <c r="C6559" s="9"/>
      <c r="F6559" s="9"/>
      <c r="G6559" s="9"/>
      <c r="I6559" s="9"/>
      <c r="L6559" s="9"/>
      <c r="O6559" s="9"/>
      <c r="P6559" s="9"/>
      <c r="R6559" s="9"/>
      <c r="U6559" s="9"/>
      <c r="AP6559" s="9"/>
      <c r="AS6559" s="9"/>
      <c r="AV6559" s="9"/>
      <c r="AW6559" s="9"/>
      <c r="AY6559" s="9"/>
      <c r="BB6559" s="9"/>
    </row>
    <row r="6560" spans="3:54">
      <c r="C6560" s="9"/>
      <c r="F6560" s="9"/>
      <c r="G6560" s="9"/>
      <c r="I6560" s="9"/>
      <c r="L6560" s="9"/>
      <c r="O6560" s="9"/>
      <c r="P6560" s="9"/>
      <c r="R6560" s="9"/>
      <c r="U6560" s="9"/>
      <c r="AP6560" s="9"/>
      <c r="AS6560" s="9"/>
      <c r="AV6560" s="9"/>
      <c r="AW6560" s="9"/>
      <c r="AY6560" s="9"/>
      <c r="BB6560" s="9"/>
    </row>
    <row r="6561" spans="3:54">
      <c r="C6561" s="9"/>
      <c r="F6561" s="9"/>
      <c r="G6561" s="9"/>
      <c r="I6561" s="9"/>
      <c r="L6561" s="9"/>
      <c r="O6561" s="9"/>
      <c r="P6561" s="9"/>
      <c r="R6561" s="9"/>
      <c r="U6561" s="9"/>
      <c r="AP6561" s="9"/>
      <c r="AS6561" s="9"/>
      <c r="AV6561" s="9"/>
      <c r="AW6561" s="9"/>
      <c r="AY6561" s="9"/>
      <c r="BB6561" s="9"/>
    </row>
    <row r="6562" spans="3:54">
      <c r="C6562" s="9"/>
      <c r="F6562" s="9"/>
      <c r="G6562" s="9"/>
      <c r="I6562" s="9"/>
      <c r="L6562" s="9"/>
      <c r="O6562" s="9"/>
      <c r="P6562" s="9"/>
      <c r="R6562" s="9"/>
      <c r="U6562" s="9"/>
      <c r="AP6562" s="9"/>
      <c r="AS6562" s="9"/>
      <c r="AV6562" s="9"/>
      <c r="AW6562" s="9"/>
      <c r="AY6562" s="9"/>
      <c r="BB6562" s="9"/>
    </row>
    <row r="6563" spans="3:54">
      <c r="C6563" s="9"/>
      <c r="F6563" s="9"/>
      <c r="G6563" s="9"/>
      <c r="I6563" s="9"/>
      <c r="L6563" s="9"/>
      <c r="O6563" s="9"/>
      <c r="P6563" s="9"/>
      <c r="R6563" s="9"/>
      <c r="U6563" s="9"/>
      <c r="AP6563" s="9"/>
      <c r="AS6563" s="9"/>
      <c r="AV6563" s="9"/>
      <c r="AW6563" s="9"/>
      <c r="AY6563" s="9"/>
      <c r="BB6563" s="9"/>
    </row>
    <row r="6564" spans="3:54">
      <c r="C6564" s="9"/>
      <c r="F6564" s="9"/>
      <c r="G6564" s="9"/>
      <c r="I6564" s="9"/>
      <c r="L6564" s="9"/>
      <c r="O6564" s="9"/>
      <c r="P6564" s="9"/>
      <c r="R6564" s="9"/>
      <c r="U6564" s="9"/>
      <c r="AP6564" s="9"/>
      <c r="AS6564" s="9"/>
      <c r="AV6564" s="9"/>
      <c r="AW6564" s="9"/>
      <c r="AY6564" s="9"/>
      <c r="BB6564" s="9"/>
    </row>
    <row r="6565" spans="3:54">
      <c r="C6565" s="9"/>
      <c r="F6565" s="9"/>
      <c r="G6565" s="9"/>
      <c r="I6565" s="9"/>
      <c r="L6565" s="9"/>
      <c r="O6565" s="9"/>
      <c r="P6565" s="9"/>
      <c r="R6565" s="9"/>
      <c r="U6565" s="9"/>
      <c r="AP6565" s="9"/>
      <c r="AS6565" s="9"/>
      <c r="AV6565" s="9"/>
      <c r="AW6565" s="9"/>
      <c r="AY6565" s="9"/>
      <c r="BB6565" s="9"/>
    </row>
    <row r="6566" spans="3:54">
      <c r="C6566" s="9"/>
      <c r="F6566" s="9"/>
      <c r="G6566" s="9"/>
      <c r="I6566" s="9"/>
      <c r="L6566" s="9"/>
      <c r="O6566" s="9"/>
      <c r="P6566" s="9"/>
      <c r="R6566" s="9"/>
      <c r="U6566" s="9"/>
      <c r="AP6566" s="9"/>
      <c r="AS6566" s="9"/>
      <c r="AV6566" s="9"/>
      <c r="AW6566" s="9"/>
      <c r="AY6566" s="9"/>
      <c r="BB6566" s="9"/>
    </row>
    <row r="6567" spans="3:54">
      <c r="C6567" s="9"/>
      <c r="F6567" s="9"/>
      <c r="G6567" s="9"/>
      <c r="I6567" s="9"/>
      <c r="L6567" s="9"/>
      <c r="O6567" s="9"/>
      <c r="P6567" s="9"/>
      <c r="R6567" s="9"/>
      <c r="U6567" s="9"/>
      <c r="AP6567" s="9"/>
      <c r="AS6567" s="9"/>
      <c r="AV6567" s="9"/>
      <c r="AW6567" s="9"/>
      <c r="AY6567" s="9"/>
      <c r="BB6567" s="9"/>
    </row>
    <row r="6568" spans="3:54">
      <c r="C6568" s="9"/>
      <c r="F6568" s="9"/>
      <c r="G6568" s="9"/>
      <c r="I6568" s="9"/>
      <c r="L6568" s="9"/>
      <c r="O6568" s="9"/>
      <c r="P6568" s="9"/>
      <c r="R6568" s="9"/>
      <c r="U6568" s="9"/>
      <c r="AP6568" s="9"/>
      <c r="AS6568" s="9"/>
      <c r="AV6568" s="9"/>
      <c r="AW6568" s="9"/>
      <c r="AY6568" s="9"/>
      <c r="BB6568" s="9"/>
    </row>
    <row r="6569" spans="3:54">
      <c r="C6569" s="9"/>
      <c r="F6569" s="9"/>
      <c r="G6569" s="9"/>
      <c r="I6569" s="9"/>
      <c r="L6569" s="9"/>
      <c r="O6569" s="9"/>
      <c r="P6569" s="9"/>
      <c r="R6569" s="9"/>
      <c r="U6569" s="9"/>
      <c r="AP6569" s="9"/>
      <c r="AS6569" s="9"/>
      <c r="AV6569" s="9"/>
      <c r="AW6569" s="9"/>
      <c r="AY6569" s="9"/>
      <c r="BB6569" s="9"/>
    </row>
    <row r="6570" spans="3:54">
      <c r="C6570" s="9"/>
      <c r="F6570" s="9"/>
      <c r="G6570" s="9"/>
      <c r="I6570" s="9"/>
      <c r="L6570" s="9"/>
      <c r="O6570" s="9"/>
      <c r="P6570" s="9"/>
      <c r="R6570" s="9"/>
      <c r="U6570" s="9"/>
      <c r="AP6570" s="9"/>
      <c r="AS6570" s="9"/>
      <c r="AV6570" s="9"/>
      <c r="AW6570" s="9"/>
      <c r="AY6570" s="9"/>
      <c r="BB6570" s="9"/>
    </row>
    <row r="6571" spans="3:54">
      <c r="C6571" s="9"/>
      <c r="F6571" s="9"/>
      <c r="G6571" s="9"/>
      <c r="I6571" s="9"/>
      <c r="L6571" s="9"/>
      <c r="O6571" s="9"/>
      <c r="P6571" s="9"/>
      <c r="R6571" s="9"/>
      <c r="U6571" s="9"/>
      <c r="AP6571" s="9"/>
      <c r="AS6571" s="9"/>
      <c r="AV6571" s="9"/>
      <c r="AW6571" s="9"/>
      <c r="AY6571" s="9"/>
      <c r="BB6571" s="9"/>
    </row>
    <row r="6572" spans="3:54">
      <c r="C6572" s="9"/>
      <c r="F6572" s="9"/>
      <c r="G6572" s="9"/>
      <c r="I6572" s="9"/>
      <c r="L6572" s="9"/>
      <c r="O6572" s="9"/>
      <c r="P6572" s="9"/>
      <c r="R6572" s="9"/>
      <c r="U6572" s="9"/>
      <c r="AP6572" s="9"/>
      <c r="AS6572" s="9"/>
      <c r="AV6572" s="9"/>
      <c r="AW6572" s="9"/>
      <c r="AY6572" s="9"/>
      <c r="BB6572" s="9"/>
    </row>
    <row r="6573" spans="3:54">
      <c r="C6573" s="9"/>
      <c r="F6573" s="9"/>
      <c r="G6573" s="9"/>
      <c r="I6573" s="9"/>
      <c r="L6573" s="9"/>
      <c r="O6573" s="9"/>
      <c r="P6573" s="9"/>
      <c r="R6573" s="9"/>
      <c r="U6573" s="9"/>
      <c r="AP6573" s="9"/>
      <c r="AS6573" s="9"/>
      <c r="AV6573" s="9"/>
      <c r="AW6573" s="9"/>
      <c r="AY6573" s="9"/>
      <c r="BB6573" s="9"/>
    </row>
    <row r="6574" spans="3:54">
      <c r="C6574" s="9"/>
      <c r="F6574" s="9"/>
      <c r="G6574" s="9"/>
      <c r="I6574" s="9"/>
      <c r="L6574" s="9"/>
      <c r="O6574" s="9"/>
      <c r="P6574" s="9"/>
      <c r="R6574" s="9"/>
      <c r="U6574" s="9"/>
      <c r="AP6574" s="9"/>
      <c r="AS6574" s="9"/>
      <c r="AV6574" s="9"/>
      <c r="AW6574" s="9"/>
      <c r="AY6574" s="9"/>
      <c r="BB6574" s="9"/>
    </row>
    <row r="6575" spans="3:54">
      <c r="C6575" s="9"/>
      <c r="F6575" s="9"/>
      <c r="G6575" s="9"/>
      <c r="I6575" s="9"/>
      <c r="L6575" s="9"/>
      <c r="O6575" s="9"/>
      <c r="P6575" s="9"/>
      <c r="R6575" s="9"/>
      <c r="U6575" s="9"/>
      <c r="AP6575" s="9"/>
      <c r="AS6575" s="9"/>
      <c r="AV6575" s="9"/>
      <c r="AW6575" s="9"/>
      <c r="AY6575" s="9"/>
      <c r="BB6575" s="9"/>
    </row>
    <row r="6576" spans="3:54">
      <c r="C6576" s="9"/>
      <c r="F6576" s="9"/>
      <c r="G6576" s="9"/>
      <c r="I6576" s="9"/>
      <c r="L6576" s="9"/>
      <c r="O6576" s="9"/>
      <c r="P6576" s="9"/>
      <c r="R6576" s="9"/>
      <c r="U6576" s="9"/>
      <c r="AP6576" s="9"/>
      <c r="AS6576" s="9"/>
      <c r="AV6576" s="9"/>
      <c r="AW6576" s="9"/>
      <c r="AY6576" s="9"/>
      <c r="BB6576" s="9"/>
    </row>
    <row r="6577" spans="3:54">
      <c r="C6577" s="9"/>
      <c r="F6577" s="9"/>
      <c r="G6577" s="9"/>
      <c r="I6577" s="9"/>
      <c r="L6577" s="9"/>
      <c r="O6577" s="9"/>
      <c r="P6577" s="9"/>
      <c r="R6577" s="9"/>
      <c r="U6577" s="9"/>
      <c r="AP6577" s="9"/>
      <c r="AS6577" s="9"/>
      <c r="AV6577" s="9"/>
      <c r="AW6577" s="9"/>
      <c r="AY6577" s="9"/>
      <c r="BB6577" s="9"/>
    </row>
    <row r="6578" spans="3:54">
      <c r="C6578" s="9"/>
      <c r="F6578" s="9"/>
      <c r="G6578" s="9"/>
      <c r="I6578" s="9"/>
      <c r="L6578" s="9"/>
      <c r="O6578" s="9"/>
      <c r="P6578" s="9"/>
      <c r="R6578" s="9"/>
      <c r="U6578" s="9"/>
      <c r="AP6578" s="9"/>
      <c r="AS6578" s="9"/>
      <c r="AV6578" s="9"/>
      <c r="AW6578" s="9"/>
      <c r="AY6578" s="9"/>
      <c r="BB6578" s="9"/>
    </row>
    <row r="6579" spans="3:54">
      <c r="C6579" s="9"/>
      <c r="F6579" s="9"/>
      <c r="G6579" s="9"/>
      <c r="I6579" s="9"/>
      <c r="L6579" s="9"/>
      <c r="O6579" s="9"/>
      <c r="P6579" s="9"/>
      <c r="R6579" s="9"/>
      <c r="U6579" s="9"/>
      <c r="AP6579" s="9"/>
      <c r="AS6579" s="9"/>
      <c r="AV6579" s="9"/>
      <c r="AW6579" s="9"/>
      <c r="AY6579" s="9"/>
      <c r="BB6579" s="9"/>
    </row>
    <row r="6580" spans="3:54">
      <c r="C6580" s="9"/>
      <c r="F6580" s="9"/>
      <c r="G6580" s="9"/>
      <c r="I6580" s="9"/>
      <c r="L6580" s="9"/>
      <c r="O6580" s="9"/>
      <c r="P6580" s="9"/>
      <c r="R6580" s="9"/>
      <c r="U6580" s="9"/>
      <c r="AP6580" s="9"/>
      <c r="AS6580" s="9"/>
      <c r="AV6580" s="9"/>
      <c r="AW6580" s="9"/>
      <c r="AY6580" s="9"/>
      <c r="BB6580" s="9"/>
    </row>
    <row r="6581" spans="3:54">
      <c r="C6581" s="9"/>
      <c r="F6581" s="9"/>
      <c r="G6581" s="9"/>
      <c r="I6581" s="9"/>
      <c r="L6581" s="9"/>
      <c r="O6581" s="9"/>
      <c r="P6581" s="9"/>
      <c r="R6581" s="9"/>
      <c r="U6581" s="9"/>
      <c r="AP6581" s="9"/>
      <c r="AS6581" s="9"/>
      <c r="AV6581" s="9"/>
      <c r="AW6581" s="9"/>
      <c r="AY6581" s="9"/>
      <c r="BB6581" s="9"/>
    </row>
    <row r="6582" spans="3:54">
      <c r="C6582" s="9"/>
      <c r="F6582" s="9"/>
      <c r="G6582" s="9"/>
      <c r="I6582" s="9"/>
      <c r="L6582" s="9"/>
      <c r="O6582" s="9"/>
      <c r="P6582" s="9"/>
      <c r="R6582" s="9"/>
      <c r="U6582" s="9"/>
      <c r="AP6582" s="9"/>
      <c r="AS6582" s="9"/>
      <c r="AV6582" s="9"/>
      <c r="AW6582" s="9"/>
      <c r="AY6582" s="9"/>
      <c r="BB6582" s="9"/>
    </row>
    <row r="6583" spans="3:54">
      <c r="C6583" s="9"/>
      <c r="F6583" s="9"/>
      <c r="G6583" s="9"/>
      <c r="I6583" s="9"/>
      <c r="L6583" s="9"/>
      <c r="O6583" s="9"/>
      <c r="P6583" s="9"/>
      <c r="R6583" s="9"/>
      <c r="U6583" s="9"/>
      <c r="AP6583" s="9"/>
      <c r="AS6583" s="9"/>
      <c r="AV6583" s="9"/>
      <c r="AW6583" s="9"/>
      <c r="AY6583" s="9"/>
      <c r="BB6583" s="9"/>
    </row>
    <row r="6584" spans="3:54">
      <c r="C6584" s="9"/>
      <c r="F6584" s="9"/>
      <c r="G6584" s="9"/>
      <c r="I6584" s="9"/>
      <c r="L6584" s="9"/>
      <c r="O6584" s="9"/>
      <c r="P6584" s="9"/>
      <c r="R6584" s="9"/>
      <c r="U6584" s="9"/>
      <c r="AP6584" s="9"/>
      <c r="AS6584" s="9"/>
      <c r="AV6584" s="9"/>
      <c r="AW6584" s="9"/>
      <c r="AY6584" s="9"/>
      <c r="BB6584" s="9"/>
    </row>
    <row r="6585" spans="3:54">
      <c r="C6585" s="9"/>
      <c r="F6585" s="9"/>
      <c r="G6585" s="9"/>
      <c r="I6585" s="9"/>
      <c r="L6585" s="9"/>
      <c r="O6585" s="9"/>
      <c r="P6585" s="9"/>
      <c r="R6585" s="9"/>
      <c r="U6585" s="9"/>
      <c r="AP6585" s="9"/>
      <c r="AS6585" s="9"/>
      <c r="AV6585" s="9"/>
      <c r="AW6585" s="9"/>
      <c r="AY6585" s="9"/>
      <c r="BB6585" s="9"/>
    </row>
    <row r="6586" spans="3:54">
      <c r="C6586" s="9"/>
      <c r="F6586" s="9"/>
      <c r="G6586" s="9"/>
      <c r="I6586" s="9"/>
      <c r="L6586" s="9"/>
      <c r="O6586" s="9"/>
      <c r="P6586" s="9"/>
      <c r="R6586" s="9"/>
      <c r="U6586" s="9"/>
      <c r="AP6586" s="9"/>
      <c r="AS6586" s="9"/>
      <c r="AV6586" s="9"/>
      <c r="AW6586" s="9"/>
      <c r="AY6586" s="9"/>
      <c r="BB6586" s="9"/>
    </row>
    <row r="6587" spans="3:54">
      <c r="C6587" s="9"/>
      <c r="F6587" s="9"/>
      <c r="G6587" s="9"/>
      <c r="I6587" s="9"/>
      <c r="L6587" s="9"/>
      <c r="O6587" s="9"/>
      <c r="P6587" s="9"/>
      <c r="R6587" s="9"/>
      <c r="U6587" s="9"/>
      <c r="AP6587" s="9"/>
      <c r="AS6587" s="9"/>
      <c r="AV6587" s="9"/>
      <c r="AW6587" s="9"/>
      <c r="AY6587" s="9"/>
      <c r="BB6587" s="9"/>
    </row>
    <row r="6588" spans="3:54">
      <c r="C6588" s="9"/>
      <c r="F6588" s="9"/>
      <c r="G6588" s="9"/>
      <c r="I6588" s="9"/>
      <c r="L6588" s="9"/>
      <c r="O6588" s="9"/>
      <c r="P6588" s="9"/>
      <c r="R6588" s="9"/>
      <c r="U6588" s="9"/>
      <c r="AP6588" s="9"/>
      <c r="AS6588" s="9"/>
      <c r="AV6588" s="9"/>
      <c r="AW6588" s="9"/>
      <c r="AY6588" s="9"/>
      <c r="BB6588" s="9"/>
    </row>
    <row r="6589" spans="3:54">
      <c r="C6589" s="9"/>
      <c r="F6589" s="9"/>
      <c r="G6589" s="9"/>
      <c r="I6589" s="9"/>
      <c r="L6589" s="9"/>
      <c r="O6589" s="9"/>
      <c r="P6589" s="9"/>
      <c r="R6589" s="9"/>
      <c r="U6589" s="9"/>
      <c r="AP6589" s="9"/>
      <c r="AS6589" s="9"/>
      <c r="AV6589" s="9"/>
      <c r="AW6589" s="9"/>
      <c r="AY6589" s="9"/>
      <c r="BB6589" s="9"/>
    </row>
    <row r="6590" spans="3:54">
      <c r="C6590" s="9"/>
      <c r="F6590" s="9"/>
      <c r="G6590" s="9"/>
      <c r="I6590" s="9"/>
      <c r="L6590" s="9"/>
      <c r="O6590" s="9"/>
      <c r="P6590" s="9"/>
      <c r="R6590" s="9"/>
      <c r="U6590" s="9"/>
      <c r="AP6590" s="9"/>
      <c r="AS6590" s="9"/>
      <c r="AV6590" s="9"/>
      <c r="AW6590" s="9"/>
      <c r="AY6590" s="9"/>
      <c r="BB6590" s="9"/>
    </row>
    <row r="6591" spans="3:54">
      <c r="C6591" s="9"/>
      <c r="F6591" s="9"/>
      <c r="G6591" s="9"/>
      <c r="I6591" s="9"/>
      <c r="L6591" s="9"/>
      <c r="O6591" s="9"/>
      <c r="P6591" s="9"/>
      <c r="R6591" s="9"/>
      <c r="U6591" s="9"/>
      <c r="AP6591" s="9"/>
      <c r="AS6591" s="9"/>
      <c r="AV6591" s="9"/>
      <c r="AW6591" s="9"/>
      <c r="AY6591" s="9"/>
      <c r="BB6591" s="9"/>
    </row>
    <row r="6592" spans="3:54">
      <c r="C6592" s="9"/>
      <c r="F6592" s="9"/>
      <c r="G6592" s="9"/>
      <c r="I6592" s="9"/>
      <c r="L6592" s="9"/>
      <c r="O6592" s="9"/>
      <c r="P6592" s="9"/>
      <c r="R6592" s="9"/>
      <c r="U6592" s="9"/>
      <c r="AP6592" s="9"/>
      <c r="AS6592" s="9"/>
      <c r="AV6592" s="9"/>
      <c r="AW6592" s="9"/>
      <c r="AY6592" s="9"/>
      <c r="BB6592" s="9"/>
    </row>
    <row r="6593" spans="3:54">
      <c r="C6593" s="9"/>
      <c r="F6593" s="9"/>
      <c r="G6593" s="9"/>
      <c r="I6593" s="9"/>
      <c r="L6593" s="9"/>
      <c r="O6593" s="9"/>
      <c r="P6593" s="9"/>
      <c r="R6593" s="9"/>
      <c r="U6593" s="9"/>
      <c r="AP6593" s="9"/>
      <c r="AS6593" s="9"/>
      <c r="AV6593" s="9"/>
      <c r="AW6593" s="9"/>
      <c r="AY6593" s="9"/>
      <c r="BB6593" s="9"/>
    </row>
    <row r="6594" spans="3:54">
      <c r="C6594" s="9"/>
      <c r="F6594" s="9"/>
      <c r="G6594" s="9"/>
      <c r="I6594" s="9"/>
      <c r="L6594" s="9"/>
      <c r="O6594" s="9"/>
      <c r="P6594" s="9"/>
      <c r="R6594" s="9"/>
      <c r="U6594" s="9"/>
      <c r="AP6594" s="9"/>
      <c r="AS6594" s="9"/>
      <c r="AV6594" s="9"/>
      <c r="AW6594" s="9"/>
      <c r="AY6594" s="9"/>
      <c r="BB6594" s="9"/>
    </row>
    <row r="6595" spans="3:54">
      <c r="C6595" s="9"/>
      <c r="F6595" s="9"/>
      <c r="G6595" s="9"/>
      <c r="I6595" s="9"/>
      <c r="L6595" s="9"/>
      <c r="O6595" s="9"/>
      <c r="P6595" s="9"/>
      <c r="R6595" s="9"/>
      <c r="U6595" s="9"/>
      <c r="AP6595" s="9"/>
      <c r="AS6595" s="9"/>
      <c r="AV6595" s="9"/>
      <c r="AW6595" s="9"/>
      <c r="AY6595" s="9"/>
      <c r="BB6595" s="9"/>
    </row>
    <row r="6596" spans="3:54">
      <c r="C6596" s="9"/>
      <c r="F6596" s="9"/>
      <c r="G6596" s="9"/>
      <c r="I6596" s="9"/>
      <c r="L6596" s="9"/>
      <c r="O6596" s="9"/>
      <c r="P6596" s="9"/>
      <c r="R6596" s="9"/>
      <c r="U6596" s="9"/>
      <c r="AP6596" s="9"/>
      <c r="AS6596" s="9"/>
      <c r="AV6596" s="9"/>
      <c r="AW6596" s="9"/>
      <c r="AY6596" s="9"/>
      <c r="BB6596" s="9"/>
    </row>
    <row r="6597" spans="3:54">
      <c r="C6597" s="9"/>
      <c r="F6597" s="9"/>
      <c r="G6597" s="9"/>
      <c r="I6597" s="9"/>
      <c r="L6597" s="9"/>
      <c r="O6597" s="9"/>
      <c r="P6597" s="9"/>
      <c r="R6597" s="9"/>
      <c r="U6597" s="9"/>
      <c r="AP6597" s="9"/>
      <c r="AS6597" s="9"/>
      <c r="AV6597" s="9"/>
      <c r="AW6597" s="9"/>
      <c r="AY6597" s="9"/>
      <c r="BB6597" s="9"/>
    </row>
    <row r="6598" spans="3:54">
      <c r="C6598" s="9"/>
      <c r="F6598" s="9"/>
      <c r="G6598" s="9"/>
      <c r="I6598" s="9"/>
      <c r="L6598" s="9"/>
      <c r="O6598" s="9"/>
      <c r="P6598" s="9"/>
      <c r="R6598" s="9"/>
      <c r="U6598" s="9"/>
      <c r="AP6598" s="9"/>
      <c r="AS6598" s="9"/>
      <c r="AV6598" s="9"/>
      <c r="AW6598" s="9"/>
      <c r="AY6598" s="9"/>
      <c r="BB6598" s="9"/>
    </row>
    <row r="6599" spans="3:54">
      <c r="C6599" s="9"/>
      <c r="F6599" s="9"/>
      <c r="G6599" s="9"/>
      <c r="I6599" s="9"/>
      <c r="L6599" s="9"/>
      <c r="O6599" s="9"/>
      <c r="P6599" s="9"/>
      <c r="R6599" s="9"/>
      <c r="U6599" s="9"/>
      <c r="AP6599" s="9"/>
      <c r="AS6599" s="9"/>
      <c r="AV6599" s="9"/>
      <c r="AW6599" s="9"/>
      <c r="AY6599" s="9"/>
      <c r="BB6599" s="9"/>
    </row>
    <row r="6600" spans="3:54">
      <c r="C6600" s="9"/>
      <c r="F6600" s="9"/>
      <c r="G6600" s="9"/>
      <c r="I6600" s="9"/>
      <c r="L6600" s="9"/>
      <c r="O6600" s="9"/>
      <c r="P6600" s="9"/>
      <c r="R6600" s="9"/>
      <c r="U6600" s="9"/>
      <c r="AP6600" s="9"/>
      <c r="AS6600" s="9"/>
      <c r="AV6600" s="9"/>
      <c r="AW6600" s="9"/>
      <c r="AY6600" s="9"/>
      <c r="BB6600" s="9"/>
    </row>
    <row r="6601" spans="3:54">
      <c r="C6601" s="9"/>
      <c r="F6601" s="9"/>
      <c r="G6601" s="9"/>
      <c r="I6601" s="9"/>
      <c r="L6601" s="9"/>
      <c r="O6601" s="9"/>
      <c r="P6601" s="9"/>
      <c r="R6601" s="9"/>
      <c r="U6601" s="9"/>
      <c r="AP6601" s="9"/>
      <c r="AS6601" s="9"/>
      <c r="AV6601" s="9"/>
      <c r="AW6601" s="9"/>
      <c r="AY6601" s="9"/>
      <c r="BB6601" s="9"/>
    </row>
    <row r="6602" spans="3:54">
      <c r="C6602" s="9"/>
      <c r="F6602" s="9"/>
      <c r="G6602" s="9"/>
      <c r="I6602" s="9"/>
      <c r="L6602" s="9"/>
      <c r="O6602" s="9"/>
      <c r="P6602" s="9"/>
      <c r="R6602" s="9"/>
      <c r="U6602" s="9"/>
      <c r="AP6602" s="9"/>
      <c r="AS6602" s="9"/>
      <c r="AV6602" s="9"/>
      <c r="AW6602" s="9"/>
      <c r="AY6602" s="9"/>
      <c r="BB6602" s="9"/>
    </row>
    <row r="6603" spans="3:54">
      <c r="C6603" s="9"/>
      <c r="F6603" s="9"/>
      <c r="G6603" s="9"/>
      <c r="I6603" s="9"/>
      <c r="L6603" s="9"/>
      <c r="O6603" s="9"/>
      <c r="P6603" s="9"/>
      <c r="R6603" s="9"/>
      <c r="U6603" s="9"/>
      <c r="AP6603" s="9"/>
      <c r="AS6603" s="9"/>
      <c r="AV6603" s="9"/>
      <c r="AW6603" s="9"/>
      <c r="AY6603" s="9"/>
      <c r="BB6603" s="9"/>
    </row>
    <row r="6604" spans="3:54">
      <c r="C6604" s="9"/>
      <c r="F6604" s="9"/>
      <c r="G6604" s="9"/>
      <c r="I6604" s="9"/>
      <c r="L6604" s="9"/>
      <c r="O6604" s="9"/>
      <c r="P6604" s="9"/>
      <c r="R6604" s="9"/>
      <c r="U6604" s="9"/>
      <c r="AP6604" s="9"/>
      <c r="AS6604" s="9"/>
      <c r="AV6604" s="9"/>
      <c r="AW6604" s="9"/>
      <c r="AY6604" s="9"/>
      <c r="BB6604" s="9"/>
    </row>
    <row r="6605" spans="3:54">
      <c r="C6605" s="9"/>
      <c r="F6605" s="9"/>
      <c r="G6605" s="9"/>
      <c r="I6605" s="9"/>
      <c r="L6605" s="9"/>
      <c r="O6605" s="9"/>
      <c r="P6605" s="9"/>
      <c r="R6605" s="9"/>
      <c r="U6605" s="9"/>
      <c r="AP6605" s="9"/>
      <c r="AS6605" s="9"/>
      <c r="AV6605" s="9"/>
      <c r="AW6605" s="9"/>
      <c r="AY6605" s="9"/>
      <c r="BB6605" s="9"/>
    </row>
    <row r="6606" spans="3:54">
      <c r="C6606" s="9"/>
      <c r="F6606" s="9"/>
      <c r="G6606" s="9"/>
      <c r="I6606" s="9"/>
      <c r="L6606" s="9"/>
      <c r="O6606" s="9"/>
      <c r="P6606" s="9"/>
      <c r="R6606" s="9"/>
      <c r="U6606" s="9"/>
      <c r="AP6606" s="9"/>
      <c r="AS6606" s="9"/>
      <c r="AV6606" s="9"/>
      <c r="AW6606" s="9"/>
      <c r="AY6606" s="9"/>
      <c r="BB6606" s="9"/>
    </row>
    <row r="6607" spans="3:54">
      <c r="C6607" s="9"/>
      <c r="F6607" s="9"/>
      <c r="G6607" s="9"/>
      <c r="I6607" s="9"/>
      <c r="L6607" s="9"/>
      <c r="O6607" s="9"/>
      <c r="P6607" s="9"/>
      <c r="R6607" s="9"/>
      <c r="U6607" s="9"/>
      <c r="AP6607" s="9"/>
      <c r="AS6607" s="9"/>
      <c r="AV6607" s="9"/>
      <c r="AW6607" s="9"/>
      <c r="AY6607" s="9"/>
      <c r="BB6607" s="9"/>
    </row>
    <row r="6608" spans="3:54">
      <c r="C6608" s="9"/>
      <c r="F6608" s="9"/>
      <c r="G6608" s="9"/>
      <c r="I6608" s="9"/>
      <c r="L6608" s="9"/>
      <c r="O6608" s="9"/>
      <c r="P6608" s="9"/>
      <c r="R6608" s="9"/>
      <c r="U6608" s="9"/>
      <c r="AP6608" s="9"/>
      <c r="AS6608" s="9"/>
      <c r="AV6608" s="9"/>
      <c r="AW6608" s="9"/>
      <c r="AY6608" s="9"/>
      <c r="BB6608" s="9"/>
    </row>
    <row r="6609" spans="3:54">
      <c r="C6609" s="9"/>
      <c r="F6609" s="9"/>
      <c r="G6609" s="9"/>
      <c r="I6609" s="9"/>
      <c r="L6609" s="9"/>
      <c r="O6609" s="9"/>
      <c r="P6609" s="9"/>
      <c r="R6609" s="9"/>
      <c r="U6609" s="9"/>
      <c r="AP6609" s="9"/>
      <c r="AS6609" s="9"/>
      <c r="AV6609" s="9"/>
      <c r="AW6609" s="9"/>
      <c r="AY6609" s="9"/>
      <c r="BB6609" s="9"/>
    </row>
    <row r="6610" spans="3:54">
      <c r="C6610" s="9"/>
      <c r="F6610" s="9"/>
      <c r="G6610" s="9"/>
      <c r="I6610" s="9"/>
      <c r="L6610" s="9"/>
      <c r="O6610" s="9"/>
      <c r="P6610" s="9"/>
      <c r="R6610" s="9"/>
      <c r="U6610" s="9"/>
      <c r="AP6610" s="9"/>
      <c r="AS6610" s="9"/>
      <c r="AV6610" s="9"/>
      <c r="AW6610" s="9"/>
      <c r="AY6610" s="9"/>
      <c r="BB6610" s="9"/>
    </row>
    <row r="6611" spans="3:54">
      <c r="C6611" s="9"/>
      <c r="F6611" s="9"/>
      <c r="G6611" s="9"/>
      <c r="I6611" s="9"/>
      <c r="L6611" s="9"/>
      <c r="O6611" s="9"/>
      <c r="P6611" s="9"/>
      <c r="R6611" s="9"/>
      <c r="U6611" s="9"/>
      <c r="AP6611" s="9"/>
      <c r="AS6611" s="9"/>
      <c r="AV6611" s="9"/>
      <c r="AW6611" s="9"/>
      <c r="AY6611" s="9"/>
      <c r="BB6611" s="9"/>
    </row>
    <row r="6612" spans="3:54">
      <c r="C6612" s="9"/>
      <c r="F6612" s="9"/>
      <c r="G6612" s="9"/>
      <c r="I6612" s="9"/>
      <c r="L6612" s="9"/>
      <c r="O6612" s="9"/>
      <c r="P6612" s="9"/>
      <c r="R6612" s="9"/>
      <c r="U6612" s="9"/>
      <c r="AP6612" s="9"/>
      <c r="AS6612" s="9"/>
      <c r="AV6612" s="9"/>
      <c r="AW6612" s="9"/>
      <c r="AY6612" s="9"/>
      <c r="BB6612" s="9"/>
    </row>
    <row r="6613" spans="3:54">
      <c r="C6613" s="9"/>
      <c r="F6613" s="9"/>
      <c r="G6613" s="9"/>
      <c r="I6613" s="9"/>
      <c r="L6613" s="9"/>
      <c r="O6613" s="9"/>
      <c r="P6613" s="9"/>
      <c r="R6613" s="9"/>
      <c r="U6613" s="9"/>
      <c r="AP6613" s="9"/>
      <c r="AS6613" s="9"/>
      <c r="AV6613" s="9"/>
      <c r="AW6613" s="9"/>
      <c r="AY6613" s="9"/>
      <c r="BB6613" s="9"/>
    </row>
    <row r="6614" spans="3:54">
      <c r="C6614" s="9"/>
      <c r="F6614" s="9"/>
      <c r="G6614" s="9"/>
      <c r="I6614" s="9"/>
      <c r="L6614" s="9"/>
      <c r="O6614" s="9"/>
      <c r="P6614" s="9"/>
      <c r="R6614" s="9"/>
      <c r="U6614" s="9"/>
      <c r="AP6614" s="9"/>
      <c r="AS6614" s="9"/>
      <c r="AV6614" s="9"/>
      <c r="AW6614" s="9"/>
      <c r="AY6614" s="9"/>
      <c r="BB6614" s="9"/>
    </row>
    <row r="6615" spans="3:54">
      <c r="C6615" s="9"/>
      <c r="F6615" s="9"/>
      <c r="G6615" s="9"/>
      <c r="I6615" s="9"/>
      <c r="L6615" s="9"/>
      <c r="O6615" s="9"/>
      <c r="P6615" s="9"/>
      <c r="R6615" s="9"/>
      <c r="U6615" s="9"/>
      <c r="AP6615" s="9"/>
      <c r="AS6615" s="9"/>
      <c r="AV6615" s="9"/>
      <c r="AW6615" s="9"/>
      <c r="AY6615" s="9"/>
      <c r="BB6615" s="9"/>
    </row>
    <row r="6616" spans="3:54">
      <c r="C6616" s="9"/>
      <c r="F6616" s="9"/>
      <c r="G6616" s="9"/>
      <c r="I6616" s="9"/>
      <c r="L6616" s="9"/>
      <c r="O6616" s="9"/>
      <c r="P6616" s="9"/>
      <c r="R6616" s="9"/>
      <c r="U6616" s="9"/>
      <c r="AP6616" s="9"/>
      <c r="AS6616" s="9"/>
      <c r="AV6616" s="9"/>
      <c r="AW6616" s="9"/>
      <c r="AY6616" s="9"/>
      <c r="BB6616" s="9"/>
    </row>
    <row r="6617" spans="3:54">
      <c r="C6617" s="9"/>
      <c r="F6617" s="9"/>
      <c r="G6617" s="9"/>
      <c r="I6617" s="9"/>
      <c r="L6617" s="9"/>
      <c r="O6617" s="9"/>
      <c r="P6617" s="9"/>
      <c r="R6617" s="9"/>
      <c r="U6617" s="9"/>
      <c r="AP6617" s="9"/>
      <c r="AS6617" s="9"/>
      <c r="AV6617" s="9"/>
      <c r="AW6617" s="9"/>
      <c r="AY6617" s="9"/>
      <c r="BB6617" s="9"/>
    </row>
    <row r="6618" spans="3:54">
      <c r="C6618" s="9"/>
      <c r="F6618" s="9"/>
      <c r="G6618" s="9"/>
      <c r="I6618" s="9"/>
      <c r="L6618" s="9"/>
      <c r="O6618" s="9"/>
      <c r="P6618" s="9"/>
      <c r="R6618" s="9"/>
      <c r="U6618" s="9"/>
      <c r="AP6618" s="9"/>
      <c r="AS6618" s="9"/>
      <c r="AV6618" s="9"/>
      <c r="AW6618" s="9"/>
      <c r="AY6618" s="9"/>
      <c r="BB6618" s="9"/>
    </row>
    <row r="6619" spans="3:54">
      <c r="C6619" s="9"/>
      <c r="F6619" s="9"/>
      <c r="G6619" s="9"/>
      <c r="I6619" s="9"/>
      <c r="L6619" s="9"/>
      <c r="O6619" s="9"/>
      <c r="P6619" s="9"/>
      <c r="R6619" s="9"/>
      <c r="U6619" s="9"/>
      <c r="AP6619" s="9"/>
      <c r="AS6619" s="9"/>
      <c r="AV6619" s="9"/>
      <c r="AW6619" s="9"/>
      <c r="AY6619" s="9"/>
      <c r="BB6619" s="9"/>
    </row>
    <row r="6620" spans="3:54">
      <c r="C6620" s="9"/>
      <c r="F6620" s="9"/>
      <c r="G6620" s="9"/>
      <c r="I6620" s="9"/>
      <c r="L6620" s="9"/>
      <c r="O6620" s="9"/>
      <c r="P6620" s="9"/>
      <c r="R6620" s="9"/>
      <c r="U6620" s="9"/>
      <c r="AP6620" s="9"/>
      <c r="AS6620" s="9"/>
      <c r="AV6620" s="9"/>
      <c r="AW6620" s="9"/>
      <c r="AY6620" s="9"/>
      <c r="BB6620" s="9"/>
    </row>
    <row r="6621" spans="3:54">
      <c r="C6621" s="9"/>
      <c r="F6621" s="9"/>
      <c r="G6621" s="9"/>
      <c r="I6621" s="9"/>
      <c r="L6621" s="9"/>
      <c r="O6621" s="9"/>
      <c r="P6621" s="9"/>
      <c r="R6621" s="9"/>
      <c r="U6621" s="9"/>
      <c r="AP6621" s="9"/>
      <c r="AS6621" s="9"/>
      <c r="AV6621" s="9"/>
      <c r="AW6621" s="9"/>
      <c r="AY6621" s="9"/>
      <c r="BB6621" s="9"/>
    </row>
    <row r="6622" spans="3:54">
      <c r="C6622" s="9"/>
      <c r="F6622" s="9"/>
      <c r="G6622" s="9"/>
      <c r="I6622" s="9"/>
      <c r="L6622" s="9"/>
      <c r="O6622" s="9"/>
      <c r="P6622" s="9"/>
      <c r="R6622" s="9"/>
      <c r="U6622" s="9"/>
      <c r="AP6622" s="9"/>
      <c r="AS6622" s="9"/>
      <c r="AV6622" s="9"/>
      <c r="AW6622" s="9"/>
      <c r="AY6622" s="9"/>
      <c r="BB6622" s="9"/>
    </row>
    <row r="6623" spans="3:54">
      <c r="C6623" s="9"/>
      <c r="F6623" s="9"/>
      <c r="G6623" s="9"/>
      <c r="I6623" s="9"/>
      <c r="L6623" s="9"/>
      <c r="O6623" s="9"/>
      <c r="P6623" s="9"/>
      <c r="R6623" s="9"/>
      <c r="U6623" s="9"/>
      <c r="AP6623" s="9"/>
      <c r="AS6623" s="9"/>
      <c r="AV6623" s="9"/>
      <c r="AW6623" s="9"/>
      <c r="AY6623" s="9"/>
      <c r="BB6623" s="9"/>
    </row>
    <row r="6624" spans="3:54">
      <c r="C6624" s="9"/>
      <c r="F6624" s="9"/>
      <c r="G6624" s="9"/>
      <c r="I6624" s="9"/>
      <c r="L6624" s="9"/>
      <c r="O6624" s="9"/>
      <c r="P6624" s="9"/>
      <c r="R6624" s="9"/>
      <c r="U6624" s="9"/>
      <c r="AP6624" s="9"/>
      <c r="AS6624" s="9"/>
      <c r="AV6624" s="9"/>
      <c r="AW6624" s="9"/>
      <c r="AY6624" s="9"/>
      <c r="BB6624" s="9"/>
    </row>
    <row r="6625" spans="3:54">
      <c r="C6625" s="9"/>
      <c r="F6625" s="9"/>
      <c r="G6625" s="9"/>
      <c r="I6625" s="9"/>
      <c r="L6625" s="9"/>
      <c r="O6625" s="9"/>
      <c r="P6625" s="9"/>
      <c r="R6625" s="9"/>
      <c r="U6625" s="9"/>
      <c r="AP6625" s="9"/>
      <c r="AS6625" s="9"/>
      <c r="AV6625" s="9"/>
      <c r="AW6625" s="9"/>
      <c r="AY6625" s="9"/>
      <c r="BB6625" s="9"/>
    </row>
    <row r="6626" spans="3:54">
      <c r="C6626" s="9"/>
      <c r="F6626" s="9"/>
      <c r="G6626" s="9"/>
      <c r="I6626" s="9"/>
      <c r="L6626" s="9"/>
      <c r="O6626" s="9"/>
      <c r="P6626" s="9"/>
      <c r="R6626" s="9"/>
      <c r="U6626" s="9"/>
      <c r="AP6626" s="9"/>
      <c r="AS6626" s="9"/>
      <c r="AV6626" s="9"/>
      <c r="AW6626" s="9"/>
      <c r="AY6626" s="9"/>
      <c r="BB6626" s="9"/>
    </row>
    <row r="6627" spans="3:54">
      <c r="C6627" s="9"/>
      <c r="F6627" s="9"/>
      <c r="G6627" s="9"/>
      <c r="I6627" s="9"/>
      <c r="L6627" s="9"/>
      <c r="O6627" s="9"/>
      <c r="P6627" s="9"/>
      <c r="R6627" s="9"/>
      <c r="U6627" s="9"/>
      <c r="AP6627" s="9"/>
      <c r="AS6627" s="9"/>
      <c r="AV6627" s="9"/>
      <c r="AW6627" s="9"/>
      <c r="AY6627" s="9"/>
      <c r="BB6627" s="9"/>
    </row>
    <row r="6628" spans="3:54">
      <c r="C6628" s="9"/>
      <c r="F6628" s="9"/>
      <c r="G6628" s="9"/>
      <c r="I6628" s="9"/>
      <c r="L6628" s="9"/>
      <c r="O6628" s="9"/>
      <c r="P6628" s="9"/>
      <c r="R6628" s="9"/>
      <c r="U6628" s="9"/>
      <c r="AP6628" s="9"/>
      <c r="AS6628" s="9"/>
      <c r="AV6628" s="9"/>
      <c r="AW6628" s="9"/>
      <c r="AY6628" s="9"/>
      <c r="BB6628" s="9"/>
    </row>
    <row r="6629" spans="3:54">
      <c r="C6629" s="9"/>
      <c r="F6629" s="9"/>
      <c r="G6629" s="9"/>
      <c r="I6629" s="9"/>
      <c r="L6629" s="9"/>
      <c r="O6629" s="9"/>
      <c r="P6629" s="9"/>
      <c r="R6629" s="9"/>
      <c r="U6629" s="9"/>
      <c r="AP6629" s="9"/>
      <c r="AS6629" s="9"/>
      <c r="AV6629" s="9"/>
      <c r="AW6629" s="9"/>
      <c r="AY6629" s="9"/>
      <c r="BB6629" s="9"/>
    </row>
    <row r="6630" spans="3:54">
      <c r="C6630" s="9"/>
      <c r="F6630" s="9"/>
      <c r="G6630" s="9"/>
      <c r="I6630" s="9"/>
      <c r="L6630" s="9"/>
      <c r="O6630" s="9"/>
      <c r="P6630" s="9"/>
      <c r="R6630" s="9"/>
      <c r="U6630" s="9"/>
      <c r="AP6630" s="9"/>
      <c r="AS6630" s="9"/>
      <c r="AV6630" s="9"/>
      <c r="AW6630" s="9"/>
      <c r="AY6630" s="9"/>
      <c r="BB6630" s="9"/>
    </row>
    <row r="6631" spans="3:54">
      <c r="C6631" s="9"/>
      <c r="F6631" s="9"/>
      <c r="G6631" s="9"/>
      <c r="I6631" s="9"/>
      <c r="L6631" s="9"/>
      <c r="O6631" s="9"/>
      <c r="P6631" s="9"/>
      <c r="R6631" s="9"/>
      <c r="U6631" s="9"/>
      <c r="AP6631" s="9"/>
      <c r="AS6631" s="9"/>
      <c r="AV6631" s="9"/>
      <c r="AW6631" s="9"/>
      <c r="AY6631" s="9"/>
      <c r="BB6631" s="9"/>
    </row>
    <row r="6632" spans="3:54">
      <c r="C6632" s="9"/>
      <c r="F6632" s="9"/>
      <c r="G6632" s="9"/>
      <c r="I6632" s="9"/>
      <c r="L6632" s="9"/>
      <c r="O6632" s="9"/>
      <c r="P6632" s="9"/>
      <c r="R6632" s="9"/>
      <c r="U6632" s="9"/>
      <c r="AP6632" s="9"/>
      <c r="AS6632" s="9"/>
      <c r="AV6632" s="9"/>
      <c r="AW6632" s="9"/>
      <c r="AY6632" s="9"/>
      <c r="BB6632" s="9"/>
    </row>
    <row r="6633" spans="3:54">
      <c r="C6633" s="9"/>
      <c r="F6633" s="9"/>
      <c r="G6633" s="9"/>
      <c r="I6633" s="9"/>
      <c r="L6633" s="9"/>
      <c r="O6633" s="9"/>
      <c r="P6633" s="9"/>
      <c r="R6633" s="9"/>
      <c r="U6633" s="9"/>
      <c r="AP6633" s="9"/>
      <c r="AS6633" s="9"/>
      <c r="AV6633" s="9"/>
      <c r="AW6633" s="9"/>
      <c r="AY6633" s="9"/>
      <c r="BB6633" s="9"/>
    </row>
    <row r="6634" spans="3:54">
      <c r="C6634" s="9"/>
      <c r="F6634" s="9"/>
      <c r="G6634" s="9"/>
      <c r="I6634" s="9"/>
      <c r="L6634" s="9"/>
      <c r="O6634" s="9"/>
      <c r="P6634" s="9"/>
      <c r="R6634" s="9"/>
      <c r="U6634" s="9"/>
      <c r="AP6634" s="9"/>
      <c r="AS6634" s="9"/>
      <c r="AV6634" s="9"/>
      <c r="AW6634" s="9"/>
      <c r="AY6634" s="9"/>
      <c r="BB6634" s="9"/>
    </row>
    <row r="6635" spans="3:54">
      <c r="C6635" s="9"/>
      <c r="F6635" s="9"/>
      <c r="G6635" s="9"/>
      <c r="I6635" s="9"/>
      <c r="L6635" s="9"/>
      <c r="O6635" s="9"/>
      <c r="P6635" s="9"/>
      <c r="R6635" s="9"/>
      <c r="U6635" s="9"/>
      <c r="AP6635" s="9"/>
      <c r="AS6635" s="9"/>
      <c r="AV6635" s="9"/>
      <c r="AW6635" s="9"/>
      <c r="AY6635" s="9"/>
      <c r="BB6635" s="9"/>
    </row>
    <row r="6636" spans="3:54">
      <c r="C6636" s="9"/>
      <c r="F6636" s="9"/>
      <c r="G6636" s="9"/>
      <c r="I6636" s="9"/>
      <c r="L6636" s="9"/>
      <c r="O6636" s="9"/>
      <c r="P6636" s="9"/>
      <c r="R6636" s="9"/>
      <c r="U6636" s="9"/>
      <c r="AP6636" s="9"/>
      <c r="AS6636" s="9"/>
      <c r="AV6636" s="9"/>
      <c r="AW6636" s="9"/>
      <c r="AY6636" s="9"/>
      <c r="BB6636" s="9"/>
    </row>
    <row r="6637" spans="3:54">
      <c r="C6637" s="9"/>
      <c r="F6637" s="9"/>
      <c r="G6637" s="9"/>
      <c r="I6637" s="9"/>
      <c r="L6637" s="9"/>
      <c r="O6637" s="9"/>
      <c r="P6637" s="9"/>
      <c r="R6637" s="9"/>
      <c r="U6637" s="9"/>
      <c r="AP6637" s="9"/>
      <c r="AS6637" s="9"/>
      <c r="AV6637" s="9"/>
      <c r="AW6637" s="9"/>
      <c r="AY6637" s="9"/>
      <c r="BB6637" s="9"/>
    </row>
    <row r="6638" spans="3:54">
      <c r="C6638" s="9"/>
      <c r="F6638" s="9"/>
      <c r="G6638" s="9"/>
      <c r="I6638" s="9"/>
      <c r="L6638" s="9"/>
      <c r="O6638" s="9"/>
      <c r="P6638" s="9"/>
      <c r="R6638" s="9"/>
      <c r="U6638" s="9"/>
      <c r="AP6638" s="9"/>
      <c r="AS6638" s="9"/>
      <c r="AV6638" s="9"/>
      <c r="AW6638" s="9"/>
      <c r="AY6638" s="9"/>
      <c r="BB6638" s="9"/>
    </row>
    <row r="6639" spans="3:54">
      <c r="C6639" s="9"/>
      <c r="F6639" s="9"/>
      <c r="G6639" s="9"/>
      <c r="I6639" s="9"/>
      <c r="L6639" s="9"/>
      <c r="O6639" s="9"/>
      <c r="P6639" s="9"/>
      <c r="R6639" s="9"/>
      <c r="U6639" s="9"/>
      <c r="AP6639" s="9"/>
      <c r="AS6639" s="9"/>
      <c r="AV6639" s="9"/>
      <c r="AW6639" s="9"/>
      <c r="AY6639" s="9"/>
      <c r="BB6639" s="9"/>
    </row>
    <row r="6640" spans="3:54">
      <c r="C6640" s="9"/>
      <c r="F6640" s="9"/>
      <c r="G6640" s="9"/>
      <c r="I6640" s="9"/>
      <c r="L6640" s="9"/>
      <c r="O6640" s="9"/>
      <c r="P6640" s="9"/>
      <c r="R6640" s="9"/>
      <c r="U6640" s="9"/>
      <c r="AP6640" s="9"/>
      <c r="AS6640" s="9"/>
      <c r="AV6640" s="9"/>
      <c r="AW6640" s="9"/>
      <c r="AY6640" s="9"/>
      <c r="BB6640" s="9"/>
    </row>
    <row r="6641" spans="3:54">
      <c r="C6641" s="9"/>
      <c r="F6641" s="9"/>
      <c r="G6641" s="9"/>
      <c r="I6641" s="9"/>
      <c r="L6641" s="9"/>
      <c r="O6641" s="9"/>
      <c r="P6641" s="9"/>
      <c r="R6641" s="9"/>
      <c r="U6641" s="9"/>
      <c r="AP6641" s="9"/>
      <c r="AS6641" s="9"/>
      <c r="AV6641" s="9"/>
      <c r="AW6641" s="9"/>
      <c r="AY6641" s="9"/>
      <c r="BB6641" s="9"/>
    </row>
    <row r="6642" spans="3:54">
      <c r="C6642" s="9"/>
      <c r="F6642" s="9"/>
      <c r="G6642" s="9"/>
      <c r="I6642" s="9"/>
      <c r="L6642" s="9"/>
      <c r="O6642" s="9"/>
      <c r="P6642" s="9"/>
      <c r="R6642" s="9"/>
      <c r="U6642" s="9"/>
      <c r="AP6642" s="9"/>
      <c r="AS6642" s="9"/>
      <c r="AV6642" s="9"/>
      <c r="AW6642" s="9"/>
      <c r="AY6642" s="9"/>
      <c r="BB6642" s="9"/>
    </row>
    <row r="6643" spans="3:54">
      <c r="C6643" s="9"/>
      <c r="F6643" s="9"/>
      <c r="G6643" s="9"/>
      <c r="I6643" s="9"/>
      <c r="L6643" s="9"/>
      <c r="O6643" s="9"/>
      <c r="P6643" s="9"/>
      <c r="R6643" s="9"/>
      <c r="U6643" s="9"/>
      <c r="AP6643" s="9"/>
      <c r="AS6643" s="9"/>
      <c r="AV6643" s="9"/>
      <c r="AW6643" s="9"/>
      <c r="AY6643" s="9"/>
      <c r="BB6643" s="9"/>
    </row>
    <row r="6644" spans="3:54">
      <c r="C6644" s="9"/>
      <c r="F6644" s="9"/>
      <c r="G6644" s="9"/>
      <c r="I6644" s="9"/>
      <c r="L6644" s="9"/>
      <c r="O6644" s="9"/>
      <c r="P6644" s="9"/>
      <c r="R6644" s="9"/>
      <c r="U6644" s="9"/>
      <c r="AP6644" s="9"/>
      <c r="AS6644" s="9"/>
      <c r="AV6644" s="9"/>
      <c r="AW6644" s="9"/>
      <c r="AY6644" s="9"/>
      <c r="BB6644" s="9"/>
    </row>
    <row r="6645" spans="3:54">
      <c r="C6645" s="9"/>
      <c r="F6645" s="9"/>
      <c r="G6645" s="9"/>
      <c r="I6645" s="9"/>
      <c r="L6645" s="9"/>
      <c r="O6645" s="9"/>
      <c r="P6645" s="9"/>
      <c r="R6645" s="9"/>
      <c r="U6645" s="9"/>
      <c r="AP6645" s="9"/>
      <c r="AS6645" s="9"/>
      <c r="AV6645" s="9"/>
      <c r="AW6645" s="9"/>
      <c r="AY6645" s="9"/>
      <c r="BB6645" s="9"/>
    </row>
    <row r="6646" spans="3:54">
      <c r="C6646" s="9"/>
      <c r="F6646" s="9"/>
      <c r="G6646" s="9"/>
      <c r="I6646" s="9"/>
      <c r="L6646" s="9"/>
      <c r="O6646" s="9"/>
      <c r="P6646" s="9"/>
      <c r="R6646" s="9"/>
      <c r="U6646" s="9"/>
      <c r="AP6646" s="9"/>
      <c r="AS6646" s="9"/>
      <c r="AV6646" s="9"/>
      <c r="AW6646" s="9"/>
      <c r="AY6646" s="9"/>
      <c r="BB6646" s="9"/>
    </row>
    <row r="6647" spans="3:54">
      <c r="C6647" s="9"/>
      <c r="F6647" s="9"/>
      <c r="G6647" s="9"/>
      <c r="I6647" s="9"/>
      <c r="L6647" s="9"/>
      <c r="O6647" s="9"/>
      <c r="P6647" s="9"/>
      <c r="R6647" s="9"/>
      <c r="U6647" s="9"/>
      <c r="AP6647" s="9"/>
      <c r="AS6647" s="9"/>
      <c r="AV6647" s="9"/>
      <c r="AW6647" s="9"/>
      <c r="AY6647" s="9"/>
      <c r="BB6647" s="9"/>
    </row>
    <row r="6648" spans="3:54">
      <c r="C6648" s="9"/>
      <c r="F6648" s="9"/>
      <c r="G6648" s="9"/>
      <c r="I6648" s="9"/>
      <c r="L6648" s="9"/>
      <c r="O6648" s="9"/>
      <c r="P6648" s="9"/>
      <c r="R6648" s="9"/>
      <c r="U6648" s="9"/>
      <c r="AP6648" s="9"/>
      <c r="AS6648" s="9"/>
      <c r="AV6648" s="9"/>
      <c r="AW6648" s="9"/>
      <c r="AY6648" s="9"/>
      <c r="BB6648" s="9"/>
    </row>
    <row r="6649" spans="3:54">
      <c r="C6649" s="9"/>
      <c r="F6649" s="9"/>
      <c r="G6649" s="9"/>
      <c r="I6649" s="9"/>
      <c r="L6649" s="9"/>
      <c r="O6649" s="9"/>
      <c r="P6649" s="9"/>
      <c r="R6649" s="9"/>
      <c r="U6649" s="9"/>
      <c r="AP6649" s="9"/>
      <c r="AS6649" s="9"/>
      <c r="AV6649" s="9"/>
      <c r="AW6649" s="9"/>
      <c r="AY6649" s="9"/>
      <c r="BB6649" s="9"/>
    </row>
    <row r="6650" spans="3:54">
      <c r="C6650" s="9"/>
      <c r="F6650" s="9"/>
      <c r="G6650" s="9"/>
      <c r="I6650" s="9"/>
      <c r="L6650" s="9"/>
      <c r="O6650" s="9"/>
      <c r="P6650" s="9"/>
      <c r="R6650" s="9"/>
      <c r="U6650" s="9"/>
      <c r="AP6650" s="9"/>
      <c r="AS6650" s="9"/>
      <c r="AV6650" s="9"/>
      <c r="AW6650" s="9"/>
      <c r="AY6650" s="9"/>
      <c r="BB6650" s="9"/>
    </row>
    <row r="6651" spans="3:54">
      <c r="C6651" s="9"/>
      <c r="F6651" s="9"/>
      <c r="G6651" s="9"/>
      <c r="I6651" s="9"/>
      <c r="L6651" s="9"/>
      <c r="O6651" s="9"/>
      <c r="P6651" s="9"/>
      <c r="R6651" s="9"/>
      <c r="U6651" s="9"/>
      <c r="AP6651" s="9"/>
      <c r="AS6651" s="9"/>
      <c r="AV6651" s="9"/>
      <c r="AW6651" s="9"/>
      <c r="AY6651" s="9"/>
      <c r="BB6651" s="9"/>
    </row>
    <row r="6652" spans="3:54">
      <c r="C6652" s="9"/>
      <c r="F6652" s="9"/>
      <c r="G6652" s="9"/>
      <c r="I6652" s="9"/>
      <c r="L6652" s="9"/>
      <c r="O6652" s="9"/>
      <c r="P6652" s="9"/>
      <c r="R6652" s="9"/>
      <c r="U6652" s="9"/>
      <c r="AP6652" s="9"/>
      <c r="AS6652" s="9"/>
      <c r="AV6652" s="9"/>
      <c r="AW6652" s="9"/>
      <c r="AY6652" s="9"/>
      <c r="BB6652" s="9"/>
    </row>
    <row r="6653" spans="3:54">
      <c r="C6653" s="9"/>
      <c r="F6653" s="9"/>
      <c r="G6653" s="9"/>
      <c r="I6653" s="9"/>
      <c r="L6653" s="9"/>
      <c r="O6653" s="9"/>
      <c r="P6653" s="9"/>
      <c r="R6653" s="9"/>
      <c r="U6653" s="9"/>
      <c r="AP6653" s="9"/>
      <c r="AS6653" s="9"/>
      <c r="AV6653" s="9"/>
      <c r="AW6653" s="9"/>
      <c r="AY6653" s="9"/>
      <c r="BB6653" s="9"/>
    </row>
    <row r="6654" spans="3:54">
      <c r="C6654" s="9"/>
      <c r="F6654" s="9"/>
      <c r="G6654" s="9"/>
      <c r="I6654" s="9"/>
      <c r="L6654" s="9"/>
      <c r="O6654" s="9"/>
      <c r="P6654" s="9"/>
      <c r="R6654" s="9"/>
      <c r="U6654" s="9"/>
      <c r="AP6654" s="9"/>
      <c r="AS6654" s="9"/>
      <c r="AV6654" s="9"/>
      <c r="AW6654" s="9"/>
      <c r="AY6654" s="9"/>
      <c r="BB6654" s="9"/>
    </row>
    <row r="6655" spans="3:54">
      <c r="C6655" s="9"/>
      <c r="F6655" s="9"/>
      <c r="G6655" s="9"/>
      <c r="I6655" s="9"/>
      <c r="L6655" s="9"/>
      <c r="O6655" s="9"/>
      <c r="P6655" s="9"/>
      <c r="R6655" s="9"/>
      <c r="U6655" s="9"/>
      <c r="AP6655" s="9"/>
      <c r="AS6655" s="9"/>
      <c r="AV6655" s="9"/>
      <c r="AW6655" s="9"/>
      <c r="AY6655" s="9"/>
      <c r="BB6655" s="9"/>
    </row>
    <row r="6656" spans="3:54">
      <c r="C6656" s="9"/>
      <c r="F6656" s="9"/>
      <c r="G6656" s="9"/>
      <c r="I6656" s="9"/>
      <c r="L6656" s="9"/>
      <c r="O6656" s="9"/>
      <c r="P6656" s="9"/>
      <c r="R6656" s="9"/>
      <c r="U6656" s="9"/>
      <c r="AP6656" s="9"/>
      <c r="AS6656" s="9"/>
      <c r="AV6656" s="9"/>
      <c r="AW6656" s="9"/>
      <c r="AY6656" s="9"/>
      <c r="BB6656" s="9"/>
    </row>
    <row r="6657" spans="3:54">
      <c r="C6657" s="9"/>
      <c r="F6657" s="9"/>
      <c r="G6657" s="9"/>
      <c r="I6657" s="9"/>
      <c r="L6657" s="9"/>
      <c r="O6657" s="9"/>
      <c r="P6657" s="9"/>
      <c r="R6657" s="9"/>
      <c r="U6657" s="9"/>
      <c r="AP6657" s="9"/>
      <c r="AS6657" s="9"/>
      <c r="AV6657" s="9"/>
      <c r="AW6657" s="9"/>
      <c r="AY6657" s="9"/>
      <c r="BB6657" s="9"/>
    </row>
    <row r="6658" spans="3:54">
      <c r="C6658" s="9"/>
      <c r="F6658" s="9"/>
      <c r="G6658" s="9"/>
      <c r="I6658" s="9"/>
      <c r="L6658" s="9"/>
      <c r="O6658" s="9"/>
      <c r="P6658" s="9"/>
      <c r="R6658" s="9"/>
      <c r="U6658" s="9"/>
      <c r="AP6658" s="9"/>
      <c r="AS6658" s="9"/>
      <c r="AV6658" s="9"/>
      <c r="AW6658" s="9"/>
      <c r="AY6658" s="9"/>
      <c r="BB6658" s="9"/>
    </row>
    <row r="6659" spans="3:54">
      <c r="C6659" s="9"/>
      <c r="F6659" s="9"/>
      <c r="G6659" s="9"/>
      <c r="I6659" s="9"/>
      <c r="L6659" s="9"/>
      <c r="O6659" s="9"/>
      <c r="P6659" s="9"/>
      <c r="R6659" s="9"/>
      <c r="U6659" s="9"/>
      <c r="AP6659" s="9"/>
      <c r="AS6659" s="9"/>
      <c r="AV6659" s="9"/>
      <c r="AW6659" s="9"/>
      <c r="AY6659" s="9"/>
      <c r="BB6659" s="9"/>
    </row>
    <row r="6660" spans="3:54">
      <c r="C6660" s="9"/>
      <c r="F6660" s="9"/>
      <c r="G6660" s="9"/>
      <c r="I6660" s="9"/>
      <c r="L6660" s="9"/>
      <c r="O6660" s="9"/>
      <c r="P6660" s="9"/>
      <c r="R6660" s="9"/>
      <c r="U6660" s="9"/>
      <c r="AP6660" s="9"/>
      <c r="AS6660" s="9"/>
      <c r="AV6660" s="9"/>
      <c r="AW6660" s="9"/>
      <c r="AY6660" s="9"/>
      <c r="BB6660" s="9"/>
    </row>
    <row r="6661" spans="3:54">
      <c r="C6661" s="9"/>
      <c r="F6661" s="9"/>
      <c r="G6661" s="9"/>
      <c r="I6661" s="9"/>
      <c r="L6661" s="9"/>
      <c r="O6661" s="9"/>
      <c r="P6661" s="9"/>
      <c r="R6661" s="9"/>
      <c r="U6661" s="9"/>
      <c r="AP6661" s="9"/>
      <c r="AS6661" s="9"/>
      <c r="AV6661" s="9"/>
      <c r="AW6661" s="9"/>
      <c r="AY6661" s="9"/>
      <c r="BB6661" s="9"/>
    </row>
    <row r="6662" spans="3:54">
      <c r="C6662" s="9"/>
      <c r="F6662" s="9"/>
      <c r="G6662" s="9"/>
      <c r="I6662" s="9"/>
      <c r="L6662" s="9"/>
      <c r="O6662" s="9"/>
      <c r="P6662" s="9"/>
      <c r="R6662" s="9"/>
      <c r="U6662" s="9"/>
      <c r="AP6662" s="9"/>
      <c r="AS6662" s="9"/>
      <c r="AV6662" s="9"/>
      <c r="AW6662" s="9"/>
      <c r="AY6662" s="9"/>
      <c r="BB6662" s="9"/>
    </row>
    <row r="6663" spans="3:54">
      <c r="C6663" s="9"/>
      <c r="F6663" s="9"/>
      <c r="G6663" s="9"/>
      <c r="I6663" s="9"/>
      <c r="L6663" s="9"/>
      <c r="O6663" s="9"/>
      <c r="P6663" s="9"/>
      <c r="R6663" s="9"/>
      <c r="U6663" s="9"/>
      <c r="AP6663" s="9"/>
      <c r="AS6663" s="9"/>
      <c r="AV6663" s="9"/>
      <c r="AW6663" s="9"/>
      <c r="AY6663" s="9"/>
      <c r="BB6663" s="9"/>
    </row>
    <row r="6664" spans="3:54">
      <c r="C6664" s="9"/>
      <c r="F6664" s="9"/>
      <c r="G6664" s="9"/>
      <c r="I6664" s="9"/>
      <c r="L6664" s="9"/>
      <c r="O6664" s="9"/>
      <c r="P6664" s="9"/>
      <c r="R6664" s="9"/>
      <c r="U6664" s="9"/>
      <c r="AP6664" s="9"/>
      <c r="AS6664" s="9"/>
      <c r="AV6664" s="9"/>
      <c r="AW6664" s="9"/>
      <c r="AY6664" s="9"/>
      <c r="BB6664" s="9"/>
    </row>
    <row r="6665" spans="3:54">
      <c r="C6665" s="9"/>
      <c r="F6665" s="9"/>
      <c r="G6665" s="9"/>
      <c r="I6665" s="9"/>
      <c r="L6665" s="9"/>
      <c r="O6665" s="9"/>
      <c r="P6665" s="9"/>
      <c r="R6665" s="9"/>
      <c r="U6665" s="9"/>
      <c r="AP6665" s="9"/>
      <c r="AS6665" s="9"/>
      <c r="AV6665" s="9"/>
      <c r="AW6665" s="9"/>
      <c r="AY6665" s="9"/>
      <c r="BB6665" s="9"/>
    </row>
    <row r="6666" spans="3:54">
      <c r="C6666" s="9"/>
      <c r="F6666" s="9"/>
      <c r="G6666" s="9"/>
      <c r="I6666" s="9"/>
      <c r="L6666" s="9"/>
      <c r="O6666" s="9"/>
      <c r="P6666" s="9"/>
      <c r="R6666" s="9"/>
      <c r="U6666" s="9"/>
      <c r="AP6666" s="9"/>
      <c r="AS6666" s="9"/>
      <c r="AV6666" s="9"/>
      <c r="AW6666" s="9"/>
      <c r="AY6666" s="9"/>
      <c r="BB6666" s="9"/>
    </row>
    <row r="6667" spans="3:54">
      <c r="C6667" s="9"/>
      <c r="F6667" s="9"/>
      <c r="G6667" s="9"/>
      <c r="I6667" s="9"/>
      <c r="L6667" s="9"/>
      <c r="O6667" s="9"/>
      <c r="P6667" s="9"/>
      <c r="R6667" s="9"/>
      <c r="U6667" s="9"/>
      <c r="AP6667" s="9"/>
      <c r="AS6667" s="9"/>
      <c r="AV6667" s="9"/>
      <c r="AW6667" s="9"/>
      <c r="AY6667" s="9"/>
      <c r="BB6667" s="9"/>
    </row>
    <row r="6668" spans="3:54">
      <c r="C6668" s="9"/>
      <c r="F6668" s="9"/>
      <c r="G6668" s="9"/>
      <c r="I6668" s="9"/>
      <c r="L6668" s="9"/>
      <c r="O6668" s="9"/>
      <c r="P6668" s="9"/>
      <c r="R6668" s="9"/>
      <c r="U6668" s="9"/>
      <c r="AP6668" s="9"/>
      <c r="AS6668" s="9"/>
      <c r="AV6668" s="9"/>
      <c r="AW6668" s="9"/>
      <c r="AY6668" s="9"/>
      <c r="BB6668" s="9"/>
    </row>
    <row r="6669" spans="3:54">
      <c r="C6669" s="9"/>
      <c r="F6669" s="9"/>
      <c r="G6669" s="9"/>
      <c r="I6669" s="9"/>
      <c r="L6669" s="9"/>
      <c r="O6669" s="9"/>
      <c r="P6669" s="9"/>
      <c r="R6669" s="9"/>
      <c r="U6669" s="9"/>
      <c r="AP6669" s="9"/>
      <c r="AS6669" s="9"/>
      <c r="AV6669" s="9"/>
      <c r="AW6669" s="9"/>
      <c r="AY6669" s="9"/>
      <c r="BB6669" s="9"/>
    </row>
    <row r="6670" spans="3:54">
      <c r="C6670" s="9"/>
      <c r="F6670" s="9"/>
      <c r="G6670" s="9"/>
      <c r="I6670" s="9"/>
      <c r="L6670" s="9"/>
      <c r="O6670" s="9"/>
      <c r="P6670" s="9"/>
      <c r="R6670" s="9"/>
      <c r="U6670" s="9"/>
      <c r="AP6670" s="9"/>
      <c r="AS6670" s="9"/>
      <c r="AV6670" s="9"/>
      <c r="AW6670" s="9"/>
      <c r="AY6670" s="9"/>
      <c r="BB6670" s="9"/>
    </row>
    <row r="6671" spans="3:54">
      <c r="C6671" s="9"/>
      <c r="F6671" s="9"/>
      <c r="G6671" s="9"/>
      <c r="I6671" s="9"/>
      <c r="L6671" s="9"/>
      <c r="O6671" s="9"/>
      <c r="P6671" s="9"/>
      <c r="R6671" s="9"/>
      <c r="U6671" s="9"/>
      <c r="AP6671" s="9"/>
      <c r="AS6671" s="9"/>
      <c r="AV6671" s="9"/>
      <c r="AW6671" s="9"/>
      <c r="AY6671" s="9"/>
      <c r="BB6671" s="9"/>
    </row>
    <row r="6672" spans="3:54">
      <c r="C6672" s="9"/>
      <c r="F6672" s="9"/>
      <c r="G6672" s="9"/>
      <c r="I6672" s="9"/>
      <c r="L6672" s="9"/>
      <c r="O6672" s="9"/>
      <c r="P6672" s="9"/>
      <c r="R6672" s="9"/>
      <c r="U6672" s="9"/>
      <c r="AP6672" s="9"/>
      <c r="AS6672" s="9"/>
      <c r="AV6672" s="9"/>
      <c r="AW6672" s="9"/>
      <c r="AY6672" s="9"/>
      <c r="BB6672" s="9"/>
    </row>
    <row r="6673" spans="3:54">
      <c r="C6673" s="9"/>
      <c r="F6673" s="9"/>
      <c r="G6673" s="9"/>
      <c r="I6673" s="9"/>
      <c r="L6673" s="9"/>
      <c r="O6673" s="9"/>
      <c r="P6673" s="9"/>
      <c r="R6673" s="9"/>
      <c r="U6673" s="9"/>
      <c r="AP6673" s="9"/>
      <c r="AS6673" s="9"/>
      <c r="AV6673" s="9"/>
      <c r="AW6673" s="9"/>
      <c r="AY6673" s="9"/>
      <c r="BB6673" s="9"/>
    </row>
    <row r="6674" spans="3:54">
      <c r="C6674" s="9"/>
      <c r="F6674" s="9"/>
      <c r="G6674" s="9"/>
      <c r="I6674" s="9"/>
      <c r="L6674" s="9"/>
      <c r="O6674" s="9"/>
      <c r="P6674" s="9"/>
      <c r="R6674" s="9"/>
      <c r="U6674" s="9"/>
      <c r="AP6674" s="9"/>
      <c r="AS6674" s="9"/>
      <c r="AV6674" s="9"/>
      <c r="AW6674" s="9"/>
      <c r="AY6674" s="9"/>
      <c r="BB6674" s="9"/>
    </row>
    <row r="6675" spans="3:54">
      <c r="C6675" s="9"/>
      <c r="F6675" s="9"/>
      <c r="G6675" s="9"/>
      <c r="I6675" s="9"/>
      <c r="L6675" s="9"/>
      <c r="O6675" s="9"/>
      <c r="P6675" s="9"/>
      <c r="R6675" s="9"/>
      <c r="U6675" s="9"/>
      <c r="AP6675" s="9"/>
      <c r="AS6675" s="9"/>
      <c r="AV6675" s="9"/>
      <c r="AW6675" s="9"/>
      <c r="AY6675" s="9"/>
      <c r="BB6675" s="9"/>
    </row>
    <row r="6676" spans="3:54">
      <c r="C6676" s="9"/>
      <c r="F6676" s="9"/>
      <c r="G6676" s="9"/>
      <c r="I6676" s="9"/>
      <c r="L6676" s="9"/>
      <c r="O6676" s="9"/>
      <c r="P6676" s="9"/>
      <c r="R6676" s="9"/>
      <c r="U6676" s="9"/>
      <c r="AP6676" s="9"/>
      <c r="AS6676" s="9"/>
      <c r="AV6676" s="9"/>
      <c r="AW6676" s="9"/>
      <c r="AY6676" s="9"/>
      <c r="BB6676" s="9"/>
    </row>
    <row r="6677" spans="3:54">
      <c r="C6677" s="9"/>
      <c r="F6677" s="9"/>
      <c r="G6677" s="9"/>
      <c r="I6677" s="9"/>
      <c r="L6677" s="9"/>
      <c r="O6677" s="9"/>
      <c r="P6677" s="9"/>
      <c r="R6677" s="9"/>
      <c r="U6677" s="9"/>
      <c r="AP6677" s="9"/>
      <c r="AS6677" s="9"/>
      <c r="AV6677" s="9"/>
      <c r="AW6677" s="9"/>
      <c r="AY6677" s="9"/>
      <c r="BB6677" s="9"/>
    </row>
    <row r="6678" spans="3:54">
      <c r="C6678" s="9"/>
      <c r="F6678" s="9"/>
      <c r="G6678" s="9"/>
      <c r="I6678" s="9"/>
      <c r="L6678" s="9"/>
      <c r="O6678" s="9"/>
      <c r="P6678" s="9"/>
      <c r="R6678" s="9"/>
      <c r="U6678" s="9"/>
      <c r="AP6678" s="9"/>
      <c r="AS6678" s="9"/>
      <c r="AV6678" s="9"/>
      <c r="AW6678" s="9"/>
      <c r="AY6678" s="9"/>
      <c r="BB6678" s="9"/>
    </row>
    <row r="6679" spans="3:54">
      <c r="C6679" s="9"/>
      <c r="F6679" s="9"/>
      <c r="G6679" s="9"/>
      <c r="I6679" s="9"/>
      <c r="L6679" s="9"/>
      <c r="O6679" s="9"/>
      <c r="P6679" s="9"/>
      <c r="R6679" s="9"/>
      <c r="U6679" s="9"/>
      <c r="AP6679" s="9"/>
      <c r="AS6679" s="9"/>
      <c r="AV6679" s="9"/>
      <c r="AW6679" s="9"/>
      <c r="AY6679" s="9"/>
      <c r="BB6679" s="9"/>
    </row>
    <row r="6680" spans="3:54">
      <c r="C6680" s="9"/>
      <c r="F6680" s="9"/>
      <c r="G6680" s="9"/>
      <c r="I6680" s="9"/>
      <c r="L6680" s="9"/>
      <c r="O6680" s="9"/>
      <c r="P6680" s="9"/>
      <c r="R6680" s="9"/>
      <c r="U6680" s="9"/>
      <c r="AP6680" s="9"/>
      <c r="AS6680" s="9"/>
      <c r="AV6680" s="9"/>
      <c r="AW6680" s="9"/>
      <c r="AY6680" s="9"/>
      <c r="BB6680" s="9"/>
    </row>
    <row r="6681" spans="3:54">
      <c r="C6681" s="9"/>
      <c r="F6681" s="9"/>
      <c r="G6681" s="9"/>
      <c r="I6681" s="9"/>
      <c r="L6681" s="9"/>
      <c r="O6681" s="9"/>
      <c r="P6681" s="9"/>
      <c r="R6681" s="9"/>
      <c r="U6681" s="9"/>
      <c r="AP6681" s="9"/>
      <c r="AS6681" s="9"/>
      <c r="AV6681" s="9"/>
      <c r="AW6681" s="9"/>
      <c r="AY6681" s="9"/>
      <c r="BB6681" s="9"/>
    </row>
    <row r="6682" spans="3:54">
      <c r="C6682" s="9"/>
      <c r="F6682" s="9"/>
      <c r="G6682" s="9"/>
      <c r="I6682" s="9"/>
      <c r="L6682" s="9"/>
      <c r="O6682" s="9"/>
      <c r="P6682" s="9"/>
      <c r="R6682" s="9"/>
      <c r="U6682" s="9"/>
      <c r="AP6682" s="9"/>
      <c r="AS6682" s="9"/>
      <c r="AV6682" s="9"/>
      <c r="AW6682" s="9"/>
      <c r="AY6682" s="9"/>
      <c r="BB6682" s="9"/>
    </row>
    <row r="6683" spans="3:54">
      <c r="C6683" s="9"/>
      <c r="F6683" s="9"/>
      <c r="G6683" s="9"/>
      <c r="I6683" s="9"/>
      <c r="L6683" s="9"/>
      <c r="O6683" s="9"/>
      <c r="P6683" s="9"/>
      <c r="R6683" s="9"/>
      <c r="U6683" s="9"/>
      <c r="AP6683" s="9"/>
      <c r="AS6683" s="9"/>
      <c r="AV6683" s="9"/>
      <c r="AW6683" s="9"/>
      <c r="AY6683" s="9"/>
      <c r="BB6683" s="9"/>
    </row>
    <row r="6684" spans="3:54">
      <c r="C6684" s="9"/>
      <c r="F6684" s="9"/>
      <c r="G6684" s="9"/>
      <c r="I6684" s="9"/>
      <c r="L6684" s="9"/>
      <c r="O6684" s="9"/>
      <c r="P6684" s="9"/>
      <c r="R6684" s="9"/>
      <c r="U6684" s="9"/>
      <c r="AP6684" s="9"/>
      <c r="AS6684" s="9"/>
      <c r="AV6684" s="9"/>
      <c r="AW6684" s="9"/>
      <c r="AY6684" s="9"/>
      <c r="BB6684" s="9"/>
    </row>
    <row r="6685" spans="3:54">
      <c r="C6685" s="9"/>
      <c r="F6685" s="9"/>
      <c r="G6685" s="9"/>
      <c r="I6685" s="9"/>
      <c r="L6685" s="9"/>
      <c r="O6685" s="9"/>
      <c r="P6685" s="9"/>
      <c r="R6685" s="9"/>
      <c r="U6685" s="9"/>
      <c r="AP6685" s="9"/>
      <c r="AS6685" s="9"/>
      <c r="AV6685" s="9"/>
      <c r="AW6685" s="9"/>
      <c r="AY6685" s="9"/>
      <c r="BB6685" s="9"/>
    </row>
    <row r="6686" spans="3:54">
      <c r="C6686" s="9"/>
      <c r="F6686" s="9"/>
      <c r="G6686" s="9"/>
      <c r="I6686" s="9"/>
      <c r="L6686" s="9"/>
      <c r="O6686" s="9"/>
      <c r="P6686" s="9"/>
      <c r="R6686" s="9"/>
      <c r="U6686" s="9"/>
      <c r="AP6686" s="9"/>
      <c r="AS6686" s="9"/>
      <c r="AV6686" s="9"/>
      <c r="AW6686" s="9"/>
      <c r="AY6686" s="9"/>
      <c r="BB6686" s="9"/>
    </row>
    <row r="6687" spans="3:54">
      <c r="C6687" s="9"/>
      <c r="F6687" s="9"/>
      <c r="G6687" s="9"/>
      <c r="I6687" s="9"/>
      <c r="L6687" s="9"/>
      <c r="O6687" s="9"/>
      <c r="P6687" s="9"/>
      <c r="R6687" s="9"/>
      <c r="U6687" s="9"/>
      <c r="AP6687" s="9"/>
      <c r="AS6687" s="9"/>
      <c r="AV6687" s="9"/>
      <c r="AW6687" s="9"/>
      <c r="AY6687" s="9"/>
      <c r="BB6687" s="9"/>
    </row>
    <row r="6688" spans="3:54">
      <c r="C6688" s="9"/>
      <c r="F6688" s="9"/>
      <c r="G6688" s="9"/>
      <c r="I6688" s="9"/>
      <c r="L6688" s="9"/>
      <c r="O6688" s="9"/>
      <c r="P6688" s="9"/>
      <c r="R6688" s="9"/>
      <c r="U6688" s="9"/>
      <c r="AP6688" s="9"/>
      <c r="AS6688" s="9"/>
      <c r="AV6688" s="9"/>
      <c r="AW6688" s="9"/>
      <c r="AY6688" s="9"/>
      <c r="BB6688" s="9"/>
    </row>
    <row r="6689" spans="3:54">
      <c r="C6689" s="9"/>
      <c r="F6689" s="9"/>
      <c r="G6689" s="9"/>
      <c r="I6689" s="9"/>
      <c r="L6689" s="9"/>
      <c r="O6689" s="9"/>
      <c r="P6689" s="9"/>
      <c r="R6689" s="9"/>
      <c r="U6689" s="9"/>
      <c r="AP6689" s="9"/>
      <c r="AS6689" s="9"/>
      <c r="AV6689" s="9"/>
      <c r="AW6689" s="9"/>
      <c r="AY6689" s="9"/>
      <c r="BB6689" s="9"/>
    </row>
    <row r="6690" spans="3:54">
      <c r="C6690" s="9"/>
      <c r="F6690" s="9"/>
      <c r="G6690" s="9"/>
      <c r="I6690" s="9"/>
      <c r="L6690" s="9"/>
      <c r="O6690" s="9"/>
      <c r="P6690" s="9"/>
      <c r="R6690" s="9"/>
      <c r="U6690" s="9"/>
      <c r="AP6690" s="9"/>
      <c r="AS6690" s="9"/>
      <c r="AV6690" s="9"/>
      <c r="AW6690" s="9"/>
      <c r="AY6690" s="9"/>
      <c r="BB6690" s="9"/>
    </row>
    <row r="6691" spans="3:54">
      <c r="C6691" s="9"/>
      <c r="F6691" s="9"/>
      <c r="G6691" s="9"/>
      <c r="I6691" s="9"/>
      <c r="L6691" s="9"/>
      <c r="O6691" s="9"/>
      <c r="P6691" s="9"/>
      <c r="R6691" s="9"/>
      <c r="U6691" s="9"/>
      <c r="AP6691" s="9"/>
      <c r="AS6691" s="9"/>
      <c r="AV6691" s="9"/>
      <c r="AW6691" s="9"/>
      <c r="AY6691" s="9"/>
      <c r="BB6691" s="9"/>
    </row>
    <row r="6692" spans="3:54">
      <c r="C6692" s="9"/>
      <c r="F6692" s="9"/>
      <c r="G6692" s="9"/>
      <c r="I6692" s="9"/>
      <c r="L6692" s="9"/>
      <c r="O6692" s="9"/>
      <c r="P6692" s="9"/>
      <c r="R6692" s="9"/>
      <c r="U6692" s="9"/>
      <c r="AP6692" s="9"/>
      <c r="AS6692" s="9"/>
      <c r="AV6692" s="9"/>
      <c r="AW6692" s="9"/>
      <c r="AY6692" s="9"/>
      <c r="BB6692" s="9"/>
    </row>
    <row r="6693" spans="3:54">
      <c r="C6693" s="9"/>
      <c r="F6693" s="9"/>
      <c r="G6693" s="9"/>
      <c r="I6693" s="9"/>
      <c r="L6693" s="9"/>
      <c r="O6693" s="9"/>
      <c r="P6693" s="9"/>
      <c r="R6693" s="9"/>
      <c r="U6693" s="9"/>
      <c r="AP6693" s="9"/>
      <c r="AS6693" s="9"/>
      <c r="AV6693" s="9"/>
      <c r="AW6693" s="9"/>
      <c r="AY6693" s="9"/>
      <c r="BB6693" s="9"/>
    </row>
    <row r="6694" spans="3:54">
      <c r="C6694" s="9"/>
      <c r="F6694" s="9"/>
      <c r="G6694" s="9"/>
      <c r="I6694" s="9"/>
      <c r="L6694" s="9"/>
      <c r="O6694" s="9"/>
      <c r="P6694" s="9"/>
      <c r="R6694" s="9"/>
      <c r="U6694" s="9"/>
      <c r="AP6694" s="9"/>
      <c r="AS6694" s="9"/>
      <c r="AV6694" s="9"/>
      <c r="AW6694" s="9"/>
      <c r="AY6694" s="9"/>
      <c r="BB6694" s="9"/>
    </row>
    <row r="6695" spans="3:54">
      <c r="C6695" s="9"/>
      <c r="F6695" s="9"/>
      <c r="G6695" s="9"/>
      <c r="I6695" s="9"/>
      <c r="L6695" s="9"/>
      <c r="O6695" s="9"/>
      <c r="P6695" s="9"/>
      <c r="R6695" s="9"/>
      <c r="U6695" s="9"/>
      <c r="AP6695" s="9"/>
      <c r="AS6695" s="9"/>
      <c r="AV6695" s="9"/>
      <c r="AW6695" s="9"/>
      <c r="AY6695" s="9"/>
      <c r="BB6695" s="9"/>
    </row>
    <row r="6696" spans="3:54">
      <c r="C6696" s="9"/>
      <c r="F6696" s="9"/>
      <c r="G6696" s="9"/>
      <c r="I6696" s="9"/>
      <c r="L6696" s="9"/>
      <c r="O6696" s="9"/>
      <c r="P6696" s="9"/>
      <c r="R6696" s="9"/>
      <c r="U6696" s="9"/>
      <c r="AP6696" s="9"/>
      <c r="AS6696" s="9"/>
      <c r="AV6696" s="9"/>
      <c r="AW6696" s="9"/>
      <c r="AY6696" s="9"/>
      <c r="BB6696" s="9"/>
    </row>
    <row r="6697" spans="3:54">
      <c r="C6697" s="9"/>
      <c r="F6697" s="9"/>
      <c r="G6697" s="9"/>
      <c r="I6697" s="9"/>
      <c r="L6697" s="9"/>
      <c r="O6697" s="9"/>
      <c r="P6697" s="9"/>
      <c r="R6697" s="9"/>
      <c r="U6697" s="9"/>
      <c r="AP6697" s="9"/>
      <c r="AS6697" s="9"/>
      <c r="AV6697" s="9"/>
      <c r="AW6697" s="9"/>
      <c r="AY6697" s="9"/>
      <c r="BB6697" s="9"/>
    </row>
    <row r="6698" spans="3:54">
      <c r="C6698" s="9"/>
      <c r="F6698" s="9"/>
      <c r="G6698" s="9"/>
      <c r="I6698" s="9"/>
      <c r="L6698" s="9"/>
      <c r="O6698" s="9"/>
      <c r="P6698" s="9"/>
      <c r="R6698" s="9"/>
      <c r="U6698" s="9"/>
      <c r="AP6698" s="9"/>
      <c r="AS6698" s="9"/>
      <c r="AV6698" s="9"/>
      <c r="AW6698" s="9"/>
      <c r="AY6698" s="9"/>
      <c r="BB6698" s="9"/>
    </row>
    <row r="6699" spans="3:54">
      <c r="C6699" s="9"/>
      <c r="F6699" s="9"/>
      <c r="G6699" s="9"/>
      <c r="I6699" s="9"/>
      <c r="L6699" s="9"/>
      <c r="O6699" s="9"/>
      <c r="P6699" s="9"/>
      <c r="R6699" s="9"/>
      <c r="U6699" s="9"/>
      <c r="AP6699" s="9"/>
      <c r="AS6699" s="9"/>
      <c r="AV6699" s="9"/>
      <c r="AW6699" s="9"/>
      <c r="AY6699" s="9"/>
      <c r="BB6699" s="9"/>
    </row>
    <row r="6700" spans="3:54">
      <c r="C6700" s="9"/>
      <c r="F6700" s="9"/>
      <c r="G6700" s="9"/>
      <c r="I6700" s="9"/>
      <c r="L6700" s="9"/>
      <c r="O6700" s="9"/>
      <c r="P6700" s="9"/>
      <c r="R6700" s="9"/>
      <c r="U6700" s="9"/>
      <c r="AP6700" s="9"/>
      <c r="AS6700" s="9"/>
      <c r="AV6700" s="9"/>
      <c r="AW6700" s="9"/>
      <c r="AY6700" s="9"/>
      <c r="BB6700" s="9"/>
    </row>
    <row r="6701" spans="3:54">
      <c r="C6701" s="9"/>
      <c r="F6701" s="9"/>
      <c r="G6701" s="9"/>
      <c r="I6701" s="9"/>
      <c r="L6701" s="9"/>
      <c r="O6701" s="9"/>
      <c r="P6701" s="9"/>
      <c r="R6701" s="9"/>
      <c r="U6701" s="9"/>
      <c r="AP6701" s="9"/>
      <c r="AS6701" s="9"/>
      <c r="AV6701" s="9"/>
      <c r="AW6701" s="9"/>
      <c r="AY6701" s="9"/>
      <c r="BB6701" s="9"/>
    </row>
    <row r="6702" spans="3:54">
      <c r="C6702" s="9"/>
      <c r="F6702" s="9"/>
      <c r="G6702" s="9"/>
      <c r="I6702" s="9"/>
      <c r="L6702" s="9"/>
      <c r="O6702" s="9"/>
      <c r="P6702" s="9"/>
      <c r="R6702" s="9"/>
      <c r="U6702" s="9"/>
      <c r="AP6702" s="9"/>
      <c r="AS6702" s="9"/>
      <c r="AV6702" s="9"/>
      <c r="AW6702" s="9"/>
      <c r="AY6702" s="9"/>
      <c r="BB6702" s="9"/>
    </row>
    <row r="6703" spans="3:54">
      <c r="C6703" s="9"/>
      <c r="F6703" s="9"/>
      <c r="G6703" s="9"/>
      <c r="I6703" s="9"/>
      <c r="L6703" s="9"/>
      <c r="O6703" s="9"/>
      <c r="P6703" s="9"/>
      <c r="R6703" s="9"/>
      <c r="U6703" s="9"/>
      <c r="AP6703" s="9"/>
      <c r="AS6703" s="9"/>
      <c r="AV6703" s="9"/>
      <c r="AW6703" s="9"/>
      <c r="AY6703" s="9"/>
      <c r="BB6703" s="9"/>
    </row>
    <row r="6704" spans="3:54">
      <c r="C6704" s="9"/>
      <c r="F6704" s="9"/>
      <c r="G6704" s="9"/>
      <c r="I6704" s="9"/>
      <c r="L6704" s="9"/>
      <c r="O6704" s="9"/>
      <c r="P6704" s="9"/>
      <c r="R6704" s="9"/>
      <c r="U6704" s="9"/>
      <c r="AP6704" s="9"/>
      <c r="AS6704" s="9"/>
      <c r="AV6704" s="9"/>
      <c r="AW6704" s="9"/>
      <c r="AY6704" s="9"/>
      <c r="BB6704" s="9"/>
    </row>
    <row r="6705" spans="3:54">
      <c r="C6705" s="9"/>
      <c r="F6705" s="9"/>
      <c r="G6705" s="9"/>
      <c r="I6705" s="9"/>
      <c r="L6705" s="9"/>
      <c r="O6705" s="9"/>
      <c r="P6705" s="9"/>
      <c r="R6705" s="9"/>
      <c r="U6705" s="9"/>
      <c r="AP6705" s="9"/>
      <c r="AS6705" s="9"/>
      <c r="AV6705" s="9"/>
      <c r="AW6705" s="9"/>
      <c r="AY6705" s="9"/>
      <c r="BB6705" s="9"/>
    </row>
    <row r="6706" spans="3:54">
      <c r="C6706" s="9"/>
      <c r="F6706" s="9"/>
      <c r="G6706" s="9"/>
      <c r="I6706" s="9"/>
      <c r="L6706" s="9"/>
      <c r="O6706" s="9"/>
      <c r="P6706" s="9"/>
      <c r="R6706" s="9"/>
      <c r="U6706" s="9"/>
      <c r="AP6706" s="9"/>
      <c r="AS6706" s="9"/>
      <c r="AV6706" s="9"/>
      <c r="AW6706" s="9"/>
      <c r="AY6706" s="9"/>
      <c r="BB6706" s="9"/>
    </row>
    <row r="6707" spans="3:54">
      <c r="C6707" s="9"/>
      <c r="F6707" s="9"/>
      <c r="G6707" s="9"/>
      <c r="I6707" s="9"/>
      <c r="L6707" s="9"/>
      <c r="O6707" s="9"/>
      <c r="P6707" s="9"/>
      <c r="R6707" s="9"/>
      <c r="U6707" s="9"/>
      <c r="AP6707" s="9"/>
      <c r="AS6707" s="9"/>
      <c r="AV6707" s="9"/>
      <c r="AW6707" s="9"/>
      <c r="AY6707" s="9"/>
      <c r="BB6707" s="9"/>
    </row>
    <row r="6708" spans="3:54">
      <c r="C6708" s="9"/>
      <c r="F6708" s="9"/>
      <c r="G6708" s="9"/>
      <c r="I6708" s="9"/>
      <c r="L6708" s="9"/>
      <c r="O6708" s="9"/>
      <c r="P6708" s="9"/>
      <c r="R6708" s="9"/>
      <c r="U6708" s="9"/>
      <c r="AP6708" s="9"/>
      <c r="AS6708" s="9"/>
      <c r="AV6708" s="9"/>
      <c r="AW6708" s="9"/>
      <c r="AY6708" s="9"/>
      <c r="BB6708" s="9"/>
    </row>
    <row r="6709" spans="3:54">
      <c r="C6709" s="9"/>
      <c r="F6709" s="9"/>
      <c r="G6709" s="9"/>
      <c r="I6709" s="9"/>
      <c r="L6709" s="9"/>
      <c r="O6709" s="9"/>
      <c r="P6709" s="9"/>
      <c r="R6709" s="9"/>
      <c r="U6709" s="9"/>
      <c r="AP6709" s="9"/>
      <c r="AS6709" s="9"/>
      <c r="AV6709" s="9"/>
      <c r="AW6709" s="9"/>
      <c r="AY6709" s="9"/>
      <c r="BB6709" s="9"/>
    </row>
    <row r="6710" spans="3:54">
      <c r="C6710" s="9"/>
      <c r="F6710" s="9"/>
      <c r="G6710" s="9"/>
      <c r="I6710" s="9"/>
      <c r="L6710" s="9"/>
      <c r="O6710" s="9"/>
      <c r="P6710" s="9"/>
      <c r="R6710" s="9"/>
      <c r="U6710" s="9"/>
      <c r="AP6710" s="9"/>
      <c r="AS6710" s="9"/>
      <c r="AV6710" s="9"/>
      <c r="AW6710" s="9"/>
      <c r="AY6710" s="9"/>
      <c r="BB6710" s="9"/>
    </row>
    <row r="6711" spans="3:54">
      <c r="C6711" s="9"/>
      <c r="F6711" s="9"/>
      <c r="G6711" s="9"/>
      <c r="I6711" s="9"/>
      <c r="L6711" s="9"/>
      <c r="O6711" s="9"/>
      <c r="P6711" s="9"/>
      <c r="R6711" s="9"/>
      <c r="U6711" s="9"/>
      <c r="AP6711" s="9"/>
      <c r="AS6711" s="9"/>
      <c r="AV6711" s="9"/>
      <c r="AW6711" s="9"/>
      <c r="AY6711" s="9"/>
      <c r="BB6711" s="9"/>
    </row>
    <row r="6712" spans="3:54">
      <c r="C6712" s="9"/>
      <c r="F6712" s="9"/>
      <c r="G6712" s="9"/>
      <c r="I6712" s="9"/>
      <c r="L6712" s="9"/>
      <c r="O6712" s="9"/>
      <c r="P6712" s="9"/>
      <c r="R6712" s="9"/>
      <c r="U6712" s="9"/>
      <c r="AP6712" s="9"/>
      <c r="AS6712" s="9"/>
      <c r="AV6712" s="9"/>
      <c r="AW6712" s="9"/>
      <c r="AY6712" s="9"/>
      <c r="BB6712" s="9"/>
    </row>
    <row r="6713" spans="3:54">
      <c r="C6713" s="9"/>
      <c r="F6713" s="9"/>
      <c r="G6713" s="9"/>
      <c r="I6713" s="9"/>
      <c r="L6713" s="9"/>
      <c r="O6713" s="9"/>
      <c r="P6713" s="9"/>
      <c r="R6713" s="9"/>
      <c r="U6713" s="9"/>
      <c r="AP6713" s="9"/>
      <c r="AS6713" s="9"/>
      <c r="AV6713" s="9"/>
      <c r="AW6713" s="9"/>
      <c r="AY6713" s="9"/>
      <c r="BB6713" s="9"/>
    </row>
    <row r="6714" spans="3:54">
      <c r="C6714" s="9"/>
      <c r="F6714" s="9"/>
      <c r="G6714" s="9"/>
      <c r="I6714" s="9"/>
      <c r="L6714" s="9"/>
      <c r="O6714" s="9"/>
      <c r="P6714" s="9"/>
      <c r="R6714" s="9"/>
      <c r="U6714" s="9"/>
      <c r="AP6714" s="9"/>
      <c r="AS6714" s="9"/>
      <c r="AV6714" s="9"/>
      <c r="AW6714" s="9"/>
      <c r="AY6714" s="9"/>
      <c r="BB6714" s="9"/>
    </row>
    <row r="6715" spans="3:54">
      <c r="C6715" s="9"/>
      <c r="F6715" s="9"/>
      <c r="G6715" s="9"/>
      <c r="I6715" s="9"/>
      <c r="L6715" s="9"/>
      <c r="O6715" s="9"/>
      <c r="P6715" s="9"/>
      <c r="R6715" s="9"/>
      <c r="U6715" s="9"/>
      <c r="AP6715" s="9"/>
      <c r="AS6715" s="9"/>
      <c r="AV6715" s="9"/>
      <c r="AW6715" s="9"/>
      <c r="AY6715" s="9"/>
      <c r="BB6715" s="9"/>
    </row>
    <row r="6716" spans="3:54">
      <c r="C6716" s="9"/>
      <c r="F6716" s="9"/>
      <c r="G6716" s="9"/>
      <c r="I6716" s="9"/>
      <c r="L6716" s="9"/>
      <c r="O6716" s="9"/>
      <c r="P6716" s="9"/>
      <c r="R6716" s="9"/>
      <c r="U6716" s="9"/>
      <c r="AP6716" s="9"/>
      <c r="AS6716" s="9"/>
      <c r="AV6716" s="9"/>
      <c r="AW6716" s="9"/>
      <c r="AY6716" s="9"/>
      <c r="BB6716" s="9"/>
    </row>
    <row r="6717" spans="3:54">
      <c r="C6717" s="9"/>
      <c r="F6717" s="9"/>
      <c r="G6717" s="9"/>
      <c r="I6717" s="9"/>
      <c r="L6717" s="9"/>
      <c r="O6717" s="9"/>
      <c r="P6717" s="9"/>
      <c r="R6717" s="9"/>
      <c r="U6717" s="9"/>
      <c r="AP6717" s="9"/>
      <c r="AS6717" s="9"/>
      <c r="AV6717" s="9"/>
      <c r="AW6717" s="9"/>
      <c r="AY6717" s="9"/>
      <c r="BB6717" s="9"/>
    </row>
    <row r="6718" spans="3:54">
      <c r="C6718" s="9"/>
      <c r="F6718" s="9"/>
      <c r="G6718" s="9"/>
      <c r="I6718" s="9"/>
      <c r="L6718" s="9"/>
      <c r="O6718" s="9"/>
      <c r="P6718" s="9"/>
      <c r="R6718" s="9"/>
      <c r="U6718" s="9"/>
      <c r="AP6718" s="9"/>
      <c r="AS6718" s="9"/>
      <c r="AV6718" s="9"/>
      <c r="AW6718" s="9"/>
      <c r="AY6718" s="9"/>
      <c r="BB6718" s="9"/>
    </row>
    <row r="6719" spans="3:54">
      <c r="C6719" s="9"/>
      <c r="F6719" s="9"/>
      <c r="G6719" s="9"/>
      <c r="I6719" s="9"/>
      <c r="L6719" s="9"/>
      <c r="O6719" s="9"/>
      <c r="P6719" s="9"/>
      <c r="R6719" s="9"/>
      <c r="U6719" s="9"/>
      <c r="AP6719" s="9"/>
      <c r="AS6719" s="9"/>
      <c r="AV6719" s="9"/>
      <c r="AW6719" s="9"/>
      <c r="AY6719" s="9"/>
      <c r="BB6719" s="9"/>
    </row>
    <row r="6720" spans="3:54">
      <c r="C6720" s="9"/>
      <c r="F6720" s="9"/>
      <c r="G6720" s="9"/>
      <c r="I6720" s="9"/>
      <c r="L6720" s="9"/>
      <c r="O6720" s="9"/>
      <c r="P6720" s="9"/>
      <c r="R6720" s="9"/>
      <c r="U6720" s="9"/>
      <c r="AP6720" s="9"/>
      <c r="AS6720" s="9"/>
      <c r="AV6720" s="9"/>
      <c r="AW6720" s="9"/>
      <c r="AY6720" s="9"/>
      <c r="BB6720" s="9"/>
    </row>
    <row r="6721" spans="3:54">
      <c r="C6721" s="9"/>
      <c r="F6721" s="9"/>
      <c r="G6721" s="9"/>
      <c r="I6721" s="9"/>
      <c r="L6721" s="9"/>
      <c r="O6721" s="9"/>
      <c r="P6721" s="9"/>
      <c r="R6721" s="9"/>
      <c r="U6721" s="9"/>
      <c r="AP6721" s="9"/>
      <c r="AS6721" s="9"/>
      <c r="AV6721" s="9"/>
      <c r="AW6721" s="9"/>
      <c r="AY6721" s="9"/>
      <c r="BB6721" s="9"/>
    </row>
    <row r="6722" spans="3:54">
      <c r="C6722" s="9"/>
      <c r="F6722" s="9"/>
      <c r="G6722" s="9"/>
      <c r="I6722" s="9"/>
      <c r="L6722" s="9"/>
      <c r="O6722" s="9"/>
      <c r="P6722" s="9"/>
      <c r="R6722" s="9"/>
      <c r="U6722" s="9"/>
      <c r="AP6722" s="9"/>
      <c r="AS6722" s="9"/>
      <c r="AV6722" s="9"/>
      <c r="AW6722" s="9"/>
      <c r="AY6722" s="9"/>
      <c r="BB6722" s="9"/>
    </row>
    <row r="6723" spans="3:54">
      <c r="C6723" s="9"/>
      <c r="F6723" s="9"/>
      <c r="G6723" s="9"/>
      <c r="I6723" s="9"/>
      <c r="L6723" s="9"/>
      <c r="O6723" s="9"/>
      <c r="P6723" s="9"/>
      <c r="R6723" s="9"/>
      <c r="U6723" s="9"/>
      <c r="AP6723" s="9"/>
      <c r="AS6723" s="9"/>
      <c r="AV6723" s="9"/>
      <c r="AW6723" s="9"/>
      <c r="AY6723" s="9"/>
      <c r="BB6723" s="9"/>
    </row>
    <row r="6724" spans="3:54">
      <c r="C6724" s="9"/>
      <c r="F6724" s="9"/>
      <c r="G6724" s="9"/>
      <c r="I6724" s="9"/>
      <c r="L6724" s="9"/>
      <c r="O6724" s="9"/>
      <c r="P6724" s="9"/>
      <c r="R6724" s="9"/>
      <c r="U6724" s="9"/>
      <c r="AP6724" s="9"/>
      <c r="AS6724" s="9"/>
      <c r="AV6724" s="9"/>
      <c r="AW6724" s="9"/>
      <c r="AY6724" s="9"/>
      <c r="BB6724" s="9"/>
    </row>
    <row r="6725" spans="3:54">
      <c r="C6725" s="9"/>
      <c r="F6725" s="9"/>
      <c r="G6725" s="9"/>
      <c r="I6725" s="9"/>
      <c r="L6725" s="9"/>
      <c r="O6725" s="9"/>
      <c r="P6725" s="9"/>
      <c r="R6725" s="9"/>
      <c r="U6725" s="9"/>
      <c r="AP6725" s="9"/>
      <c r="AS6725" s="9"/>
      <c r="AV6725" s="9"/>
      <c r="AW6725" s="9"/>
      <c r="AY6725" s="9"/>
      <c r="BB6725" s="9"/>
    </row>
    <row r="6726" spans="3:54">
      <c r="C6726" s="9"/>
      <c r="F6726" s="9"/>
      <c r="G6726" s="9"/>
      <c r="I6726" s="9"/>
      <c r="L6726" s="9"/>
      <c r="O6726" s="9"/>
      <c r="P6726" s="9"/>
      <c r="R6726" s="9"/>
      <c r="U6726" s="9"/>
      <c r="AP6726" s="9"/>
      <c r="AS6726" s="9"/>
      <c r="AV6726" s="9"/>
      <c r="AW6726" s="9"/>
      <c r="AY6726" s="9"/>
      <c r="BB6726" s="9"/>
    </row>
    <row r="6727" spans="3:54">
      <c r="C6727" s="9"/>
      <c r="F6727" s="9"/>
      <c r="G6727" s="9"/>
      <c r="I6727" s="9"/>
      <c r="L6727" s="9"/>
      <c r="O6727" s="9"/>
      <c r="P6727" s="9"/>
      <c r="R6727" s="9"/>
      <c r="U6727" s="9"/>
      <c r="AP6727" s="9"/>
      <c r="AS6727" s="9"/>
      <c r="AV6727" s="9"/>
      <c r="AW6727" s="9"/>
      <c r="AY6727" s="9"/>
      <c r="BB6727" s="9"/>
    </row>
    <row r="6728" spans="3:54">
      <c r="C6728" s="9"/>
      <c r="F6728" s="9"/>
      <c r="G6728" s="9"/>
      <c r="I6728" s="9"/>
      <c r="L6728" s="9"/>
      <c r="O6728" s="9"/>
      <c r="P6728" s="9"/>
      <c r="R6728" s="9"/>
      <c r="U6728" s="9"/>
      <c r="AP6728" s="9"/>
      <c r="AS6728" s="9"/>
      <c r="AV6728" s="9"/>
      <c r="AW6728" s="9"/>
      <c r="AY6728" s="9"/>
      <c r="BB6728" s="9"/>
    </row>
    <row r="6729" spans="3:54">
      <c r="C6729" s="9"/>
      <c r="F6729" s="9"/>
      <c r="G6729" s="9"/>
      <c r="I6729" s="9"/>
      <c r="L6729" s="9"/>
      <c r="O6729" s="9"/>
      <c r="P6729" s="9"/>
      <c r="R6729" s="9"/>
      <c r="U6729" s="9"/>
      <c r="AP6729" s="9"/>
      <c r="AS6729" s="9"/>
      <c r="AV6729" s="9"/>
      <c r="AW6729" s="9"/>
      <c r="AY6729" s="9"/>
      <c r="BB6729" s="9"/>
    </row>
    <row r="6730" spans="3:54">
      <c r="C6730" s="9"/>
      <c r="F6730" s="9"/>
      <c r="G6730" s="9"/>
      <c r="I6730" s="9"/>
      <c r="L6730" s="9"/>
      <c r="O6730" s="9"/>
      <c r="P6730" s="9"/>
      <c r="R6730" s="9"/>
      <c r="U6730" s="9"/>
      <c r="AP6730" s="9"/>
      <c r="AS6730" s="9"/>
      <c r="AV6730" s="9"/>
      <c r="AW6730" s="9"/>
      <c r="AY6730" s="9"/>
      <c r="BB6730" s="9"/>
    </row>
    <row r="6731" spans="3:54">
      <c r="C6731" s="9"/>
      <c r="F6731" s="9"/>
      <c r="G6731" s="9"/>
      <c r="I6731" s="9"/>
      <c r="L6731" s="9"/>
      <c r="O6731" s="9"/>
      <c r="P6731" s="9"/>
      <c r="R6731" s="9"/>
      <c r="U6731" s="9"/>
      <c r="AP6731" s="9"/>
      <c r="AS6731" s="9"/>
      <c r="AV6731" s="9"/>
      <c r="AW6731" s="9"/>
      <c r="AY6731" s="9"/>
      <c r="BB6731" s="9"/>
    </row>
    <row r="6732" spans="3:54">
      <c r="C6732" s="9"/>
      <c r="F6732" s="9"/>
      <c r="G6732" s="9"/>
      <c r="I6732" s="9"/>
      <c r="L6732" s="9"/>
      <c r="O6732" s="9"/>
      <c r="P6732" s="9"/>
      <c r="R6732" s="9"/>
      <c r="U6732" s="9"/>
      <c r="AP6732" s="9"/>
      <c r="AS6732" s="9"/>
      <c r="AV6732" s="9"/>
      <c r="AW6732" s="9"/>
      <c r="AY6732" s="9"/>
      <c r="BB6732" s="9"/>
    </row>
    <row r="6733" spans="3:54">
      <c r="C6733" s="9"/>
      <c r="F6733" s="9"/>
      <c r="G6733" s="9"/>
      <c r="I6733" s="9"/>
      <c r="L6733" s="9"/>
      <c r="O6733" s="9"/>
      <c r="P6733" s="9"/>
      <c r="R6733" s="9"/>
      <c r="U6733" s="9"/>
      <c r="AP6733" s="9"/>
      <c r="AS6733" s="9"/>
      <c r="AV6733" s="9"/>
      <c r="AW6733" s="9"/>
      <c r="AY6733" s="9"/>
      <c r="BB6733" s="9"/>
    </row>
    <row r="6734" spans="3:54">
      <c r="C6734" s="9"/>
      <c r="F6734" s="9"/>
      <c r="G6734" s="9"/>
      <c r="I6734" s="9"/>
      <c r="L6734" s="9"/>
      <c r="O6734" s="9"/>
      <c r="P6734" s="9"/>
      <c r="R6734" s="9"/>
      <c r="U6734" s="9"/>
      <c r="AP6734" s="9"/>
      <c r="AS6734" s="9"/>
      <c r="AV6734" s="9"/>
      <c r="AW6734" s="9"/>
      <c r="AY6734" s="9"/>
      <c r="BB6734" s="9"/>
    </row>
    <row r="6735" spans="3:54">
      <c r="C6735" s="9"/>
      <c r="F6735" s="9"/>
      <c r="G6735" s="9"/>
      <c r="I6735" s="9"/>
      <c r="L6735" s="9"/>
      <c r="O6735" s="9"/>
      <c r="P6735" s="9"/>
      <c r="R6735" s="9"/>
      <c r="U6735" s="9"/>
      <c r="AP6735" s="9"/>
      <c r="AS6735" s="9"/>
      <c r="AV6735" s="9"/>
      <c r="AW6735" s="9"/>
      <c r="AY6735" s="9"/>
      <c r="BB6735" s="9"/>
    </row>
    <row r="6736" spans="3:54">
      <c r="C6736" s="9"/>
      <c r="F6736" s="9"/>
      <c r="G6736" s="9"/>
      <c r="I6736" s="9"/>
      <c r="L6736" s="9"/>
      <c r="O6736" s="9"/>
      <c r="P6736" s="9"/>
      <c r="R6736" s="9"/>
      <c r="U6736" s="9"/>
      <c r="AP6736" s="9"/>
      <c r="AS6736" s="9"/>
      <c r="AV6736" s="9"/>
      <c r="AW6736" s="9"/>
      <c r="AY6736" s="9"/>
      <c r="BB6736" s="9"/>
    </row>
    <row r="6737" spans="3:54">
      <c r="C6737" s="9"/>
      <c r="F6737" s="9"/>
      <c r="G6737" s="9"/>
      <c r="I6737" s="9"/>
      <c r="L6737" s="9"/>
      <c r="O6737" s="9"/>
      <c r="P6737" s="9"/>
      <c r="R6737" s="9"/>
      <c r="U6737" s="9"/>
      <c r="AP6737" s="9"/>
      <c r="AS6737" s="9"/>
      <c r="AV6737" s="9"/>
      <c r="AW6737" s="9"/>
      <c r="AY6737" s="9"/>
      <c r="BB6737" s="9"/>
    </row>
    <row r="6738" spans="3:54">
      <c r="C6738" s="9"/>
      <c r="F6738" s="9"/>
      <c r="G6738" s="9"/>
      <c r="I6738" s="9"/>
      <c r="L6738" s="9"/>
      <c r="O6738" s="9"/>
      <c r="P6738" s="9"/>
      <c r="R6738" s="9"/>
      <c r="U6738" s="9"/>
      <c r="AP6738" s="9"/>
      <c r="AS6738" s="9"/>
      <c r="AV6738" s="9"/>
      <c r="AW6738" s="9"/>
      <c r="AY6738" s="9"/>
      <c r="BB6738" s="9"/>
    </row>
    <row r="6739" spans="3:54">
      <c r="C6739" s="9"/>
      <c r="F6739" s="9"/>
      <c r="G6739" s="9"/>
      <c r="I6739" s="9"/>
      <c r="L6739" s="9"/>
      <c r="O6739" s="9"/>
      <c r="P6739" s="9"/>
      <c r="R6739" s="9"/>
      <c r="U6739" s="9"/>
      <c r="AP6739" s="9"/>
      <c r="AS6739" s="9"/>
      <c r="AV6739" s="9"/>
      <c r="AW6739" s="9"/>
      <c r="AY6739" s="9"/>
      <c r="BB6739" s="9"/>
    </row>
    <row r="6740" spans="3:54">
      <c r="C6740" s="9"/>
      <c r="F6740" s="9"/>
      <c r="G6740" s="9"/>
      <c r="I6740" s="9"/>
      <c r="L6740" s="9"/>
      <c r="O6740" s="9"/>
      <c r="P6740" s="9"/>
      <c r="R6740" s="9"/>
      <c r="U6740" s="9"/>
      <c r="AP6740" s="9"/>
      <c r="AS6740" s="9"/>
      <c r="AV6740" s="9"/>
      <c r="AW6740" s="9"/>
      <c r="AY6740" s="9"/>
      <c r="BB6740" s="9"/>
    </row>
    <row r="6741" spans="3:54">
      <c r="C6741" s="9"/>
      <c r="F6741" s="9"/>
      <c r="G6741" s="9"/>
      <c r="I6741" s="9"/>
      <c r="L6741" s="9"/>
      <c r="O6741" s="9"/>
      <c r="P6741" s="9"/>
      <c r="R6741" s="9"/>
      <c r="U6741" s="9"/>
      <c r="AP6741" s="9"/>
      <c r="AS6741" s="9"/>
      <c r="AV6741" s="9"/>
      <c r="AW6741" s="9"/>
      <c r="AY6741" s="9"/>
      <c r="BB6741" s="9"/>
    </row>
    <row r="6742" spans="3:54">
      <c r="C6742" s="9"/>
      <c r="F6742" s="9"/>
      <c r="G6742" s="9"/>
      <c r="I6742" s="9"/>
      <c r="L6742" s="9"/>
      <c r="O6742" s="9"/>
      <c r="P6742" s="9"/>
      <c r="R6742" s="9"/>
      <c r="U6742" s="9"/>
      <c r="AP6742" s="9"/>
      <c r="AS6742" s="9"/>
      <c r="AV6742" s="9"/>
      <c r="AW6742" s="9"/>
      <c r="AY6742" s="9"/>
      <c r="BB6742" s="9"/>
    </row>
    <row r="6743" spans="3:54">
      <c r="C6743" s="9"/>
      <c r="F6743" s="9"/>
      <c r="G6743" s="9"/>
      <c r="I6743" s="9"/>
      <c r="L6743" s="9"/>
      <c r="O6743" s="9"/>
      <c r="P6743" s="9"/>
      <c r="R6743" s="9"/>
      <c r="U6743" s="9"/>
      <c r="AP6743" s="9"/>
      <c r="AS6743" s="9"/>
      <c r="AV6743" s="9"/>
      <c r="AW6743" s="9"/>
      <c r="AY6743" s="9"/>
      <c r="BB6743" s="9"/>
    </row>
    <row r="6744" spans="3:54">
      <c r="C6744" s="9"/>
      <c r="F6744" s="9"/>
      <c r="G6744" s="9"/>
      <c r="I6744" s="9"/>
      <c r="L6744" s="9"/>
      <c r="O6744" s="9"/>
      <c r="P6744" s="9"/>
      <c r="R6744" s="9"/>
      <c r="U6744" s="9"/>
      <c r="AP6744" s="9"/>
      <c r="AS6744" s="9"/>
      <c r="AV6744" s="9"/>
      <c r="AW6744" s="9"/>
      <c r="AY6744" s="9"/>
      <c r="BB6744" s="9"/>
    </row>
    <row r="6745" spans="3:54">
      <c r="C6745" s="9"/>
      <c r="F6745" s="9"/>
      <c r="G6745" s="9"/>
      <c r="I6745" s="9"/>
      <c r="L6745" s="9"/>
      <c r="O6745" s="9"/>
      <c r="P6745" s="9"/>
      <c r="R6745" s="9"/>
      <c r="U6745" s="9"/>
      <c r="AP6745" s="9"/>
      <c r="AS6745" s="9"/>
      <c r="AV6745" s="9"/>
      <c r="AW6745" s="9"/>
      <c r="AY6745" s="9"/>
      <c r="BB6745" s="9"/>
    </row>
    <row r="6746" spans="3:54">
      <c r="C6746" s="9"/>
      <c r="F6746" s="9"/>
      <c r="G6746" s="9"/>
      <c r="I6746" s="9"/>
      <c r="L6746" s="9"/>
      <c r="O6746" s="9"/>
      <c r="P6746" s="9"/>
      <c r="R6746" s="9"/>
      <c r="U6746" s="9"/>
      <c r="AP6746" s="9"/>
      <c r="AS6746" s="9"/>
      <c r="AV6746" s="9"/>
      <c r="AW6746" s="9"/>
      <c r="AY6746" s="9"/>
      <c r="BB6746" s="9"/>
    </row>
    <row r="6747" spans="3:54">
      <c r="C6747" s="9"/>
      <c r="F6747" s="9"/>
      <c r="G6747" s="9"/>
      <c r="I6747" s="9"/>
      <c r="L6747" s="9"/>
      <c r="O6747" s="9"/>
      <c r="P6747" s="9"/>
      <c r="R6747" s="9"/>
      <c r="U6747" s="9"/>
      <c r="AP6747" s="9"/>
      <c r="AS6747" s="9"/>
      <c r="AV6747" s="9"/>
      <c r="AW6747" s="9"/>
      <c r="AY6747" s="9"/>
      <c r="BB6747" s="9"/>
    </row>
    <row r="6748" spans="3:54">
      <c r="C6748" s="9"/>
      <c r="F6748" s="9"/>
      <c r="G6748" s="9"/>
      <c r="I6748" s="9"/>
      <c r="L6748" s="9"/>
      <c r="O6748" s="9"/>
      <c r="P6748" s="9"/>
      <c r="R6748" s="9"/>
      <c r="U6748" s="9"/>
      <c r="AP6748" s="9"/>
      <c r="AS6748" s="9"/>
      <c r="AV6748" s="9"/>
      <c r="AW6748" s="9"/>
      <c r="AY6748" s="9"/>
      <c r="BB6748" s="9"/>
    </row>
    <row r="6749" spans="3:54">
      <c r="C6749" s="9"/>
      <c r="F6749" s="9"/>
      <c r="G6749" s="9"/>
      <c r="I6749" s="9"/>
      <c r="L6749" s="9"/>
      <c r="O6749" s="9"/>
      <c r="P6749" s="9"/>
      <c r="R6749" s="9"/>
      <c r="U6749" s="9"/>
      <c r="AP6749" s="9"/>
      <c r="AS6749" s="9"/>
      <c r="AV6749" s="9"/>
      <c r="AW6749" s="9"/>
      <c r="AY6749" s="9"/>
      <c r="BB6749" s="9"/>
    </row>
    <row r="6750" spans="3:54">
      <c r="C6750" s="9"/>
      <c r="F6750" s="9"/>
      <c r="G6750" s="9"/>
      <c r="I6750" s="9"/>
      <c r="L6750" s="9"/>
      <c r="O6750" s="9"/>
      <c r="P6750" s="9"/>
      <c r="R6750" s="9"/>
      <c r="U6750" s="9"/>
      <c r="AP6750" s="9"/>
      <c r="AS6750" s="9"/>
      <c r="AV6750" s="9"/>
      <c r="AW6750" s="9"/>
      <c r="AY6750" s="9"/>
      <c r="BB6750" s="9"/>
    </row>
    <row r="6751" spans="3:54">
      <c r="C6751" s="9"/>
      <c r="F6751" s="9"/>
      <c r="G6751" s="9"/>
      <c r="I6751" s="9"/>
      <c r="L6751" s="9"/>
      <c r="O6751" s="9"/>
      <c r="P6751" s="9"/>
      <c r="R6751" s="9"/>
      <c r="U6751" s="9"/>
      <c r="AP6751" s="9"/>
      <c r="AS6751" s="9"/>
      <c r="AV6751" s="9"/>
      <c r="AW6751" s="9"/>
      <c r="AY6751" s="9"/>
      <c r="BB6751" s="9"/>
    </row>
    <row r="6752" spans="3:54">
      <c r="C6752" s="9"/>
      <c r="F6752" s="9"/>
      <c r="G6752" s="9"/>
      <c r="I6752" s="9"/>
      <c r="L6752" s="9"/>
      <c r="O6752" s="9"/>
      <c r="P6752" s="9"/>
      <c r="R6752" s="9"/>
      <c r="U6752" s="9"/>
      <c r="AP6752" s="9"/>
      <c r="AS6752" s="9"/>
      <c r="AV6752" s="9"/>
      <c r="AW6752" s="9"/>
      <c r="AY6752" s="9"/>
      <c r="BB6752" s="9"/>
    </row>
    <row r="6753" spans="3:54">
      <c r="C6753" s="9"/>
      <c r="F6753" s="9"/>
      <c r="G6753" s="9"/>
      <c r="I6753" s="9"/>
      <c r="L6753" s="9"/>
      <c r="O6753" s="9"/>
      <c r="P6753" s="9"/>
      <c r="R6753" s="9"/>
      <c r="U6753" s="9"/>
      <c r="AP6753" s="9"/>
      <c r="AS6753" s="9"/>
      <c r="AV6753" s="9"/>
      <c r="AW6753" s="9"/>
      <c r="AY6753" s="9"/>
      <c r="BB6753" s="9"/>
    </row>
    <row r="6754" spans="3:54">
      <c r="C6754" s="9"/>
      <c r="F6754" s="9"/>
      <c r="G6754" s="9"/>
      <c r="I6754" s="9"/>
      <c r="L6754" s="9"/>
      <c r="O6754" s="9"/>
      <c r="P6754" s="9"/>
      <c r="R6754" s="9"/>
      <c r="U6754" s="9"/>
      <c r="AP6754" s="9"/>
      <c r="AS6754" s="9"/>
      <c r="AV6754" s="9"/>
      <c r="AW6754" s="9"/>
      <c r="AY6754" s="9"/>
      <c r="BB6754" s="9"/>
    </row>
    <row r="6755" spans="3:54">
      <c r="C6755" s="9"/>
      <c r="F6755" s="9"/>
      <c r="G6755" s="9"/>
      <c r="I6755" s="9"/>
      <c r="L6755" s="9"/>
      <c r="O6755" s="9"/>
      <c r="P6755" s="9"/>
      <c r="R6755" s="9"/>
      <c r="U6755" s="9"/>
      <c r="AP6755" s="9"/>
      <c r="AS6755" s="9"/>
      <c r="AV6755" s="9"/>
      <c r="AW6755" s="9"/>
      <c r="AY6755" s="9"/>
      <c r="BB6755" s="9"/>
    </row>
    <row r="6756" spans="3:54">
      <c r="C6756" s="9"/>
      <c r="F6756" s="9"/>
      <c r="G6756" s="9"/>
      <c r="I6756" s="9"/>
      <c r="L6756" s="9"/>
      <c r="O6756" s="9"/>
      <c r="P6756" s="9"/>
      <c r="R6756" s="9"/>
      <c r="U6756" s="9"/>
      <c r="AP6756" s="9"/>
      <c r="AS6756" s="9"/>
      <c r="AV6756" s="9"/>
      <c r="AW6756" s="9"/>
      <c r="AY6756" s="9"/>
      <c r="BB6756" s="9"/>
    </row>
    <row r="6757" spans="3:54">
      <c r="C6757" s="9"/>
      <c r="F6757" s="9"/>
      <c r="G6757" s="9"/>
      <c r="I6757" s="9"/>
      <c r="L6757" s="9"/>
      <c r="O6757" s="9"/>
      <c r="P6757" s="9"/>
      <c r="R6757" s="9"/>
      <c r="U6757" s="9"/>
      <c r="AP6757" s="9"/>
      <c r="AS6757" s="9"/>
      <c r="AV6757" s="9"/>
      <c r="AW6757" s="9"/>
      <c r="AY6757" s="9"/>
      <c r="BB6757" s="9"/>
    </row>
    <row r="6758" spans="3:54">
      <c r="C6758" s="9"/>
      <c r="F6758" s="9"/>
      <c r="G6758" s="9"/>
      <c r="I6758" s="9"/>
      <c r="L6758" s="9"/>
      <c r="O6758" s="9"/>
      <c r="P6758" s="9"/>
      <c r="R6758" s="9"/>
      <c r="U6758" s="9"/>
      <c r="AP6758" s="9"/>
      <c r="AS6758" s="9"/>
      <c r="AV6758" s="9"/>
      <c r="AW6758" s="9"/>
      <c r="AY6758" s="9"/>
      <c r="BB6758" s="9"/>
    </row>
    <row r="6759" spans="3:54">
      <c r="C6759" s="9"/>
      <c r="F6759" s="9"/>
      <c r="G6759" s="9"/>
      <c r="I6759" s="9"/>
      <c r="L6759" s="9"/>
      <c r="O6759" s="9"/>
      <c r="P6759" s="9"/>
      <c r="R6759" s="9"/>
      <c r="U6759" s="9"/>
      <c r="AP6759" s="9"/>
      <c r="AS6759" s="9"/>
      <c r="AV6759" s="9"/>
      <c r="AW6759" s="9"/>
      <c r="AY6759" s="9"/>
      <c r="BB6759" s="9"/>
    </row>
    <row r="6760" spans="3:54">
      <c r="C6760" s="9"/>
      <c r="F6760" s="9"/>
      <c r="G6760" s="9"/>
      <c r="I6760" s="9"/>
      <c r="L6760" s="9"/>
      <c r="O6760" s="9"/>
      <c r="P6760" s="9"/>
      <c r="R6760" s="9"/>
      <c r="U6760" s="9"/>
      <c r="AP6760" s="9"/>
      <c r="AS6760" s="9"/>
      <c r="AV6760" s="9"/>
      <c r="AW6760" s="9"/>
      <c r="AY6760" s="9"/>
      <c r="BB6760" s="9"/>
    </row>
    <row r="6761" spans="3:54">
      <c r="C6761" s="9"/>
      <c r="F6761" s="9"/>
      <c r="G6761" s="9"/>
      <c r="I6761" s="9"/>
      <c r="L6761" s="9"/>
      <c r="O6761" s="9"/>
      <c r="P6761" s="9"/>
      <c r="R6761" s="9"/>
      <c r="U6761" s="9"/>
      <c r="AP6761" s="9"/>
      <c r="AS6761" s="9"/>
      <c r="AV6761" s="9"/>
      <c r="AW6761" s="9"/>
      <c r="AY6761" s="9"/>
      <c r="BB6761" s="9"/>
    </row>
    <row r="6762" spans="3:54">
      <c r="C6762" s="9"/>
      <c r="F6762" s="9"/>
      <c r="G6762" s="9"/>
      <c r="I6762" s="9"/>
      <c r="L6762" s="9"/>
      <c r="O6762" s="9"/>
      <c r="P6762" s="9"/>
      <c r="R6762" s="9"/>
      <c r="U6762" s="9"/>
      <c r="AP6762" s="9"/>
      <c r="AS6762" s="9"/>
      <c r="AV6762" s="9"/>
      <c r="AW6762" s="9"/>
      <c r="AY6762" s="9"/>
      <c r="BB6762" s="9"/>
    </row>
    <row r="6763" spans="3:54">
      <c r="C6763" s="9"/>
      <c r="F6763" s="9"/>
      <c r="G6763" s="9"/>
      <c r="I6763" s="9"/>
      <c r="L6763" s="9"/>
      <c r="O6763" s="9"/>
      <c r="P6763" s="9"/>
      <c r="R6763" s="9"/>
      <c r="U6763" s="9"/>
      <c r="AP6763" s="9"/>
      <c r="AS6763" s="9"/>
      <c r="AV6763" s="9"/>
      <c r="AW6763" s="9"/>
      <c r="AY6763" s="9"/>
      <c r="BB6763" s="9"/>
    </row>
    <row r="6764" spans="3:54">
      <c r="C6764" s="9"/>
      <c r="F6764" s="9"/>
      <c r="G6764" s="9"/>
      <c r="I6764" s="9"/>
      <c r="L6764" s="9"/>
      <c r="O6764" s="9"/>
      <c r="P6764" s="9"/>
      <c r="R6764" s="9"/>
      <c r="U6764" s="9"/>
      <c r="AP6764" s="9"/>
      <c r="AS6764" s="9"/>
      <c r="AV6764" s="9"/>
      <c r="AW6764" s="9"/>
      <c r="AY6764" s="9"/>
      <c r="BB6764" s="9"/>
    </row>
    <row r="6765" spans="3:54">
      <c r="C6765" s="9"/>
      <c r="F6765" s="9"/>
      <c r="G6765" s="9"/>
      <c r="I6765" s="9"/>
      <c r="L6765" s="9"/>
      <c r="O6765" s="9"/>
      <c r="P6765" s="9"/>
      <c r="R6765" s="9"/>
      <c r="U6765" s="9"/>
      <c r="AP6765" s="9"/>
      <c r="AS6765" s="9"/>
      <c r="AV6765" s="9"/>
      <c r="AW6765" s="9"/>
      <c r="AY6765" s="9"/>
      <c r="BB6765" s="9"/>
    </row>
    <row r="6766" spans="3:54">
      <c r="C6766" s="9"/>
      <c r="F6766" s="9"/>
      <c r="G6766" s="9"/>
      <c r="I6766" s="9"/>
      <c r="L6766" s="9"/>
      <c r="O6766" s="9"/>
      <c r="P6766" s="9"/>
      <c r="R6766" s="9"/>
      <c r="U6766" s="9"/>
      <c r="AP6766" s="9"/>
      <c r="AS6766" s="9"/>
      <c r="AV6766" s="9"/>
      <c r="AW6766" s="9"/>
      <c r="AY6766" s="9"/>
      <c r="BB6766" s="9"/>
    </row>
    <row r="6767" spans="3:54">
      <c r="C6767" s="9"/>
      <c r="F6767" s="9"/>
      <c r="G6767" s="9"/>
      <c r="I6767" s="9"/>
      <c r="L6767" s="9"/>
      <c r="O6767" s="9"/>
      <c r="P6767" s="9"/>
      <c r="R6767" s="9"/>
      <c r="U6767" s="9"/>
      <c r="AP6767" s="9"/>
      <c r="AS6767" s="9"/>
      <c r="AV6767" s="9"/>
      <c r="AW6767" s="9"/>
      <c r="AY6767" s="9"/>
      <c r="BB6767" s="9"/>
    </row>
    <row r="6768" spans="3:54">
      <c r="C6768" s="9"/>
      <c r="F6768" s="9"/>
      <c r="G6768" s="9"/>
      <c r="I6768" s="9"/>
      <c r="L6768" s="9"/>
      <c r="O6768" s="9"/>
      <c r="P6768" s="9"/>
      <c r="R6768" s="9"/>
      <c r="U6768" s="9"/>
      <c r="AP6768" s="9"/>
      <c r="AS6768" s="9"/>
      <c r="AV6768" s="9"/>
      <c r="AW6768" s="9"/>
      <c r="AY6768" s="9"/>
      <c r="BB6768" s="9"/>
    </row>
    <row r="6769" spans="3:54">
      <c r="C6769" s="9"/>
      <c r="F6769" s="9"/>
      <c r="G6769" s="9"/>
      <c r="I6769" s="9"/>
      <c r="L6769" s="9"/>
      <c r="O6769" s="9"/>
      <c r="P6769" s="9"/>
      <c r="R6769" s="9"/>
      <c r="U6769" s="9"/>
      <c r="AP6769" s="9"/>
      <c r="AS6769" s="9"/>
      <c r="AV6769" s="9"/>
      <c r="AW6769" s="9"/>
      <c r="AY6769" s="9"/>
      <c r="BB6769" s="9"/>
    </row>
    <row r="6770" spans="3:54">
      <c r="C6770" s="9"/>
      <c r="F6770" s="9"/>
      <c r="G6770" s="9"/>
      <c r="I6770" s="9"/>
      <c r="L6770" s="9"/>
      <c r="O6770" s="9"/>
      <c r="P6770" s="9"/>
      <c r="R6770" s="9"/>
      <c r="U6770" s="9"/>
      <c r="AP6770" s="9"/>
      <c r="AS6770" s="9"/>
      <c r="AV6770" s="9"/>
      <c r="AW6770" s="9"/>
      <c r="AY6770" s="9"/>
      <c r="BB6770" s="9"/>
    </row>
    <row r="6771" spans="3:54">
      <c r="C6771" s="9"/>
      <c r="F6771" s="9"/>
      <c r="G6771" s="9"/>
      <c r="I6771" s="9"/>
      <c r="L6771" s="9"/>
      <c r="O6771" s="9"/>
      <c r="P6771" s="9"/>
      <c r="R6771" s="9"/>
      <c r="U6771" s="9"/>
      <c r="AP6771" s="9"/>
      <c r="AS6771" s="9"/>
      <c r="AV6771" s="9"/>
      <c r="AW6771" s="9"/>
      <c r="AY6771" s="9"/>
      <c r="BB6771" s="9"/>
    </row>
    <row r="6772" spans="3:54">
      <c r="C6772" s="9"/>
      <c r="F6772" s="9"/>
      <c r="G6772" s="9"/>
      <c r="I6772" s="9"/>
      <c r="L6772" s="9"/>
      <c r="O6772" s="9"/>
      <c r="P6772" s="9"/>
      <c r="R6772" s="9"/>
      <c r="U6772" s="9"/>
      <c r="AP6772" s="9"/>
      <c r="AS6772" s="9"/>
      <c r="AV6772" s="9"/>
      <c r="AW6772" s="9"/>
      <c r="AY6772" s="9"/>
      <c r="BB6772" s="9"/>
    </row>
    <row r="6773" spans="3:54">
      <c r="C6773" s="9"/>
      <c r="F6773" s="9"/>
      <c r="G6773" s="9"/>
      <c r="I6773" s="9"/>
      <c r="L6773" s="9"/>
      <c r="O6773" s="9"/>
      <c r="P6773" s="9"/>
      <c r="R6773" s="9"/>
      <c r="U6773" s="9"/>
      <c r="AP6773" s="9"/>
      <c r="AS6773" s="9"/>
      <c r="AV6773" s="9"/>
      <c r="AW6773" s="9"/>
      <c r="AY6773" s="9"/>
      <c r="BB6773" s="9"/>
    </row>
    <row r="6774" spans="3:54">
      <c r="C6774" s="9"/>
      <c r="F6774" s="9"/>
      <c r="G6774" s="9"/>
      <c r="I6774" s="9"/>
      <c r="L6774" s="9"/>
      <c r="O6774" s="9"/>
      <c r="P6774" s="9"/>
      <c r="R6774" s="9"/>
      <c r="U6774" s="9"/>
      <c r="AP6774" s="9"/>
      <c r="AS6774" s="9"/>
      <c r="AV6774" s="9"/>
      <c r="AW6774" s="9"/>
      <c r="AY6774" s="9"/>
      <c r="BB6774" s="9"/>
    </row>
    <row r="6775" spans="3:54">
      <c r="C6775" s="9"/>
      <c r="F6775" s="9"/>
      <c r="G6775" s="9"/>
      <c r="I6775" s="9"/>
      <c r="L6775" s="9"/>
      <c r="O6775" s="9"/>
      <c r="P6775" s="9"/>
      <c r="R6775" s="9"/>
      <c r="U6775" s="9"/>
      <c r="AP6775" s="9"/>
      <c r="AS6775" s="9"/>
      <c r="AV6775" s="9"/>
      <c r="AW6775" s="9"/>
      <c r="AY6775" s="9"/>
      <c r="BB6775" s="9"/>
    </row>
    <row r="6776" spans="3:54">
      <c r="C6776" s="9"/>
      <c r="F6776" s="9"/>
      <c r="G6776" s="9"/>
      <c r="I6776" s="9"/>
      <c r="L6776" s="9"/>
      <c r="O6776" s="9"/>
      <c r="P6776" s="9"/>
      <c r="R6776" s="9"/>
      <c r="U6776" s="9"/>
      <c r="AP6776" s="9"/>
      <c r="AS6776" s="9"/>
      <c r="AV6776" s="9"/>
      <c r="AW6776" s="9"/>
      <c r="AY6776" s="9"/>
      <c r="BB6776" s="9"/>
    </row>
    <row r="6777" spans="3:54">
      <c r="C6777" s="9"/>
      <c r="F6777" s="9"/>
      <c r="G6777" s="9"/>
      <c r="I6777" s="9"/>
      <c r="L6777" s="9"/>
      <c r="O6777" s="9"/>
      <c r="P6777" s="9"/>
      <c r="R6777" s="9"/>
      <c r="U6777" s="9"/>
      <c r="AP6777" s="9"/>
      <c r="AS6777" s="9"/>
      <c r="AV6777" s="9"/>
      <c r="AW6777" s="9"/>
      <c r="AY6777" s="9"/>
      <c r="BB6777" s="9"/>
    </row>
    <row r="6778" spans="3:54">
      <c r="C6778" s="9"/>
      <c r="F6778" s="9"/>
      <c r="G6778" s="9"/>
      <c r="I6778" s="9"/>
      <c r="L6778" s="9"/>
      <c r="O6778" s="9"/>
      <c r="P6778" s="9"/>
      <c r="R6778" s="9"/>
      <c r="U6778" s="9"/>
      <c r="AP6778" s="9"/>
      <c r="AS6778" s="9"/>
      <c r="AV6778" s="9"/>
      <c r="AW6778" s="9"/>
      <c r="AY6778" s="9"/>
      <c r="BB6778" s="9"/>
    </row>
    <row r="6779" spans="3:54">
      <c r="C6779" s="9"/>
      <c r="F6779" s="9"/>
      <c r="G6779" s="9"/>
      <c r="I6779" s="9"/>
      <c r="L6779" s="9"/>
      <c r="O6779" s="9"/>
      <c r="P6779" s="9"/>
      <c r="R6779" s="9"/>
      <c r="U6779" s="9"/>
      <c r="AP6779" s="9"/>
      <c r="AS6779" s="9"/>
      <c r="AV6779" s="9"/>
      <c r="AW6779" s="9"/>
      <c r="AY6779" s="9"/>
      <c r="BB6779" s="9"/>
    </row>
    <row r="6780" spans="3:54">
      <c r="C6780" s="9"/>
      <c r="F6780" s="9"/>
      <c r="G6780" s="9"/>
      <c r="I6780" s="9"/>
      <c r="L6780" s="9"/>
      <c r="O6780" s="9"/>
      <c r="P6780" s="9"/>
      <c r="R6780" s="9"/>
      <c r="U6780" s="9"/>
      <c r="AP6780" s="9"/>
      <c r="AS6780" s="9"/>
      <c r="AV6780" s="9"/>
      <c r="AW6780" s="9"/>
      <c r="AY6780" s="9"/>
      <c r="BB6780" s="9"/>
    </row>
    <row r="6781" spans="3:54">
      <c r="C6781" s="9"/>
      <c r="F6781" s="9"/>
      <c r="G6781" s="9"/>
      <c r="I6781" s="9"/>
      <c r="L6781" s="9"/>
      <c r="O6781" s="9"/>
      <c r="P6781" s="9"/>
      <c r="R6781" s="9"/>
      <c r="U6781" s="9"/>
      <c r="AP6781" s="9"/>
      <c r="AS6781" s="9"/>
      <c r="AV6781" s="9"/>
      <c r="AW6781" s="9"/>
      <c r="AY6781" s="9"/>
      <c r="BB6781" s="9"/>
    </row>
    <row r="6782" spans="3:54">
      <c r="C6782" s="9"/>
      <c r="F6782" s="9"/>
      <c r="G6782" s="9"/>
      <c r="I6782" s="9"/>
      <c r="L6782" s="9"/>
      <c r="O6782" s="9"/>
      <c r="P6782" s="9"/>
      <c r="R6782" s="9"/>
      <c r="U6782" s="9"/>
      <c r="AP6782" s="9"/>
      <c r="AS6782" s="9"/>
      <c r="AV6782" s="9"/>
      <c r="AW6782" s="9"/>
      <c r="AY6782" s="9"/>
      <c r="BB6782" s="9"/>
    </row>
    <row r="6783" spans="3:54">
      <c r="C6783" s="9"/>
      <c r="F6783" s="9"/>
      <c r="G6783" s="9"/>
      <c r="I6783" s="9"/>
      <c r="L6783" s="9"/>
      <c r="O6783" s="9"/>
      <c r="P6783" s="9"/>
      <c r="R6783" s="9"/>
      <c r="U6783" s="9"/>
      <c r="AP6783" s="9"/>
      <c r="AS6783" s="9"/>
      <c r="AV6783" s="9"/>
      <c r="AW6783" s="9"/>
      <c r="AY6783" s="9"/>
      <c r="BB6783" s="9"/>
    </row>
    <row r="6784" spans="3:54">
      <c r="C6784" s="9"/>
      <c r="F6784" s="9"/>
      <c r="G6784" s="9"/>
      <c r="I6784" s="9"/>
      <c r="L6784" s="9"/>
      <c r="O6784" s="9"/>
      <c r="P6784" s="9"/>
      <c r="R6784" s="9"/>
      <c r="U6784" s="9"/>
      <c r="AP6784" s="9"/>
      <c r="AS6784" s="9"/>
      <c r="AV6784" s="9"/>
      <c r="AW6784" s="9"/>
      <c r="AY6784" s="9"/>
      <c r="BB6784" s="9"/>
    </row>
    <row r="6785" spans="3:54">
      <c r="C6785" s="9"/>
      <c r="F6785" s="9"/>
      <c r="G6785" s="9"/>
      <c r="I6785" s="9"/>
      <c r="L6785" s="9"/>
      <c r="O6785" s="9"/>
      <c r="P6785" s="9"/>
      <c r="R6785" s="9"/>
      <c r="U6785" s="9"/>
      <c r="AP6785" s="9"/>
      <c r="AS6785" s="9"/>
      <c r="AV6785" s="9"/>
      <c r="AW6785" s="9"/>
      <c r="AY6785" s="9"/>
      <c r="BB6785" s="9"/>
    </row>
    <row r="6786" spans="3:54">
      <c r="C6786" s="9"/>
      <c r="F6786" s="9"/>
      <c r="G6786" s="9"/>
      <c r="I6786" s="9"/>
      <c r="L6786" s="9"/>
      <c r="O6786" s="9"/>
      <c r="P6786" s="9"/>
      <c r="R6786" s="9"/>
      <c r="U6786" s="9"/>
      <c r="AP6786" s="9"/>
      <c r="AS6786" s="9"/>
      <c r="AV6786" s="9"/>
      <c r="AW6786" s="9"/>
      <c r="AY6786" s="9"/>
      <c r="BB6786" s="9"/>
    </row>
    <row r="6787" spans="3:54">
      <c r="C6787" s="9"/>
      <c r="F6787" s="9"/>
      <c r="G6787" s="9"/>
      <c r="I6787" s="9"/>
      <c r="L6787" s="9"/>
      <c r="O6787" s="9"/>
      <c r="P6787" s="9"/>
      <c r="R6787" s="9"/>
      <c r="U6787" s="9"/>
      <c r="AP6787" s="9"/>
      <c r="AS6787" s="9"/>
      <c r="AV6787" s="9"/>
      <c r="AW6787" s="9"/>
      <c r="AY6787" s="9"/>
      <c r="BB6787" s="9"/>
    </row>
    <row r="6788" spans="3:54">
      <c r="C6788" s="9"/>
      <c r="F6788" s="9"/>
      <c r="G6788" s="9"/>
      <c r="I6788" s="9"/>
      <c r="L6788" s="9"/>
      <c r="O6788" s="9"/>
      <c r="P6788" s="9"/>
      <c r="R6788" s="9"/>
      <c r="U6788" s="9"/>
      <c r="AP6788" s="9"/>
      <c r="AS6788" s="9"/>
      <c r="AV6788" s="9"/>
      <c r="AW6788" s="9"/>
      <c r="AY6788" s="9"/>
      <c r="BB6788" s="9"/>
    </row>
    <row r="6789" spans="3:54">
      <c r="C6789" s="9"/>
      <c r="F6789" s="9"/>
      <c r="G6789" s="9"/>
      <c r="I6789" s="9"/>
      <c r="L6789" s="9"/>
      <c r="O6789" s="9"/>
      <c r="P6789" s="9"/>
      <c r="R6789" s="9"/>
      <c r="U6789" s="9"/>
      <c r="AP6789" s="9"/>
      <c r="AS6789" s="9"/>
      <c r="AV6789" s="9"/>
      <c r="AW6789" s="9"/>
      <c r="AY6789" s="9"/>
      <c r="BB6789" s="9"/>
    </row>
    <row r="6790" spans="3:54">
      <c r="C6790" s="9"/>
      <c r="F6790" s="9"/>
      <c r="G6790" s="9"/>
      <c r="I6790" s="9"/>
      <c r="L6790" s="9"/>
      <c r="O6790" s="9"/>
      <c r="P6790" s="9"/>
      <c r="R6790" s="9"/>
      <c r="U6790" s="9"/>
      <c r="AP6790" s="9"/>
      <c r="AS6790" s="9"/>
      <c r="AV6790" s="9"/>
      <c r="AW6790" s="9"/>
      <c r="AY6790" s="9"/>
      <c r="BB6790" s="9"/>
    </row>
    <row r="6791" spans="3:54">
      <c r="C6791" s="9"/>
      <c r="F6791" s="9"/>
      <c r="G6791" s="9"/>
      <c r="I6791" s="9"/>
      <c r="L6791" s="9"/>
      <c r="O6791" s="9"/>
      <c r="P6791" s="9"/>
      <c r="R6791" s="9"/>
      <c r="U6791" s="9"/>
      <c r="AP6791" s="9"/>
      <c r="AS6791" s="9"/>
      <c r="AV6791" s="9"/>
      <c r="AW6791" s="9"/>
      <c r="AY6791" s="9"/>
      <c r="BB6791" s="9"/>
    </row>
    <row r="6792" spans="3:54">
      <c r="C6792" s="9"/>
      <c r="F6792" s="9"/>
      <c r="G6792" s="9"/>
      <c r="I6792" s="9"/>
      <c r="L6792" s="9"/>
      <c r="O6792" s="9"/>
      <c r="P6792" s="9"/>
      <c r="R6792" s="9"/>
      <c r="U6792" s="9"/>
      <c r="AP6792" s="9"/>
      <c r="AS6792" s="9"/>
      <c r="AV6792" s="9"/>
      <c r="AW6792" s="9"/>
      <c r="AY6792" s="9"/>
      <c r="BB6792" s="9"/>
    </row>
    <row r="6793" spans="3:54">
      <c r="C6793" s="9"/>
      <c r="F6793" s="9"/>
      <c r="G6793" s="9"/>
      <c r="I6793" s="9"/>
      <c r="L6793" s="9"/>
      <c r="O6793" s="9"/>
      <c r="P6793" s="9"/>
      <c r="R6793" s="9"/>
      <c r="U6793" s="9"/>
      <c r="AP6793" s="9"/>
      <c r="AS6793" s="9"/>
      <c r="AV6793" s="9"/>
      <c r="AW6793" s="9"/>
      <c r="AY6793" s="9"/>
      <c r="BB6793" s="9"/>
    </row>
    <row r="6794" spans="3:54">
      <c r="C6794" s="9"/>
      <c r="F6794" s="9"/>
      <c r="G6794" s="9"/>
      <c r="I6794" s="9"/>
      <c r="L6794" s="9"/>
      <c r="O6794" s="9"/>
      <c r="P6794" s="9"/>
      <c r="R6794" s="9"/>
      <c r="U6794" s="9"/>
      <c r="AP6794" s="9"/>
      <c r="AS6794" s="9"/>
      <c r="AV6794" s="9"/>
      <c r="AW6794" s="9"/>
      <c r="AY6794" s="9"/>
      <c r="BB6794" s="9"/>
    </row>
    <row r="6795" spans="3:54">
      <c r="C6795" s="9"/>
      <c r="F6795" s="9"/>
      <c r="G6795" s="9"/>
      <c r="I6795" s="9"/>
      <c r="L6795" s="9"/>
      <c r="O6795" s="9"/>
      <c r="P6795" s="9"/>
      <c r="R6795" s="9"/>
      <c r="U6795" s="9"/>
      <c r="AP6795" s="9"/>
      <c r="AS6795" s="9"/>
      <c r="AV6795" s="9"/>
      <c r="AW6795" s="9"/>
      <c r="AY6795" s="9"/>
      <c r="BB6795" s="9"/>
    </row>
    <row r="6796" spans="3:54">
      <c r="C6796" s="9"/>
      <c r="F6796" s="9"/>
      <c r="G6796" s="9"/>
      <c r="I6796" s="9"/>
      <c r="L6796" s="9"/>
      <c r="O6796" s="9"/>
      <c r="P6796" s="9"/>
      <c r="R6796" s="9"/>
      <c r="U6796" s="9"/>
      <c r="AP6796" s="9"/>
      <c r="AS6796" s="9"/>
      <c r="AV6796" s="9"/>
      <c r="AW6796" s="9"/>
      <c r="AY6796" s="9"/>
      <c r="BB6796" s="9"/>
    </row>
    <row r="6797" spans="3:54">
      <c r="C6797" s="9"/>
      <c r="F6797" s="9"/>
      <c r="G6797" s="9"/>
      <c r="I6797" s="9"/>
      <c r="L6797" s="9"/>
      <c r="O6797" s="9"/>
      <c r="P6797" s="9"/>
      <c r="R6797" s="9"/>
      <c r="U6797" s="9"/>
      <c r="AP6797" s="9"/>
      <c r="AS6797" s="9"/>
      <c r="AV6797" s="9"/>
      <c r="AW6797" s="9"/>
      <c r="AY6797" s="9"/>
      <c r="BB6797" s="9"/>
    </row>
    <row r="6798" spans="3:54">
      <c r="C6798" s="9"/>
      <c r="F6798" s="9"/>
      <c r="G6798" s="9"/>
      <c r="I6798" s="9"/>
      <c r="L6798" s="9"/>
      <c r="O6798" s="9"/>
      <c r="P6798" s="9"/>
      <c r="R6798" s="9"/>
      <c r="U6798" s="9"/>
      <c r="AP6798" s="9"/>
      <c r="AS6798" s="9"/>
      <c r="AV6798" s="9"/>
      <c r="AW6798" s="9"/>
      <c r="AY6798" s="9"/>
      <c r="BB6798" s="9"/>
    </row>
    <row r="6799" spans="3:54">
      <c r="C6799" s="9"/>
      <c r="F6799" s="9"/>
      <c r="G6799" s="9"/>
      <c r="I6799" s="9"/>
      <c r="L6799" s="9"/>
      <c r="O6799" s="9"/>
      <c r="P6799" s="9"/>
      <c r="R6799" s="9"/>
      <c r="U6799" s="9"/>
      <c r="AP6799" s="9"/>
      <c r="AS6799" s="9"/>
      <c r="AV6799" s="9"/>
      <c r="AW6799" s="9"/>
      <c r="AY6799" s="9"/>
      <c r="BB6799" s="9"/>
    </row>
    <row r="6800" spans="3:54">
      <c r="C6800" s="9"/>
      <c r="F6800" s="9"/>
      <c r="G6800" s="9"/>
      <c r="I6800" s="9"/>
      <c r="L6800" s="9"/>
      <c r="O6800" s="9"/>
      <c r="P6800" s="9"/>
      <c r="R6800" s="9"/>
      <c r="U6800" s="9"/>
      <c r="AP6800" s="9"/>
      <c r="AS6800" s="9"/>
      <c r="AV6800" s="9"/>
      <c r="AW6800" s="9"/>
      <c r="AY6800" s="9"/>
      <c r="BB6800" s="9"/>
    </row>
    <row r="6801" spans="3:54">
      <c r="C6801" s="9"/>
      <c r="F6801" s="9"/>
      <c r="G6801" s="9"/>
      <c r="I6801" s="9"/>
      <c r="L6801" s="9"/>
      <c r="O6801" s="9"/>
      <c r="P6801" s="9"/>
      <c r="R6801" s="9"/>
      <c r="U6801" s="9"/>
      <c r="AP6801" s="9"/>
      <c r="AS6801" s="9"/>
      <c r="AV6801" s="9"/>
      <c r="AW6801" s="9"/>
      <c r="AY6801" s="9"/>
      <c r="BB6801" s="9"/>
    </row>
    <row r="6802" spans="3:54">
      <c r="C6802" s="9"/>
      <c r="F6802" s="9"/>
      <c r="G6802" s="9"/>
      <c r="I6802" s="9"/>
      <c r="L6802" s="9"/>
      <c r="O6802" s="9"/>
      <c r="P6802" s="9"/>
      <c r="R6802" s="9"/>
      <c r="U6802" s="9"/>
      <c r="AP6802" s="9"/>
      <c r="AS6802" s="9"/>
      <c r="AV6802" s="9"/>
      <c r="AW6802" s="9"/>
      <c r="AY6802" s="9"/>
      <c r="BB6802" s="9"/>
    </row>
    <row r="6803" spans="3:54">
      <c r="C6803" s="9"/>
      <c r="F6803" s="9"/>
      <c r="G6803" s="9"/>
      <c r="I6803" s="9"/>
      <c r="L6803" s="9"/>
      <c r="O6803" s="9"/>
      <c r="P6803" s="9"/>
      <c r="R6803" s="9"/>
      <c r="U6803" s="9"/>
      <c r="AP6803" s="9"/>
      <c r="AS6803" s="9"/>
      <c r="AV6803" s="9"/>
      <c r="AW6803" s="9"/>
      <c r="AY6803" s="9"/>
      <c r="BB6803" s="9"/>
    </row>
    <row r="6804" spans="3:54">
      <c r="C6804" s="9"/>
      <c r="F6804" s="9"/>
      <c r="G6804" s="9"/>
      <c r="I6804" s="9"/>
      <c r="L6804" s="9"/>
      <c r="O6804" s="9"/>
      <c r="P6804" s="9"/>
      <c r="R6804" s="9"/>
      <c r="U6804" s="9"/>
      <c r="AP6804" s="9"/>
      <c r="AS6804" s="9"/>
      <c r="AV6804" s="9"/>
      <c r="AW6804" s="9"/>
      <c r="AY6804" s="9"/>
      <c r="BB6804" s="9"/>
    </row>
    <row r="6805" spans="3:54">
      <c r="C6805" s="9"/>
      <c r="F6805" s="9"/>
      <c r="G6805" s="9"/>
      <c r="I6805" s="9"/>
      <c r="L6805" s="9"/>
      <c r="O6805" s="9"/>
      <c r="P6805" s="9"/>
      <c r="R6805" s="9"/>
      <c r="U6805" s="9"/>
      <c r="AP6805" s="9"/>
      <c r="AS6805" s="9"/>
      <c r="AV6805" s="9"/>
      <c r="AW6805" s="9"/>
      <c r="AY6805" s="9"/>
      <c r="BB6805" s="9"/>
    </row>
    <row r="6806" spans="3:54">
      <c r="C6806" s="9"/>
      <c r="F6806" s="9"/>
      <c r="G6806" s="9"/>
      <c r="I6806" s="9"/>
      <c r="L6806" s="9"/>
      <c r="O6806" s="9"/>
      <c r="P6806" s="9"/>
      <c r="R6806" s="9"/>
      <c r="U6806" s="9"/>
      <c r="AP6806" s="9"/>
      <c r="AS6806" s="9"/>
      <c r="AV6806" s="9"/>
      <c r="AW6806" s="9"/>
      <c r="AY6806" s="9"/>
      <c r="BB6806" s="9"/>
    </row>
    <row r="6807" spans="3:54">
      <c r="C6807" s="9"/>
      <c r="F6807" s="9"/>
      <c r="G6807" s="9"/>
      <c r="I6807" s="9"/>
      <c r="L6807" s="9"/>
      <c r="O6807" s="9"/>
      <c r="P6807" s="9"/>
      <c r="R6807" s="9"/>
      <c r="U6807" s="9"/>
      <c r="AP6807" s="9"/>
      <c r="AS6807" s="9"/>
      <c r="AV6807" s="9"/>
      <c r="AW6807" s="9"/>
      <c r="AY6807" s="9"/>
      <c r="BB6807" s="9"/>
    </row>
    <row r="6808" spans="3:54">
      <c r="C6808" s="9"/>
      <c r="F6808" s="9"/>
      <c r="G6808" s="9"/>
      <c r="I6808" s="9"/>
      <c r="L6808" s="9"/>
      <c r="O6808" s="9"/>
      <c r="P6808" s="9"/>
      <c r="R6808" s="9"/>
      <c r="U6808" s="9"/>
      <c r="AP6808" s="9"/>
      <c r="AS6808" s="9"/>
      <c r="AV6808" s="9"/>
      <c r="AW6808" s="9"/>
      <c r="AY6808" s="9"/>
      <c r="BB6808" s="9"/>
    </row>
    <row r="6809" spans="3:54">
      <c r="C6809" s="9"/>
      <c r="F6809" s="9"/>
      <c r="G6809" s="9"/>
      <c r="I6809" s="9"/>
      <c r="L6809" s="9"/>
      <c r="O6809" s="9"/>
      <c r="P6809" s="9"/>
      <c r="R6809" s="9"/>
      <c r="U6809" s="9"/>
      <c r="AP6809" s="9"/>
      <c r="AS6809" s="9"/>
      <c r="AV6809" s="9"/>
      <c r="AW6809" s="9"/>
      <c r="AY6809" s="9"/>
      <c r="BB6809" s="9"/>
    </row>
    <row r="6810" spans="3:54">
      <c r="C6810" s="9"/>
      <c r="F6810" s="9"/>
      <c r="G6810" s="9"/>
      <c r="I6810" s="9"/>
      <c r="L6810" s="9"/>
      <c r="O6810" s="9"/>
      <c r="P6810" s="9"/>
      <c r="R6810" s="9"/>
      <c r="U6810" s="9"/>
      <c r="AP6810" s="9"/>
      <c r="AS6810" s="9"/>
      <c r="AV6810" s="9"/>
      <c r="AW6810" s="9"/>
      <c r="AY6810" s="9"/>
      <c r="BB6810" s="9"/>
    </row>
    <row r="6811" spans="3:54">
      <c r="C6811" s="9"/>
      <c r="F6811" s="9"/>
      <c r="G6811" s="9"/>
      <c r="I6811" s="9"/>
      <c r="L6811" s="9"/>
      <c r="O6811" s="9"/>
      <c r="P6811" s="9"/>
      <c r="R6811" s="9"/>
      <c r="U6811" s="9"/>
      <c r="AP6811" s="9"/>
      <c r="AS6811" s="9"/>
      <c r="AV6811" s="9"/>
      <c r="AW6811" s="9"/>
      <c r="AY6811" s="9"/>
      <c r="BB6811" s="9"/>
    </row>
    <row r="6812" spans="3:54">
      <c r="C6812" s="9"/>
      <c r="F6812" s="9"/>
      <c r="G6812" s="9"/>
      <c r="I6812" s="9"/>
      <c r="L6812" s="9"/>
      <c r="O6812" s="9"/>
      <c r="P6812" s="9"/>
      <c r="R6812" s="9"/>
      <c r="U6812" s="9"/>
      <c r="AP6812" s="9"/>
      <c r="AS6812" s="9"/>
      <c r="AV6812" s="9"/>
      <c r="AW6812" s="9"/>
      <c r="AY6812" s="9"/>
      <c r="BB6812" s="9"/>
    </row>
    <row r="6813" spans="3:54">
      <c r="C6813" s="9"/>
      <c r="F6813" s="9"/>
      <c r="G6813" s="9"/>
      <c r="I6813" s="9"/>
      <c r="L6813" s="9"/>
      <c r="O6813" s="9"/>
      <c r="P6813" s="9"/>
      <c r="R6813" s="9"/>
      <c r="U6813" s="9"/>
      <c r="AP6813" s="9"/>
      <c r="AS6813" s="9"/>
      <c r="AV6813" s="9"/>
      <c r="AW6813" s="9"/>
      <c r="AY6813" s="9"/>
      <c r="BB6813" s="9"/>
    </row>
    <row r="6814" spans="3:54">
      <c r="C6814" s="9"/>
      <c r="F6814" s="9"/>
      <c r="G6814" s="9"/>
      <c r="I6814" s="9"/>
      <c r="L6814" s="9"/>
      <c r="O6814" s="9"/>
      <c r="P6814" s="9"/>
      <c r="R6814" s="9"/>
      <c r="U6814" s="9"/>
      <c r="AP6814" s="9"/>
      <c r="AS6814" s="9"/>
      <c r="AV6814" s="9"/>
      <c r="AW6814" s="9"/>
      <c r="AY6814" s="9"/>
      <c r="BB6814" s="9"/>
    </row>
    <row r="6815" spans="3:54">
      <c r="C6815" s="9"/>
      <c r="F6815" s="9"/>
      <c r="G6815" s="9"/>
      <c r="I6815" s="9"/>
      <c r="L6815" s="9"/>
      <c r="O6815" s="9"/>
      <c r="P6815" s="9"/>
      <c r="R6815" s="9"/>
      <c r="U6815" s="9"/>
      <c r="AP6815" s="9"/>
      <c r="AS6815" s="9"/>
      <c r="AV6815" s="9"/>
      <c r="AW6815" s="9"/>
      <c r="AY6815" s="9"/>
      <c r="BB6815" s="9"/>
    </row>
    <row r="6816" spans="3:54">
      <c r="C6816" s="9"/>
      <c r="F6816" s="9"/>
      <c r="G6816" s="9"/>
      <c r="I6816" s="9"/>
      <c r="L6816" s="9"/>
      <c r="O6816" s="9"/>
      <c r="P6816" s="9"/>
      <c r="R6816" s="9"/>
      <c r="U6816" s="9"/>
      <c r="AP6816" s="9"/>
      <c r="AS6816" s="9"/>
      <c r="AV6816" s="9"/>
      <c r="AW6816" s="9"/>
      <c r="AY6816" s="9"/>
      <c r="BB6816" s="9"/>
    </row>
    <row r="6817" spans="3:54">
      <c r="C6817" s="9"/>
      <c r="F6817" s="9"/>
      <c r="G6817" s="9"/>
      <c r="I6817" s="9"/>
      <c r="L6817" s="9"/>
      <c r="O6817" s="9"/>
      <c r="P6817" s="9"/>
      <c r="R6817" s="9"/>
      <c r="U6817" s="9"/>
      <c r="AP6817" s="9"/>
      <c r="AS6817" s="9"/>
      <c r="AV6817" s="9"/>
      <c r="AW6817" s="9"/>
      <c r="AY6817" s="9"/>
      <c r="BB6817" s="9"/>
    </row>
    <row r="6818" spans="3:54">
      <c r="C6818" s="9"/>
      <c r="F6818" s="9"/>
      <c r="G6818" s="9"/>
      <c r="I6818" s="9"/>
      <c r="L6818" s="9"/>
      <c r="O6818" s="9"/>
      <c r="P6818" s="9"/>
      <c r="R6818" s="9"/>
      <c r="U6818" s="9"/>
      <c r="AP6818" s="9"/>
      <c r="AS6818" s="9"/>
      <c r="AV6818" s="9"/>
      <c r="AW6818" s="9"/>
      <c r="AY6818" s="9"/>
      <c r="BB6818" s="9"/>
    </row>
    <row r="6819" spans="3:54">
      <c r="C6819" s="9"/>
      <c r="F6819" s="9"/>
      <c r="G6819" s="9"/>
      <c r="I6819" s="9"/>
      <c r="L6819" s="9"/>
      <c r="O6819" s="9"/>
      <c r="P6819" s="9"/>
      <c r="R6819" s="9"/>
      <c r="U6819" s="9"/>
      <c r="AP6819" s="9"/>
      <c r="AS6819" s="9"/>
      <c r="AV6819" s="9"/>
      <c r="AW6819" s="9"/>
      <c r="AY6819" s="9"/>
      <c r="BB6819" s="9"/>
    </row>
    <row r="6820" spans="3:54">
      <c r="C6820" s="9"/>
      <c r="F6820" s="9"/>
      <c r="G6820" s="9"/>
      <c r="I6820" s="9"/>
      <c r="L6820" s="9"/>
      <c r="O6820" s="9"/>
      <c r="P6820" s="9"/>
      <c r="R6820" s="9"/>
      <c r="U6820" s="9"/>
      <c r="AP6820" s="9"/>
      <c r="AS6820" s="9"/>
      <c r="AV6820" s="9"/>
      <c r="AW6820" s="9"/>
      <c r="AY6820" s="9"/>
      <c r="BB6820" s="9"/>
    </row>
    <row r="6821" spans="3:54">
      <c r="C6821" s="9"/>
      <c r="F6821" s="9"/>
      <c r="G6821" s="9"/>
      <c r="I6821" s="9"/>
      <c r="L6821" s="9"/>
      <c r="O6821" s="9"/>
      <c r="P6821" s="9"/>
      <c r="R6821" s="9"/>
      <c r="U6821" s="9"/>
      <c r="AP6821" s="9"/>
      <c r="AS6821" s="9"/>
      <c r="AV6821" s="9"/>
      <c r="AW6821" s="9"/>
      <c r="AY6821" s="9"/>
      <c r="BB6821" s="9"/>
    </row>
    <row r="6822" spans="3:54">
      <c r="C6822" s="9"/>
      <c r="F6822" s="9"/>
      <c r="G6822" s="9"/>
      <c r="I6822" s="9"/>
      <c r="L6822" s="9"/>
      <c r="O6822" s="9"/>
      <c r="P6822" s="9"/>
      <c r="R6822" s="9"/>
      <c r="U6822" s="9"/>
      <c r="AP6822" s="9"/>
      <c r="AS6822" s="9"/>
      <c r="AV6822" s="9"/>
      <c r="AW6822" s="9"/>
      <c r="AY6822" s="9"/>
      <c r="BB6822" s="9"/>
    </row>
    <row r="6823" spans="3:54">
      <c r="C6823" s="9"/>
      <c r="F6823" s="9"/>
      <c r="G6823" s="9"/>
      <c r="I6823" s="9"/>
      <c r="L6823" s="9"/>
      <c r="O6823" s="9"/>
      <c r="P6823" s="9"/>
      <c r="R6823" s="9"/>
      <c r="U6823" s="9"/>
      <c r="AP6823" s="9"/>
      <c r="AS6823" s="9"/>
      <c r="AV6823" s="9"/>
      <c r="AW6823" s="9"/>
      <c r="AY6823" s="9"/>
      <c r="BB6823" s="9"/>
    </row>
    <row r="6824" spans="3:54">
      <c r="C6824" s="9"/>
      <c r="F6824" s="9"/>
      <c r="G6824" s="9"/>
      <c r="I6824" s="9"/>
      <c r="L6824" s="9"/>
      <c r="O6824" s="9"/>
      <c r="P6824" s="9"/>
      <c r="R6824" s="9"/>
      <c r="U6824" s="9"/>
      <c r="AP6824" s="9"/>
      <c r="AS6824" s="9"/>
      <c r="AV6824" s="9"/>
      <c r="AW6824" s="9"/>
      <c r="AY6824" s="9"/>
      <c r="BB6824" s="9"/>
    </row>
    <row r="6825" spans="3:54">
      <c r="C6825" s="9"/>
      <c r="F6825" s="9"/>
      <c r="G6825" s="9"/>
      <c r="I6825" s="9"/>
      <c r="L6825" s="9"/>
      <c r="O6825" s="9"/>
      <c r="P6825" s="9"/>
      <c r="R6825" s="9"/>
      <c r="U6825" s="9"/>
      <c r="AP6825" s="9"/>
      <c r="AS6825" s="9"/>
      <c r="AV6825" s="9"/>
      <c r="AW6825" s="9"/>
      <c r="AY6825" s="9"/>
      <c r="BB6825" s="9"/>
    </row>
    <row r="6826" spans="3:54">
      <c r="C6826" s="9"/>
      <c r="F6826" s="9"/>
      <c r="G6826" s="9"/>
      <c r="I6826" s="9"/>
      <c r="L6826" s="9"/>
      <c r="O6826" s="9"/>
      <c r="P6826" s="9"/>
      <c r="R6826" s="9"/>
      <c r="U6826" s="9"/>
      <c r="AP6826" s="9"/>
      <c r="AS6826" s="9"/>
      <c r="AV6826" s="9"/>
      <c r="AW6826" s="9"/>
      <c r="AY6826" s="9"/>
      <c r="BB6826" s="9"/>
    </row>
    <row r="6827" spans="3:54">
      <c r="C6827" s="9"/>
      <c r="F6827" s="9"/>
      <c r="G6827" s="9"/>
      <c r="I6827" s="9"/>
      <c r="L6827" s="9"/>
      <c r="O6827" s="9"/>
      <c r="P6827" s="9"/>
      <c r="R6827" s="9"/>
      <c r="U6827" s="9"/>
      <c r="AP6827" s="9"/>
      <c r="AS6827" s="9"/>
      <c r="AV6827" s="9"/>
      <c r="AW6827" s="9"/>
      <c r="AY6827" s="9"/>
      <c r="BB6827" s="9"/>
    </row>
    <row r="6828" spans="3:54">
      <c r="C6828" s="9"/>
      <c r="F6828" s="9"/>
      <c r="G6828" s="9"/>
      <c r="I6828" s="9"/>
      <c r="L6828" s="9"/>
      <c r="O6828" s="9"/>
      <c r="P6828" s="9"/>
      <c r="R6828" s="9"/>
      <c r="U6828" s="9"/>
      <c r="AP6828" s="9"/>
      <c r="AS6828" s="9"/>
      <c r="AV6828" s="9"/>
      <c r="AW6828" s="9"/>
      <c r="AY6828" s="9"/>
      <c r="BB6828" s="9"/>
    </row>
    <row r="6829" spans="3:54">
      <c r="C6829" s="9"/>
      <c r="F6829" s="9"/>
      <c r="G6829" s="9"/>
      <c r="I6829" s="9"/>
      <c r="L6829" s="9"/>
      <c r="O6829" s="9"/>
      <c r="P6829" s="9"/>
      <c r="R6829" s="9"/>
      <c r="U6829" s="9"/>
      <c r="AP6829" s="9"/>
      <c r="AS6829" s="9"/>
      <c r="AV6829" s="9"/>
      <c r="AW6829" s="9"/>
      <c r="AY6829" s="9"/>
      <c r="BB6829" s="9"/>
    </row>
    <row r="6830" spans="3:54">
      <c r="C6830" s="9"/>
      <c r="F6830" s="9"/>
      <c r="G6830" s="9"/>
      <c r="I6830" s="9"/>
      <c r="L6830" s="9"/>
      <c r="O6830" s="9"/>
      <c r="P6830" s="9"/>
      <c r="R6830" s="9"/>
      <c r="U6830" s="9"/>
      <c r="AP6830" s="9"/>
      <c r="AS6830" s="9"/>
      <c r="AV6830" s="9"/>
      <c r="AW6830" s="9"/>
      <c r="AY6830" s="9"/>
      <c r="BB6830" s="9"/>
    </row>
    <row r="6831" spans="3:54">
      <c r="C6831" s="9"/>
      <c r="F6831" s="9"/>
      <c r="G6831" s="9"/>
      <c r="I6831" s="9"/>
      <c r="L6831" s="9"/>
      <c r="O6831" s="9"/>
      <c r="P6831" s="9"/>
      <c r="R6831" s="9"/>
      <c r="U6831" s="9"/>
      <c r="AP6831" s="9"/>
      <c r="AS6831" s="9"/>
      <c r="AV6831" s="9"/>
      <c r="AW6831" s="9"/>
      <c r="AY6831" s="9"/>
      <c r="BB6831" s="9"/>
    </row>
    <row r="6832" spans="3:54">
      <c r="C6832" s="9"/>
      <c r="F6832" s="9"/>
      <c r="G6832" s="9"/>
      <c r="I6832" s="9"/>
      <c r="L6832" s="9"/>
      <c r="O6832" s="9"/>
      <c r="P6832" s="9"/>
      <c r="R6832" s="9"/>
      <c r="U6832" s="9"/>
      <c r="AP6832" s="9"/>
      <c r="AS6832" s="9"/>
      <c r="AV6832" s="9"/>
      <c r="AW6832" s="9"/>
      <c r="AY6832" s="9"/>
      <c r="BB6832" s="9"/>
    </row>
    <row r="6833" spans="3:54">
      <c r="C6833" s="9"/>
      <c r="F6833" s="9"/>
      <c r="G6833" s="9"/>
      <c r="I6833" s="9"/>
      <c r="L6833" s="9"/>
      <c r="O6833" s="9"/>
      <c r="P6833" s="9"/>
      <c r="R6833" s="9"/>
      <c r="U6833" s="9"/>
      <c r="AP6833" s="9"/>
      <c r="AS6833" s="9"/>
      <c r="AV6833" s="9"/>
      <c r="AW6833" s="9"/>
      <c r="AY6833" s="9"/>
      <c r="BB6833" s="9"/>
    </row>
    <row r="6834" spans="3:54">
      <c r="C6834" s="9"/>
      <c r="F6834" s="9"/>
      <c r="G6834" s="9"/>
      <c r="I6834" s="9"/>
      <c r="L6834" s="9"/>
      <c r="O6834" s="9"/>
      <c r="P6834" s="9"/>
      <c r="R6834" s="9"/>
      <c r="U6834" s="9"/>
      <c r="AP6834" s="9"/>
      <c r="AS6834" s="9"/>
      <c r="AV6834" s="9"/>
      <c r="AW6834" s="9"/>
      <c r="AY6834" s="9"/>
      <c r="BB6834" s="9"/>
    </row>
    <row r="6835" spans="3:54">
      <c r="C6835" s="9"/>
      <c r="F6835" s="9"/>
      <c r="G6835" s="9"/>
      <c r="I6835" s="9"/>
      <c r="L6835" s="9"/>
      <c r="O6835" s="9"/>
      <c r="P6835" s="9"/>
      <c r="R6835" s="9"/>
      <c r="U6835" s="9"/>
      <c r="AP6835" s="9"/>
      <c r="AS6835" s="9"/>
      <c r="AV6835" s="9"/>
      <c r="AW6835" s="9"/>
      <c r="AY6835" s="9"/>
      <c r="BB6835" s="9"/>
    </row>
    <row r="6836" spans="3:54">
      <c r="C6836" s="9"/>
      <c r="F6836" s="9"/>
      <c r="G6836" s="9"/>
      <c r="I6836" s="9"/>
      <c r="L6836" s="9"/>
      <c r="O6836" s="9"/>
      <c r="P6836" s="9"/>
      <c r="R6836" s="9"/>
      <c r="U6836" s="9"/>
      <c r="AP6836" s="9"/>
      <c r="AS6836" s="9"/>
      <c r="AV6836" s="9"/>
      <c r="AW6836" s="9"/>
      <c r="AY6836" s="9"/>
      <c r="BB6836" s="9"/>
    </row>
    <row r="6837" spans="3:54">
      <c r="C6837" s="9"/>
      <c r="F6837" s="9"/>
      <c r="G6837" s="9"/>
      <c r="I6837" s="9"/>
      <c r="L6837" s="9"/>
      <c r="O6837" s="9"/>
      <c r="P6837" s="9"/>
      <c r="R6837" s="9"/>
      <c r="U6837" s="9"/>
      <c r="AP6837" s="9"/>
      <c r="AS6837" s="9"/>
      <c r="AV6837" s="9"/>
      <c r="AW6837" s="9"/>
      <c r="AY6837" s="9"/>
      <c r="BB6837" s="9"/>
    </row>
    <row r="6838" spans="3:54">
      <c r="C6838" s="9"/>
      <c r="F6838" s="9"/>
      <c r="G6838" s="9"/>
      <c r="I6838" s="9"/>
      <c r="L6838" s="9"/>
      <c r="O6838" s="9"/>
      <c r="P6838" s="9"/>
      <c r="R6838" s="9"/>
      <c r="U6838" s="9"/>
      <c r="AP6838" s="9"/>
      <c r="AS6838" s="9"/>
      <c r="AV6838" s="9"/>
      <c r="AW6838" s="9"/>
      <c r="AY6838" s="9"/>
      <c r="BB6838" s="9"/>
    </row>
    <row r="6839" spans="3:54">
      <c r="C6839" s="9"/>
      <c r="F6839" s="9"/>
      <c r="G6839" s="9"/>
      <c r="I6839" s="9"/>
      <c r="L6839" s="9"/>
      <c r="O6839" s="9"/>
      <c r="P6839" s="9"/>
      <c r="R6839" s="9"/>
      <c r="U6839" s="9"/>
      <c r="AP6839" s="9"/>
      <c r="AS6839" s="9"/>
      <c r="AV6839" s="9"/>
      <c r="AW6839" s="9"/>
      <c r="AY6839" s="9"/>
      <c r="BB6839" s="9"/>
    </row>
    <row r="6840" spans="3:54">
      <c r="C6840" s="9"/>
      <c r="F6840" s="9"/>
      <c r="G6840" s="9"/>
      <c r="I6840" s="9"/>
      <c r="L6840" s="9"/>
      <c r="O6840" s="9"/>
      <c r="P6840" s="9"/>
      <c r="R6840" s="9"/>
      <c r="U6840" s="9"/>
      <c r="AP6840" s="9"/>
      <c r="AS6840" s="9"/>
      <c r="AV6840" s="9"/>
      <c r="AW6840" s="9"/>
      <c r="AY6840" s="9"/>
      <c r="BB6840" s="9"/>
    </row>
    <row r="6841" spans="3:54">
      <c r="C6841" s="9"/>
      <c r="F6841" s="9"/>
      <c r="G6841" s="9"/>
      <c r="I6841" s="9"/>
      <c r="L6841" s="9"/>
      <c r="O6841" s="9"/>
      <c r="P6841" s="9"/>
      <c r="R6841" s="9"/>
      <c r="U6841" s="9"/>
      <c r="AP6841" s="9"/>
      <c r="AS6841" s="9"/>
      <c r="AV6841" s="9"/>
      <c r="AW6841" s="9"/>
      <c r="AY6841" s="9"/>
      <c r="BB6841" s="9"/>
    </row>
    <row r="6842" spans="3:54">
      <c r="C6842" s="9"/>
      <c r="F6842" s="9"/>
      <c r="G6842" s="9"/>
      <c r="I6842" s="9"/>
      <c r="L6842" s="9"/>
      <c r="O6842" s="9"/>
      <c r="P6842" s="9"/>
      <c r="R6842" s="9"/>
      <c r="U6842" s="9"/>
      <c r="AP6842" s="9"/>
      <c r="AS6842" s="9"/>
      <c r="AV6842" s="9"/>
      <c r="AW6842" s="9"/>
      <c r="AY6842" s="9"/>
      <c r="BB6842" s="9"/>
    </row>
    <row r="6843" spans="3:54">
      <c r="C6843" s="9"/>
      <c r="F6843" s="9"/>
      <c r="G6843" s="9"/>
      <c r="I6843" s="9"/>
      <c r="L6843" s="9"/>
      <c r="O6843" s="9"/>
      <c r="P6843" s="9"/>
      <c r="R6843" s="9"/>
      <c r="U6843" s="9"/>
      <c r="AP6843" s="9"/>
      <c r="AS6843" s="9"/>
      <c r="AV6843" s="9"/>
      <c r="AW6843" s="9"/>
      <c r="AY6843" s="9"/>
      <c r="BB6843" s="9"/>
    </row>
    <row r="6844" spans="3:54">
      <c r="C6844" s="9"/>
      <c r="F6844" s="9"/>
      <c r="G6844" s="9"/>
      <c r="I6844" s="9"/>
      <c r="L6844" s="9"/>
      <c r="O6844" s="9"/>
      <c r="P6844" s="9"/>
      <c r="R6844" s="9"/>
      <c r="U6844" s="9"/>
      <c r="AP6844" s="9"/>
      <c r="AS6844" s="9"/>
      <c r="AV6844" s="9"/>
      <c r="AW6844" s="9"/>
      <c r="AY6844" s="9"/>
      <c r="BB6844" s="9"/>
    </row>
    <row r="6845" spans="3:54">
      <c r="C6845" s="9"/>
      <c r="F6845" s="9"/>
      <c r="G6845" s="9"/>
      <c r="I6845" s="9"/>
      <c r="L6845" s="9"/>
      <c r="O6845" s="9"/>
      <c r="P6845" s="9"/>
      <c r="R6845" s="9"/>
      <c r="U6845" s="9"/>
      <c r="AP6845" s="9"/>
      <c r="AS6845" s="9"/>
      <c r="AV6845" s="9"/>
      <c r="AW6845" s="9"/>
      <c r="AY6845" s="9"/>
      <c r="BB6845" s="9"/>
    </row>
    <row r="6846" spans="3:54">
      <c r="C6846" s="9"/>
      <c r="F6846" s="9"/>
      <c r="G6846" s="9"/>
      <c r="I6846" s="9"/>
      <c r="L6846" s="9"/>
      <c r="O6846" s="9"/>
      <c r="P6846" s="9"/>
      <c r="R6846" s="9"/>
      <c r="U6846" s="9"/>
      <c r="AP6846" s="9"/>
      <c r="AS6846" s="9"/>
      <c r="AV6846" s="9"/>
      <c r="AW6846" s="9"/>
      <c r="AY6846" s="9"/>
      <c r="BB6846" s="9"/>
    </row>
    <row r="6847" spans="3:54">
      <c r="C6847" s="9"/>
      <c r="F6847" s="9"/>
      <c r="G6847" s="9"/>
      <c r="I6847" s="9"/>
      <c r="L6847" s="9"/>
      <c r="O6847" s="9"/>
      <c r="P6847" s="9"/>
      <c r="R6847" s="9"/>
      <c r="U6847" s="9"/>
      <c r="AP6847" s="9"/>
      <c r="AS6847" s="9"/>
      <c r="AV6847" s="9"/>
      <c r="AW6847" s="9"/>
      <c r="AY6847" s="9"/>
      <c r="BB6847" s="9"/>
    </row>
    <row r="6848" spans="3:54">
      <c r="C6848" s="9"/>
      <c r="F6848" s="9"/>
      <c r="G6848" s="9"/>
      <c r="I6848" s="9"/>
      <c r="L6848" s="9"/>
      <c r="O6848" s="9"/>
      <c r="P6848" s="9"/>
      <c r="R6848" s="9"/>
      <c r="U6848" s="9"/>
      <c r="AP6848" s="9"/>
      <c r="AS6848" s="9"/>
      <c r="AV6848" s="9"/>
      <c r="AW6848" s="9"/>
      <c r="AY6848" s="9"/>
      <c r="BB6848" s="9"/>
    </row>
    <row r="6849" spans="3:54">
      <c r="C6849" s="9"/>
      <c r="F6849" s="9"/>
      <c r="G6849" s="9"/>
      <c r="I6849" s="9"/>
      <c r="L6849" s="9"/>
      <c r="O6849" s="9"/>
      <c r="P6849" s="9"/>
      <c r="R6849" s="9"/>
      <c r="U6849" s="9"/>
      <c r="AP6849" s="9"/>
      <c r="AS6849" s="9"/>
      <c r="AV6849" s="9"/>
      <c r="AW6849" s="9"/>
      <c r="AY6849" s="9"/>
      <c r="BB6849" s="9"/>
    </row>
    <row r="6850" spans="3:54">
      <c r="C6850" s="9"/>
      <c r="F6850" s="9"/>
      <c r="G6850" s="9"/>
      <c r="I6850" s="9"/>
      <c r="L6850" s="9"/>
      <c r="O6850" s="9"/>
      <c r="P6850" s="9"/>
      <c r="R6850" s="9"/>
      <c r="U6850" s="9"/>
      <c r="AP6850" s="9"/>
      <c r="AS6850" s="9"/>
      <c r="AV6850" s="9"/>
      <c r="AW6850" s="9"/>
      <c r="AY6850" s="9"/>
      <c r="BB6850" s="9"/>
    </row>
    <row r="6851" spans="3:54">
      <c r="C6851" s="9"/>
      <c r="F6851" s="9"/>
      <c r="G6851" s="9"/>
      <c r="I6851" s="9"/>
      <c r="L6851" s="9"/>
      <c r="O6851" s="9"/>
      <c r="P6851" s="9"/>
      <c r="R6851" s="9"/>
      <c r="U6851" s="9"/>
      <c r="AP6851" s="9"/>
      <c r="AS6851" s="9"/>
      <c r="AV6851" s="9"/>
      <c r="AW6851" s="9"/>
      <c r="AY6851" s="9"/>
      <c r="BB6851" s="9"/>
    </row>
    <row r="6852" spans="3:54">
      <c r="C6852" s="9"/>
      <c r="F6852" s="9"/>
      <c r="G6852" s="9"/>
      <c r="I6852" s="9"/>
      <c r="L6852" s="9"/>
      <c r="O6852" s="9"/>
      <c r="P6852" s="9"/>
      <c r="R6852" s="9"/>
      <c r="U6852" s="9"/>
      <c r="AP6852" s="9"/>
      <c r="AS6852" s="9"/>
      <c r="AV6852" s="9"/>
      <c r="AW6852" s="9"/>
      <c r="AY6852" s="9"/>
      <c r="BB6852" s="9"/>
    </row>
    <row r="6853" spans="3:54">
      <c r="C6853" s="9"/>
      <c r="F6853" s="9"/>
      <c r="G6853" s="9"/>
      <c r="I6853" s="9"/>
      <c r="L6853" s="9"/>
      <c r="O6853" s="9"/>
      <c r="P6853" s="9"/>
      <c r="R6853" s="9"/>
      <c r="U6853" s="9"/>
      <c r="AP6853" s="9"/>
      <c r="AS6853" s="9"/>
      <c r="AV6853" s="9"/>
      <c r="AW6853" s="9"/>
      <c r="AY6853" s="9"/>
      <c r="BB6853" s="9"/>
    </row>
    <row r="6854" spans="3:54">
      <c r="C6854" s="9"/>
      <c r="F6854" s="9"/>
      <c r="G6854" s="9"/>
      <c r="I6854" s="9"/>
      <c r="L6854" s="9"/>
      <c r="O6854" s="9"/>
      <c r="P6854" s="9"/>
      <c r="R6854" s="9"/>
      <c r="U6854" s="9"/>
      <c r="AP6854" s="9"/>
      <c r="AS6854" s="9"/>
      <c r="AV6854" s="9"/>
      <c r="AW6854" s="9"/>
      <c r="AY6854" s="9"/>
      <c r="BB6854" s="9"/>
    </row>
    <row r="6855" spans="3:54">
      <c r="C6855" s="9"/>
      <c r="F6855" s="9"/>
      <c r="G6855" s="9"/>
      <c r="I6855" s="9"/>
      <c r="L6855" s="9"/>
      <c r="O6855" s="9"/>
      <c r="P6855" s="9"/>
      <c r="R6855" s="9"/>
      <c r="U6855" s="9"/>
      <c r="AP6855" s="9"/>
      <c r="AS6855" s="9"/>
      <c r="AV6855" s="9"/>
      <c r="AW6855" s="9"/>
      <c r="AY6855" s="9"/>
      <c r="BB6855" s="9"/>
    </row>
    <row r="6856" spans="3:54">
      <c r="C6856" s="9"/>
      <c r="F6856" s="9"/>
      <c r="G6856" s="9"/>
      <c r="I6856" s="9"/>
      <c r="L6856" s="9"/>
      <c r="O6856" s="9"/>
      <c r="P6856" s="9"/>
      <c r="R6856" s="9"/>
      <c r="U6856" s="9"/>
      <c r="AP6856" s="9"/>
      <c r="AS6856" s="9"/>
      <c r="AV6856" s="9"/>
      <c r="AW6856" s="9"/>
      <c r="AY6856" s="9"/>
      <c r="BB6856" s="9"/>
    </row>
    <row r="6857" spans="3:54">
      <c r="C6857" s="9"/>
      <c r="F6857" s="9"/>
      <c r="G6857" s="9"/>
      <c r="I6857" s="9"/>
      <c r="L6857" s="9"/>
      <c r="O6857" s="9"/>
      <c r="P6857" s="9"/>
      <c r="R6857" s="9"/>
      <c r="U6857" s="9"/>
      <c r="AP6857" s="9"/>
      <c r="AS6857" s="9"/>
      <c r="AV6857" s="9"/>
      <c r="AW6857" s="9"/>
      <c r="AY6857" s="9"/>
      <c r="BB6857" s="9"/>
    </row>
    <row r="6858" spans="3:54">
      <c r="C6858" s="9"/>
      <c r="F6858" s="9"/>
      <c r="G6858" s="9"/>
      <c r="I6858" s="9"/>
      <c r="L6858" s="9"/>
      <c r="O6858" s="9"/>
      <c r="P6858" s="9"/>
      <c r="R6858" s="9"/>
      <c r="U6858" s="9"/>
      <c r="AP6858" s="9"/>
      <c r="AS6858" s="9"/>
      <c r="AV6858" s="9"/>
      <c r="AW6858" s="9"/>
      <c r="AY6858" s="9"/>
      <c r="BB6858" s="9"/>
    </row>
    <row r="6859" spans="3:54">
      <c r="C6859" s="9"/>
      <c r="F6859" s="9"/>
      <c r="G6859" s="9"/>
      <c r="I6859" s="9"/>
      <c r="L6859" s="9"/>
      <c r="O6859" s="9"/>
      <c r="P6859" s="9"/>
      <c r="R6859" s="9"/>
      <c r="U6859" s="9"/>
      <c r="AP6859" s="9"/>
      <c r="AS6859" s="9"/>
      <c r="AV6859" s="9"/>
      <c r="AW6859" s="9"/>
      <c r="AY6859" s="9"/>
      <c r="BB6859" s="9"/>
    </row>
    <row r="6860" spans="3:54">
      <c r="C6860" s="9"/>
      <c r="F6860" s="9"/>
      <c r="G6860" s="9"/>
      <c r="I6860" s="9"/>
      <c r="L6860" s="9"/>
      <c r="O6860" s="9"/>
      <c r="P6860" s="9"/>
      <c r="R6860" s="9"/>
      <c r="U6860" s="9"/>
      <c r="AP6860" s="9"/>
      <c r="AS6860" s="9"/>
      <c r="AV6860" s="9"/>
      <c r="AW6860" s="9"/>
      <c r="AY6860" s="9"/>
      <c r="BB6860" s="9"/>
    </row>
    <row r="6861" spans="3:54">
      <c r="C6861" s="9"/>
      <c r="F6861" s="9"/>
      <c r="G6861" s="9"/>
      <c r="I6861" s="9"/>
      <c r="L6861" s="9"/>
      <c r="O6861" s="9"/>
      <c r="P6861" s="9"/>
      <c r="R6861" s="9"/>
      <c r="U6861" s="9"/>
      <c r="AP6861" s="9"/>
      <c r="AS6861" s="9"/>
      <c r="AV6861" s="9"/>
      <c r="AW6861" s="9"/>
      <c r="AY6861" s="9"/>
      <c r="BB6861" s="9"/>
    </row>
    <row r="6862" spans="3:54">
      <c r="C6862" s="9"/>
      <c r="F6862" s="9"/>
      <c r="G6862" s="9"/>
      <c r="I6862" s="9"/>
      <c r="L6862" s="9"/>
      <c r="O6862" s="9"/>
      <c r="P6862" s="9"/>
      <c r="R6862" s="9"/>
      <c r="U6862" s="9"/>
      <c r="AP6862" s="9"/>
      <c r="AS6862" s="9"/>
      <c r="AV6862" s="9"/>
      <c r="AW6862" s="9"/>
      <c r="AY6862" s="9"/>
      <c r="BB6862" s="9"/>
    </row>
    <row r="6863" spans="3:54">
      <c r="C6863" s="9"/>
      <c r="F6863" s="9"/>
      <c r="G6863" s="9"/>
      <c r="I6863" s="9"/>
      <c r="L6863" s="9"/>
      <c r="O6863" s="9"/>
      <c r="P6863" s="9"/>
      <c r="R6863" s="9"/>
      <c r="U6863" s="9"/>
      <c r="AP6863" s="9"/>
      <c r="AS6863" s="9"/>
      <c r="AV6863" s="9"/>
      <c r="AW6863" s="9"/>
      <c r="AY6863" s="9"/>
      <c r="BB6863" s="9"/>
    </row>
    <row r="6864" spans="3:54">
      <c r="C6864" s="9"/>
      <c r="F6864" s="9"/>
      <c r="G6864" s="9"/>
      <c r="I6864" s="9"/>
      <c r="L6864" s="9"/>
      <c r="O6864" s="9"/>
      <c r="P6864" s="9"/>
      <c r="R6864" s="9"/>
      <c r="U6864" s="9"/>
      <c r="AP6864" s="9"/>
      <c r="AS6864" s="9"/>
      <c r="AV6864" s="9"/>
      <c r="AW6864" s="9"/>
      <c r="AY6864" s="9"/>
      <c r="BB6864" s="9"/>
    </row>
    <row r="6865" spans="3:54">
      <c r="C6865" s="9"/>
      <c r="F6865" s="9"/>
      <c r="G6865" s="9"/>
      <c r="I6865" s="9"/>
      <c r="L6865" s="9"/>
      <c r="O6865" s="9"/>
      <c r="P6865" s="9"/>
      <c r="R6865" s="9"/>
      <c r="U6865" s="9"/>
      <c r="AP6865" s="9"/>
      <c r="AS6865" s="9"/>
      <c r="AV6865" s="9"/>
      <c r="AW6865" s="9"/>
      <c r="AY6865" s="9"/>
      <c r="BB6865" s="9"/>
    </row>
    <row r="6866" spans="3:54">
      <c r="C6866" s="9"/>
      <c r="F6866" s="9"/>
      <c r="G6866" s="9"/>
      <c r="I6866" s="9"/>
      <c r="L6866" s="9"/>
      <c r="O6866" s="9"/>
      <c r="P6866" s="9"/>
      <c r="R6866" s="9"/>
      <c r="U6866" s="9"/>
      <c r="AP6866" s="9"/>
      <c r="AS6866" s="9"/>
      <c r="AV6866" s="9"/>
      <c r="AW6866" s="9"/>
      <c r="AY6866" s="9"/>
      <c r="BB6866" s="9"/>
    </row>
    <row r="6867" spans="3:54">
      <c r="C6867" s="9"/>
      <c r="F6867" s="9"/>
      <c r="G6867" s="9"/>
      <c r="I6867" s="9"/>
      <c r="L6867" s="9"/>
      <c r="O6867" s="9"/>
      <c r="P6867" s="9"/>
      <c r="R6867" s="9"/>
      <c r="U6867" s="9"/>
      <c r="AP6867" s="9"/>
      <c r="AS6867" s="9"/>
      <c r="AV6867" s="9"/>
      <c r="AW6867" s="9"/>
      <c r="AY6867" s="9"/>
      <c r="BB6867" s="9"/>
    </row>
    <row r="6868" spans="3:54">
      <c r="C6868" s="9"/>
      <c r="F6868" s="9"/>
      <c r="G6868" s="9"/>
      <c r="I6868" s="9"/>
      <c r="L6868" s="9"/>
      <c r="O6868" s="9"/>
      <c r="P6868" s="9"/>
      <c r="R6868" s="9"/>
      <c r="U6868" s="9"/>
      <c r="AP6868" s="9"/>
      <c r="AS6868" s="9"/>
      <c r="AV6868" s="9"/>
      <c r="AW6868" s="9"/>
      <c r="AY6868" s="9"/>
      <c r="BB6868" s="9"/>
    </row>
    <row r="6869" spans="3:54">
      <c r="C6869" s="9"/>
      <c r="F6869" s="9"/>
      <c r="G6869" s="9"/>
      <c r="I6869" s="9"/>
      <c r="L6869" s="9"/>
      <c r="O6869" s="9"/>
      <c r="P6869" s="9"/>
      <c r="R6869" s="9"/>
      <c r="U6869" s="9"/>
      <c r="AP6869" s="9"/>
      <c r="AS6869" s="9"/>
      <c r="AV6869" s="9"/>
      <c r="AW6869" s="9"/>
      <c r="AY6869" s="9"/>
      <c r="BB6869" s="9"/>
    </row>
    <row r="6870" spans="3:54">
      <c r="C6870" s="9"/>
      <c r="F6870" s="9"/>
      <c r="G6870" s="9"/>
      <c r="I6870" s="9"/>
      <c r="L6870" s="9"/>
      <c r="O6870" s="9"/>
      <c r="P6870" s="9"/>
      <c r="R6870" s="9"/>
      <c r="U6870" s="9"/>
      <c r="AP6870" s="9"/>
      <c r="AS6870" s="9"/>
      <c r="AV6870" s="9"/>
      <c r="AW6870" s="9"/>
      <c r="AY6870" s="9"/>
      <c r="BB6870" s="9"/>
    </row>
    <row r="6871" spans="3:54">
      <c r="C6871" s="9"/>
      <c r="F6871" s="9"/>
      <c r="G6871" s="9"/>
      <c r="I6871" s="9"/>
      <c r="L6871" s="9"/>
      <c r="O6871" s="9"/>
      <c r="P6871" s="9"/>
      <c r="R6871" s="9"/>
      <c r="U6871" s="9"/>
      <c r="AP6871" s="9"/>
      <c r="AS6871" s="9"/>
      <c r="AV6871" s="9"/>
      <c r="AW6871" s="9"/>
      <c r="AY6871" s="9"/>
      <c r="BB6871" s="9"/>
    </row>
    <row r="6872" spans="3:54">
      <c r="C6872" s="9"/>
      <c r="F6872" s="9"/>
      <c r="G6872" s="9"/>
      <c r="I6872" s="9"/>
      <c r="L6872" s="9"/>
      <c r="O6872" s="9"/>
      <c r="P6872" s="9"/>
      <c r="R6872" s="9"/>
      <c r="U6872" s="9"/>
      <c r="AP6872" s="9"/>
      <c r="AS6872" s="9"/>
      <c r="AV6872" s="9"/>
      <c r="AW6872" s="9"/>
      <c r="AY6872" s="9"/>
      <c r="BB6872" s="9"/>
    </row>
    <row r="6873" spans="3:54">
      <c r="C6873" s="9"/>
      <c r="F6873" s="9"/>
      <c r="G6873" s="9"/>
      <c r="I6873" s="9"/>
      <c r="L6873" s="9"/>
      <c r="O6873" s="9"/>
      <c r="P6873" s="9"/>
      <c r="R6873" s="9"/>
      <c r="U6873" s="9"/>
      <c r="AP6873" s="9"/>
      <c r="AS6873" s="9"/>
      <c r="AV6873" s="9"/>
      <c r="AW6873" s="9"/>
      <c r="AY6873" s="9"/>
      <c r="BB6873" s="9"/>
    </row>
    <row r="6874" spans="3:54">
      <c r="C6874" s="9"/>
      <c r="F6874" s="9"/>
      <c r="G6874" s="9"/>
      <c r="I6874" s="9"/>
      <c r="L6874" s="9"/>
      <c r="O6874" s="9"/>
      <c r="P6874" s="9"/>
      <c r="R6874" s="9"/>
      <c r="U6874" s="9"/>
      <c r="AP6874" s="9"/>
      <c r="AS6874" s="9"/>
      <c r="AV6874" s="9"/>
      <c r="AW6874" s="9"/>
      <c r="AY6874" s="9"/>
      <c r="BB6874" s="9"/>
    </row>
    <row r="6875" spans="3:54">
      <c r="C6875" s="9"/>
      <c r="F6875" s="9"/>
      <c r="G6875" s="9"/>
      <c r="I6875" s="9"/>
      <c r="L6875" s="9"/>
      <c r="O6875" s="9"/>
      <c r="P6875" s="9"/>
      <c r="R6875" s="9"/>
      <c r="U6875" s="9"/>
      <c r="AP6875" s="9"/>
      <c r="AS6875" s="9"/>
      <c r="AV6875" s="9"/>
      <c r="AW6875" s="9"/>
      <c r="AY6875" s="9"/>
      <c r="BB6875" s="9"/>
    </row>
    <row r="6876" spans="3:54">
      <c r="C6876" s="9"/>
      <c r="F6876" s="9"/>
      <c r="G6876" s="9"/>
      <c r="I6876" s="9"/>
      <c r="L6876" s="9"/>
      <c r="O6876" s="9"/>
      <c r="P6876" s="9"/>
      <c r="R6876" s="9"/>
      <c r="U6876" s="9"/>
      <c r="AP6876" s="9"/>
      <c r="AS6876" s="9"/>
      <c r="AV6876" s="9"/>
      <c r="AW6876" s="9"/>
      <c r="AY6876" s="9"/>
      <c r="BB6876" s="9"/>
    </row>
    <row r="6877" spans="3:54">
      <c r="C6877" s="9"/>
      <c r="F6877" s="9"/>
      <c r="G6877" s="9"/>
      <c r="I6877" s="9"/>
      <c r="L6877" s="9"/>
      <c r="O6877" s="9"/>
      <c r="P6877" s="9"/>
      <c r="R6877" s="9"/>
      <c r="U6877" s="9"/>
      <c r="AP6877" s="9"/>
      <c r="AS6877" s="9"/>
      <c r="AV6877" s="9"/>
      <c r="AW6877" s="9"/>
      <c r="AY6877" s="9"/>
      <c r="BB6877" s="9"/>
    </row>
    <row r="6878" spans="3:54">
      <c r="C6878" s="9"/>
      <c r="F6878" s="9"/>
      <c r="G6878" s="9"/>
      <c r="I6878" s="9"/>
      <c r="L6878" s="9"/>
      <c r="O6878" s="9"/>
      <c r="P6878" s="9"/>
      <c r="R6878" s="9"/>
      <c r="U6878" s="9"/>
      <c r="AP6878" s="9"/>
      <c r="AS6878" s="9"/>
      <c r="AV6878" s="9"/>
      <c r="AW6878" s="9"/>
      <c r="AY6878" s="9"/>
      <c r="BB6878" s="9"/>
    </row>
    <row r="6879" spans="3:54">
      <c r="C6879" s="9"/>
      <c r="F6879" s="9"/>
      <c r="G6879" s="9"/>
      <c r="I6879" s="9"/>
      <c r="L6879" s="9"/>
      <c r="O6879" s="9"/>
      <c r="P6879" s="9"/>
      <c r="R6879" s="9"/>
      <c r="U6879" s="9"/>
      <c r="AP6879" s="9"/>
      <c r="AS6879" s="9"/>
      <c r="AV6879" s="9"/>
      <c r="AW6879" s="9"/>
      <c r="AY6879" s="9"/>
      <c r="BB6879" s="9"/>
    </row>
    <row r="6880" spans="3:54">
      <c r="C6880" s="9"/>
      <c r="F6880" s="9"/>
      <c r="G6880" s="9"/>
      <c r="I6880" s="9"/>
      <c r="L6880" s="9"/>
      <c r="O6880" s="9"/>
      <c r="P6880" s="9"/>
      <c r="R6880" s="9"/>
      <c r="U6880" s="9"/>
      <c r="AP6880" s="9"/>
      <c r="AS6880" s="9"/>
      <c r="AV6880" s="9"/>
      <c r="AW6880" s="9"/>
      <c r="AY6880" s="9"/>
      <c r="BB6880" s="9"/>
    </row>
    <row r="6881" spans="3:54">
      <c r="C6881" s="9"/>
      <c r="F6881" s="9"/>
      <c r="G6881" s="9"/>
      <c r="I6881" s="9"/>
      <c r="L6881" s="9"/>
      <c r="O6881" s="9"/>
      <c r="P6881" s="9"/>
      <c r="R6881" s="9"/>
      <c r="U6881" s="9"/>
      <c r="AP6881" s="9"/>
      <c r="AS6881" s="9"/>
      <c r="AV6881" s="9"/>
      <c r="AW6881" s="9"/>
      <c r="AY6881" s="9"/>
      <c r="BB6881" s="9"/>
    </row>
    <row r="6882" spans="3:54">
      <c r="C6882" s="9"/>
      <c r="F6882" s="9"/>
      <c r="G6882" s="9"/>
      <c r="I6882" s="9"/>
      <c r="L6882" s="9"/>
      <c r="O6882" s="9"/>
      <c r="P6882" s="9"/>
      <c r="R6882" s="9"/>
      <c r="U6882" s="9"/>
      <c r="AP6882" s="9"/>
      <c r="AS6882" s="9"/>
      <c r="AV6882" s="9"/>
      <c r="AW6882" s="9"/>
      <c r="AY6882" s="9"/>
      <c r="BB6882" s="9"/>
    </row>
    <row r="6883" spans="3:54">
      <c r="C6883" s="9"/>
      <c r="F6883" s="9"/>
      <c r="G6883" s="9"/>
      <c r="I6883" s="9"/>
      <c r="L6883" s="9"/>
      <c r="O6883" s="9"/>
      <c r="P6883" s="9"/>
      <c r="R6883" s="9"/>
      <c r="U6883" s="9"/>
      <c r="AP6883" s="9"/>
      <c r="AS6883" s="9"/>
      <c r="AV6883" s="9"/>
      <c r="AW6883" s="9"/>
      <c r="AY6883" s="9"/>
      <c r="BB6883" s="9"/>
    </row>
    <row r="6884" spans="3:54">
      <c r="C6884" s="9"/>
      <c r="F6884" s="9"/>
      <c r="G6884" s="9"/>
      <c r="I6884" s="9"/>
      <c r="L6884" s="9"/>
      <c r="O6884" s="9"/>
      <c r="P6884" s="9"/>
      <c r="R6884" s="9"/>
      <c r="U6884" s="9"/>
      <c r="AP6884" s="9"/>
      <c r="AS6884" s="9"/>
      <c r="AV6884" s="9"/>
      <c r="AW6884" s="9"/>
      <c r="AY6884" s="9"/>
      <c r="BB6884" s="9"/>
    </row>
    <row r="6885" spans="3:54">
      <c r="C6885" s="9"/>
      <c r="F6885" s="9"/>
      <c r="G6885" s="9"/>
      <c r="I6885" s="9"/>
      <c r="L6885" s="9"/>
      <c r="O6885" s="9"/>
      <c r="P6885" s="9"/>
      <c r="R6885" s="9"/>
      <c r="U6885" s="9"/>
      <c r="AP6885" s="9"/>
      <c r="AS6885" s="9"/>
      <c r="AV6885" s="9"/>
      <c r="AW6885" s="9"/>
      <c r="AY6885" s="9"/>
      <c r="BB6885" s="9"/>
    </row>
    <row r="6886" spans="3:54">
      <c r="C6886" s="9"/>
      <c r="F6886" s="9"/>
      <c r="G6886" s="9"/>
      <c r="I6886" s="9"/>
      <c r="L6886" s="9"/>
      <c r="O6886" s="9"/>
      <c r="P6886" s="9"/>
      <c r="R6886" s="9"/>
      <c r="U6886" s="9"/>
      <c r="AP6886" s="9"/>
      <c r="AS6886" s="9"/>
      <c r="AV6886" s="9"/>
      <c r="AW6886" s="9"/>
      <c r="AY6886" s="9"/>
      <c r="BB6886" s="9"/>
    </row>
    <row r="6887" spans="3:54">
      <c r="C6887" s="9"/>
      <c r="F6887" s="9"/>
      <c r="G6887" s="9"/>
      <c r="I6887" s="9"/>
      <c r="L6887" s="9"/>
      <c r="O6887" s="9"/>
      <c r="P6887" s="9"/>
      <c r="R6887" s="9"/>
      <c r="U6887" s="9"/>
      <c r="AP6887" s="9"/>
      <c r="AS6887" s="9"/>
      <c r="AV6887" s="9"/>
      <c r="AW6887" s="9"/>
      <c r="AY6887" s="9"/>
      <c r="BB6887" s="9"/>
    </row>
    <row r="6888" spans="3:54">
      <c r="C6888" s="9"/>
      <c r="F6888" s="9"/>
      <c r="G6888" s="9"/>
      <c r="I6888" s="9"/>
      <c r="L6888" s="9"/>
      <c r="O6888" s="9"/>
      <c r="P6888" s="9"/>
      <c r="R6888" s="9"/>
      <c r="U6888" s="9"/>
      <c r="AP6888" s="9"/>
      <c r="AS6888" s="9"/>
      <c r="AV6888" s="9"/>
      <c r="AW6888" s="9"/>
      <c r="AY6888" s="9"/>
      <c r="BB6888" s="9"/>
    </row>
    <row r="6889" spans="3:54">
      <c r="C6889" s="9"/>
      <c r="F6889" s="9"/>
      <c r="G6889" s="9"/>
      <c r="I6889" s="9"/>
      <c r="L6889" s="9"/>
      <c r="O6889" s="9"/>
      <c r="P6889" s="9"/>
      <c r="R6889" s="9"/>
      <c r="U6889" s="9"/>
      <c r="AP6889" s="9"/>
      <c r="AS6889" s="9"/>
      <c r="AV6889" s="9"/>
      <c r="AW6889" s="9"/>
      <c r="AY6889" s="9"/>
      <c r="BB6889" s="9"/>
    </row>
    <row r="6890" spans="3:54">
      <c r="C6890" s="9"/>
      <c r="F6890" s="9"/>
      <c r="G6890" s="9"/>
      <c r="I6890" s="9"/>
      <c r="L6890" s="9"/>
      <c r="O6890" s="9"/>
      <c r="P6890" s="9"/>
      <c r="R6890" s="9"/>
      <c r="U6890" s="9"/>
      <c r="AP6890" s="9"/>
      <c r="AS6890" s="9"/>
      <c r="AV6890" s="9"/>
      <c r="AW6890" s="9"/>
      <c r="AY6890" s="9"/>
      <c r="BB6890" s="9"/>
    </row>
    <row r="6891" spans="3:54">
      <c r="C6891" s="9"/>
      <c r="F6891" s="9"/>
      <c r="G6891" s="9"/>
      <c r="I6891" s="9"/>
      <c r="L6891" s="9"/>
      <c r="O6891" s="9"/>
      <c r="P6891" s="9"/>
      <c r="R6891" s="9"/>
      <c r="U6891" s="9"/>
      <c r="AP6891" s="9"/>
      <c r="AS6891" s="9"/>
      <c r="AV6891" s="9"/>
      <c r="AW6891" s="9"/>
      <c r="AY6891" s="9"/>
      <c r="BB6891" s="9"/>
    </row>
    <row r="6892" spans="3:54">
      <c r="C6892" s="9"/>
      <c r="F6892" s="9"/>
      <c r="G6892" s="9"/>
      <c r="I6892" s="9"/>
      <c r="L6892" s="9"/>
      <c r="O6892" s="9"/>
      <c r="P6892" s="9"/>
      <c r="R6892" s="9"/>
      <c r="U6892" s="9"/>
      <c r="AP6892" s="9"/>
      <c r="AS6892" s="9"/>
      <c r="AV6892" s="9"/>
      <c r="AW6892" s="9"/>
      <c r="AY6892" s="9"/>
      <c r="BB6892" s="9"/>
    </row>
    <row r="6893" spans="3:54">
      <c r="C6893" s="9"/>
      <c r="F6893" s="9"/>
      <c r="G6893" s="9"/>
      <c r="I6893" s="9"/>
      <c r="L6893" s="9"/>
      <c r="O6893" s="9"/>
      <c r="P6893" s="9"/>
      <c r="R6893" s="9"/>
      <c r="U6893" s="9"/>
      <c r="AP6893" s="9"/>
      <c r="AS6893" s="9"/>
      <c r="AV6893" s="9"/>
      <c r="AW6893" s="9"/>
      <c r="AY6893" s="9"/>
      <c r="BB6893" s="9"/>
    </row>
    <row r="6894" spans="3:54">
      <c r="C6894" s="9"/>
      <c r="F6894" s="9"/>
      <c r="G6894" s="9"/>
      <c r="I6894" s="9"/>
      <c r="L6894" s="9"/>
      <c r="O6894" s="9"/>
      <c r="P6894" s="9"/>
      <c r="R6894" s="9"/>
      <c r="U6894" s="9"/>
      <c r="AP6894" s="9"/>
      <c r="AS6894" s="9"/>
      <c r="AV6894" s="9"/>
      <c r="AW6894" s="9"/>
      <c r="AY6894" s="9"/>
      <c r="BB6894" s="9"/>
    </row>
    <row r="6895" spans="3:54">
      <c r="C6895" s="9"/>
      <c r="F6895" s="9"/>
      <c r="G6895" s="9"/>
      <c r="I6895" s="9"/>
      <c r="L6895" s="9"/>
      <c r="O6895" s="9"/>
      <c r="P6895" s="9"/>
      <c r="R6895" s="9"/>
      <c r="U6895" s="9"/>
      <c r="AP6895" s="9"/>
      <c r="AS6895" s="9"/>
      <c r="AV6895" s="9"/>
      <c r="AW6895" s="9"/>
      <c r="AY6895" s="9"/>
      <c r="BB6895" s="9"/>
    </row>
    <row r="6896" spans="3:54">
      <c r="C6896" s="9"/>
      <c r="F6896" s="9"/>
      <c r="G6896" s="9"/>
      <c r="I6896" s="9"/>
      <c r="L6896" s="9"/>
      <c r="O6896" s="9"/>
      <c r="P6896" s="9"/>
      <c r="R6896" s="9"/>
      <c r="U6896" s="9"/>
      <c r="AP6896" s="9"/>
      <c r="AS6896" s="9"/>
      <c r="AV6896" s="9"/>
      <c r="AW6896" s="9"/>
      <c r="AY6896" s="9"/>
      <c r="BB6896" s="9"/>
    </row>
    <row r="6897" spans="3:54">
      <c r="C6897" s="9"/>
      <c r="F6897" s="9"/>
      <c r="G6897" s="9"/>
      <c r="I6897" s="9"/>
      <c r="L6897" s="9"/>
      <c r="O6897" s="9"/>
      <c r="P6897" s="9"/>
      <c r="R6897" s="9"/>
      <c r="U6897" s="9"/>
      <c r="AP6897" s="9"/>
      <c r="AS6897" s="9"/>
      <c r="AV6897" s="9"/>
      <c r="AW6897" s="9"/>
      <c r="AY6897" s="9"/>
      <c r="BB6897" s="9"/>
    </row>
    <row r="6898" spans="3:54">
      <c r="C6898" s="9"/>
      <c r="F6898" s="9"/>
      <c r="G6898" s="9"/>
      <c r="I6898" s="9"/>
      <c r="L6898" s="9"/>
      <c r="O6898" s="9"/>
      <c r="P6898" s="9"/>
      <c r="R6898" s="9"/>
      <c r="U6898" s="9"/>
      <c r="AP6898" s="9"/>
      <c r="AS6898" s="9"/>
      <c r="AV6898" s="9"/>
      <c r="AW6898" s="9"/>
      <c r="AY6898" s="9"/>
      <c r="BB6898" s="9"/>
    </row>
    <row r="6899" spans="3:54">
      <c r="C6899" s="9"/>
      <c r="F6899" s="9"/>
      <c r="G6899" s="9"/>
      <c r="I6899" s="9"/>
      <c r="L6899" s="9"/>
      <c r="O6899" s="9"/>
      <c r="P6899" s="9"/>
      <c r="R6899" s="9"/>
      <c r="U6899" s="9"/>
      <c r="AP6899" s="9"/>
      <c r="AS6899" s="9"/>
      <c r="AV6899" s="9"/>
      <c r="AW6899" s="9"/>
      <c r="AY6899" s="9"/>
      <c r="BB6899" s="9"/>
    </row>
    <row r="6900" spans="3:54">
      <c r="C6900" s="9"/>
      <c r="F6900" s="9"/>
      <c r="G6900" s="9"/>
      <c r="I6900" s="9"/>
      <c r="L6900" s="9"/>
      <c r="O6900" s="9"/>
      <c r="P6900" s="9"/>
      <c r="R6900" s="9"/>
      <c r="U6900" s="9"/>
      <c r="AP6900" s="9"/>
      <c r="AS6900" s="9"/>
      <c r="AV6900" s="9"/>
      <c r="AW6900" s="9"/>
      <c r="AY6900" s="9"/>
      <c r="BB6900" s="9"/>
    </row>
    <row r="6901" spans="3:54">
      <c r="C6901" s="9"/>
      <c r="F6901" s="9"/>
      <c r="G6901" s="9"/>
      <c r="I6901" s="9"/>
      <c r="L6901" s="9"/>
      <c r="O6901" s="9"/>
      <c r="P6901" s="9"/>
      <c r="R6901" s="9"/>
      <c r="U6901" s="9"/>
      <c r="AP6901" s="9"/>
      <c r="AS6901" s="9"/>
      <c r="AV6901" s="9"/>
      <c r="AW6901" s="9"/>
      <c r="AY6901" s="9"/>
      <c r="BB6901" s="9"/>
    </row>
    <row r="6902" spans="3:54">
      <c r="C6902" s="9"/>
      <c r="F6902" s="9"/>
      <c r="G6902" s="9"/>
      <c r="I6902" s="9"/>
      <c r="L6902" s="9"/>
      <c r="O6902" s="9"/>
      <c r="P6902" s="9"/>
      <c r="R6902" s="9"/>
      <c r="U6902" s="9"/>
      <c r="AP6902" s="9"/>
      <c r="AS6902" s="9"/>
      <c r="AV6902" s="9"/>
      <c r="AW6902" s="9"/>
      <c r="AY6902" s="9"/>
      <c r="BB6902" s="9"/>
    </row>
    <row r="6903" spans="3:54">
      <c r="C6903" s="9"/>
      <c r="F6903" s="9"/>
      <c r="G6903" s="9"/>
      <c r="I6903" s="9"/>
      <c r="L6903" s="9"/>
      <c r="O6903" s="9"/>
      <c r="P6903" s="9"/>
      <c r="R6903" s="9"/>
      <c r="U6903" s="9"/>
      <c r="AP6903" s="9"/>
      <c r="AS6903" s="9"/>
      <c r="AV6903" s="9"/>
      <c r="AW6903" s="9"/>
      <c r="AY6903" s="9"/>
      <c r="BB6903" s="9"/>
    </row>
    <row r="6904" spans="3:54">
      <c r="C6904" s="9"/>
      <c r="F6904" s="9"/>
      <c r="G6904" s="9"/>
      <c r="I6904" s="9"/>
      <c r="L6904" s="9"/>
      <c r="O6904" s="9"/>
      <c r="P6904" s="9"/>
      <c r="R6904" s="9"/>
      <c r="U6904" s="9"/>
      <c r="AP6904" s="9"/>
      <c r="AS6904" s="9"/>
      <c r="AV6904" s="9"/>
      <c r="AW6904" s="9"/>
      <c r="AY6904" s="9"/>
      <c r="BB6904" s="9"/>
    </row>
    <row r="6905" spans="3:54">
      <c r="C6905" s="9"/>
      <c r="F6905" s="9"/>
      <c r="G6905" s="9"/>
      <c r="I6905" s="9"/>
      <c r="L6905" s="9"/>
      <c r="O6905" s="9"/>
      <c r="P6905" s="9"/>
      <c r="R6905" s="9"/>
      <c r="U6905" s="9"/>
      <c r="AP6905" s="9"/>
      <c r="AS6905" s="9"/>
      <c r="AV6905" s="9"/>
      <c r="AW6905" s="9"/>
      <c r="AY6905" s="9"/>
      <c r="BB6905" s="9"/>
    </row>
    <row r="6906" spans="3:54">
      <c r="C6906" s="9"/>
      <c r="F6906" s="9"/>
      <c r="G6906" s="9"/>
      <c r="I6906" s="9"/>
      <c r="L6906" s="9"/>
      <c r="O6906" s="9"/>
      <c r="P6906" s="9"/>
      <c r="R6906" s="9"/>
      <c r="U6906" s="9"/>
      <c r="AP6906" s="9"/>
      <c r="AS6906" s="9"/>
      <c r="AV6906" s="9"/>
      <c r="AW6906" s="9"/>
      <c r="AY6906" s="9"/>
      <c r="BB6906" s="9"/>
    </row>
    <row r="6907" spans="3:54">
      <c r="C6907" s="9"/>
      <c r="F6907" s="9"/>
      <c r="G6907" s="9"/>
      <c r="I6907" s="9"/>
      <c r="L6907" s="9"/>
      <c r="O6907" s="9"/>
      <c r="P6907" s="9"/>
      <c r="R6907" s="9"/>
      <c r="U6907" s="9"/>
      <c r="AP6907" s="9"/>
      <c r="AS6907" s="9"/>
      <c r="AV6907" s="9"/>
      <c r="AW6907" s="9"/>
      <c r="AY6907" s="9"/>
      <c r="BB6907" s="9"/>
    </row>
    <row r="6908" spans="3:54">
      <c r="C6908" s="9"/>
      <c r="F6908" s="9"/>
      <c r="G6908" s="9"/>
      <c r="I6908" s="9"/>
      <c r="L6908" s="9"/>
      <c r="O6908" s="9"/>
      <c r="P6908" s="9"/>
      <c r="R6908" s="9"/>
      <c r="U6908" s="9"/>
      <c r="AP6908" s="9"/>
      <c r="AS6908" s="9"/>
      <c r="AV6908" s="9"/>
      <c r="AW6908" s="9"/>
      <c r="AY6908" s="9"/>
      <c r="BB6908" s="9"/>
    </row>
    <row r="6909" spans="3:54">
      <c r="C6909" s="9"/>
      <c r="F6909" s="9"/>
      <c r="G6909" s="9"/>
      <c r="I6909" s="9"/>
      <c r="L6909" s="9"/>
      <c r="O6909" s="9"/>
      <c r="P6909" s="9"/>
      <c r="R6909" s="9"/>
      <c r="U6909" s="9"/>
      <c r="AP6909" s="9"/>
      <c r="AS6909" s="9"/>
      <c r="AV6909" s="9"/>
      <c r="AW6909" s="9"/>
      <c r="AY6909" s="9"/>
      <c r="BB6909" s="9"/>
    </row>
    <row r="6910" spans="3:54">
      <c r="C6910" s="9"/>
      <c r="F6910" s="9"/>
      <c r="G6910" s="9"/>
      <c r="I6910" s="9"/>
      <c r="L6910" s="9"/>
      <c r="O6910" s="9"/>
      <c r="P6910" s="9"/>
      <c r="R6910" s="9"/>
      <c r="U6910" s="9"/>
      <c r="AP6910" s="9"/>
      <c r="AS6910" s="9"/>
      <c r="AV6910" s="9"/>
      <c r="AW6910" s="9"/>
      <c r="AY6910" s="9"/>
      <c r="BB6910" s="9"/>
    </row>
    <row r="6911" spans="3:54">
      <c r="C6911" s="9"/>
      <c r="F6911" s="9"/>
      <c r="G6911" s="9"/>
      <c r="I6911" s="9"/>
      <c r="L6911" s="9"/>
      <c r="O6911" s="9"/>
      <c r="P6911" s="9"/>
      <c r="R6911" s="9"/>
      <c r="U6911" s="9"/>
      <c r="AP6911" s="9"/>
      <c r="AS6911" s="9"/>
      <c r="AV6911" s="9"/>
      <c r="AW6911" s="9"/>
      <c r="AY6911" s="9"/>
      <c r="BB6911" s="9"/>
    </row>
    <row r="6912" spans="3:54">
      <c r="C6912" s="9"/>
      <c r="F6912" s="9"/>
      <c r="G6912" s="9"/>
      <c r="I6912" s="9"/>
      <c r="L6912" s="9"/>
      <c r="O6912" s="9"/>
      <c r="P6912" s="9"/>
      <c r="R6912" s="9"/>
      <c r="U6912" s="9"/>
      <c r="AP6912" s="9"/>
      <c r="AS6912" s="9"/>
      <c r="AV6912" s="9"/>
      <c r="AW6912" s="9"/>
      <c r="AY6912" s="9"/>
      <c r="BB6912" s="9"/>
    </row>
    <row r="6913" spans="3:54">
      <c r="C6913" s="9"/>
      <c r="F6913" s="9"/>
      <c r="G6913" s="9"/>
      <c r="I6913" s="9"/>
      <c r="L6913" s="9"/>
      <c r="O6913" s="9"/>
      <c r="P6913" s="9"/>
      <c r="R6913" s="9"/>
      <c r="U6913" s="9"/>
      <c r="AP6913" s="9"/>
      <c r="AS6913" s="9"/>
      <c r="AV6913" s="9"/>
      <c r="AW6913" s="9"/>
      <c r="AY6913" s="9"/>
      <c r="BB6913" s="9"/>
    </row>
    <row r="6914" spans="3:54">
      <c r="C6914" s="9"/>
      <c r="F6914" s="9"/>
      <c r="G6914" s="9"/>
      <c r="I6914" s="9"/>
      <c r="L6914" s="9"/>
      <c r="O6914" s="9"/>
      <c r="P6914" s="9"/>
      <c r="R6914" s="9"/>
      <c r="U6914" s="9"/>
      <c r="AP6914" s="9"/>
      <c r="AS6914" s="9"/>
      <c r="AV6914" s="9"/>
      <c r="AW6914" s="9"/>
      <c r="AY6914" s="9"/>
      <c r="BB6914" s="9"/>
    </row>
    <row r="6915" spans="3:54">
      <c r="C6915" s="9"/>
      <c r="F6915" s="9"/>
      <c r="G6915" s="9"/>
      <c r="I6915" s="9"/>
      <c r="L6915" s="9"/>
      <c r="O6915" s="9"/>
      <c r="P6915" s="9"/>
      <c r="R6915" s="9"/>
      <c r="U6915" s="9"/>
      <c r="AP6915" s="9"/>
      <c r="AS6915" s="9"/>
      <c r="AV6915" s="9"/>
      <c r="AW6915" s="9"/>
      <c r="AY6915" s="9"/>
      <c r="BB6915" s="9"/>
    </row>
    <row r="6916" spans="3:54">
      <c r="C6916" s="9"/>
      <c r="F6916" s="9"/>
      <c r="G6916" s="9"/>
      <c r="I6916" s="9"/>
      <c r="L6916" s="9"/>
      <c r="O6916" s="9"/>
      <c r="P6916" s="9"/>
      <c r="R6916" s="9"/>
      <c r="U6916" s="9"/>
      <c r="AP6916" s="9"/>
      <c r="AS6916" s="9"/>
      <c r="AV6916" s="9"/>
      <c r="AW6916" s="9"/>
      <c r="AY6916" s="9"/>
      <c r="BB6916" s="9"/>
    </row>
    <row r="6917" spans="3:54">
      <c r="C6917" s="9"/>
      <c r="F6917" s="9"/>
      <c r="G6917" s="9"/>
      <c r="I6917" s="9"/>
      <c r="L6917" s="9"/>
      <c r="O6917" s="9"/>
      <c r="P6917" s="9"/>
      <c r="R6917" s="9"/>
      <c r="U6917" s="9"/>
      <c r="AP6917" s="9"/>
      <c r="AS6917" s="9"/>
      <c r="AV6917" s="9"/>
      <c r="AW6917" s="9"/>
      <c r="AY6917" s="9"/>
      <c r="BB6917" s="9"/>
    </row>
    <row r="6918" spans="3:54">
      <c r="C6918" s="9"/>
      <c r="F6918" s="9"/>
      <c r="G6918" s="9"/>
      <c r="I6918" s="9"/>
      <c r="L6918" s="9"/>
      <c r="O6918" s="9"/>
      <c r="P6918" s="9"/>
      <c r="R6918" s="9"/>
      <c r="U6918" s="9"/>
      <c r="AP6918" s="9"/>
      <c r="AS6918" s="9"/>
      <c r="AV6918" s="9"/>
      <c r="AW6918" s="9"/>
      <c r="AY6918" s="9"/>
      <c r="BB6918" s="9"/>
    </row>
    <row r="6919" spans="3:54">
      <c r="C6919" s="9"/>
      <c r="F6919" s="9"/>
      <c r="G6919" s="9"/>
      <c r="I6919" s="9"/>
      <c r="L6919" s="9"/>
      <c r="O6919" s="9"/>
      <c r="P6919" s="9"/>
      <c r="R6919" s="9"/>
      <c r="U6919" s="9"/>
      <c r="AP6919" s="9"/>
      <c r="AS6919" s="9"/>
      <c r="AV6919" s="9"/>
      <c r="AW6919" s="9"/>
      <c r="AY6919" s="9"/>
      <c r="BB6919" s="9"/>
    </row>
    <row r="6920" spans="3:54">
      <c r="C6920" s="9"/>
      <c r="F6920" s="9"/>
      <c r="G6920" s="9"/>
      <c r="I6920" s="9"/>
      <c r="L6920" s="9"/>
      <c r="O6920" s="9"/>
      <c r="P6920" s="9"/>
      <c r="R6920" s="9"/>
      <c r="U6920" s="9"/>
      <c r="AP6920" s="9"/>
      <c r="AS6920" s="9"/>
      <c r="AV6920" s="9"/>
      <c r="AW6920" s="9"/>
      <c r="AY6920" s="9"/>
      <c r="BB6920" s="9"/>
    </row>
    <row r="6921" spans="3:54">
      <c r="C6921" s="9"/>
      <c r="F6921" s="9"/>
      <c r="G6921" s="9"/>
      <c r="I6921" s="9"/>
      <c r="L6921" s="9"/>
      <c r="O6921" s="9"/>
      <c r="P6921" s="9"/>
      <c r="R6921" s="9"/>
      <c r="U6921" s="9"/>
      <c r="AP6921" s="9"/>
      <c r="AS6921" s="9"/>
      <c r="AV6921" s="9"/>
      <c r="AW6921" s="9"/>
      <c r="AY6921" s="9"/>
      <c r="BB6921" s="9"/>
    </row>
    <row r="6922" spans="3:54">
      <c r="C6922" s="9"/>
      <c r="F6922" s="9"/>
      <c r="G6922" s="9"/>
      <c r="I6922" s="9"/>
      <c r="L6922" s="9"/>
      <c r="O6922" s="9"/>
      <c r="P6922" s="9"/>
      <c r="R6922" s="9"/>
      <c r="U6922" s="9"/>
      <c r="AP6922" s="9"/>
      <c r="AS6922" s="9"/>
      <c r="AV6922" s="9"/>
      <c r="AW6922" s="9"/>
      <c r="AY6922" s="9"/>
      <c r="BB6922" s="9"/>
    </row>
    <row r="6923" spans="3:54">
      <c r="C6923" s="9"/>
      <c r="F6923" s="9"/>
      <c r="G6923" s="9"/>
      <c r="I6923" s="9"/>
      <c r="L6923" s="9"/>
      <c r="O6923" s="9"/>
      <c r="P6923" s="9"/>
      <c r="R6923" s="9"/>
      <c r="U6923" s="9"/>
      <c r="AP6923" s="9"/>
      <c r="AS6923" s="9"/>
      <c r="AV6923" s="9"/>
      <c r="AW6923" s="9"/>
      <c r="AY6923" s="9"/>
      <c r="BB6923" s="9"/>
    </row>
    <row r="6924" spans="3:54">
      <c r="C6924" s="9"/>
      <c r="F6924" s="9"/>
      <c r="G6924" s="9"/>
      <c r="I6924" s="9"/>
      <c r="L6924" s="9"/>
      <c r="O6924" s="9"/>
      <c r="P6924" s="9"/>
      <c r="R6924" s="9"/>
      <c r="U6924" s="9"/>
      <c r="AP6924" s="9"/>
      <c r="AS6924" s="9"/>
      <c r="AV6924" s="9"/>
      <c r="AW6924" s="9"/>
      <c r="AY6924" s="9"/>
      <c r="BB6924" s="9"/>
    </row>
    <row r="6925" spans="3:54">
      <c r="C6925" s="9"/>
      <c r="F6925" s="9"/>
      <c r="G6925" s="9"/>
      <c r="I6925" s="9"/>
      <c r="L6925" s="9"/>
      <c r="O6925" s="9"/>
      <c r="P6925" s="9"/>
      <c r="R6925" s="9"/>
      <c r="U6925" s="9"/>
      <c r="AP6925" s="9"/>
      <c r="AS6925" s="9"/>
      <c r="AV6925" s="9"/>
      <c r="AW6925" s="9"/>
      <c r="AY6925" s="9"/>
      <c r="BB6925" s="9"/>
    </row>
    <row r="6926" spans="3:54">
      <c r="C6926" s="9"/>
      <c r="F6926" s="9"/>
      <c r="G6926" s="9"/>
      <c r="I6926" s="9"/>
      <c r="L6926" s="9"/>
      <c r="O6926" s="9"/>
      <c r="P6926" s="9"/>
      <c r="R6926" s="9"/>
      <c r="U6926" s="9"/>
      <c r="AP6926" s="9"/>
      <c r="AS6926" s="9"/>
      <c r="AV6926" s="9"/>
      <c r="AW6926" s="9"/>
      <c r="AY6926" s="9"/>
      <c r="BB6926" s="9"/>
    </row>
    <row r="6927" spans="3:54">
      <c r="C6927" s="9"/>
      <c r="F6927" s="9"/>
      <c r="G6927" s="9"/>
      <c r="I6927" s="9"/>
      <c r="L6927" s="9"/>
      <c r="O6927" s="9"/>
      <c r="P6927" s="9"/>
      <c r="R6927" s="9"/>
      <c r="U6927" s="9"/>
      <c r="AP6927" s="9"/>
      <c r="AS6927" s="9"/>
      <c r="AV6927" s="9"/>
      <c r="AW6927" s="9"/>
      <c r="AY6927" s="9"/>
      <c r="BB6927" s="9"/>
    </row>
    <row r="6928" spans="3:54">
      <c r="C6928" s="9"/>
      <c r="F6928" s="9"/>
      <c r="G6928" s="9"/>
      <c r="I6928" s="9"/>
      <c r="L6928" s="9"/>
      <c r="O6928" s="9"/>
      <c r="P6928" s="9"/>
      <c r="R6928" s="9"/>
      <c r="U6928" s="9"/>
      <c r="AP6928" s="9"/>
      <c r="AS6928" s="9"/>
      <c r="AV6928" s="9"/>
      <c r="AW6928" s="9"/>
      <c r="AY6928" s="9"/>
      <c r="BB6928" s="9"/>
    </row>
    <row r="6929" spans="3:54">
      <c r="C6929" s="9"/>
      <c r="F6929" s="9"/>
      <c r="G6929" s="9"/>
      <c r="I6929" s="9"/>
      <c r="L6929" s="9"/>
      <c r="O6929" s="9"/>
      <c r="P6929" s="9"/>
      <c r="R6929" s="9"/>
      <c r="U6929" s="9"/>
      <c r="AP6929" s="9"/>
      <c r="AS6929" s="9"/>
      <c r="AV6929" s="9"/>
      <c r="AW6929" s="9"/>
      <c r="AY6929" s="9"/>
      <c r="BB6929" s="9"/>
    </row>
    <row r="6930" spans="3:54">
      <c r="C6930" s="9"/>
      <c r="F6930" s="9"/>
      <c r="G6930" s="9"/>
      <c r="I6930" s="9"/>
      <c r="L6930" s="9"/>
      <c r="O6930" s="9"/>
      <c r="P6930" s="9"/>
      <c r="R6930" s="9"/>
      <c r="U6930" s="9"/>
      <c r="AP6930" s="9"/>
      <c r="AS6930" s="9"/>
      <c r="AV6930" s="9"/>
      <c r="AW6930" s="9"/>
      <c r="AY6930" s="9"/>
      <c r="BB6930" s="9"/>
    </row>
    <row r="6931" spans="3:54">
      <c r="C6931" s="9"/>
      <c r="F6931" s="9"/>
      <c r="G6931" s="9"/>
      <c r="I6931" s="9"/>
      <c r="L6931" s="9"/>
      <c r="O6931" s="9"/>
      <c r="P6931" s="9"/>
      <c r="R6931" s="9"/>
      <c r="U6931" s="9"/>
      <c r="AP6931" s="9"/>
      <c r="AS6931" s="9"/>
      <c r="AV6931" s="9"/>
      <c r="AW6931" s="9"/>
      <c r="AY6931" s="9"/>
      <c r="BB6931" s="9"/>
    </row>
    <row r="6932" spans="3:54">
      <c r="C6932" s="9"/>
      <c r="F6932" s="9"/>
      <c r="G6932" s="9"/>
      <c r="I6932" s="9"/>
      <c r="L6932" s="9"/>
      <c r="O6932" s="9"/>
      <c r="P6932" s="9"/>
      <c r="R6932" s="9"/>
      <c r="U6932" s="9"/>
      <c r="AP6932" s="9"/>
      <c r="AS6932" s="9"/>
      <c r="AV6932" s="9"/>
      <c r="AW6932" s="9"/>
      <c r="AY6932" s="9"/>
      <c r="BB6932" s="9"/>
    </row>
    <row r="6933" spans="3:54">
      <c r="C6933" s="9"/>
      <c r="F6933" s="9"/>
      <c r="G6933" s="9"/>
      <c r="I6933" s="9"/>
      <c r="L6933" s="9"/>
      <c r="O6933" s="9"/>
      <c r="P6933" s="9"/>
      <c r="R6933" s="9"/>
      <c r="U6933" s="9"/>
      <c r="AP6933" s="9"/>
      <c r="AS6933" s="9"/>
      <c r="AV6933" s="9"/>
      <c r="AW6933" s="9"/>
      <c r="AY6933" s="9"/>
      <c r="BB6933" s="9"/>
    </row>
    <row r="6934" spans="3:54">
      <c r="C6934" s="9"/>
      <c r="F6934" s="9"/>
      <c r="G6934" s="9"/>
      <c r="I6934" s="9"/>
      <c r="L6934" s="9"/>
      <c r="O6934" s="9"/>
      <c r="P6934" s="9"/>
      <c r="R6934" s="9"/>
      <c r="U6934" s="9"/>
      <c r="AP6934" s="9"/>
      <c r="AS6934" s="9"/>
      <c r="AV6934" s="9"/>
      <c r="AW6934" s="9"/>
      <c r="AY6934" s="9"/>
      <c r="BB6934" s="9"/>
    </row>
    <row r="6935" spans="3:54">
      <c r="C6935" s="9"/>
      <c r="F6935" s="9"/>
      <c r="G6935" s="9"/>
      <c r="I6935" s="9"/>
      <c r="L6935" s="9"/>
      <c r="O6935" s="9"/>
      <c r="P6935" s="9"/>
      <c r="R6935" s="9"/>
      <c r="U6935" s="9"/>
      <c r="AP6935" s="9"/>
      <c r="AS6935" s="9"/>
      <c r="AV6935" s="9"/>
      <c r="AW6935" s="9"/>
      <c r="AY6935" s="9"/>
      <c r="BB6935" s="9"/>
    </row>
    <row r="6936" spans="3:54">
      <c r="C6936" s="9"/>
      <c r="F6936" s="9"/>
      <c r="G6936" s="9"/>
      <c r="I6936" s="9"/>
      <c r="L6936" s="9"/>
      <c r="O6936" s="9"/>
      <c r="P6936" s="9"/>
      <c r="R6936" s="9"/>
      <c r="U6936" s="9"/>
      <c r="AP6936" s="9"/>
      <c r="AS6936" s="9"/>
      <c r="AV6936" s="9"/>
      <c r="AW6936" s="9"/>
      <c r="AY6936" s="9"/>
      <c r="BB6936" s="9"/>
    </row>
    <row r="6937" spans="3:54">
      <c r="C6937" s="9"/>
      <c r="F6937" s="9"/>
      <c r="G6937" s="9"/>
      <c r="I6937" s="9"/>
      <c r="L6937" s="9"/>
      <c r="O6937" s="9"/>
      <c r="P6937" s="9"/>
      <c r="R6937" s="9"/>
      <c r="U6937" s="9"/>
      <c r="AP6937" s="9"/>
      <c r="AS6937" s="9"/>
      <c r="AV6937" s="9"/>
      <c r="AW6937" s="9"/>
      <c r="AY6937" s="9"/>
      <c r="BB6937" s="9"/>
    </row>
    <row r="6938" spans="3:54">
      <c r="C6938" s="9"/>
      <c r="F6938" s="9"/>
      <c r="G6938" s="9"/>
      <c r="I6938" s="9"/>
      <c r="L6938" s="9"/>
      <c r="O6938" s="9"/>
      <c r="P6938" s="9"/>
      <c r="R6938" s="9"/>
      <c r="U6938" s="9"/>
      <c r="AP6938" s="9"/>
      <c r="AS6938" s="9"/>
      <c r="AV6938" s="9"/>
      <c r="AW6938" s="9"/>
      <c r="AY6938" s="9"/>
      <c r="BB6938" s="9"/>
    </row>
    <row r="6939" spans="3:54">
      <c r="C6939" s="9"/>
      <c r="F6939" s="9"/>
      <c r="G6939" s="9"/>
      <c r="I6939" s="9"/>
      <c r="L6939" s="9"/>
      <c r="O6939" s="9"/>
      <c r="P6939" s="9"/>
      <c r="R6939" s="9"/>
      <c r="U6939" s="9"/>
      <c r="AP6939" s="9"/>
      <c r="AS6939" s="9"/>
      <c r="AV6939" s="9"/>
      <c r="AW6939" s="9"/>
      <c r="AY6939" s="9"/>
      <c r="BB6939" s="9"/>
    </row>
    <row r="6940" spans="3:54">
      <c r="C6940" s="9"/>
      <c r="F6940" s="9"/>
      <c r="G6940" s="9"/>
      <c r="I6940" s="9"/>
      <c r="L6940" s="9"/>
      <c r="O6940" s="9"/>
      <c r="P6940" s="9"/>
      <c r="R6940" s="9"/>
      <c r="U6940" s="9"/>
      <c r="AP6940" s="9"/>
      <c r="AS6940" s="9"/>
      <c r="AV6940" s="9"/>
      <c r="AW6940" s="9"/>
      <c r="AY6940" s="9"/>
      <c r="BB6940" s="9"/>
    </row>
    <row r="6941" spans="3:54">
      <c r="C6941" s="9"/>
      <c r="F6941" s="9"/>
      <c r="G6941" s="9"/>
      <c r="I6941" s="9"/>
      <c r="L6941" s="9"/>
      <c r="O6941" s="9"/>
      <c r="P6941" s="9"/>
      <c r="R6941" s="9"/>
      <c r="U6941" s="9"/>
      <c r="AP6941" s="9"/>
      <c r="AS6941" s="9"/>
      <c r="AV6941" s="9"/>
      <c r="AW6941" s="9"/>
      <c r="AY6941" s="9"/>
      <c r="BB6941" s="9"/>
    </row>
    <row r="6942" spans="3:54">
      <c r="C6942" s="9"/>
      <c r="F6942" s="9"/>
      <c r="G6942" s="9"/>
      <c r="I6942" s="9"/>
      <c r="L6942" s="9"/>
      <c r="O6942" s="9"/>
      <c r="P6942" s="9"/>
      <c r="R6942" s="9"/>
      <c r="U6942" s="9"/>
      <c r="AP6942" s="9"/>
      <c r="AS6942" s="9"/>
      <c r="AV6942" s="9"/>
      <c r="AW6942" s="9"/>
      <c r="AY6942" s="9"/>
      <c r="BB6942" s="9"/>
    </row>
    <row r="6943" spans="3:54">
      <c r="C6943" s="9"/>
      <c r="F6943" s="9"/>
      <c r="G6943" s="9"/>
      <c r="I6943" s="9"/>
      <c r="L6943" s="9"/>
      <c r="O6943" s="9"/>
      <c r="P6943" s="9"/>
      <c r="R6943" s="9"/>
      <c r="U6943" s="9"/>
      <c r="AP6943" s="9"/>
      <c r="AS6943" s="9"/>
      <c r="AV6943" s="9"/>
      <c r="AW6943" s="9"/>
      <c r="AY6943" s="9"/>
      <c r="BB6943" s="9"/>
    </row>
    <row r="6944" spans="3:54">
      <c r="C6944" s="9"/>
      <c r="F6944" s="9"/>
      <c r="G6944" s="9"/>
      <c r="I6944" s="9"/>
      <c r="L6944" s="9"/>
      <c r="O6944" s="9"/>
      <c r="P6944" s="9"/>
      <c r="R6944" s="9"/>
      <c r="U6944" s="9"/>
      <c r="AP6944" s="9"/>
      <c r="AS6944" s="9"/>
      <c r="AV6944" s="9"/>
      <c r="AW6944" s="9"/>
      <c r="AY6944" s="9"/>
      <c r="BB6944" s="9"/>
    </row>
    <row r="6945" spans="3:54">
      <c r="C6945" s="9"/>
      <c r="F6945" s="9"/>
      <c r="G6945" s="9"/>
      <c r="I6945" s="9"/>
      <c r="L6945" s="9"/>
      <c r="O6945" s="9"/>
      <c r="P6945" s="9"/>
      <c r="R6945" s="9"/>
      <c r="U6945" s="9"/>
      <c r="AP6945" s="9"/>
      <c r="AS6945" s="9"/>
      <c r="AV6945" s="9"/>
      <c r="AW6945" s="9"/>
      <c r="AY6945" s="9"/>
      <c r="BB6945" s="9"/>
    </row>
    <row r="6946" spans="3:54">
      <c r="C6946" s="9"/>
      <c r="F6946" s="9"/>
      <c r="G6946" s="9"/>
      <c r="I6946" s="9"/>
      <c r="L6946" s="9"/>
      <c r="O6946" s="9"/>
      <c r="P6946" s="9"/>
      <c r="R6946" s="9"/>
      <c r="U6946" s="9"/>
      <c r="AP6946" s="9"/>
      <c r="AS6946" s="9"/>
      <c r="AV6946" s="9"/>
      <c r="AW6946" s="9"/>
      <c r="AY6946" s="9"/>
      <c r="BB6946" s="9"/>
    </row>
    <row r="6947" spans="3:54">
      <c r="C6947" s="9"/>
      <c r="F6947" s="9"/>
      <c r="G6947" s="9"/>
      <c r="I6947" s="9"/>
      <c r="L6947" s="9"/>
      <c r="O6947" s="9"/>
      <c r="P6947" s="9"/>
      <c r="R6947" s="9"/>
      <c r="U6947" s="9"/>
      <c r="AP6947" s="9"/>
      <c r="AS6947" s="9"/>
      <c r="AV6947" s="9"/>
      <c r="AW6947" s="9"/>
      <c r="AY6947" s="9"/>
      <c r="BB6947" s="9"/>
    </row>
    <row r="6948" spans="3:54">
      <c r="C6948" s="9"/>
      <c r="F6948" s="9"/>
      <c r="G6948" s="9"/>
      <c r="I6948" s="9"/>
      <c r="L6948" s="9"/>
      <c r="O6948" s="9"/>
      <c r="P6948" s="9"/>
      <c r="R6948" s="9"/>
      <c r="U6948" s="9"/>
      <c r="AP6948" s="9"/>
      <c r="AS6948" s="9"/>
      <c r="AV6948" s="9"/>
      <c r="AW6948" s="9"/>
      <c r="AY6948" s="9"/>
      <c r="BB6948" s="9"/>
    </row>
    <row r="6949" spans="3:54">
      <c r="C6949" s="9"/>
      <c r="F6949" s="9"/>
      <c r="G6949" s="9"/>
      <c r="I6949" s="9"/>
      <c r="L6949" s="9"/>
      <c r="O6949" s="9"/>
      <c r="P6949" s="9"/>
      <c r="R6949" s="9"/>
      <c r="U6949" s="9"/>
      <c r="AP6949" s="9"/>
      <c r="AS6949" s="9"/>
      <c r="AV6949" s="9"/>
      <c r="AW6949" s="9"/>
      <c r="AY6949" s="9"/>
      <c r="BB6949" s="9"/>
    </row>
    <row r="6950" spans="3:54">
      <c r="C6950" s="9"/>
      <c r="F6950" s="9"/>
      <c r="G6950" s="9"/>
      <c r="I6950" s="9"/>
      <c r="L6950" s="9"/>
      <c r="O6950" s="9"/>
      <c r="P6950" s="9"/>
      <c r="R6950" s="9"/>
      <c r="U6950" s="9"/>
      <c r="AP6950" s="9"/>
      <c r="AS6950" s="9"/>
      <c r="AV6950" s="9"/>
      <c r="AW6950" s="9"/>
      <c r="AY6950" s="9"/>
      <c r="BB6950" s="9"/>
    </row>
    <row r="6951" spans="3:54">
      <c r="C6951" s="9"/>
      <c r="F6951" s="9"/>
      <c r="G6951" s="9"/>
      <c r="I6951" s="9"/>
      <c r="L6951" s="9"/>
      <c r="O6951" s="9"/>
      <c r="P6951" s="9"/>
      <c r="R6951" s="9"/>
      <c r="U6951" s="9"/>
      <c r="AP6951" s="9"/>
      <c r="AS6951" s="9"/>
      <c r="AV6951" s="9"/>
      <c r="AW6951" s="9"/>
      <c r="AY6951" s="9"/>
      <c r="BB6951" s="9"/>
    </row>
    <row r="6952" spans="3:54">
      <c r="C6952" s="9"/>
      <c r="F6952" s="9"/>
      <c r="G6952" s="9"/>
      <c r="I6952" s="9"/>
      <c r="L6952" s="9"/>
      <c r="O6952" s="9"/>
      <c r="P6952" s="9"/>
      <c r="R6952" s="9"/>
      <c r="U6952" s="9"/>
      <c r="AP6952" s="9"/>
      <c r="AS6952" s="9"/>
      <c r="AV6952" s="9"/>
      <c r="AW6952" s="9"/>
      <c r="AY6952" s="9"/>
      <c r="BB6952" s="9"/>
    </row>
    <row r="6953" spans="3:54">
      <c r="C6953" s="9"/>
      <c r="F6953" s="9"/>
      <c r="G6953" s="9"/>
      <c r="I6953" s="9"/>
      <c r="L6953" s="9"/>
      <c r="O6953" s="9"/>
      <c r="P6953" s="9"/>
      <c r="R6953" s="9"/>
      <c r="U6953" s="9"/>
      <c r="AP6953" s="9"/>
      <c r="AS6953" s="9"/>
      <c r="AV6953" s="9"/>
      <c r="AW6953" s="9"/>
      <c r="AY6953" s="9"/>
      <c r="BB6953" s="9"/>
    </row>
    <row r="6954" spans="3:54">
      <c r="C6954" s="9"/>
      <c r="F6954" s="9"/>
      <c r="G6954" s="9"/>
      <c r="I6954" s="9"/>
      <c r="L6954" s="9"/>
      <c r="O6954" s="9"/>
      <c r="P6954" s="9"/>
      <c r="R6954" s="9"/>
      <c r="U6954" s="9"/>
      <c r="AP6954" s="9"/>
      <c r="AS6954" s="9"/>
      <c r="AV6954" s="9"/>
      <c r="AW6954" s="9"/>
      <c r="AY6954" s="9"/>
      <c r="BB6954" s="9"/>
    </row>
    <row r="6955" spans="3:54">
      <c r="C6955" s="9"/>
      <c r="F6955" s="9"/>
      <c r="G6955" s="9"/>
      <c r="I6955" s="9"/>
      <c r="L6955" s="9"/>
      <c r="O6955" s="9"/>
      <c r="P6955" s="9"/>
      <c r="R6955" s="9"/>
      <c r="U6955" s="9"/>
      <c r="AP6955" s="9"/>
      <c r="AS6955" s="9"/>
      <c r="AV6955" s="9"/>
      <c r="AW6955" s="9"/>
      <c r="AY6955" s="9"/>
      <c r="BB6955" s="9"/>
    </row>
    <row r="6956" spans="3:54">
      <c r="C6956" s="9"/>
      <c r="F6956" s="9"/>
      <c r="G6956" s="9"/>
      <c r="I6956" s="9"/>
      <c r="L6956" s="9"/>
      <c r="O6956" s="9"/>
      <c r="P6956" s="9"/>
      <c r="R6956" s="9"/>
      <c r="U6956" s="9"/>
      <c r="AP6956" s="9"/>
      <c r="AS6956" s="9"/>
      <c r="AV6956" s="9"/>
      <c r="AW6956" s="9"/>
      <c r="AY6956" s="9"/>
      <c r="BB6956" s="9"/>
    </row>
    <row r="6957" spans="3:54">
      <c r="C6957" s="9"/>
      <c r="F6957" s="9"/>
      <c r="G6957" s="9"/>
      <c r="I6957" s="9"/>
      <c r="L6957" s="9"/>
      <c r="O6957" s="9"/>
      <c r="P6957" s="9"/>
      <c r="R6957" s="9"/>
      <c r="U6957" s="9"/>
      <c r="AP6957" s="9"/>
      <c r="AS6957" s="9"/>
      <c r="AV6957" s="9"/>
      <c r="AW6957" s="9"/>
      <c r="AY6957" s="9"/>
      <c r="BB6957" s="9"/>
    </row>
    <row r="6958" spans="3:54">
      <c r="C6958" s="9"/>
      <c r="F6958" s="9"/>
      <c r="G6958" s="9"/>
      <c r="I6958" s="9"/>
      <c r="L6958" s="9"/>
      <c r="O6958" s="9"/>
      <c r="P6958" s="9"/>
      <c r="R6958" s="9"/>
      <c r="U6958" s="9"/>
      <c r="AP6958" s="9"/>
      <c r="AS6958" s="9"/>
      <c r="AV6958" s="9"/>
      <c r="AW6958" s="9"/>
      <c r="AY6958" s="9"/>
      <c r="BB6958" s="9"/>
    </row>
    <row r="6959" spans="3:54">
      <c r="C6959" s="9"/>
      <c r="F6959" s="9"/>
      <c r="G6959" s="9"/>
      <c r="I6959" s="9"/>
      <c r="L6959" s="9"/>
      <c r="O6959" s="9"/>
      <c r="P6959" s="9"/>
      <c r="R6959" s="9"/>
      <c r="U6959" s="9"/>
      <c r="AP6959" s="9"/>
      <c r="AS6959" s="9"/>
      <c r="AV6959" s="9"/>
      <c r="AW6959" s="9"/>
      <c r="AY6959" s="9"/>
      <c r="BB6959" s="9"/>
    </row>
    <row r="6960" spans="3:54">
      <c r="C6960" s="9"/>
      <c r="F6960" s="9"/>
      <c r="G6960" s="9"/>
      <c r="I6960" s="9"/>
      <c r="L6960" s="9"/>
      <c r="O6960" s="9"/>
      <c r="P6960" s="9"/>
      <c r="R6960" s="9"/>
      <c r="U6960" s="9"/>
      <c r="AP6960" s="9"/>
      <c r="AS6960" s="9"/>
      <c r="AV6960" s="9"/>
      <c r="AW6960" s="9"/>
      <c r="AY6960" s="9"/>
      <c r="BB6960" s="9"/>
    </row>
    <row r="6961" spans="3:54">
      <c r="C6961" s="9"/>
      <c r="F6961" s="9"/>
      <c r="G6961" s="9"/>
      <c r="I6961" s="9"/>
      <c r="L6961" s="9"/>
      <c r="O6961" s="9"/>
      <c r="P6961" s="9"/>
      <c r="R6961" s="9"/>
      <c r="U6961" s="9"/>
      <c r="AP6961" s="9"/>
      <c r="AS6961" s="9"/>
      <c r="AV6961" s="9"/>
      <c r="AW6961" s="9"/>
      <c r="AY6961" s="9"/>
      <c r="BB6961" s="9"/>
    </row>
    <row r="6962" spans="3:54">
      <c r="C6962" s="9"/>
      <c r="F6962" s="9"/>
      <c r="G6962" s="9"/>
      <c r="I6962" s="9"/>
      <c r="L6962" s="9"/>
      <c r="O6962" s="9"/>
      <c r="P6962" s="9"/>
      <c r="R6962" s="9"/>
      <c r="U6962" s="9"/>
      <c r="AP6962" s="9"/>
      <c r="AS6962" s="9"/>
      <c r="AV6962" s="9"/>
      <c r="AW6962" s="9"/>
      <c r="AY6962" s="9"/>
      <c r="BB6962" s="9"/>
    </row>
    <row r="6963" spans="3:54">
      <c r="C6963" s="9"/>
      <c r="F6963" s="9"/>
      <c r="G6963" s="9"/>
      <c r="I6963" s="9"/>
      <c r="L6963" s="9"/>
      <c r="O6963" s="9"/>
      <c r="P6963" s="9"/>
      <c r="R6963" s="9"/>
      <c r="U6963" s="9"/>
      <c r="AP6963" s="9"/>
      <c r="AS6963" s="9"/>
      <c r="AV6963" s="9"/>
      <c r="AW6963" s="9"/>
      <c r="AY6963" s="9"/>
      <c r="BB6963" s="9"/>
    </row>
    <row r="6964" spans="3:54">
      <c r="C6964" s="9"/>
      <c r="F6964" s="9"/>
      <c r="G6964" s="9"/>
      <c r="I6964" s="9"/>
      <c r="L6964" s="9"/>
      <c r="O6964" s="9"/>
      <c r="P6964" s="9"/>
      <c r="R6964" s="9"/>
      <c r="U6964" s="9"/>
      <c r="AP6964" s="9"/>
      <c r="AS6964" s="9"/>
      <c r="AV6964" s="9"/>
      <c r="AW6964" s="9"/>
      <c r="AY6964" s="9"/>
      <c r="BB6964" s="9"/>
    </row>
    <row r="6965" spans="3:54">
      <c r="C6965" s="9"/>
      <c r="F6965" s="9"/>
      <c r="G6965" s="9"/>
      <c r="I6965" s="9"/>
      <c r="L6965" s="9"/>
      <c r="O6965" s="9"/>
      <c r="P6965" s="9"/>
      <c r="R6965" s="9"/>
      <c r="U6965" s="9"/>
      <c r="AP6965" s="9"/>
      <c r="AS6965" s="9"/>
      <c r="AV6965" s="9"/>
      <c r="AW6965" s="9"/>
      <c r="AY6965" s="9"/>
      <c r="BB6965" s="9"/>
    </row>
    <row r="6966" spans="3:54">
      <c r="C6966" s="9"/>
      <c r="F6966" s="9"/>
      <c r="G6966" s="9"/>
      <c r="I6966" s="9"/>
      <c r="L6966" s="9"/>
      <c r="O6966" s="9"/>
      <c r="P6966" s="9"/>
      <c r="R6966" s="9"/>
      <c r="U6966" s="9"/>
      <c r="AP6966" s="9"/>
      <c r="AS6966" s="9"/>
      <c r="AV6966" s="9"/>
      <c r="AW6966" s="9"/>
      <c r="AY6966" s="9"/>
      <c r="BB6966" s="9"/>
    </row>
    <row r="6967" spans="3:54">
      <c r="C6967" s="9"/>
      <c r="F6967" s="9"/>
      <c r="G6967" s="9"/>
      <c r="I6967" s="9"/>
      <c r="L6967" s="9"/>
      <c r="O6967" s="9"/>
      <c r="P6967" s="9"/>
      <c r="R6967" s="9"/>
      <c r="U6967" s="9"/>
      <c r="AP6967" s="9"/>
      <c r="AS6967" s="9"/>
      <c r="AV6967" s="9"/>
      <c r="AW6967" s="9"/>
      <c r="AY6967" s="9"/>
      <c r="BB6967" s="9"/>
    </row>
    <row r="6968" spans="3:54">
      <c r="C6968" s="9"/>
      <c r="F6968" s="9"/>
      <c r="G6968" s="9"/>
      <c r="I6968" s="9"/>
      <c r="L6968" s="9"/>
      <c r="O6968" s="9"/>
      <c r="P6968" s="9"/>
      <c r="R6968" s="9"/>
      <c r="U6968" s="9"/>
      <c r="AP6968" s="9"/>
      <c r="AS6968" s="9"/>
      <c r="AV6968" s="9"/>
      <c r="AW6968" s="9"/>
      <c r="AY6968" s="9"/>
      <c r="BB6968" s="9"/>
    </row>
    <row r="6969" spans="3:54">
      <c r="C6969" s="9"/>
      <c r="F6969" s="9"/>
      <c r="G6969" s="9"/>
      <c r="I6969" s="9"/>
      <c r="L6969" s="9"/>
      <c r="O6969" s="9"/>
      <c r="P6969" s="9"/>
      <c r="R6969" s="9"/>
      <c r="U6969" s="9"/>
      <c r="AP6969" s="9"/>
      <c r="AS6969" s="9"/>
      <c r="AV6969" s="9"/>
      <c r="AW6969" s="9"/>
      <c r="AY6969" s="9"/>
      <c r="BB6969" s="9"/>
    </row>
    <row r="6970" spans="3:54">
      <c r="C6970" s="9"/>
      <c r="F6970" s="9"/>
      <c r="G6970" s="9"/>
      <c r="I6970" s="9"/>
      <c r="L6970" s="9"/>
      <c r="O6970" s="9"/>
      <c r="P6970" s="9"/>
      <c r="R6970" s="9"/>
      <c r="U6970" s="9"/>
      <c r="AP6970" s="9"/>
      <c r="AS6970" s="9"/>
      <c r="AV6970" s="9"/>
      <c r="AW6970" s="9"/>
      <c r="AY6970" s="9"/>
      <c r="BB6970" s="9"/>
    </row>
    <row r="6971" spans="3:54">
      <c r="C6971" s="9"/>
      <c r="F6971" s="9"/>
      <c r="G6971" s="9"/>
      <c r="I6971" s="9"/>
      <c r="L6971" s="9"/>
      <c r="O6971" s="9"/>
      <c r="P6971" s="9"/>
      <c r="R6971" s="9"/>
      <c r="U6971" s="9"/>
      <c r="AP6971" s="9"/>
      <c r="AS6971" s="9"/>
      <c r="AV6971" s="9"/>
      <c r="AW6971" s="9"/>
      <c r="AY6971" s="9"/>
      <c r="BB6971" s="9"/>
    </row>
    <row r="6972" spans="3:54">
      <c r="C6972" s="9"/>
      <c r="F6972" s="9"/>
      <c r="G6972" s="9"/>
      <c r="I6972" s="9"/>
      <c r="L6972" s="9"/>
      <c r="O6972" s="9"/>
      <c r="P6972" s="9"/>
      <c r="R6972" s="9"/>
      <c r="U6972" s="9"/>
      <c r="AP6972" s="9"/>
      <c r="AS6972" s="9"/>
      <c r="AV6972" s="9"/>
      <c r="AW6972" s="9"/>
      <c r="AY6972" s="9"/>
      <c r="BB6972" s="9"/>
    </row>
    <row r="6973" spans="3:54">
      <c r="C6973" s="9"/>
      <c r="F6973" s="9"/>
      <c r="G6973" s="9"/>
      <c r="I6973" s="9"/>
      <c r="L6973" s="9"/>
      <c r="O6973" s="9"/>
      <c r="P6973" s="9"/>
      <c r="R6973" s="9"/>
      <c r="U6973" s="9"/>
      <c r="AP6973" s="9"/>
      <c r="AS6973" s="9"/>
      <c r="AV6973" s="9"/>
      <c r="AW6973" s="9"/>
      <c r="AY6973" s="9"/>
      <c r="BB6973" s="9"/>
    </row>
    <row r="6974" spans="3:54">
      <c r="C6974" s="9"/>
      <c r="F6974" s="9"/>
      <c r="G6974" s="9"/>
      <c r="I6974" s="9"/>
      <c r="L6974" s="9"/>
      <c r="O6974" s="9"/>
      <c r="P6974" s="9"/>
      <c r="R6974" s="9"/>
      <c r="U6974" s="9"/>
      <c r="AP6974" s="9"/>
      <c r="AS6974" s="9"/>
      <c r="AV6974" s="9"/>
      <c r="AW6974" s="9"/>
      <c r="AY6974" s="9"/>
      <c r="BB6974" s="9"/>
    </row>
    <row r="6975" spans="3:54">
      <c r="C6975" s="9"/>
      <c r="F6975" s="9"/>
      <c r="G6975" s="9"/>
      <c r="I6975" s="9"/>
      <c r="L6975" s="9"/>
      <c r="O6975" s="9"/>
      <c r="P6975" s="9"/>
      <c r="R6975" s="9"/>
      <c r="U6975" s="9"/>
      <c r="AP6975" s="9"/>
      <c r="AS6975" s="9"/>
      <c r="AV6975" s="9"/>
      <c r="AW6975" s="9"/>
      <c r="AY6975" s="9"/>
      <c r="BB6975" s="9"/>
    </row>
    <row r="6976" spans="3:54">
      <c r="C6976" s="9"/>
      <c r="F6976" s="9"/>
      <c r="G6976" s="9"/>
      <c r="I6976" s="9"/>
      <c r="L6976" s="9"/>
      <c r="O6976" s="9"/>
      <c r="P6976" s="9"/>
      <c r="R6976" s="9"/>
      <c r="U6976" s="9"/>
      <c r="AP6976" s="9"/>
      <c r="AS6976" s="9"/>
      <c r="AV6976" s="9"/>
      <c r="AW6976" s="9"/>
      <c r="AY6976" s="9"/>
      <c r="BB6976" s="9"/>
    </row>
    <row r="6977" spans="3:54">
      <c r="C6977" s="9"/>
      <c r="F6977" s="9"/>
      <c r="G6977" s="9"/>
      <c r="I6977" s="9"/>
      <c r="L6977" s="9"/>
      <c r="O6977" s="9"/>
      <c r="P6977" s="9"/>
      <c r="R6977" s="9"/>
      <c r="U6977" s="9"/>
      <c r="AP6977" s="9"/>
      <c r="AS6977" s="9"/>
      <c r="AV6977" s="9"/>
      <c r="AW6977" s="9"/>
      <c r="AY6977" s="9"/>
      <c r="BB6977" s="9"/>
    </row>
    <row r="6978" spans="3:54">
      <c r="C6978" s="9"/>
      <c r="F6978" s="9"/>
      <c r="G6978" s="9"/>
      <c r="I6978" s="9"/>
      <c r="L6978" s="9"/>
      <c r="O6978" s="9"/>
      <c r="P6978" s="9"/>
      <c r="R6978" s="9"/>
      <c r="U6978" s="9"/>
      <c r="AP6978" s="9"/>
      <c r="AS6978" s="9"/>
      <c r="AV6978" s="9"/>
      <c r="AW6978" s="9"/>
      <c r="AY6978" s="9"/>
      <c r="BB6978" s="9"/>
    </row>
    <row r="6979" spans="3:54">
      <c r="C6979" s="9"/>
      <c r="F6979" s="9"/>
      <c r="G6979" s="9"/>
      <c r="I6979" s="9"/>
      <c r="L6979" s="9"/>
      <c r="O6979" s="9"/>
      <c r="P6979" s="9"/>
      <c r="R6979" s="9"/>
      <c r="U6979" s="9"/>
      <c r="AP6979" s="9"/>
      <c r="AS6979" s="9"/>
      <c r="AV6979" s="9"/>
      <c r="AW6979" s="9"/>
      <c r="AY6979" s="9"/>
      <c r="BB6979" s="9"/>
    </row>
    <row r="6980" spans="3:54">
      <c r="C6980" s="9"/>
      <c r="F6980" s="9"/>
      <c r="G6980" s="9"/>
      <c r="I6980" s="9"/>
      <c r="L6980" s="9"/>
      <c r="O6980" s="9"/>
      <c r="P6980" s="9"/>
      <c r="R6980" s="9"/>
      <c r="U6980" s="9"/>
      <c r="AP6980" s="9"/>
      <c r="AS6980" s="9"/>
      <c r="AV6980" s="9"/>
      <c r="AW6980" s="9"/>
      <c r="AY6980" s="9"/>
      <c r="BB6980" s="9"/>
    </row>
    <row r="6981" spans="3:54">
      <c r="C6981" s="9"/>
      <c r="F6981" s="9"/>
      <c r="G6981" s="9"/>
      <c r="I6981" s="9"/>
      <c r="L6981" s="9"/>
      <c r="O6981" s="9"/>
      <c r="P6981" s="9"/>
      <c r="R6981" s="9"/>
      <c r="U6981" s="9"/>
      <c r="AP6981" s="9"/>
      <c r="AS6981" s="9"/>
      <c r="AV6981" s="9"/>
      <c r="AW6981" s="9"/>
      <c r="AY6981" s="9"/>
      <c r="BB6981" s="9"/>
    </row>
    <row r="6982" spans="3:54">
      <c r="C6982" s="9"/>
      <c r="F6982" s="9"/>
      <c r="G6982" s="9"/>
      <c r="I6982" s="9"/>
      <c r="L6982" s="9"/>
      <c r="O6982" s="9"/>
      <c r="P6982" s="9"/>
      <c r="R6982" s="9"/>
      <c r="U6982" s="9"/>
      <c r="AP6982" s="9"/>
      <c r="AS6982" s="9"/>
      <c r="AV6982" s="9"/>
      <c r="AW6982" s="9"/>
      <c r="AY6982" s="9"/>
      <c r="BB6982" s="9"/>
    </row>
    <row r="6983" spans="3:54">
      <c r="C6983" s="9"/>
      <c r="F6983" s="9"/>
      <c r="G6983" s="9"/>
      <c r="I6983" s="9"/>
      <c r="L6983" s="9"/>
      <c r="O6983" s="9"/>
      <c r="P6983" s="9"/>
      <c r="R6983" s="9"/>
      <c r="U6983" s="9"/>
      <c r="AP6983" s="9"/>
      <c r="AS6983" s="9"/>
      <c r="AV6983" s="9"/>
      <c r="AW6983" s="9"/>
      <c r="AY6983" s="9"/>
      <c r="BB6983" s="9"/>
    </row>
    <row r="6984" spans="3:54">
      <c r="C6984" s="9"/>
      <c r="F6984" s="9"/>
      <c r="G6984" s="9"/>
      <c r="I6984" s="9"/>
      <c r="L6984" s="9"/>
      <c r="O6984" s="9"/>
      <c r="P6984" s="9"/>
      <c r="R6984" s="9"/>
      <c r="U6984" s="9"/>
      <c r="AP6984" s="9"/>
      <c r="AS6984" s="9"/>
      <c r="AV6984" s="9"/>
      <c r="AW6984" s="9"/>
      <c r="AY6984" s="9"/>
      <c r="BB6984" s="9"/>
    </row>
    <row r="6985" spans="3:54">
      <c r="C6985" s="9"/>
      <c r="F6985" s="9"/>
      <c r="G6985" s="9"/>
      <c r="I6985" s="9"/>
      <c r="L6985" s="9"/>
      <c r="O6985" s="9"/>
      <c r="P6985" s="9"/>
      <c r="R6985" s="9"/>
      <c r="U6985" s="9"/>
      <c r="AP6985" s="9"/>
      <c r="AS6985" s="9"/>
      <c r="AV6985" s="9"/>
      <c r="AW6985" s="9"/>
      <c r="AY6985" s="9"/>
      <c r="BB6985" s="9"/>
    </row>
    <row r="6986" spans="3:54">
      <c r="C6986" s="9"/>
      <c r="F6986" s="9"/>
      <c r="G6986" s="9"/>
      <c r="I6986" s="9"/>
      <c r="L6986" s="9"/>
      <c r="O6986" s="9"/>
      <c r="P6986" s="9"/>
      <c r="R6986" s="9"/>
      <c r="U6986" s="9"/>
      <c r="AP6986" s="9"/>
      <c r="AS6986" s="9"/>
      <c r="AV6986" s="9"/>
      <c r="AW6986" s="9"/>
      <c r="AY6986" s="9"/>
      <c r="BB6986" s="9"/>
    </row>
    <row r="6987" spans="3:54">
      <c r="C6987" s="9"/>
      <c r="F6987" s="9"/>
      <c r="G6987" s="9"/>
      <c r="I6987" s="9"/>
      <c r="L6987" s="9"/>
      <c r="O6987" s="9"/>
      <c r="P6987" s="9"/>
      <c r="R6987" s="9"/>
      <c r="U6987" s="9"/>
      <c r="AP6987" s="9"/>
      <c r="AS6987" s="9"/>
      <c r="AV6987" s="9"/>
      <c r="AW6987" s="9"/>
      <c r="AY6987" s="9"/>
      <c r="BB6987" s="9"/>
    </row>
    <row r="6988" spans="3:54">
      <c r="C6988" s="9"/>
      <c r="F6988" s="9"/>
      <c r="G6988" s="9"/>
      <c r="I6988" s="9"/>
      <c r="L6988" s="9"/>
      <c r="O6988" s="9"/>
      <c r="P6988" s="9"/>
      <c r="R6988" s="9"/>
      <c r="U6988" s="9"/>
      <c r="AP6988" s="9"/>
      <c r="AS6988" s="9"/>
      <c r="AV6988" s="9"/>
      <c r="AW6988" s="9"/>
      <c r="AY6988" s="9"/>
      <c r="BB6988" s="9"/>
    </row>
    <row r="6989" spans="3:54">
      <c r="C6989" s="9"/>
      <c r="F6989" s="9"/>
      <c r="G6989" s="9"/>
      <c r="I6989" s="9"/>
      <c r="L6989" s="9"/>
      <c r="O6989" s="9"/>
      <c r="P6989" s="9"/>
      <c r="R6989" s="9"/>
      <c r="U6989" s="9"/>
      <c r="AP6989" s="9"/>
      <c r="AS6989" s="9"/>
      <c r="AV6989" s="9"/>
      <c r="AW6989" s="9"/>
      <c r="AY6989" s="9"/>
      <c r="BB6989" s="9"/>
    </row>
    <row r="6990" spans="3:54">
      <c r="C6990" s="9"/>
      <c r="F6990" s="9"/>
      <c r="G6990" s="9"/>
      <c r="I6990" s="9"/>
      <c r="L6990" s="9"/>
      <c r="O6990" s="9"/>
      <c r="P6990" s="9"/>
      <c r="R6990" s="9"/>
      <c r="U6990" s="9"/>
      <c r="AP6990" s="9"/>
      <c r="AS6990" s="9"/>
      <c r="AV6990" s="9"/>
      <c r="AW6990" s="9"/>
      <c r="AY6990" s="9"/>
      <c r="BB6990" s="9"/>
    </row>
    <row r="6991" spans="3:54">
      <c r="C6991" s="9"/>
      <c r="F6991" s="9"/>
      <c r="G6991" s="9"/>
      <c r="I6991" s="9"/>
      <c r="L6991" s="9"/>
      <c r="O6991" s="9"/>
      <c r="P6991" s="9"/>
      <c r="R6991" s="9"/>
      <c r="U6991" s="9"/>
      <c r="AP6991" s="9"/>
      <c r="AS6991" s="9"/>
      <c r="AV6991" s="9"/>
      <c r="AW6991" s="9"/>
      <c r="AY6991" s="9"/>
      <c r="BB6991" s="9"/>
    </row>
    <row r="6992" spans="3:54">
      <c r="C6992" s="9"/>
      <c r="F6992" s="9"/>
      <c r="G6992" s="9"/>
      <c r="I6992" s="9"/>
      <c r="L6992" s="9"/>
      <c r="O6992" s="9"/>
      <c r="P6992" s="9"/>
      <c r="R6992" s="9"/>
      <c r="U6992" s="9"/>
      <c r="AP6992" s="9"/>
      <c r="AS6992" s="9"/>
      <c r="AV6992" s="9"/>
      <c r="AW6992" s="9"/>
      <c r="AY6992" s="9"/>
      <c r="BB6992" s="9"/>
    </row>
    <row r="6993" spans="3:54">
      <c r="C6993" s="9"/>
      <c r="F6993" s="9"/>
      <c r="G6993" s="9"/>
      <c r="I6993" s="9"/>
      <c r="L6993" s="9"/>
      <c r="O6993" s="9"/>
      <c r="P6993" s="9"/>
      <c r="R6993" s="9"/>
      <c r="U6993" s="9"/>
      <c r="AP6993" s="9"/>
      <c r="AS6993" s="9"/>
      <c r="AV6993" s="9"/>
      <c r="AW6993" s="9"/>
      <c r="AY6993" s="9"/>
      <c r="BB6993" s="9"/>
    </row>
    <row r="6994" spans="3:54">
      <c r="C6994" s="9"/>
      <c r="F6994" s="9"/>
      <c r="G6994" s="9"/>
      <c r="I6994" s="9"/>
      <c r="L6994" s="9"/>
      <c r="O6994" s="9"/>
      <c r="P6994" s="9"/>
      <c r="R6994" s="9"/>
      <c r="U6994" s="9"/>
      <c r="AP6994" s="9"/>
      <c r="AS6994" s="9"/>
      <c r="AV6994" s="9"/>
      <c r="AW6994" s="9"/>
      <c r="AY6994" s="9"/>
      <c r="BB6994" s="9"/>
    </row>
    <row r="6995" spans="3:54">
      <c r="C6995" s="9"/>
      <c r="F6995" s="9"/>
      <c r="G6995" s="9"/>
      <c r="I6995" s="9"/>
      <c r="L6995" s="9"/>
      <c r="O6995" s="9"/>
      <c r="P6995" s="9"/>
      <c r="R6995" s="9"/>
      <c r="U6995" s="9"/>
      <c r="AP6995" s="9"/>
      <c r="AS6995" s="9"/>
      <c r="AV6995" s="9"/>
      <c r="AW6995" s="9"/>
      <c r="AY6995" s="9"/>
      <c r="BB6995" s="9"/>
    </row>
    <row r="6996" spans="3:54">
      <c r="C6996" s="9"/>
      <c r="F6996" s="9"/>
      <c r="G6996" s="9"/>
      <c r="I6996" s="9"/>
      <c r="L6996" s="9"/>
      <c r="O6996" s="9"/>
      <c r="P6996" s="9"/>
      <c r="R6996" s="9"/>
      <c r="U6996" s="9"/>
      <c r="AP6996" s="9"/>
      <c r="AS6996" s="9"/>
      <c r="AV6996" s="9"/>
      <c r="AW6996" s="9"/>
      <c r="AY6996" s="9"/>
      <c r="BB6996" s="9"/>
    </row>
    <row r="6997" spans="3:54">
      <c r="C6997" s="9"/>
      <c r="F6997" s="9"/>
      <c r="G6997" s="9"/>
      <c r="I6997" s="9"/>
      <c r="L6997" s="9"/>
      <c r="O6997" s="9"/>
      <c r="P6997" s="9"/>
      <c r="R6997" s="9"/>
      <c r="U6997" s="9"/>
      <c r="AP6997" s="9"/>
      <c r="AS6997" s="9"/>
      <c r="AV6997" s="9"/>
      <c r="AW6997" s="9"/>
      <c r="AY6997" s="9"/>
      <c r="BB6997" s="9"/>
    </row>
    <row r="6998" spans="3:54">
      <c r="C6998" s="9"/>
      <c r="F6998" s="9"/>
      <c r="G6998" s="9"/>
      <c r="I6998" s="9"/>
      <c r="L6998" s="9"/>
      <c r="O6998" s="9"/>
      <c r="P6998" s="9"/>
      <c r="R6998" s="9"/>
      <c r="U6998" s="9"/>
      <c r="AP6998" s="9"/>
      <c r="AS6998" s="9"/>
      <c r="AV6998" s="9"/>
      <c r="AW6998" s="9"/>
      <c r="AY6998" s="9"/>
      <c r="BB6998" s="9"/>
    </row>
    <row r="6999" spans="3:54">
      <c r="C6999" s="9"/>
      <c r="F6999" s="9"/>
      <c r="G6999" s="9"/>
      <c r="I6999" s="9"/>
      <c r="L6999" s="9"/>
      <c r="O6999" s="9"/>
      <c r="P6999" s="9"/>
      <c r="R6999" s="9"/>
      <c r="U6999" s="9"/>
      <c r="AP6999" s="9"/>
      <c r="AS6999" s="9"/>
      <c r="AV6999" s="9"/>
      <c r="AW6999" s="9"/>
      <c r="AY6999" s="9"/>
      <c r="BB6999" s="9"/>
    </row>
    <row r="7000" spans="3:54">
      <c r="C7000" s="9"/>
      <c r="F7000" s="9"/>
      <c r="G7000" s="9"/>
      <c r="I7000" s="9"/>
      <c r="L7000" s="9"/>
      <c r="O7000" s="9"/>
      <c r="P7000" s="9"/>
      <c r="R7000" s="9"/>
      <c r="U7000" s="9"/>
      <c r="AP7000" s="9"/>
      <c r="AS7000" s="9"/>
      <c r="AV7000" s="9"/>
      <c r="AW7000" s="9"/>
      <c r="AY7000" s="9"/>
      <c r="BB7000" s="9"/>
    </row>
    <row r="7001" spans="3:54">
      <c r="C7001" s="9"/>
      <c r="F7001" s="9"/>
      <c r="G7001" s="9"/>
      <c r="I7001" s="9"/>
      <c r="L7001" s="9"/>
      <c r="O7001" s="9"/>
      <c r="P7001" s="9"/>
      <c r="R7001" s="9"/>
      <c r="U7001" s="9"/>
      <c r="AP7001" s="9"/>
      <c r="AS7001" s="9"/>
      <c r="AV7001" s="9"/>
      <c r="AW7001" s="9"/>
      <c r="AY7001" s="9"/>
      <c r="BB7001" s="9"/>
    </row>
    <row r="7002" spans="3:54">
      <c r="C7002" s="9"/>
      <c r="F7002" s="9"/>
      <c r="G7002" s="9"/>
      <c r="I7002" s="9"/>
      <c r="L7002" s="9"/>
      <c r="O7002" s="9"/>
      <c r="P7002" s="9"/>
      <c r="R7002" s="9"/>
      <c r="U7002" s="9"/>
      <c r="AP7002" s="9"/>
      <c r="AS7002" s="9"/>
      <c r="AV7002" s="9"/>
      <c r="AW7002" s="9"/>
      <c r="AY7002" s="9"/>
      <c r="BB7002" s="9"/>
    </row>
    <row r="7003" spans="3:54">
      <c r="C7003" s="9"/>
      <c r="F7003" s="9"/>
      <c r="G7003" s="9"/>
      <c r="I7003" s="9"/>
      <c r="L7003" s="9"/>
      <c r="O7003" s="9"/>
      <c r="P7003" s="9"/>
      <c r="R7003" s="9"/>
      <c r="U7003" s="9"/>
      <c r="AP7003" s="9"/>
      <c r="AS7003" s="9"/>
      <c r="AV7003" s="9"/>
      <c r="AW7003" s="9"/>
      <c r="AY7003" s="9"/>
      <c r="BB7003" s="9"/>
    </row>
    <row r="7004" spans="3:54">
      <c r="C7004" s="9"/>
      <c r="F7004" s="9"/>
      <c r="G7004" s="9"/>
      <c r="I7004" s="9"/>
      <c r="L7004" s="9"/>
      <c r="O7004" s="9"/>
      <c r="P7004" s="9"/>
      <c r="R7004" s="9"/>
      <c r="U7004" s="9"/>
      <c r="AP7004" s="9"/>
      <c r="AS7004" s="9"/>
      <c r="AV7004" s="9"/>
      <c r="AW7004" s="9"/>
      <c r="AY7004" s="9"/>
      <c r="BB7004" s="9"/>
    </row>
    <row r="7005" spans="3:54">
      <c r="C7005" s="9"/>
      <c r="F7005" s="9"/>
      <c r="G7005" s="9"/>
      <c r="I7005" s="9"/>
      <c r="L7005" s="9"/>
      <c r="O7005" s="9"/>
      <c r="P7005" s="9"/>
      <c r="R7005" s="9"/>
      <c r="U7005" s="9"/>
      <c r="AP7005" s="9"/>
      <c r="AS7005" s="9"/>
      <c r="AV7005" s="9"/>
      <c r="AW7005" s="9"/>
      <c r="AY7005" s="9"/>
      <c r="BB7005" s="9"/>
    </row>
    <row r="7006" spans="3:54">
      <c r="C7006" s="9"/>
      <c r="F7006" s="9"/>
      <c r="G7006" s="9"/>
      <c r="I7006" s="9"/>
      <c r="L7006" s="9"/>
      <c r="O7006" s="9"/>
      <c r="P7006" s="9"/>
      <c r="R7006" s="9"/>
      <c r="U7006" s="9"/>
      <c r="AP7006" s="9"/>
      <c r="AS7006" s="9"/>
      <c r="AV7006" s="9"/>
      <c r="AW7006" s="9"/>
      <c r="AY7006" s="9"/>
      <c r="BB7006" s="9"/>
    </row>
    <row r="7007" spans="3:54">
      <c r="C7007" s="9"/>
      <c r="F7007" s="9"/>
      <c r="G7007" s="9"/>
      <c r="I7007" s="9"/>
      <c r="L7007" s="9"/>
      <c r="O7007" s="9"/>
      <c r="P7007" s="9"/>
      <c r="R7007" s="9"/>
      <c r="U7007" s="9"/>
      <c r="AP7007" s="9"/>
      <c r="AS7007" s="9"/>
      <c r="AV7007" s="9"/>
      <c r="AW7007" s="9"/>
      <c r="AY7007" s="9"/>
      <c r="BB7007" s="9"/>
    </row>
    <row r="7008" spans="3:54">
      <c r="C7008" s="9"/>
      <c r="F7008" s="9"/>
      <c r="G7008" s="9"/>
      <c r="I7008" s="9"/>
      <c r="L7008" s="9"/>
      <c r="O7008" s="9"/>
      <c r="P7008" s="9"/>
      <c r="R7008" s="9"/>
      <c r="U7008" s="9"/>
      <c r="AP7008" s="9"/>
      <c r="AS7008" s="9"/>
      <c r="AV7008" s="9"/>
      <c r="AW7008" s="9"/>
      <c r="AY7008" s="9"/>
      <c r="BB7008" s="9"/>
    </row>
    <row r="7009" spans="3:54">
      <c r="C7009" s="9"/>
      <c r="F7009" s="9"/>
      <c r="G7009" s="9"/>
      <c r="I7009" s="9"/>
      <c r="L7009" s="9"/>
      <c r="O7009" s="9"/>
      <c r="P7009" s="9"/>
      <c r="R7009" s="9"/>
      <c r="U7009" s="9"/>
      <c r="AP7009" s="9"/>
      <c r="AS7009" s="9"/>
      <c r="AV7009" s="9"/>
      <c r="AW7009" s="9"/>
      <c r="AY7009" s="9"/>
      <c r="BB7009" s="9"/>
    </row>
    <row r="7010" spans="3:54">
      <c r="C7010" s="9"/>
      <c r="F7010" s="9"/>
      <c r="G7010" s="9"/>
      <c r="I7010" s="9"/>
      <c r="L7010" s="9"/>
      <c r="O7010" s="9"/>
      <c r="P7010" s="9"/>
      <c r="R7010" s="9"/>
      <c r="U7010" s="9"/>
      <c r="AP7010" s="9"/>
      <c r="AS7010" s="9"/>
      <c r="AV7010" s="9"/>
      <c r="AW7010" s="9"/>
      <c r="AY7010" s="9"/>
      <c r="BB7010" s="9"/>
    </row>
    <row r="7011" spans="3:54">
      <c r="C7011" s="9"/>
      <c r="F7011" s="9"/>
      <c r="G7011" s="9"/>
      <c r="I7011" s="9"/>
      <c r="L7011" s="9"/>
      <c r="O7011" s="9"/>
      <c r="P7011" s="9"/>
      <c r="R7011" s="9"/>
      <c r="U7011" s="9"/>
      <c r="AP7011" s="9"/>
      <c r="AS7011" s="9"/>
      <c r="AV7011" s="9"/>
      <c r="AW7011" s="9"/>
      <c r="AY7011" s="9"/>
      <c r="BB7011" s="9"/>
    </row>
    <row r="7012" spans="3:54">
      <c r="C7012" s="9"/>
      <c r="F7012" s="9"/>
      <c r="G7012" s="9"/>
      <c r="I7012" s="9"/>
      <c r="L7012" s="9"/>
      <c r="O7012" s="9"/>
      <c r="P7012" s="9"/>
      <c r="R7012" s="9"/>
      <c r="U7012" s="9"/>
      <c r="AP7012" s="9"/>
      <c r="AS7012" s="9"/>
      <c r="AV7012" s="9"/>
      <c r="AW7012" s="9"/>
      <c r="AY7012" s="9"/>
      <c r="BB7012" s="9"/>
    </row>
    <row r="7013" spans="3:54">
      <c r="C7013" s="9"/>
      <c r="F7013" s="9"/>
      <c r="G7013" s="9"/>
      <c r="I7013" s="9"/>
      <c r="L7013" s="9"/>
      <c r="O7013" s="9"/>
      <c r="P7013" s="9"/>
      <c r="R7013" s="9"/>
      <c r="U7013" s="9"/>
      <c r="AP7013" s="9"/>
      <c r="AS7013" s="9"/>
      <c r="AV7013" s="9"/>
      <c r="AW7013" s="9"/>
      <c r="AY7013" s="9"/>
      <c r="BB7013" s="9"/>
    </row>
    <row r="7014" spans="3:54">
      <c r="C7014" s="9"/>
      <c r="F7014" s="9"/>
      <c r="G7014" s="9"/>
      <c r="I7014" s="9"/>
      <c r="L7014" s="9"/>
      <c r="O7014" s="9"/>
      <c r="P7014" s="9"/>
      <c r="R7014" s="9"/>
      <c r="U7014" s="9"/>
      <c r="AP7014" s="9"/>
      <c r="AS7014" s="9"/>
      <c r="AV7014" s="9"/>
      <c r="AW7014" s="9"/>
      <c r="AY7014" s="9"/>
      <c r="BB7014" s="9"/>
    </row>
    <row r="7015" spans="3:54">
      <c r="C7015" s="9"/>
      <c r="F7015" s="9"/>
      <c r="G7015" s="9"/>
      <c r="I7015" s="9"/>
      <c r="L7015" s="9"/>
      <c r="O7015" s="9"/>
      <c r="P7015" s="9"/>
      <c r="R7015" s="9"/>
      <c r="U7015" s="9"/>
      <c r="AP7015" s="9"/>
      <c r="AS7015" s="9"/>
      <c r="AV7015" s="9"/>
      <c r="AW7015" s="9"/>
      <c r="AY7015" s="9"/>
      <c r="BB7015" s="9"/>
    </row>
    <row r="7016" spans="3:54">
      <c r="C7016" s="9"/>
      <c r="F7016" s="9"/>
      <c r="G7016" s="9"/>
      <c r="I7016" s="9"/>
      <c r="L7016" s="9"/>
      <c r="O7016" s="9"/>
      <c r="P7016" s="9"/>
      <c r="R7016" s="9"/>
      <c r="U7016" s="9"/>
      <c r="AP7016" s="9"/>
      <c r="AS7016" s="9"/>
      <c r="AV7016" s="9"/>
      <c r="AW7016" s="9"/>
      <c r="AY7016" s="9"/>
      <c r="BB7016" s="9"/>
    </row>
    <row r="7017" spans="3:54">
      <c r="C7017" s="9"/>
      <c r="F7017" s="9"/>
      <c r="G7017" s="9"/>
      <c r="I7017" s="9"/>
      <c r="L7017" s="9"/>
      <c r="O7017" s="9"/>
      <c r="P7017" s="9"/>
      <c r="R7017" s="9"/>
      <c r="U7017" s="9"/>
      <c r="AP7017" s="9"/>
      <c r="AS7017" s="9"/>
      <c r="AV7017" s="9"/>
      <c r="AW7017" s="9"/>
      <c r="AY7017" s="9"/>
      <c r="BB7017" s="9"/>
    </row>
    <row r="7018" spans="3:54">
      <c r="C7018" s="9"/>
      <c r="F7018" s="9"/>
      <c r="G7018" s="9"/>
      <c r="I7018" s="9"/>
      <c r="L7018" s="9"/>
      <c r="O7018" s="9"/>
      <c r="P7018" s="9"/>
      <c r="R7018" s="9"/>
      <c r="U7018" s="9"/>
      <c r="AP7018" s="9"/>
      <c r="AS7018" s="9"/>
      <c r="AV7018" s="9"/>
      <c r="AW7018" s="9"/>
      <c r="AY7018" s="9"/>
      <c r="BB7018" s="9"/>
    </row>
    <row r="7019" spans="3:54">
      <c r="C7019" s="9"/>
      <c r="F7019" s="9"/>
      <c r="G7019" s="9"/>
      <c r="I7019" s="9"/>
      <c r="L7019" s="9"/>
      <c r="O7019" s="9"/>
      <c r="P7019" s="9"/>
      <c r="R7019" s="9"/>
      <c r="U7019" s="9"/>
      <c r="AP7019" s="9"/>
      <c r="AS7019" s="9"/>
      <c r="AV7019" s="9"/>
      <c r="AW7019" s="9"/>
      <c r="AY7019" s="9"/>
      <c r="BB7019" s="9"/>
    </row>
    <row r="7020" spans="3:54">
      <c r="C7020" s="9"/>
      <c r="F7020" s="9"/>
      <c r="G7020" s="9"/>
      <c r="I7020" s="9"/>
      <c r="L7020" s="9"/>
      <c r="O7020" s="9"/>
      <c r="P7020" s="9"/>
      <c r="R7020" s="9"/>
      <c r="U7020" s="9"/>
      <c r="AP7020" s="9"/>
      <c r="AS7020" s="9"/>
      <c r="AV7020" s="9"/>
      <c r="AW7020" s="9"/>
      <c r="AY7020" s="9"/>
      <c r="BB7020" s="9"/>
    </row>
    <row r="7021" spans="3:54">
      <c r="C7021" s="9"/>
      <c r="F7021" s="9"/>
      <c r="G7021" s="9"/>
      <c r="I7021" s="9"/>
      <c r="L7021" s="9"/>
      <c r="O7021" s="9"/>
      <c r="P7021" s="9"/>
      <c r="R7021" s="9"/>
      <c r="U7021" s="9"/>
      <c r="AP7021" s="9"/>
      <c r="AS7021" s="9"/>
      <c r="AV7021" s="9"/>
      <c r="AW7021" s="9"/>
      <c r="AY7021" s="9"/>
      <c r="BB7021" s="9"/>
    </row>
    <row r="7022" spans="3:54">
      <c r="C7022" s="9"/>
      <c r="F7022" s="9"/>
      <c r="G7022" s="9"/>
      <c r="I7022" s="9"/>
      <c r="L7022" s="9"/>
      <c r="O7022" s="9"/>
      <c r="P7022" s="9"/>
      <c r="R7022" s="9"/>
      <c r="U7022" s="9"/>
      <c r="AP7022" s="9"/>
      <c r="AS7022" s="9"/>
      <c r="AV7022" s="9"/>
      <c r="AW7022" s="9"/>
      <c r="AY7022" s="9"/>
      <c r="BB7022" s="9"/>
    </row>
    <row r="7023" spans="3:54">
      <c r="C7023" s="9"/>
      <c r="F7023" s="9"/>
      <c r="G7023" s="9"/>
      <c r="I7023" s="9"/>
      <c r="L7023" s="9"/>
      <c r="O7023" s="9"/>
      <c r="P7023" s="9"/>
      <c r="R7023" s="9"/>
      <c r="U7023" s="9"/>
      <c r="AP7023" s="9"/>
      <c r="AS7023" s="9"/>
      <c r="AV7023" s="9"/>
      <c r="AW7023" s="9"/>
      <c r="AY7023" s="9"/>
      <c r="BB7023" s="9"/>
    </row>
    <row r="7024" spans="3:54">
      <c r="C7024" s="9"/>
      <c r="F7024" s="9"/>
      <c r="G7024" s="9"/>
      <c r="I7024" s="9"/>
      <c r="L7024" s="9"/>
      <c r="O7024" s="9"/>
      <c r="P7024" s="9"/>
      <c r="R7024" s="9"/>
      <c r="U7024" s="9"/>
      <c r="AP7024" s="9"/>
      <c r="AS7024" s="9"/>
      <c r="AV7024" s="9"/>
      <c r="AW7024" s="9"/>
      <c r="AY7024" s="9"/>
      <c r="BB7024" s="9"/>
    </row>
    <row r="7025" spans="3:54">
      <c r="C7025" s="9"/>
      <c r="F7025" s="9"/>
      <c r="G7025" s="9"/>
      <c r="I7025" s="9"/>
      <c r="L7025" s="9"/>
      <c r="O7025" s="9"/>
      <c r="P7025" s="9"/>
      <c r="R7025" s="9"/>
      <c r="U7025" s="9"/>
      <c r="AP7025" s="9"/>
      <c r="AS7025" s="9"/>
      <c r="AV7025" s="9"/>
      <c r="AW7025" s="9"/>
      <c r="AY7025" s="9"/>
      <c r="BB7025" s="9"/>
    </row>
    <row r="7026" spans="3:54">
      <c r="C7026" s="9"/>
      <c r="F7026" s="9"/>
      <c r="G7026" s="9"/>
      <c r="I7026" s="9"/>
      <c r="L7026" s="9"/>
      <c r="O7026" s="9"/>
      <c r="P7026" s="9"/>
      <c r="R7026" s="9"/>
      <c r="U7026" s="9"/>
      <c r="AP7026" s="9"/>
      <c r="AS7026" s="9"/>
      <c r="AV7026" s="9"/>
      <c r="AW7026" s="9"/>
      <c r="AY7026" s="9"/>
      <c r="BB7026" s="9"/>
    </row>
    <row r="7027" spans="3:54">
      <c r="C7027" s="9"/>
      <c r="F7027" s="9"/>
      <c r="G7027" s="9"/>
      <c r="I7027" s="9"/>
      <c r="L7027" s="9"/>
      <c r="O7027" s="9"/>
      <c r="P7027" s="9"/>
      <c r="R7027" s="9"/>
      <c r="U7027" s="9"/>
      <c r="AP7027" s="9"/>
      <c r="AS7027" s="9"/>
      <c r="AV7027" s="9"/>
      <c r="AW7027" s="9"/>
      <c r="AY7027" s="9"/>
      <c r="BB7027" s="9"/>
    </row>
    <row r="7028" spans="3:54">
      <c r="C7028" s="9"/>
      <c r="F7028" s="9"/>
      <c r="G7028" s="9"/>
      <c r="I7028" s="9"/>
      <c r="L7028" s="9"/>
      <c r="O7028" s="9"/>
      <c r="P7028" s="9"/>
      <c r="R7028" s="9"/>
      <c r="U7028" s="9"/>
      <c r="AP7028" s="9"/>
      <c r="AS7028" s="9"/>
      <c r="AV7028" s="9"/>
      <c r="AW7028" s="9"/>
      <c r="AY7028" s="9"/>
      <c r="BB7028" s="9"/>
    </row>
    <row r="7029" spans="3:54">
      <c r="C7029" s="9"/>
      <c r="F7029" s="9"/>
      <c r="G7029" s="9"/>
      <c r="I7029" s="9"/>
      <c r="L7029" s="9"/>
      <c r="O7029" s="9"/>
      <c r="P7029" s="9"/>
      <c r="R7029" s="9"/>
      <c r="U7029" s="9"/>
      <c r="AP7029" s="9"/>
      <c r="AS7029" s="9"/>
      <c r="AV7029" s="9"/>
      <c r="AW7029" s="9"/>
      <c r="AY7029" s="9"/>
      <c r="BB7029" s="9"/>
    </row>
    <row r="7030" spans="3:54">
      <c r="C7030" s="9"/>
      <c r="F7030" s="9"/>
      <c r="G7030" s="9"/>
      <c r="I7030" s="9"/>
      <c r="L7030" s="9"/>
      <c r="O7030" s="9"/>
      <c r="P7030" s="9"/>
      <c r="R7030" s="9"/>
      <c r="U7030" s="9"/>
      <c r="AP7030" s="9"/>
      <c r="AS7030" s="9"/>
      <c r="AV7030" s="9"/>
      <c r="AW7030" s="9"/>
      <c r="AY7030" s="9"/>
      <c r="BB7030" s="9"/>
    </row>
    <row r="7031" spans="3:54">
      <c r="C7031" s="9"/>
      <c r="F7031" s="9"/>
      <c r="G7031" s="9"/>
      <c r="I7031" s="9"/>
      <c r="L7031" s="9"/>
      <c r="O7031" s="9"/>
      <c r="P7031" s="9"/>
      <c r="R7031" s="9"/>
      <c r="U7031" s="9"/>
      <c r="AP7031" s="9"/>
      <c r="AS7031" s="9"/>
      <c r="AV7031" s="9"/>
      <c r="AW7031" s="9"/>
      <c r="AY7031" s="9"/>
      <c r="BB7031" s="9"/>
    </row>
    <row r="7032" spans="3:54">
      <c r="C7032" s="9"/>
      <c r="F7032" s="9"/>
      <c r="G7032" s="9"/>
      <c r="I7032" s="9"/>
      <c r="L7032" s="9"/>
      <c r="O7032" s="9"/>
      <c r="P7032" s="9"/>
      <c r="R7032" s="9"/>
      <c r="U7032" s="9"/>
      <c r="AP7032" s="9"/>
      <c r="AS7032" s="9"/>
      <c r="AV7032" s="9"/>
      <c r="AW7032" s="9"/>
      <c r="AY7032" s="9"/>
      <c r="BB7032" s="9"/>
    </row>
    <row r="7033" spans="3:54">
      <c r="C7033" s="9"/>
      <c r="F7033" s="9"/>
      <c r="G7033" s="9"/>
      <c r="I7033" s="9"/>
      <c r="L7033" s="9"/>
      <c r="O7033" s="9"/>
      <c r="P7033" s="9"/>
      <c r="R7033" s="9"/>
      <c r="U7033" s="9"/>
      <c r="AP7033" s="9"/>
      <c r="AS7033" s="9"/>
      <c r="AV7033" s="9"/>
      <c r="AW7033" s="9"/>
      <c r="AY7033" s="9"/>
      <c r="BB7033" s="9"/>
    </row>
    <row r="7034" spans="3:54">
      <c r="C7034" s="9"/>
      <c r="F7034" s="9"/>
      <c r="G7034" s="9"/>
      <c r="I7034" s="9"/>
      <c r="L7034" s="9"/>
      <c r="O7034" s="9"/>
      <c r="P7034" s="9"/>
      <c r="R7034" s="9"/>
      <c r="U7034" s="9"/>
      <c r="AP7034" s="9"/>
      <c r="AS7034" s="9"/>
      <c r="AV7034" s="9"/>
      <c r="AW7034" s="9"/>
      <c r="AY7034" s="9"/>
      <c r="BB7034" s="9"/>
    </row>
    <row r="7035" spans="3:54">
      <c r="C7035" s="9"/>
      <c r="F7035" s="9"/>
      <c r="G7035" s="9"/>
      <c r="I7035" s="9"/>
      <c r="L7035" s="9"/>
      <c r="O7035" s="9"/>
      <c r="P7035" s="9"/>
      <c r="R7035" s="9"/>
      <c r="U7035" s="9"/>
      <c r="AP7035" s="9"/>
      <c r="AS7035" s="9"/>
      <c r="AV7035" s="9"/>
      <c r="AW7035" s="9"/>
      <c r="AY7035" s="9"/>
      <c r="BB7035" s="9"/>
    </row>
    <row r="7036" spans="3:54">
      <c r="C7036" s="9"/>
      <c r="F7036" s="9"/>
      <c r="G7036" s="9"/>
      <c r="I7036" s="9"/>
      <c r="L7036" s="9"/>
      <c r="O7036" s="9"/>
      <c r="P7036" s="9"/>
      <c r="R7036" s="9"/>
      <c r="U7036" s="9"/>
      <c r="AP7036" s="9"/>
      <c r="AS7036" s="9"/>
      <c r="AV7036" s="9"/>
      <c r="AW7036" s="9"/>
      <c r="AY7036" s="9"/>
      <c r="BB7036" s="9"/>
    </row>
    <row r="7037" spans="3:54">
      <c r="C7037" s="9"/>
      <c r="F7037" s="9"/>
      <c r="G7037" s="9"/>
      <c r="I7037" s="9"/>
      <c r="L7037" s="9"/>
      <c r="O7037" s="9"/>
      <c r="P7037" s="9"/>
      <c r="R7037" s="9"/>
      <c r="U7037" s="9"/>
      <c r="AP7037" s="9"/>
      <c r="AS7037" s="9"/>
      <c r="AV7037" s="9"/>
      <c r="AW7037" s="9"/>
      <c r="AY7037" s="9"/>
      <c r="BB7037" s="9"/>
    </row>
    <row r="7038" spans="3:54">
      <c r="C7038" s="9"/>
      <c r="F7038" s="9"/>
      <c r="G7038" s="9"/>
      <c r="I7038" s="9"/>
      <c r="L7038" s="9"/>
      <c r="O7038" s="9"/>
      <c r="P7038" s="9"/>
      <c r="R7038" s="9"/>
      <c r="U7038" s="9"/>
      <c r="AP7038" s="9"/>
      <c r="AS7038" s="9"/>
      <c r="AV7038" s="9"/>
      <c r="AW7038" s="9"/>
      <c r="AY7038" s="9"/>
      <c r="BB7038" s="9"/>
    </row>
    <row r="7039" spans="3:54">
      <c r="C7039" s="9"/>
      <c r="F7039" s="9"/>
      <c r="G7039" s="9"/>
      <c r="I7039" s="9"/>
      <c r="L7039" s="9"/>
      <c r="O7039" s="9"/>
      <c r="P7039" s="9"/>
      <c r="R7039" s="9"/>
      <c r="U7039" s="9"/>
      <c r="AP7039" s="9"/>
      <c r="AS7039" s="9"/>
      <c r="AV7039" s="9"/>
      <c r="AW7039" s="9"/>
      <c r="AY7039" s="9"/>
      <c r="BB7039" s="9"/>
    </row>
    <row r="7040" spans="3:54">
      <c r="C7040" s="9"/>
      <c r="F7040" s="9"/>
      <c r="G7040" s="9"/>
      <c r="I7040" s="9"/>
      <c r="L7040" s="9"/>
      <c r="O7040" s="9"/>
      <c r="P7040" s="9"/>
      <c r="R7040" s="9"/>
      <c r="U7040" s="9"/>
      <c r="AP7040" s="9"/>
      <c r="AS7040" s="9"/>
      <c r="AV7040" s="9"/>
      <c r="AW7040" s="9"/>
      <c r="AY7040" s="9"/>
      <c r="BB7040" s="9"/>
    </row>
    <row r="7041" spans="3:54">
      <c r="C7041" s="9"/>
      <c r="F7041" s="9"/>
      <c r="G7041" s="9"/>
      <c r="I7041" s="9"/>
      <c r="L7041" s="9"/>
      <c r="O7041" s="9"/>
      <c r="P7041" s="9"/>
      <c r="R7041" s="9"/>
      <c r="U7041" s="9"/>
      <c r="AP7041" s="9"/>
      <c r="AS7041" s="9"/>
      <c r="AV7041" s="9"/>
      <c r="AW7041" s="9"/>
      <c r="AY7041" s="9"/>
      <c r="BB7041" s="9"/>
    </row>
    <row r="7042" spans="3:54">
      <c r="C7042" s="9"/>
      <c r="F7042" s="9"/>
      <c r="G7042" s="9"/>
      <c r="I7042" s="9"/>
      <c r="L7042" s="9"/>
      <c r="O7042" s="9"/>
      <c r="P7042" s="9"/>
      <c r="R7042" s="9"/>
      <c r="U7042" s="9"/>
      <c r="AP7042" s="9"/>
      <c r="AS7042" s="9"/>
      <c r="AV7042" s="9"/>
      <c r="AW7042" s="9"/>
      <c r="AY7042" s="9"/>
      <c r="BB7042" s="9"/>
    </row>
    <row r="7043" spans="3:54">
      <c r="C7043" s="9"/>
      <c r="F7043" s="9"/>
      <c r="G7043" s="9"/>
      <c r="I7043" s="9"/>
      <c r="L7043" s="9"/>
      <c r="O7043" s="9"/>
      <c r="P7043" s="9"/>
      <c r="R7043" s="9"/>
      <c r="U7043" s="9"/>
      <c r="AP7043" s="9"/>
      <c r="AS7043" s="9"/>
      <c r="AV7043" s="9"/>
      <c r="AW7043" s="9"/>
      <c r="AY7043" s="9"/>
      <c r="BB7043" s="9"/>
    </row>
    <row r="7044" spans="3:54">
      <c r="C7044" s="9"/>
      <c r="F7044" s="9"/>
      <c r="G7044" s="9"/>
      <c r="I7044" s="9"/>
      <c r="L7044" s="9"/>
      <c r="O7044" s="9"/>
      <c r="P7044" s="9"/>
      <c r="R7044" s="9"/>
      <c r="U7044" s="9"/>
      <c r="AP7044" s="9"/>
      <c r="AS7044" s="9"/>
      <c r="AV7044" s="9"/>
      <c r="AW7044" s="9"/>
      <c r="AY7044" s="9"/>
      <c r="BB7044" s="9"/>
    </row>
    <row r="7045" spans="3:54">
      <c r="C7045" s="9"/>
      <c r="F7045" s="9"/>
      <c r="G7045" s="9"/>
      <c r="I7045" s="9"/>
      <c r="L7045" s="9"/>
      <c r="O7045" s="9"/>
      <c r="P7045" s="9"/>
      <c r="R7045" s="9"/>
      <c r="U7045" s="9"/>
      <c r="AP7045" s="9"/>
      <c r="AS7045" s="9"/>
      <c r="AV7045" s="9"/>
      <c r="AW7045" s="9"/>
      <c r="AY7045" s="9"/>
      <c r="BB7045" s="9"/>
    </row>
    <row r="7046" spans="3:54">
      <c r="C7046" s="9"/>
      <c r="F7046" s="9"/>
      <c r="G7046" s="9"/>
      <c r="I7046" s="9"/>
      <c r="L7046" s="9"/>
      <c r="O7046" s="9"/>
      <c r="P7046" s="9"/>
      <c r="R7046" s="9"/>
      <c r="U7046" s="9"/>
      <c r="AP7046" s="9"/>
      <c r="AS7046" s="9"/>
      <c r="AV7046" s="9"/>
      <c r="AW7046" s="9"/>
      <c r="AY7046" s="9"/>
      <c r="BB7046" s="9"/>
    </row>
    <row r="7047" spans="3:54">
      <c r="C7047" s="9"/>
      <c r="F7047" s="9"/>
      <c r="G7047" s="9"/>
      <c r="I7047" s="9"/>
      <c r="L7047" s="9"/>
      <c r="O7047" s="9"/>
      <c r="P7047" s="9"/>
      <c r="R7047" s="9"/>
      <c r="U7047" s="9"/>
      <c r="AP7047" s="9"/>
      <c r="AS7047" s="9"/>
      <c r="AV7047" s="9"/>
      <c r="AW7047" s="9"/>
      <c r="AY7047" s="9"/>
      <c r="BB7047" s="9"/>
    </row>
    <row r="7048" spans="3:54">
      <c r="C7048" s="9"/>
      <c r="F7048" s="9"/>
      <c r="G7048" s="9"/>
      <c r="I7048" s="9"/>
      <c r="L7048" s="9"/>
      <c r="O7048" s="9"/>
      <c r="P7048" s="9"/>
      <c r="R7048" s="9"/>
      <c r="U7048" s="9"/>
      <c r="AP7048" s="9"/>
      <c r="AS7048" s="9"/>
      <c r="AV7048" s="9"/>
      <c r="AW7048" s="9"/>
      <c r="AY7048" s="9"/>
      <c r="BB7048" s="9"/>
    </row>
    <row r="7049" spans="3:54">
      <c r="C7049" s="9"/>
      <c r="F7049" s="9"/>
      <c r="G7049" s="9"/>
      <c r="I7049" s="9"/>
      <c r="L7049" s="9"/>
      <c r="O7049" s="9"/>
      <c r="P7049" s="9"/>
      <c r="R7049" s="9"/>
      <c r="U7049" s="9"/>
      <c r="AP7049" s="9"/>
      <c r="AS7049" s="9"/>
      <c r="AV7049" s="9"/>
      <c r="AW7049" s="9"/>
      <c r="AY7049" s="9"/>
      <c r="BB7049" s="9"/>
    </row>
    <row r="7050" spans="3:54">
      <c r="C7050" s="9"/>
      <c r="F7050" s="9"/>
      <c r="G7050" s="9"/>
      <c r="I7050" s="9"/>
      <c r="L7050" s="9"/>
      <c r="O7050" s="9"/>
      <c r="P7050" s="9"/>
      <c r="R7050" s="9"/>
      <c r="U7050" s="9"/>
      <c r="AP7050" s="9"/>
      <c r="AS7050" s="9"/>
      <c r="AV7050" s="9"/>
      <c r="AW7050" s="9"/>
      <c r="AY7050" s="9"/>
      <c r="BB7050" s="9"/>
    </row>
    <row r="7051" spans="3:54">
      <c r="C7051" s="9"/>
      <c r="F7051" s="9"/>
      <c r="G7051" s="9"/>
      <c r="I7051" s="9"/>
      <c r="L7051" s="9"/>
      <c r="O7051" s="9"/>
      <c r="P7051" s="9"/>
      <c r="R7051" s="9"/>
      <c r="U7051" s="9"/>
      <c r="AP7051" s="9"/>
      <c r="AS7051" s="9"/>
      <c r="AV7051" s="9"/>
      <c r="AW7051" s="9"/>
      <c r="AY7051" s="9"/>
      <c r="BB7051" s="9"/>
    </row>
    <row r="7052" spans="3:54">
      <c r="C7052" s="9"/>
      <c r="F7052" s="9"/>
      <c r="G7052" s="9"/>
      <c r="I7052" s="9"/>
      <c r="L7052" s="9"/>
      <c r="O7052" s="9"/>
      <c r="P7052" s="9"/>
      <c r="R7052" s="9"/>
      <c r="U7052" s="9"/>
      <c r="AP7052" s="9"/>
      <c r="AS7052" s="9"/>
      <c r="AV7052" s="9"/>
      <c r="AW7052" s="9"/>
      <c r="AY7052" s="9"/>
      <c r="BB7052" s="9"/>
    </row>
    <row r="7053" spans="3:54">
      <c r="C7053" s="9"/>
      <c r="F7053" s="9"/>
      <c r="G7053" s="9"/>
      <c r="I7053" s="9"/>
      <c r="L7053" s="9"/>
      <c r="O7053" s="9"/>
      <c r="P7053" s="9"/>
      <c r="R7053" s="9"/>
      <c r="U7053" s="9"/>
      <c r="AP7053" s="9"/>
      <c r="AS7053" s="9"/>
      <c r="AV7053" s="9"/>
      <c r="AW7053" s="9"/>
      <c r="AY7053" s="9"/>
      <c r="BB7053" s="9"/>
    </row>
    <row r="7054" spans="3:54">
      <c r="C7054" s="9"/>
      <c r="F7054" s="9"/>
      <c r="G7054" s="9"/>
      <c r="I7054" s="9"/>
      <c r="L7054" s="9"/>
      <c r="O7054" s="9"/>
      <c r="P7054" s="9"/>
      <c r="R7054" s="9"/>
      <c r="U7054" s="9"/>
      <c r="AP7054" s="9"/>
      <c r="AS7054" s="9"/>
      <c r="AV7054" s="9"/>
      <c r="AW7054" s="9"/>
      <c r="AY7054" s="9"/>
      <c r="BB7054" s="9"/>
    </row>
    <row r="7055" spans="3:54">
      <c r="C7055" s="9"/>
      <c r="F7055" s="9"/>
      <c r="G7055" s="9"/>
      <c r="I7055" s="9"/>
      <c r="L7055" s="9"/>
      <c r="O7055" s="9"/>
      <c r="P7055" s="9"/>
      <c r="R7055" s="9"/>
      <c r="U7055" s="9"/>
      <c r="AP7055" s="9"/>
      <c r="AS7055" s="9"/>
      <c r="AV7055" s="9"/>
      <c r="AW7055" s="9"/>
      <c r="AY7055" s="9"/>
      <c r="BB7055" s="9"/>
    </row>
    <row r="7056" spans="3:54">
      <c r="C7056" s="9"/>
      <c r="F7056" s="9"/>
      <c r="G7056" s="9"/>
      <c r="I7056" s="9"/>
      <c r="L7056" s="9"/>
      <c r="O7056" s="9"/>
      <c r="P7056" s="9"/>
      <c r="R7056" s="9"/>
      <c r="U7056" s="9"/>
      <c r="AP7056" s="9"/>
      <c r="AS7056" s="9"/>
      <c r="AV7056" s="9"/>
      <c r="AW7056" s="9"/>
      <c r="AY7056" s="9"/>
      <c r="BB7056" s="9"/>
    </row>
    <row r="7057" spans="3:54">
      <c r="C7057" s="9"/>
      <c r="F7057" s="9"/>
      <c r="G7057" s="9"/>
      <c r="I7057" s="9"/>
      <c r="L7057" s="9"/>
      <c r="O7057" s="9"/>
      <c r="P7057" s="9"/>
      <c r="R7057" s="9"/>
      <c r="U7057" s="9"/>
      <c r="AP7057" s="9"/>
      <c r="AS7057" s="9"/>
      <c r="AV7057" s="9"/>
      <c r="AW7057" s="9"/>
      <c r="AY7057" s="9"/>
      <c r="BB7057" s="9"/>
    </row>
    <row r="7058" spans="3:54">
      <c r="C7058" s="9"/>
      <c r="F7058" s="9"/>
      <c r="G7058" s="9"/>
      <c r="I7058" s="9"/>
      <c r="L7058" s="9"/>
      <c r="O7058" s="9"/>
      <c r="P7058" s="9"/>
      <c r="R7058" s="9"/>
      <c r="U7058" s="9"/>
      <c r="AP7058" s="9"/>
      <c r="AS7058" s="9"/>
      <c r="AV7058" s="9"/>
      <c r="AW7058" s="9"/>
      <c r="AY7058" s="9"/>
      <c r="BB7058" s="9"/>
    </row>
    <row r="7059" spans="3:54">
      <c r="C7059" s="9"/>
      <c r="F7059" s="9"/>
      <c r="G7059" s="9"/>
      <c r="I7059" s="9"/>
      <c r="L7059" s="9"/>
      <c r="O7059" s="9"/>
      <c r="P7059" s="9"/>
      <c r="R7059" s="9"/>
      <c r="U7059" s="9"/>
      <c r="AP7059" s="9"/>
      <c r="AS7059" s="9"/>
      <c r="AV7059" s="9"/>
      <c r="AW7059" s="9"/>
      <c r="AY7059" s="9"/>
      <c r="BB7059" s="9"/>
    </row>
    <row r="7060" spans="3:54">
      <c r="C7060" s="9"/>
      <c r="F7060" s="9"/>
      <c r="G7060" s="9"/>
      <c r="I7060" s="9"/>
      <c r="L7060" s="9"/>
      <c r="O7060" s="9"/>
      <c r="P7060" s="9"/>
      <c r="R7060" s="9"/>
      <c r="U7060" s="9"/>
      <c r="AP7060" s="9"/>
      <c r="AS7060" s="9"/>
      <c r="AV7060" s="9"/>
      <c r="AW7060" s="9"/>
      <c r="AY7060" s="9"/>
      <c r="BB7060" s="9"/>
    </row>
    <row r="7061" spans="3:54">
      <c r="C7061" s="9"/>
      <c r="F7061" s="9"/>
      <c r="G7061" s="9"/>
      <c r="I7061" s="9"/>
      <c r="L7061" s="9"/>
      <c r="O7061" s="9"/>
      <c r="P7061" s="9"/>
      <c r="R7061" s="9"/>
      <c r="U7061" s="9"/>
      <c r="AP7061" s="9"/>
      <c r="AS7061" s="9"/>
      <c r="AV7061" s="9"/>
      <c r="AW7061" s="9"/>
      <c r="AY7061" s="9"/>
      <c r="BB7061" s="9"/>
    </row>
    <row r="7062" spans="3:54">
      <c r="C7062" s="9"/>
      <c r="F7062" s="9"/>
      <c r="G7062" s="9"/>
      <c r="I7062" s="9"/>
      <c r="L7062" s="9"/>
      <c r="O7062" s="9"/>
      <c r="P7062" s="9"/>
      <c r="R7062" s="9"/>
      <c r="U7062" s="9"/>
      <c r="AP7062" s="9"/>
      <c r="AS7062" s="9"/>
      <c r="AV7062" s="9"/>
      <c r="AW7062" s="9"/>
      <c r="AY7062" s="9"/>
      <c r="BB7062" s="9"/>
    </row>
    <row r="7063" spans="3:54">
      <c r="C7063" s="9"/>
      <c r="F7063" s="9"/>
      <c r="G7063" s="9"/>
      <c r="I7063" s="9"/>
      <c r="L7063" s="9"/>
      <c r="O7063" s="9"/>
      <c r="P7063" s="9"/>
      <c r="R7063" s="9"/>
      <c r="U7063" s="9"/>
      <c r="AP7063" s="9"/>
      <c r="AS7063" s="9"/>
      <c r="AV7063" s="9"/>
      <c r="AW7063" s="9"/>
      <c r="AY7063" s="9"/>
      <c r="BB7063" s="9"/>
    </row>
    <row r="7064" spans="3:54">
      <c r="C7064" s="9"/>
      <c r="F7064" s="9"/>
      <c r="G7064" s="9"/>
      <c r="I7064" s="9"/>
      <c r="L7064" s="9"/>
      <c r="O7064" s="9"/>
      <c r="P7064" s="9"/>
      <c r="R7064" s="9"/>
      <c r="U7064" s="9"/>
      <c r="AP7064" s="9"/>
      <c r="AS7064" s="9"/>
      <c r="AV7064" s="9"/>
      <c r="AW7064" s="9"/>
      <c r="AY7064" s="9"/>
      <c r="BB7064" s="9"/>
    </row>
    <row r="7065" spans="3:54">
      <c r="C7065" s="9"/>
      <c r="F7065" s="9"/>
      <c r="G7065" s="9"/>
      <c r="I7065" s="9"/>
      <c r="L7065" s="9"/>
      <c r="O7065" s="9"/>
      <c r="P7065" s="9"/>
      <c r="R7065" s="9"/>
      <c r="U7065" s="9"/>
      <c r="AP7065" s="9"/>
      <c r="AS7065" s="9"/>
      <c r="AV7065" s="9"/>
      <c r="AW7065" s="9"/>
      <c r="AY7065" s="9"/>
      <c r="BB7065" s="9"/>
    </row>
    <row r="7066" spans="3:54">
      <c r="C7066" s="9"/>
      <c r="F7066" s="9"/>
      <c r="G7066" s="9"/>
      <c r="I7066" s="9"/>
      <c r="L7066" s="9"/>
      <c r="O7066" s="9"/>
      <c r="P7066" s="9"/>
      <c r="R7066" s="9"/>
      <c r="U7066" s="9"/>
      <c r="AP7066" s="9"/>
      <c r="AS7066" s="9"/>
      <c r="AV7066" s="9"/>
      <c r="AW7066" s="9"/>
      <c r="AY7066" s="9"/>
      <c r="BB7066" s="9"/>
    </row>
    <row r="7067" spans="3:54">
      <c r="C7067" s="9"/>
      <c r="F7067" s="9"/>
      <c r="G7067" s="9"/>
      <c r="I7067" s="9"/>
      <c r="L7067" s="9"/>
      <c r="O7067" s="9"/>
      <c r="P7067" s="9"/>
      <c r="R7067" s="9"/>
      <c r="U7067" s="9"/>
      <c r="AP7067" s="9"/>
      <c r="AS7067" s="9"/>
      <c r="AV7067" s="9"/>
      <c r="AW7067" s="9"/>
      <c r="AY7067" s="9"/>
      <c r="BB7067" s="9"/>
    </row>
    <row r="7068" spans="3:54">
      <c r="C7068" s="9"/>
      <c r="F7068" s="9"/>
      <c r="G7068" s="9"/>
      <c r="I7068" s="9"/>
      <c r="L7068" s="9"/>
      <c r="O7068" s="9"/>
      <c r="P7068" s="9"/>
      <c r="R7068" s="9"/>
      <c r="U7068" s="9"/>
      <c r="AP7068" s="9"/>
      <c r="AS7068" s="9"/>
      <c r="AV7068" s="9"/>
      <c r="AW7068" s="9"/>
      <c r="AY7068" s="9"/>
      <c r="BB7068" s="9"/>
    </row>
    <row r="7069" spans="3:54">
      <c r="C7069" s="9"/>
      <c r="F7069" s="9"/>
      <c r="G7069" s="9"/>
      <c r="I7069" s="9"/>
      <c r="L7069" s="9"/>
      <c r="O7069" s="9"/>
      <c r="P7069" s="9"/>
      <c r="R7069" s="9"/>
      <c r="U7069" s="9"/>
      <c r="AP7069" s="9"/>
      <c r="AS7069" s="9"/>
      <c r="AV7069" s="9"/>
      <c r="AW7069" s="9"/>
      <c r="AY7069" s="9"/>
      <c r="BB7069" s="9"/>
    </row>
    <row r="7070" spans="3:54">
      <c r="C7070" s="9"/>
      <c r="F7070" s="9"/>
      <c r="G7070" s="9"/>
      <c r="I7070" s="9"/>
      <c r="L7070" s="9"/>
      <c r="O7070" s="9"/>
      <c r="P7070" s="9"/>
      <c r="R7070" s="9"/>
      <c r="U7070" s="9"/>
      <c r="AP7070" s="9"/>
      <c r="AS7070" s="9"/>
      <c r="AV7070" s="9"/>
      <c r="AW7070" s="9"/>
      <c r="AY7070" s="9"/>
      <c r="BB7070" s="9"/>
    </row>
    <row r="7071" spans="3:54">
      <c r="C7071" s="9"/>
      <c r="F7071" s="9"/>
      <c r="G7071" s="9"/>
      <c r="I7071" s="9"/>
      <c r="L7071" s="9"/>
      <c r="O7071" s="9"/>
      <c r="P7071" s="9"/>
      <c r="R7071" s="9"/>
      <c r="U7071" s="9"/>
      <c r="AP7071" s="9"/>
      <c r="AS7071" s="9"/>
      <c r="AV7071" s="9"/>
      <c r="AW7071" s="9"/>
      <c r="AY7071" s="9"/>
      <c r="BB7071" s="9"/>
    </row>
    <row r="7072" spans="3:54">
      <c r="C7072" s="9"/>
      <c r="F7072" s="9"/>
      <c r="G7072" s="9"/>
      <c r="I7072" s="9"/>
      <c r="L7072" s="9"/>
      <c r="O7072" s="9"/>
      <c r="P7072" s="9"/>
      <c r="R7072" s="9"/>
      <c r="U7072" s="9"/>
      <c r="AP7072" s="9"/>
      <c r="AS7072" s="9"/>
      <c r="AV7072" s="9"/>
      <c r="AW7072" s="9"/>
      <c r="AY7072" s="9"/>
      <c r="BB7072" s="9"/>
    </row>
    <row r="7073" spans="3:54">
      <c r="C7073" s="9"/>
      <c r="F7073" s="9"/>
      <c r="G7073" s="9"/>
      <c r="I7073" s="9"/>
      <c r="L7073" s="9"/>
      <c r="O7073" s="9"/>
      <c r="P7073" s="9"/>
      <c r="R7073" s="9"/>
      <c r="U7073" s="9"/>
      <c r="AP7073" s="9"/>
      <c r="AS7073" s="9"/>
      <c r="AV7073" s="9"/>
      <c r="AW7073" s="9"/>
      <c r="AY7073" s="9"/>
      <c r="BB7073" s="9"/>
    </row>
    <row r="7074" spans="3:54">
      <c r="C7074" s="9"/>
      <c r="F7074" s="9"/>
      <c r="G7074" s="9"/>
      <c r="I7074" s="9"/>
      <c r="L7074" s="9"/>
      <c r="O7074" s="9"/>
      <c r="P7074" s="9"/>
      <c r="R7074" s="9"/>
      <c r="U7074" s="9"/>
      <c r="AP7074" s="9"/>
      <c r="AS7074" s="9"/>
      <c r="AV7074" s="9"/>
      <c r="AW7074" s="9"/>
      <c r="AY7074" s="9"/>
      <c r="BB7074" s="9"/>
    </row>
    <row r="7075" spans="3:54">
      <c r="C7075" s="9"/>
      <c r="F7075" s="9"/>
      <c r="G7075" s="9"/>
      <c r="I7075" s="9"/>
      <c r="L7075" s="9"/>
      <c r="O7075" s="9"/>
      <c r="P7075" s="9"/>
      <c r="R7075" s="9"/>
      <c r="U7075" s="9"/>
      <c r="AP7075" s="9"/>
      <c r="AS7075" s="9"/>
      <c r="AV7075" s="9"/>
      <c r="AW7075" s="9"/>
      <c r="AY7075" s="9"/>
      <c r="BB7075" s="9"/>
    </row>
    <row r="7076" spans="3:54">
      <c r="C7076" s="9"/>
      <c r="F7076" s="9"/>
      <c r="G7076" s="9"/>
      <c r="I7076" s="9"/>
      <c r="L7076" s="9"/>
      <c r="O7076" s="9"/>
      <c r="P7076" s="9"/>
      <c r="R7076" s="9"/>
      <c r="U7076" s="9"/>
      <c r="AP7076" s="9"/>
      <c r="AS7076" s="9"/>
      <c r="AV7076" s="9"/>
      <c r="AW7076" s="9"/>
      <c r="AY7076" s="9"/>
      <c r="BB7076" s="9"/>
    </row>
    <row r="7077" spans="3:54">
      <c r="C7077" s="9"/>
      <c r="F7077" s="9"/>
      <c r="G7077" s="9"/>
      <c r="I7077" s="9"/>
      <c r="L7077" s="9"/>
      <c r="O7077" s="9"/>
      <c r="P7077" s="9"/>
      <c r="R7077" s="9"/>
      <c r="U7077" s="9"/>
      <c r="AP7077" s="9"/>
      <c r="AS7077" s="9"/>
      <c r="AV7077" s="9"/>
      <c r="AW7077" s="9"/>
      <c r="AY7077" s="9"/>
      <c r="BB7077" s="9"/>
    </row>
    <row r="7078" spans="3:54">
      <c r="C7078" s="9"/>
      <c r="F7078" s="9"/>
      <c r="G7078" s="9"/>
      <c r="I7078" s="9"/>
      <c r="L7078" s="9"/>
      <c r="O7078" s="9"/>
      <c r="P7078" s="9"/>
      <c r="R7078" s="9"/>
      <c r="U7078" s="9"/>
      <c r="AP7078" s="9"/>
      <c r="AS7078" s="9"/>
      <c r="AV7078" s="9"/>
      <c r="AW7078" s="9"/>
      <c r="AY7078" s="9"/>
      <c r="BB7078" s="9"/>
    </row>
    <row r="7079" spans="3:54">
      <c r="C7079" s="9"/>
      <c r="F7079" s="9"/>
      <c r="G7079" s="9"/>
      <c r="I7079" s="9"/>
      <c r="L7079" s="9"/>
      <c r="O7079" s="9"/>
      <c r="P7079" s="9"/>
      <c r="R7079" s="9"/>
      <c r="U7079" s="9"/>
      <c r="AP7079" s="9"/>
      <c r="AS7079" s="9"/>
      <c r="AV7079" s="9"/>
      <c r="AW7079" s="9"/>
      <c r="AY7079" s="9"/>
      <c r="BB7079" s="9"/>
    </row>
    <row r="7080" spans="3:54">
      <c r="C7080" s="9"/>
      <c r="F7080" s="9"/>
      <c r="G7080" s="9"/>
      <c r="I7080" s="9"/>
      <c r="L7080" s="9"/>
      <c r="O7080" s="9"/>
      <c r="P7080" s="9"/>
      <c r="R7080" s="9"/>
      <c r="U7080" s="9"/>
      <c r="AP7080" s="9"/>
      <c r="AS7080" s="9"/>
      <c r="AV7080" s="9"/>
      <c r="AW7080" s="9"/>
      <c r="AY7080" s="9"/>
      <c r="BB7080" s="9"/>
    </row>
    <row r="7081" spans="3:54">
      <c r="C7081" s="9"/>
      <c r="F7081" s="9"/>
      <c r="G7081" s="9"/>
      <c r="I7081" s="9"/>
      <c r="L7081" s="9"/>
      <c r="O7081" s="9"/>
      <c r="P7081" s="9"/>
      <c r="R7081" s="9"/>
      <c r="U7081" s="9"/>
      <c r="AP7081" s="9"/>
      <c r="AS7081" s="9"/>
      <c r="AV7081" s="9"/>
      <c r="AW7081" s="9"/>
      <c r="AY7081" s="9"/>
      <c r="BB7081" s="9"/>
    </row>
    <row r="7082" spans="3:54">
      <c r="C7082" s="9"/>
      <c r="F7082" s="9"/>
      <c r="G7082" s="9"/>
      <c r="I7082" s="9"/>
      <c r="L7082" s="9"/>
      <c r="O7082" s="9"/>
      <c r="P7082" s="9"/>
      <c r="R7082" s="9"/>
      <c r="U7082" s="9"/>
      <c r="AP7082" s="9"/>
      <c r="AS7082" s="9"/>
      <c r="AV7082" s="9"/>
      <c r="AW7082" s="9"/>
      <c r="AY7082" s="9"/>
      <c r="BB7082" s="9"/>
    </row>
    <row r="7083" spans="3:54">
      <c r="C7083" s="9"/>
      <c r="F7083" s="9"/>
      <c r="G7083" s="9"/>
      <c r="I7083" s="9"/>
      <c r="L7083" s="9"/>
      <c r="O7083" s="9"/>
      <c r="P7083" s="9"/>
      <c r="R7083" s="9"/>
      <c r="U7083" s="9"/>
      <c r="AP7083" s="9"/>
      <c r="AS7083" s="9"/>
      <c r="AV7083" s="9"/>
      <c r="AW7083" s="9"/>
      <c r="AY7083" s="9"/>
      <c r="BB7083" s="9"/>
    </row>
    <row r="7084" spans="3:54">
      <c r="C7084" s="9"/>
      <c r="F7084" s="9"/>
      <c r="G7084" s="9"/>
      <c r="I7084" s="9"/>
      <c r="L7084" s="9"/>
      <c r="O7084" s="9"/>
      <c r="P7084" s="9"/>
      <c r="R7084" s="9"/>
      <c r="U7084" s="9"/>
      <c r="AP7084" s="9"/>
      <c r="AS7084" s="9"/>
      <c r="AV7084" s="9"/>
      <c r="AW7084" s="9"/>
      <c r="AY7084" s="9"/>
      <c r="BB7084" s="9"/>
    </row>
    <row r="7085" spans="3:54">
      <c r="C7085" s="9"/>
      <c r="F7085" s="9"/>
      <c r="G7085" s="9"/>
      <c r="I7085" s="9"/>
      <c r="L7085" s="9"/>
      <c r="O7085" s="9"/>
      <c r="P7085" s="9"/>
      <c r="R7085" s="9"/>
      <c r="U7085" s="9"/>
      <c r="AP7085" s="9"/>
      <c r="AS7085" s="9"/>
      <c r="AV7085" s="9"/>
      <c r="AW7085" s="9"/>
      <c r="AY7085" s="9"/>
      <c r="BB7085" s="9"/>
    </row>
    <row r="7086" spans="3:54">
      <c r="C7086" s="9"/>
      <c r="F7086" s="9"/>
      <c r="G7086" s="9"/>
      <c r="I7086" s="9"/>
      <c r="L7086" s="9"/>
      <c r="O7086" s="9"/>
      <c r="P7086" s="9"/>
      <c r="R7086" s="9"/>
      <c r="U7086" s="9"/>
      <c r="AP7086" s="9"/>
      <c r="AS7086" s="9"/>
      <c r="AV7086" s="9"/>
      <c r="AW7086" s="9"/>
      <c r="AY7086" s="9"/>
      <c r="BB7086" s="9"/>
    </row>
    <row r="7087" spans="3:54">
      <c r="C7087" s="9"/>
      <c r="F7087" s="9"/>
      <c r="G7087" s="9"/>
      <c r="I7087" s="9"/>
      <c r="L7087" s="9"/>
      <c r="O7087" s="9"/>
      <c r="P7087" s="9"/>
      <c r="R7087" s="9"/>
      <c r="U7087" s="9"/>
      <c r="AP7087" s="9"/>
      <c r="AS7087" s="9"/>
      <c r="AV7087" s="9"/>
      <c r="AW7087" s="9"/>
      <c r="AY7087" s="9"/>
      <c r="BB7087" s="9"/>
    </row>
    <row r="7088" spans="3:54">
      <c r="C7088" s="9"/>
      <c r="F7088" s="9"/>
      <c r="G7088" s="9"/>
      <c r="I7088" s="9"/>
      <c r="L7088" s="9"/>
      <c r="O7088" s="9"/>
      <c r="P7088" s="9"/>
      <c r="R7088" s="9"/>
      <c r="U7088" s="9"/>
      <c r="AP7088" s="9"/>
      <c r="AS7088" s="9"/>
      <c r="AV7088" s="9"/>
      <c r="AW7088" s="9"/>
      <c r="AY7088" s="9"/>
      <c r="BB7088" s="9"/>
    </row>
    <row r="7089" spans="3:54">
      <c r="C7089" s="9"/>
      <c r="F7089" s="9"/>
      <c r="G7089" s="9"/>
      <c r="I7089" s="9"/>
      <c r="L7089" s="9"/>
      <c r="O7089" s="9"/>
      <c r="P7089" s="9"/>
      <c r="R7089" s="9"/>
      <c r="U7089" s="9"/>
      <c r="AP7089" s="9"/>
      <c r="AS7089" s="9"/>
      <c r="AV7089" s="9"/>
      <c r="AW7089" s="9"/>
      <c r="AY7089" s="9"/>
      <c r="BB7089" s="9"/>
    </row>
    <row r="7090" spans="3:54">
      <c r="C7090" s="9"/>
      <c r="F7090" s="9"/>
      <c r="G7090" s="9"/>
      <c r="I7090" s="9"/>
      <c r="L7090" s="9"/>
      <c r="O7090" s="9"/>
      <c r="P7090" s="9"/>
      <c r="R7090" s="9"/>
      <c r="U7090" s="9"/>
      <c r="AP7090" s="9"/>
      <c r="AS7090" s="9"/>
      <c r="AV7090" s="9"/>
      <c r="AW7090" s="9"/>
      <c r="AY7090" s="9"/>
      <c r="BB7090" s="9"/>
    </row>
    <row r="7091" spans="3:54">
      <c r="C7091" s="9"/>
      <c r="F7091" s="9"/>
      <c r="G7091" s="9"/>
      <c r="I7091" s="9"/>
      <c r="L7091" s="9"/>
      <c r="O7091" s="9"/>
      <c r="P7091" s="9"/>
      <c r="R7091" s="9"/>
      <c r="U7091" s="9"/>
      <c r="AP7091" s="9"/>
      <c r="AS7091" s="9"/>
      <c r="AV7091" s="9"/>
      <c r="AW7091" s="9"/>
      <c r="AY7091" s="9"/>
      <c r="BB7091" s="9"/>
    </row>
    <row r="7092" spans="3:54">
      <c r="C7092" s="9"/>
      <c r="F7092" s="9"/>
      <c r="G7092" s="9"/>
      <c r="I7092" s="9"/>
      <c r="L7092" s="9"/>
      <c r="O7092" s="9"/>
      <c r="P7092" s="9"/>
      <c r="R7092" s="9"/>
      <c r="U7092" s="9"/>
      <c r="AP7092" s="9"/>
      <c r="AS7092" s="9"/>
      <c r="AV7092" s="9"/>
      <c r="AW7092" s="9"/>
      <c r="AY7092" s="9"/>
      <c r="BB7092" s="9"/>
    </row>
    <row r="7093" spans="3:54">
      <c r="C7093" s="9"/>
      <c r="F7093" s="9"/>
      <c r="G7093" s="9"/>
      <c r="I7093" s="9"/>
      <c r="L7093" s="9"/>
      <c r="O7093" s="9"/>
      <c r="P7093" s="9"/>
      <c r="R7093" s="9"/>
      <c r="U7093" s="9"/>
      <c r="AP7093" s="9"/>
      <c r="AS7093" s="9"/>
      <c r="AV7093" s="9"/>
      <c r="AW7093" s="9"/>
      <c r="AY7093" s="9"/>
      <c r="BB7093" s="9"/>
    </row>
    <row r="7094" spans="3:54">
      <c r="C7094" s="9"/>
      <c r="F7094" s="9"/>
      <c r="G7094" s="9"/>
      <c r="I7094" s="9"/>
      <c r="L7094" s="9"/>
      <c r="O7094" s="9"/>
      <c r="P7094" s="9"/>
      <c r="R7094" s="9"/>
      <c r="U7094" s="9"/>
      <c r="AP7094" s="9"/>
      <c r="AS7094" s="9"/>
      <c r="AV7094" s="9"/>
      <c r="AW7094" s="9"/>
      <c r="AY7094" s="9"/>
      <c r="BB7094" s="9"/>
    </row>
    <row r="7095" spans="3:54">
      <c r="C7095" s="9"/>
      <c r="F7095" s="9"/>
      <c r="G7095" s="9"/>
      <c r="I7095" s="9"/>
      <c r="L7095" s="9"/>
      <c r="O7095" s="9"/>
      <c r="P7095" s="9"/>
      <c r="R7095" s="9"/>
      <c r="U7095" s="9"/>
      <c r="AP7095" s="9"/>
      <c r="AS7095" s="9"/>
      <c r="AV7095" s="9"/>
      <c r="AW7095" s="9"/>
      <c r="AY7095" s="9"/>
      <c r="BB7095" s="9"/>
    </row>
    <row r="7096" spans="3:54">
      <c r="C7096" s="9"/>
      <c r="F7096" s="9"/>
      <c r="G7096" s="9"/>
      <c r="I7096" s="9"/>
      <c r="L7096" s="9"/>
      <c r="O7096" s="9"/>
      <c r="P7096" s="9"/>
      <c r="R7096" s="9"/>
      <c r="U7096" s="9"/>
      <c r="AP7096" s="9"/>
      <c r="AS7096" s="9"/>
      <c r="AV7096" s="9"/>
      <c r="AW7096" s="9"/>
      <c r="AY7096" s="9"/>
      <c r="BB7096" s="9"/>
    </row>
    <row r="7097" spans="3:54">
      <c r="C7097" s="9"/>
      <c r="F7097" s="9"/>
      <c r="G7097" s="9"/>
      <c r="I7097" s="9"/>
      <c r="L7097" s="9"/>
      <c r="O7097" s="9"/>
      <c r="P7097" s="9"/>
      <c r="R7097" s="9"/>
      <c r="U7097" s="9"/>
      <c r="AP7097" s="9"/>
      <c r="AS7097" s="9"/>
      <c r="AV7097" s="9"/>
      <c r="AW7097" s="9"/>
      <c r="AY7097" s="9"/>
      <c r="BB7097" s="9"/>
    </row>
    <row r="7098" spans="3:54">
      <c r="C7098" s="9"/>
      <c r="F7098" s="9"/>
      <c r="G7098" s="9"/>
      <c r="I7098" s="9"/>
      <c r="L7098" s="9"/>
      <c r="O7098" s="9"/>
      <c r="P7098" s="9"/>
      <c r="R7098" s="9"/>
      <c r="U7098" s="9"/>
      <c r="AP7098" s="9"/>
      <c r="AS7098" s="9"/>
      <c r="AV7098" s="9"/>
      <c r="AW7098" s="9"/>
      <c r="AY7098" s="9"/>
      <c r="BB7098" s="9"/>
    </row>
    <row r="7099" spans="3:54">
      <c r="C7099" s="9"/>
      <c r="F7099" s="9"/>
      <c r="G7099" s="9"/>
      <c r="I7099" s="9"/>
      <c r="L7099" s="9"/>
      <c r="O7099" s="9"/>
      <c r="P7099" s="9"/>
      <c r="R7099" s="9"/>
      <c r="U7099" s="9"/>
      <c r="AP7099" s="9"/>
      <c r="AS7099" s="9"/>
      <c r="AV7099" s="9"/>
      <c r="AW7099" s="9"/>
      <c r="AY7099" s="9"/>
      <c r="BB7099" s="9"/>
    </row>
    <row r="7100" spans="3:54">
      <c r="C7100" s="9"/>
      <c r="F7100" s="9"/>
      <c r="G7100" s="9"/>
      <c r="I7100" s="9"/>
      <c r="L7100" s="9"/>
      <c r="O7100" s="9"/>
      <c r="P7100" s="9"/>
      <c r="R7100" s="9"/>
      <c r="U7100" s="9"/>
      <c r="AP7100" s="9"/>
      <c r="AS7100" s="9"/>
      <c r="AV7100" s="9"/>
      <c r="AW7100" s="9"/>
      <c r="AY7100" s="9"/>
      <c r="BB7100" s="9"/>
    </row>
    <row r="7101" spans="3:54">
      <c r="C7101" s="9"/>
      <c r="F7101" s="9"/>
      <c r="G7101" s="9"/>
      <c r="I7101" s="9"/>
      <c r="L7101" s="9"/>
      <c r="O7101" s="9"/>
      <c r="P7101" s="9"/>
      <c r="R7101" s="9"/>
      <c r="U7101" s="9"/>
      <c r="AP7101" s="9"/>
      <c r="AS7101" s="9"/>
      <c r="AV7101" s="9"/>
      <c r="AW7101" s="9"/>
      <c r="AY7101" s="9"/>
      <c r="BB7101" s="9"/>
    </row>
    <row r="7102" spans="3:54">
      <c r="C7102" s="9"/>
      <c r="F7102" s="9"/>
      <c r="G7102" s="9"/>
      <c r="I7102" s="9"/>
      <c r="L7102" s="9"/>
      <c r="O7102" s="9"/>
      <c r="P7102" s="9"/>
      <c r="R7102" s="9"/>
      <c r="U7102" s="9"/>
      <c r="AP7102" s="9"/>
      <c r="AS7102" s="9"/>
      <c r="AV7102" s="9"/>
      <c r="AW7102" s="9"/>
      <c r="AY7102" s="9"/>
      <c r="BB7102" s="9"/>
    </row>
    <row r="7103" spans="3:54">
      <c r="C7103" s="9"/>
      <c r="F7103" s="9"/>
      <c r="G7103" s="9"/>
      <c r="I7103" s="9"/>
      <c r="L7103" s="9"/>
      <c r="O7103" s="9"/>
      <c r="P7103" s="9"/>
      <c r="R7103" s="9"/>
      <c r="U7103" s="9"/>
      <c r="AP7103" s="9"/>
      <c r="AS7103" s="9"/>
      <c r="AV7103" s="9"/>
      <c r="AW7103" s="9"/>
      <c r="AY7103" s="9"/>
      <c r="BB7103" s="9"/>
    </row>
    <row r="7104" spans="3:54">
      <c r="C7104" s="9"/>
      <c r="F7104" s="9"/>
      <c r="G7104" s="9"/>
      <c r="I7104" s="9"/>
      <c r="L7104" s="9"/>
      <c r="O7104" s="9"/>
      <c r="P7104" s="9"/>
      <c r="R7104" s="9"/>
      <c r="U7104" s="9"/>
      <c r="AP7104" s="9"/>
      <c r="AS7104" s="9"/>
      <c r="AV7104" s="9"/>
      <c r="AW7104" s="9"/>
      <c r="AY7104" s="9"/>
      <c r="BB7104" s="9"/>
    </row>
    <row r="7105" spans="3:54">
      <c r="C7105" s="9"/>
      <c r="F7105" s="9"/>
      <c r="G7105" s="9"/>
      <c r="I7105" s="9"/>
      <c r="L7105" s="9"/>
      <c r="O7105" s="9"/>
      <c r="P7105" s="9"/>
      <c r="R7105" s="9"/>
      <c r="U7105" s="9"/>
      <c r="AP7105" s="9"/>
      <c r="AS7105" s="9"/>
      <c r="AV7105" s="9"/>
      <c r="AW7105" s="9"/>
      <c r="AY7105" s="9"/>
      <c r="BB7105" s="9"/>
    </row>
    <row r="7106" spans="3:54">
      <c r="C7106" s="9"/>
      <c r="F7106" s="9"/>
      <c r="G7106" s="9"/>
      <c r="I7106" s="9"/>
      <c r="L7106" s="9"/>
      <c r="O7106" s="9"/>
      <c r="P7106" s="9"/>
      <c r="R7106" s="9"/>
      <c r="U7106" s="9"/>
      <c r="AP7106" s="9"/>
      <c r="AS7106" s="9"/>
      <c r="AV7106" s="9"/>
      <c r="AW7106" s="9"/>
      <c r="AY7106" s="9"/>
      <c r="BB7106" s="9"/>
    </row>
    <row r="7107" spans="3:54">
      <c r="C7107" s="9"/>
      <c r="F7107" s="9"/>
      <c r="G7107" s="9"/>
      <c r="I7107" s="9"/>
      <c r="L7107" s="9"/>
      <c r="O7107" s="9"/>
      <c r="P7107" s="9"/>
      <c r="R7107" s="9"/>
      <c r="U7107" s="9"/>
      <c r="AP7107" s="9"/>
      <c r="AS7107" s="9"/>
      <c r="AV7107" s="9"/>
      <c r="AW7107" s="9"/>
      <c r="AY7107" s="9"/>
      <c r="BB7107" s="9"/>
    </row>
    <row r="7108" spans="3:54">
      <c r="C7108" s="9"/>
      <c r="F7108" s="9"/>
      <c r="G7108" s="9"/>
      <c r="I7108" s="9"/>
      <c r="L7108" s="9"/>
      <c r="O7108" s="9"/>
      <c r="P7108" s="9"/>
      <c r="R7108" s="9"/>
      <c r="U7108" s="9"/>
      <c r="AP7108" s="9"/>
      <c r="AS7108" s="9"/>
      <c r="AV7108" s="9"/>
      <c r="AW7108" s="9"/>
      <c r="AY7108" s="9"/>
      <c r="BB7108" s="9"/>
    </row>
    <row r="7109" spans="3:54">
      <c r="C7109" s="9"/>
      <c r="F7109" s="9"/>
      <c r="G7109" s="9"/>
      <c r="I7109" s="9"/>
      <c r="L7109" s="9"/>
      <c r="O7109" s="9"/>
      <c r="P7109" s="9"/>
      <c r="R7109" s="9"/>
      <c r="U7109" s="9"/>
      <c r="AP7109" s="9"/>
      <c r="AS7109" s="9"/>
      <c r="AV7109" s="9"/>
      <c r="AW7109" s="9"/>
      <c r="AY7109" s="9"/>
      <c r="BB7109" s="9"/>
    </row>
    <row r="7110" spans="3:54">
      <c r="C7110" s="9"/>
      <c r="F7110" s="9"/>
      <c r="G7110" s="9"/>
      <c r="I7110" s="9"/>
      <c r="L7110" s="9"/>
      <c r="O7110" s="9"/>
      <c r="P7110" s="9"/>
      <c r="R7110" s="9"/>
      <c r="U7110" s="9"/>
      <c r="AP7110" s="9"/>
      <c r="AS7110" s="9"/>
      <c r="AV7110" s="9"/>
      <c r="AW7110" s="9"/>
      <c r="AY7110" s="9"/>
      <c r="BB7110" s="9"/>
    </row>
    <row r="7111" spans="3:54">
      <c r="C7111" s="9"/>
      <c r="F7111" s="9"/>
      <c r="G7111" s="9"/>
      <c r="I7111" s="9"/>
      <c r="L7111" s="9"/>
      <c r="O7111" s="9"/>
      <c r="P7111" s="9"/>
      <c r="R7111" s="9"/>
      <c r="U7111" s="9"/>
      <c r="AP7111" s="9"/>
      <c r="AS7111" s="9"/>
      <c r="AV7111" s="9"/>
      <c r="AW7111" s="9"/>
      <c r="AY7111" s="9"/>
      <c r="BB7111" s="9"/>
    </row>
    <row r="7112" spans="3:54">
      <c r="C7112" s="9"/>
      <c r="F7112" s="9"/>
      <c r="G7112" s="9"/>
      <c r="I7112" s="9"/>
      <c r="L7112" s="9"/>
      <c r="O7112" s="9"/>
      <c r="P7112" s="9"/>
      <c r="R7112" s="9"/>
      <c r="U7112" s="9"/>
      <c r="AP7112" s="9"/>
      <c r="AS7112" s="9"/>
      <c r="AV7112" s="9"/>
      <c r="AW7112" s="9"/>
      <c r="AY7112" s="9"/>
      <c r="BB7112" s="9"/>
    </row>
    <row r="7113" spans="3:54">
      <c r="C7113" s="9"/>
      <c r="F7113" s="9"/>
      <c r="G7113" s="9"/>
      <c r="I7113" s="9"/>
      <c r="L7113" s="9"/>
      <c r="O7113" s="9"/>
      <c r="P7113" s="9"/>
      <c r="R7113" s="9"/>
      <c r="U7113" s="9"/>
      <c r="AP7113" s="9"/>
      <c r="AS7113" s="9"/>
      <c r="AV7113" s="9"/>
      <c r="AW7113" s="9"/>
      <c r="AY7113" s="9"/>
      <c r="BB7113" s="9"/>
    </row>
    <row r="7114" spans="3:54">
      <c r="C7114" s="9"/>
      <c r="F7114" s="9"/>
      <c r="G7114" s="9"/>
      <c r="I7114" s="9"/>
      <c r="L7114" s="9"/>
      <c r="O7114" s="9"/>
      <c r="P7114" s="9"/>
      <c r="R7114" s="9"/>
      <c r="U7114" s="9"/>
      <c r="AP7114" s="9"/>
      <c r="AS7114" s="9"/>
      <c r="AV7114" s="9"/>
      <c r="AW7114" s="9"/>
      <c r="AY7114" s="9"/>
      <c r="BB7114" s="9"/>
    </row>
    <row r="7115" spans="3:54">
      <c r="C7115" s="9"/>
      <c r="F7115" s="9"/>
      <c r="G7115" s="9"/>
      <c r="I7115" s="9"/>
      <c r="L7115" s="9"/>
      <c r="O7115" s="9"/>
      <c r="P7115" s="9"/>
      <c r="R7115" s="9"/>
      <c r="U7115" s="9"/>
      <c r="AP7115" s="9"/>
      <c r="AS7115" s="9"/>
      <c r="AV7115" s="9"/>
      <c r="AW7115" s="9"/>
      <c r="AY7115" s="9"/>
      <c r="BB7115" s="9"/>
    </row>
    <row r="7116" spans="3:54">
      <c r="C7116" s="9"/>
      <c r="F7116" s="9"/>
      <c r="G7116" s="9"/>
      <c r="I7116" s="9"/>
      <c r="L7116" s="9"/>
      <c r="O7116" s="9"/>
      <c r="P7116" s="9"/>
      <c r="R7116" s="9"/>
      <c r="U7116" s="9"/>
      <c r="AP7116" s="9"/>
      <c r="AS7116" s="9"/>
      <c r="AV7116" s="9"/>
      <c r="AW7116" s="9"/>
      <c r="AY7116" s="9"/>
      <c r="BB7116" s="9"/>
    </row>
    <row r="7117" spans="3:54">
      <c r="C7117" s="9"/>
      <c r="F7117" s="9"/>
      <c r="G7117" s="9"/>
      <c r="I7117" s="9"/>
      <c r="L7117" s="9"/>
      <c r="O7117" s="9"/>
      <c r="P7117" s="9"/>
      <c r="R7117" s="9"/>
      <c r="U7117" s="9"/>
      <c r="AP7117" s="9"/>
      <c r="AS7117" s="9"/>
      <c r="AV7117" s="9"/>
      <c r="AW7117" s="9"/>
      <c r="AY7117" s="9"/>
      <c r="BB7117" s="9"/>
    </row>
    <row r="7118" spans="3:54">
      <c r="C7118" s="9"/>
      <c r="F7118" s="9"/>
      <c r="G7118" s="9"/>
      <c r="I7118" s="9"/>
      <c r="L7118" s="9"/>
      <c r="O7118" s="9"/>
      <c r="P7118" s="9"/>
      <c r="R7118" s="9"/>
      <c r="U7118" s="9"/>
      <c r="AP7118" s="9"/>
      <c r="AS7118" s="9"/>
      <c r="AV7118" s="9"/>
      <c r="AW7118" s="9"/>
      <c r="AY7118" s="9"/>
      <c r="BB7118" s="9"/>
    </row>
    <row r="7119" spans="3:54">
      <c r="C7119" s="9"/>
      <c r="F7119" s="9"/>
      <c r="G7119" s="9"/>
      <c r="I7119" s="9"/>
      <c r="L7119" s="9"/>
      <c r="O7119" s="9"/>
      <c r="P7119" s="9"/>
      <c r="R7119" s="9"/>
      <c r="U7119" s="9"/>
      <c r="AP7119" s="9"/>
      <c r="AS7119" s="9"/>
      <c r="AV7119" s="9"/>
      <c r="AW7119" s="9"/>
      <c r="AY7119" s="9"/>
      <c r="BB7119" s="9"/>
    </row>
    <row r="7120" spans="3:54">
      <c r="C7120" s="9"/>
      <c r="F7120" s="9"/>
      <c r="G7120" s="9"/>
      <c r="I7120" s="9"/>
      <c r="L7120" s="9"/>
      <c r="O7120" s="9"/>
      <c r="P7120" s="9"/>
      <c r="R7120" s="9"/>
      <c r="U7120" s="9"/>
      <c r="AP7120" s="9"/>
      <c r="AS7120" s="9"/>
      <c r="AV7120" s="9"/>
      <c r="AW7120" s="9"/>
      <c r="AY7120" s="9"/>
      <c r="BB7120" s="9"/>
    </row>
    <row r="7121" spans="3:54">
      <c r="C7121" s="9"/>
      <c r="F7121" s="9"/>
      <c r="G7121" s="9"/>
      <c r="I7121" s="9"/>
      <c r="L7121" s="9"/>
      <c r="O7121" s="9"/>
      <c r="P7121" s="9"/>
      <c r="R7121" s="9"/>
      <c r="U7121" s="9"/>
      <c r="AP7121" s="9"/>
      <c r="AS7121" s="9"/>
      <c r="AV7121" s="9"/>
      <c r="AW7121" s="9"/>
      <c r="AY7121" s="9"/>
      <c r="BB7121" s="9"/>
    </row>
    <row r="7122" spans="3:54">
      <c r="C7122" s="9"/>
      <c r="F7122" s="9"/>
      <c r="G7122" s="9"/>
      <c r="I7122" s="9"/>
      <c r="L7122" s="9"/>
      <c r="O7122" s="9"/>
      <c r="P7122" s="9"/>
      <c r="R7122" s="9"/>
      <c r="U7122" s="9"/>
      <c r="AP7122" s="9"/>
      <c r="AS7122" s="9"/>
      <c r="AV7122" s="9"/>
      <c r="AW7122" s="9"/>
      <c r="AY7122" s="9"/>
      <c r="BB7122" s="9"/>
    </row>
    <row r="7123" spans="3:54">
      <c r="C7123" s="9"/>
      <c r="F7123" s="9"/>
      <c r="G7123" s="9"/>
      <c r="I7123" s="9"/>
      <c r="L7123" s="9"/>
      <c r="O7123" s="9"/>
      <c r="P7123" s="9"/>
      <c r="R7123" s="9"/>
      <c r="U7123" s="9"/>
      <c r="AP7123" s="9"/>
      <c r="AS7123" s="9"/>
      <c r="AV7123" s="9"/>
      <c r="AW7123" s="9"/>
      <c r="AY7123" s="9"/>
      <c r="BB7123" s="9"/>
    </row>
    <row r="7124" spans="3:54">
      <c r="C7124" s="9"/>
      <c r="F7124" s="9"/>
      <c r="G7124" s="9"/>
      <c r="I7124" s="9"/>
      <c r="L7124" s="9"/>
      <c r="O7124" s="9"/>
      <c r="P7124" s="9"/>
      <c r="R7124" s="9"/>
      <c r="U7124" s="9"/>
      <c r="AP7124" s="9"/>
      <c r="AS7124" s="9"/>
      <c r="AV7124" s="9"/>
      <c r="AW7124" s="9"/>
      <c r="AY7124" s="9"/>
      <c r="BB7124" s="9"/>
    </row>
    <row r="7125" spans="3:54">
      <c r="C7125" s="9"/>
      <c r="F7125" s="9"/>
      <c r="G7125" s="9"/>
      <c r="I7125" s="9"/>
      <c r="L7125" s="9"/>
      <c r="O7125" s="9"/>
      <c r="P7125" s="9"/>
      <c r="R7125" s="9"/>
      <c r="U7125" s="9"/>
      <c r="AP7125" s="9"/>
      <c r="AS7125" s="9"/>
      <c r="AV7125" s="9"/>
      <c r="AW7125" s="9"/>
      <c r="AY7125" s="9"/>
      <c r="BB7125" s="9"/>
    </row>
    <row r="7126" spans="3:54">
      <c r="C7126" s="9"/>
      <c r="F7126" s="9"/>
      <c r="G7126" s="9"/>
      <c r="I7126" s="9"/>
      <c r="L7126" s="9"/>
      <c r="O7126" s="9"/>
      <c r="P7126" s="9"/>
      <c r="R7126" s="9"/>
      <c r="U7126" s="9"/>
      <c r="AP7126" s="9"/>
      <c r="AS7126" s="9"/>
      <c r="AV7126" s="9"/>
      <c r="AW7126" s="9"/>
      <c r="AY7126" s="9"/>
      <c r="BB7126" s="9"/>
    </row>
    <row r="7127" spans="3:54">
      <c r="C7127" s="9"/>
      <c r="F7127" s="9"/>
      <c r="G7127" s="9"/>
      <c r="I7127" s="9"/>
      <c r="L7127" s="9"/>
      <c r="O7127" s="9"/>
      <c r="P7127" s="9"/>
      <c r="R7127" s="9"/>
      <c r="U7127" s="9"/>
      <c r="AP7127" s="9"/>
      <c r="AS7127" s="9"/>
      <c r="AV7127" s="9"/>
      <c r="AW7127" s="9"/>
      <c r="AY7127" s="9"/>
      <c r="BB7127" s="9"/>
    </row>
    <row r="7128" spans="3:54">
      <c r="C7128" s="9"/>
      <c r="F7128" s="9"/>
      <c r="G7128" s="9"/>
      <c r="I7128" s="9"/>
      <c r="L7128" s="9"/>
      <c r="O7128" s="9"/>
      <c r="P7128" s="9"/>
      <c r="R7128" s="9"/>
      <c r="U7128" s="9"/>
      <c r="AP7128" s="9"/>
      <c r="AS7128" s="9"/>
      <c r="AV7128" s="9"/>
      <c r="AW7128" s="9"/>
      <c r="AY7128" s="9"/>
      <c r="BB7128" s="9"/>
    </row>
    <row r="7129" spans="3:54">
      <c r="C7129" s="9"/>
      <c r="F7129" s="9"/>
      <c r="G7129" s="9"/>
      <c r="I7129" s="9"/>
      <c r="L7129" s="9"/>
      <c r="O7129" s="9"/>
      <c r="P7129" s="9"/>
      <c r="R7129" s="9"/>
      <c r="U7129" s="9"/>
      <c r="AP7129" s="9"/>
      <c r="AS7129" s="9"/>
      <c r="AV7129" s="9"/>
      <c r="AW7129" s="9"/>
      <c r="AY7129" s="9"/>
      <c r="BB7129" s="9"/>
    </row>
    <row r="7130" spans="3:54">
      <c r="C7130" s="9"/>
      <c r="F7130" s="9"/>
      <c r="G7130" s="9"/>
      <c r="I7130" s="9"/>
      <c r="L7130" s="9"/>
      <c r="O7130" s="9"/>
      <c r="P7130" s="9"/>
      <c r="R7130" s="9"/>
      <c r="U7130" s="9"/>
      <c r="AP7130" s="9"/>
      <c r="AS7130" s="9"/>
      <c r="AV7130" s="9"/>
      <c r="AW7130" s="9"/>
      <c r="AY7130" s="9"/>
      <c r="BB7130" s="9"/>
    </row>
    <row r="7131" spans="3:54">
      <c r="C7131" s="9"/>
      <c r="F7131" s="9"/>
      <c r="G7131" s="9"/>
      <c r="I7131" s="9"/>
      <c r="L7131" s="9"/>
      <c r="O7131" s="9"/>
      <c r="P7131" s="9"/>
      <c r="R7131" s="9"/>
      <c r="U7131" s="9"/>
      <c r="AP7131" s="9"/>
      <c r="AS7131" s="9"/>
      <c r="AV7131" s="9"/>
      <c r="AW7131" s="9"/>
      <c r="AY7131" s="9"/>
      <c r="BB7131" s="9"/>
    </row>
    <row r="7132" spans="3:54">
      <c r="C7132" s="9"/>
      <c r="F7132" s="9"/>
      <c r="G7132" s="9"/>
      <c r="I7132" s="9"/>
      <c r="L7132" s="9"/>
      <c r="O7132" s="9"/>
      <c r="P7132" s="9"/>
      <c r="R7132" s="9"/>
      <c r="U7132" s="9"/>
      <c r="AP7132" s="9"/>
      <c r="AS7132" s="9"/>
      <c r="AV7132" s="9"/>
      <c r="AW7132" s="9"/>
      <c r="AY7132" s="9"/>
      <c r="BB7132" s="9"/>
    </row>
    <row r="7133" spans="3:54">
      <c r="C7133" s="9"/>
      <c r="F7133" s="9"/>
      <c r="G7133" s="9"/>
      <c r="I7133" s="9"/>
      <c r="L7133" s="9"/>
      <c r="O7133" s="9"/>
      <c r="P7133" s="9"/>
      <c r="R7133" s="9"/>
      <c r="U7133" s="9"/>
      <c r="AP7133" s="9"/>
      <c r="AS7133" s="9"/>
      <c r="AV7133" s="9"/>
      <c r="AW7133" s="9"/>
      <c r="AY7133" s="9"/>
      <c r="BB7133" s="9"/>
    </row>
    <row r="7134" spans="3:54">
      <c r="C7134" s="9"/>
      <c r="F7134" s="9"/>
      <c r="G7134" s="9"/>
      <c r="I7134" s="9"/>
      <c r="L7134" s="9"/>
      <c r="O7134" s="9"/>
      <c r="P7134" s="9"/>
      <c r="R7134" s="9"/>
      <c r="U7134" s="9"/>
      <c r="AP7134" s="9"/>
      <c r="AS7134" s="9"/>
      <c r="AV7134" s="9"/>
      <c r="AW7134" s="9"/>
      <c r="AY7134" s="9"/>
      <c r="BB7134" s="9"/>
    </row>
    <row r="7135" spans="3:54">
      <c r="C7135" s="9"/>
      <c r="F7135" s="9"/>
      <c r="G7135" s="9"/>
      <c r="I7135" s="9"/>
      <c r="L7135" s="9"/>
      <c r="O7135" s="9"/>
      <c r="P7135" s="9"/>
      <c r="R7135" s="9"/>
      <c r="U7135" s="9"/>
      <c r="AP7135" s="9"/>
      <c r="AS7135" s="9"/>
      <c r="AV7135" s="9"/>
      <c r="AW7135" s="9"/>
      <c r="AY7135" s="9"/>
      <c r="BB7135" s="9"/>
    </row>
    <row r="7136" spans="3:54">
      <c r="C7136" s="9"/>
      <c r="F7136" s="9"/>
      <c r="G7136" s="9"/>
      <c r="I7136" s="9"/>
      <c r="L7136" s="9"/>
      <c r="O7136" s="9"/>
      <c r="P7136" s="9"/>
      <c r="R7136" s="9"/>
      <c r="U7136" s="9"/>
      <c r="AP7136" s="9"/>
      <c r="AS7136" s="9"/>
      <c r="AV7136" s="9"/>
      <c r="AW7136" s="9"/>
      <c r="AY7136" s="9"/>
      <c r="BB7136" s="9"/>
    </row>
    <row r="7137" spans="3:54">
      <c r="C7137" s="9"/>
      <c r="F7137" s="9"/>
      <c r="G7137" s="9"/>
      <c r="I7137" s="9"/>
      <c r="L7137" s="9"/>
      <c r="O7137" s="9"/>
      <c r="P7137" s="9"/>
      <c r="R7137" s="9"/>
      <c r="U7137" s="9"/>
      <c r="AP7137" s="9"/>
      <c r="AS7137" s="9"/>
      <c r="AV7137" s="9"/>
      <c r="AW7137" s="9"/>
      <c r="AY7137" s="9"/>
      <c r="BB7137" s="9"/>
    </row>
    <row r="7138" spans="3:54">
      <c r="C7138" s="9"/>
      <c r="F7138" s="9"/>
      <c r="G7138" s="9"/>
      <c r="I7138" s="9"/>
      <c r="L7138" s="9"/>
      <c r="O7138" s="9"/>
      <c r="P7138" s="9"/>
      <c r="R7138" s="9"/>
      <c r="U7138" s="9"/>
      <c r="AP7138" s="9"/>
      <c r="AS7138" s="9"/>
      <c r="AV7138" s="9"/>
      <c r="AW7138" s="9"/>
      <c r="AY7138" s="9"/>
      <c r="BB7138" s="9"/>
    </row>
    <row r="7139" spans="3:54">
      <c r="C7139" s="9"/>
      <c r="F7139" s="9"/>
      <c r="G7139" s="9"/>
      <c r="I7139" s="9"/>
      <c r="L7139" s="9"/>
      <c r="O7139" s="9"/>
      <c r="P7139" s="9"/>
      <c r="R7139" s="9"/>
      <c r="U7139" s="9"/>
      <c r="AP7139" s="9"/>
      <c r="AS7139" s="9"/>
      <c r="AV7139" s="9"/>
      <c r="AW7139" s="9"/>
      <c r="AY7139" s="9"/>
      <c r="BB7139" s="9"/>
    </row>
    <row r="7140" spans="3:54">
      <c r="C7140" s="9"/>
      <c r="F7140" s="9"/>
      <c r="G7140" s="9"/>
      <c r="I7140" s="9"/>
      <c r="L7140" s="9"/>
      <c r="O7140" s="9"/>
      <c r="P7140" s="9"/>
      <c r="R7140" s="9"/>
      <c r="U7140" s="9"/>
      <c r="AP7140" s="9"/>
      <c r="AS7140" s="9"/>
      <c r="AV7140" s="9"/>
      <c r="AW7140" s="9"/>
      <c r="AY7140" s="9"/>
      <c r="BB7140" s="9"/>
    </row>
    <row r="7141" spans="3:54">
      <c r="C7141" s="9"/>
      <c r="F7141" s="9"/>
      <c r="G7141" s="9"/>
      <c r="I7141" s="9"/>
      <c r="L7141" s="9"/>
      <c r="O7141" s="9"/>
      <c r="P7141" s="9"/>
      <c r="R7141" s="9"/>
      <c r="U7141" s="9"/>
      <c r="AP7141" s="9"/>
      <c r="AS7141" s="9"/>
      <c r="AV7141" s="9"/>
      <c r="AW7141" s="9"/>
      <c r="AY7141" s="9"/>
      <c r="BB7141" s="9"/>
    </row>
    <row r="7142" spans="3:54">
      <c r="C7142" s="9"/>
      <c r="F7142" s="9"/>
      <c r="G7142" s="9"/>
      <c r="I7142" s="9"/>
      <c r="L7142" s="9"/>
      <c r="O7142" s="9"/>
      <c r="P7142" s="9"/>
      <c r="R7142" s="9"/>
      <c r="U7142" s="9"/>
      <c r="AP7142" s="9"/>
      <c r="AS7142" s="9"/>
      <c r="AV7142" s="9"/>
      <c r="AW7142" s="9"/>
      <c r="AY7142" s="9"/>
      <c r="BB7142" s="9"/>
    </row>
    <row r="7143" spans="3:54">
      <c r="C7143" s="9"/>
      <c r="F7143" s="9"/>
      <c r="G7143" s="9"/>
      <c r="I7143" s="9"/>
      <c r="L7143" s="9"/>
      <c r="O7143" s="9"/>
      <c r="P7143" s="9"/>
      <c r="R7143" s="9"/>
      <c r="U7143" s="9"/>
      <c r="AP7143" s="9"/>
      <c r="AS7143" s="9"/>
      <c r="AV7143" s="9"/>
      <c r="AW7143" s="9"/>
      <c r="AY7143" s="9"/>
      <c r="BB7143" s="9"/>
    </row>
    <row r="7144" spans="3:54">
      <c r="C7144" s="9"/>
      <c r="F7144" s="9"/>
      <c r="G7144" s="9"/>
      <c r="I7144" s="9"/>
      <c r="L7144" s="9"/>
      <c r="O7144" s="9"/>
      <c r="P7144" s="9"/>
      <c r="R7144" s="9"/>
      <c r="U7144" s="9"/>
      <c r="AP7144" s="9"/>
      <c r="AS7144" s="9"/>
      <c r="AV7144" s="9"/>
      <c r="AW7144" s="9"/>
      <c r="AY7144" s="9"/>
      <c r="BB7144" s="9"/>
    </row>
    <row r="7145" spans="3:54">
      <c r="C7145" s="9"/>
      <c r="F7145" s="9"/>
      <c r="G7145" s="9"/>
      <c r="I7145" s="9"/>
      <c r="L7145" s="9"/>
      <c r="O7145" s="9"/>
      <c r="P7145" s="9"/>
      <c r="R7145" s="9"/>
      <c r="U7145" s="9"/>
      <c r="AP7145" s="9"/>
      <c r="AS7145" s="9"/>
      <c r="AV7145" s="9"/>
      <c r="AW7145" s="9"/>
      <c r="AY7145" s="9"/>
      <c r="BB7145" s="9"/>
    </row>
    <row r="7146" spans="3:54">
      <c r="C7146" s="9"/>
      <c r="F7146" s="9"/>
      <c r="G7146" s="9"/>
      <c r="I7146" s="9"/>
      <c r="L7146" s="9"/>
      <c r="O7146" s="9"/>
      <c r="P7146" s="9"/>
      <c r="R7146" s="9"/>
      <c r="U7146" s="9"/>
      <c r="AP7146" s="9"/>
      <c r="AS7146" s="9"/>
      <c r="AV7146" s="9"/>
      <c r="AW7146" s="9"/>
      <c r="AY7146" s="9"/>
      <c r="BB7146" s="9"/>
    </row>
    <row r="7147" spans="3:54">
      <c r="C7147" s="9"/>
      <c r="F7147" s="9"/>
      <c r="G7147" s="9"/>
      <c r="I7147" s="9"/>
      <c r="L7147" s="9"/>
      <c r="O7147" s="9"/>
      <c r="P7147" s="9"/>
      <c r="R7147" s="9"/>
      <c r="U7147" s="9"/>
      <c r="AP7147" s="9"/>
      <c r="AS7147" s="9"/>
      <c r="AV7147" s="9"/>
      <c r="AW7147" s="9"/>
      <c r="AY7147" s="9"/>
      <c r="BB7147" s="9"/>
    </row>
    <row r="7148" spans="3:54">
      <c r="C7148" s="9"/>
      <c r="F7148" s="9"/>
      <c r="G7148" s="9"/>
      <c r="I7148" s="9"/>
      <c r="L7148" s="9"/>
      <c r="O7148" s="9"/>
      <c r="P7148" s="9"/>
      <c r="R7148" s="9"/>
      <c r="U7148" s="9"/>
      <c r="AP7148" s="9"/>
      <c r="AS7148" s="9"/>
      <c r="AV7148" s="9"/>
      <c r="AW7148" s="9"/>
      <c r="AY7148" s="9"/>
      <c r="BB7148" s="9"/>
    </row>
    <row r="7149" spans="3:54">
      <c r="C7149" s="9"/>
      <c r="F7149" s="9"/>
      <c r="G7149" s="9"/>
      <c r="I7149" s="9"/>
      <c r="L7149" s="9"/>
      <c r="O7149" s="9"/>
      <c r="P7149" s="9"/>
      <c r="R7149" s="9"/>
      <c r="U7149" s="9"/>
      <c r="AP7149" s="9"/>
      <c r="AS7149" s="9"/>
      <c r="AV7149" s="9"/>
      <c r="AW7149" s="9"/>
      <c r="AY7149" s="9"/>
      <c r="BB7149" s="9"/>
    </row>
    <row r="7150" spans="3:54">
      <c r="C7150" s="9"/>
      <c r="F7150" s="9"/>
      <c r="G7150" s="9"/>
      <c r="I7150" s="9"/>
      <c r="L7150" s="9"/>
      <c r="O7150" s="9"/>
      <c r="P7150" s="9"/>
      <c r="R7150" s="9"/>
      <c r="U7150" s="9"/>
      <c r="AP7150" s="9"/>
      <c r="AS7150" s="9"/>
      <c r="AV7150" s="9"/>
      <c r="AW7150" s="9"/>
      <c r="AY7150" s="9"/>
      <c r="BB7150" s="9"/>
    </row>
    <row r="7151" spans="3:54">
      <c r="C7151" s="9"/>
      <c r="F7151" s="9"/>
      <c r="G7151" s="9"/>
      <c r="I7151" s="9"/>
      <c r="L7151" s="9"/>
      <c r="O7151" s="9"/>
      <c r="P7151" s="9"/>
      <c r="R7151" s="9"/>
      <c r="U7151" s="9"/>
      <c r="AP7151" s="9"/>
      <c r="AS7151" s="9"/>
      <c r="AV7151" s="9"/>
      <c r="AW7151" s="9"/>
      <c r="AY7151" s="9"/>
      <c r="BB7151" s="9"/>
    </row>
    <row r="7152" spans="3:54">
      <c r="C7152" s="9"/>
      <c r="F7152" s="9"/>
      <c r="G7152" s="9"/>
      <c r="I7152" s="9"/>
      <c r="L7152" s="9"/>
      <c r="O7152" s="9"/>
      <c r="P7152" s="9"/>
      <c r="R7152" s="9"/>
      <c r="U7152" s="9"/>
      <c r="AP7152" s="9"/>
      <c r="AS7152" s="9"/>
      <c r="AV7152" s="9"/>
      <c r="AW7152" s="9"/>
      <c r="AY7152" s="9"/>
      <c r="BB7152" s="9"/>
    </row>
    <row r="7153" spans="3:54">
      <c r="C7153" s="9"/>
      <c r="F7153" s="9"/>
      <c r="G7153" s="9"/>
      <c r="I7153" s="9"/>
      <c r="L7153" s="9"/>
      <c r="O7153" s="9"/>
      <c r="P7153" s="9"/>
      <c r="R7153" s="9"/>
      <c r="U7153" s="9"/>
      <c r="AP7153" s="9"/>
      <c r="AS7153" s="9"/>
      <c r="AV7153" s="9"/>
      <c r="AW7153" s="9"/>
      <c r="AY7153" s="9"/>
      <c r="BB7153" s="9"/>
    </row>
    <row r="7154" spans="3:54">
      <c r="C7154" s="9"/>
      <c r="F7154" s="9"/>
      <c r="G7154" s="9"/>
      <c r="I7154" s="9"/>
      <c r="L7154" s="9"/>
      <c r="O7154" s="9"/>
      <c r="P7154" s="9"/>
      <c r="R7154" s="9"/>
      <c r="U7154" s="9"/>
      <c r="AP7154" s="9"/>
      <c r="AS7154" s="9"/>
      <c r="AV7154" s="9"/>
      <c r="AW7154" s="9"/>
      <c r="AY7154" s="9"/>
      <c r="BB7154" s="9"/>
    </row>
    <row r="7155" spans="3:54">
      <c r="C7155" s="9"/>
      <c r="F7155" s="9"/>
      <c r="G7155" s="9"/>
      <c r="I7155" s="9"/>
      <c r="L7155" s="9"/>
      <c r="O7155" s="9"/>
      <c r="P7155" s="9"/>
      <c r="R7155" s="9"/>
      <c r="U7155" s="9"/>
      <c r="AP7155" s="9"/>
      <c r="AS7155" s="9"/>
      <c r="AV7155" s="9"/>
      <c r="AW7155" s="9"/>
      <c r="AY7155" s="9"/>
      <c r="BB7155" s="9"/>
    </row>
    <row r="7156" spans="3:54">
      <c r="C7156" s="9"/>
      <c r="F7156" s="9"/>
      <c r="G7156" s="9"/>
      <c r="I7156" s="9"/>
      <c r="L7156" s="9"/>
      <c r="O7156" s="9"/>
      <c r="P7156" s="9"/>
      <c r="R7156" s="9"/>
      <c r="U7156" s="9"/>
      <c r="AP7156" s="9"/>
      <c r="AS7156" s="9"/>
      <c r="AV7156" s="9"/>
      <c r="AW7156" s="9"/>
      <c r="AY7156" s="9"/>
      <c r="BB7156" s="9"/>
    </row>
    <row r="7157" spans="3:54">
      <c r="C7157" s="9"/>
      <c r="F7157" s="9"/>
      <c r="G7157" s="9"/>
      <c r="I7157" s="9"/>
      <c r="L7157" s="9"/>
      <c r="O7157" s="9"/>
      <c r="P7157" s="9"/>
      <c r="R7157" s="9"/>
      <c r="U7157" s="9"/>
      <c r="AP7157" s="9"/>
      <c r="AS7157" s="9"/>
      <c r="AV7157" s="9"/>
      <c r="AW7157" s="9"/>
      <c r="AY7157" s="9"/>
      <c r="BB7157" s="9"/>
    </row>
    <row r="7158" spans="3:54">
      <c r="C7158" s="9"/>
      <c r="F7158" s="9"/>
      <c r="G7158" s="9"/>
      <c r="I7158" s="9"/>
      <c r="L7158" s="9"/>
      <c r="O7158" s="9"/>
      <c r="P7158" s="9"/>
      <c r="R7158" s="9"/>
      <c r="U7158" s="9"/>
      <c r="AP7158" s="9"/>
      <c r="AS7158" s="9"/>
      <c r="AV7158" s="9"/>
      <c r="AW7158" s="9"/>
      <c r="AY7158" s="9"/>
      <c r="BB7158" s="9"/>
    </row>
    <row r="7159" spans="3:54">
      <c r="C7159" s="9"/>
      <c r="F7159" s="9"/>
      <c r="G7159" s="9"/>
      <c r="I7159" s="9"/>
      <c r="L7159" s="9"/>
      <c r="O7159" s="9"/>
      <c r="P7159" s="9"/>
      <c r="R7159" s="9"/>
      <c r="U7159" s="9"/>
      <c r="AP7159" s="9"/>
      <c r="AS7159" s="9"/>
      <c r="AV7159" s="9"/>
      <c r="AW7159" s="9"/>
      <c r="AY7159" s="9"/>
      <c r="BB7159" s="9"/>
    </row>
    <row r="7160" spans="3:54">
      <c r="C7160" s="9"/>
      <c r="F7160" s="9"/>
      <c r="G7160" s="9"/>
      <c r="I7160" s="9"/>
      <c r="L7160" s="9"/>
      <c r="O7160" s="9"/>
      <c r="P7160" s="9"/>
      <c r="R7160" s="9"/>
      <c r="U7160" s="9"/>
      <c r="AP7160" s="9"/>
      <c r="AS7160" s="9"/>
      <c r="AV7160" s="9"/>
      <c r="AW7160" s="9"/>
      <c r="AY7160" s="9"/>
      <c r="BB7160" s="9"/>
    </row>
    <row r="7161" spans="3:54">
      <c r="C7161" s="9"/>
      <c r="F7161" s="9"/>
      <c r="G7161" s="9"/>
      <c r="I7161" s="9"/>
      <c r="L7161" s="9"/>
      <c r="O7161" s="9"/>
      <c r="P7161" s="9"/>
      <c r="R7161" s="9"/>
      <c r="U7161" s="9"/>
      <c r="AP7161" s="9"/>
      <c r="AS7161" s="9"/>
      <c r="AV7161" s="9"/>
      <c r="AW7161" s="9"/>
      <c r="AY7161" s="9"/>
      <c r="BB7161" s="9"/>
    </row>
    <row r="7162" spans="3:54">
      <c r="C7162" s="9"/>
      <c r="F7162" s="9"/>
      <c r="G7162" s="9"/>
      <c r="I7162" s="9"/>
      <c r="L7162" s="9"/>
      <c r="O7162" s="9"/>
      <c r="P7162" s="9"/>
      <c r="R7162" s="9"/>
      <c r="U7162" s="9"/>
      <c r="AP7162" s="9"/>
      <c r="AS7162" s="9"/>
      <c r="AV7162" s="9"/>
      <c r="AW7162" s="9"/>
      <c r="AY7162" s="9"/>
      <c r="BB7162" s="9"/>
    </row>
    <row r="7163" spans="3:54">
      <c r="C7163" s="9"/>
      <c r="F7163" s="9"/>
      <c r="G7163" s="9"/>
      <c r="I7163" s="9"/>
      <c r="L7163" s="9"/>
      <c r="O7163" s="9"/>
      <c r="P7163" s="9"/>
      <c r="R7163" s="9"/>
      <c r="U7163" s="9"/>
      <c r="AP7163" s="9"/>
      <c r="AS7163" s="9"/>
      <c r="AV7163" s="9"/>
      <c r="AW7163" s="9"/>
      <c r="AY7163" s="9"/>
      <c r="BB7163" s="9"/>
    </row>
    <row r="7164" spans="3:54">
      <c r="C7164" s="9"/>
      <c r="F7164" s="9"/>
      <c r="G7164" s="9"/>
      <c r="I7164" s="9"/>
      <c r="L7164" s="9"/>
      <c r="O7164" s="9"/>
      <c r="P7164" s="9"/>
      <c r="R7164" s="9"/>
      <c r="U7164" s="9"/>
      <c r="AP7164" s="9"/>
      <c r="AS7164" s="9"/>
      <c r="AV7164" s="9"/>
      <c r="AW7164" s="9"/>
      <c r="AY7164" s="9"/>
      <c r="BB7164" s="9"/>
    </row>
    <row r="7165" spans="3:54">
      <c r="C7165" s="9"/>
      <c r="F7165" s="9"/>
      <c r="G7165" s="9"/>
      <c r="I7165" s="9"/>
      <c r="L7165" s="9"/>
      <c r="O7165" s="9"/>
      <c r="P7165" s="9"/>
      <c r="R7165" s="9"/>
      <c r="U7165" s="9"/>
      <c r="AP7165" s="9"/>
      <c r="AS7165" s="9"/>
      <c r="AV7165" s="9"/>
      <c r="AW7165" s="9"/>
      <c r="AY7165" s="9"/>
      <c r="BB7165" s="9"/>
    </row>
    <row r="7166" spans="3:54">
      <c r="C7166" s="9"/>
      <c r="F7166" s="9"/>
      <c r="G7166" s="9"/>
      <c r="I7166" s="9"/>
      <c r="L7166" s="9"/>
      <c r="O7166" s="9"/>
      <c r="P7166" s="9"/>
      <c r="R7166" s="9"/>
      <c r="U7166" s="9"/>
      <c r="AP7166" s="9"/>
      <c r="AS7166" s="9"/>
      <c r="AV7166" s="9"/>
      <c r="AW7166" s="9"/>
      <c r="AY7166" s="9"/>
      <c r="BB7166" s="9"/>
    </row>
    <row r="7167" spans="3:54">
      <c r="C7167" s="9"/>
      <c r="F7167" s="9"/>
      <c r="G7167" s="9"/>
      <c r="I7167" s="9"/>
      <c r="L7167" s="9"/>
      <c r="O7167" s="9"/>
      <c r="P7167" s="9"/>
      <c r="R7167" s="9"/>
      <c r="U7167" s="9"/>
      <c r="AP7167" s="9"/>
      <c r="AS7167" s="9"/>
      <c r="AV7167" s="9"/>
      <c r="AW7167" s="9"/>
      <c r="AY7167" s="9"/>
      <c r="BB7167" s="9"/>
    </row>
    <row r="7168" spans="3:54">
      <c r="C7168" s="9"/>
      <c r="F7168" s="9"/>
      <c r="G7168" s="9"/>
      <c r="I7168" s="9"/>
      <c r="L7168" s="9"/>
      <c r="O7168" s="9"/>
      <c r="P7168" s="9"/>
      <c r="R7168" s="9"/>
      <c r="U7168" s="9"/>
      <c r="AP7168" s="9"/>
      <c r="AS7168" s="9"/>
      <c r="AV7168" s="9"/>
      <c r="AW7168" s="9"/>
      <c r="AY7168" s="9"/>
      <c r="BB7168" s="9"/>
    </row>
    <row r="7169" spans="3:54">
      <c r="C7169" s="9"/>
      <c r="F7169" s="9"/>
      <c r="G7169" s="9"/>
      <c r="I7169" s="9"/>
      <c r="L7169" s="9"/>
      <c r="O7169" s="9"/>
      <c r="P7169" s="9"/>
      <c r="R7169" s="9"/>
      <c r="U7169" s="9"/>
      <c r="AP7169" s="9"/>
      <c r="AS7169" s="9"/>
      <c r="AV7169" s="9"/>
      <c r="AW7169" s="9"/>
      <c r="AY7169" s="9"/>
      <c r="BB7169" s="9"/>
    </row>
    <row r="7170" spans="3:54">
      <c r="C7170" s="9"/>
      <c r="F7170" s="9"/>
      <c r="G7170" s="9"/>
      <c r="I7170" s="9"/>
      <c r="L7170" s="9"/>
      <c r="O7170" s="9"/>
      <c r="P7170" s="9"/>
      <c r="R7170" s="9"/>
      <c r="U7170" s="9"/>
      <c r="AP7170" s="9"/>
      <c r="AS7170" s="9"/>
      <c r="AV7170" s="9"/>
      <c r="AW7170" s="9"/>
      <c r="AY7170" s="9"/>
      <c r="BB7170" s="9"/>
    </row>
    <row r="7171" spans="3:54">
      <c r="C7171" s="9"/>
      <c r="F7171" s="9"/>
      <c r="G7171" s="9"/>
      <c r="I7171" s="9"/>
      <c r="L7171" s="9"/>
      <c r="O7171" s="9"/>
      <c r="P7171" s="9"/>
      <c r="R7171" s="9"/>
      <c r="U7171" s="9"/>
      <c r="AP7171" s="9"/>
      <c r="AS7171" s="9"/>
      <c r="AV7171" s="9"/>
      <c r="AW7171" s="9"/>
      <c r="AY7171" s="9"/>
      <c r="BB7171" s="9"/>
    </row>
    <row r="7172" spans="3:54">
      <c r="C7172" s="9"/>
      <c r="F7172" s="9"/>
      <c r="G7172" s="9"/>
      <c r="I7172" s="9"/>
      <c r="L7172" s="9"/>
      <c r="O7172" s="9"/>
      <c r="P7172" s="9"/>
      <c r="R7172" s="9"/>
      <c r="U7172" s="9"/>
      <c r="AP7172" s="9"/>
      <c r="AS7172" s="9"/>
      <c r="AV7172" s="9"/>
      <c r="AW7172" s="9"/>
      <c r="AY7172" s="9"/>
      <c r="BB7172" s="9"/>
    </row>
    <row r="7173" spans="3:54">
      <c r="C7173" s="9"/>
      <c r="F7173" s="9"/>
      <c r="G7173" s="9"/>
      <c r="I7173" s="9"/>
      <c r="L7173" s="9"/>
      <c r="O7173" s="9"/>
      <c r="P7173" s="9"/>
      <c r="R7173" s="9"/>
      <c r="U7173" s="9"/>
      <c r="AP7173" s="9"/>
      <c r="AS7173" s="9"/>
      <c r="AV7173" s="9"/>
      <c r="AW7173" s="9"/>
      <c r="AY7173" s="9"/>
      <c r="BB7173" s="9"/>
    </row>
    <row r="7174" spans="3:54">
      <c r="C7174" s="9"/>
      <c r="F7174" s="9"/>
      <c r="G7174" s="9"/>
      <c r="I7174" s="9"/>
      <c r="L7174" s="9"/>
      <c r="O7174" s="9"/>
      <c r="P7174" s="9"/>
      <c r="R7174" s="9"/>
      <c r="U7174" s="9"/>
      <c r="AP7174" s="9"/>
      <c r="AS7174" s="9"/>
      <c r="AV7174" s="9"/>
      <c r="AW7174" s="9"/>
      <c r="AY7174" s="9"/>
      <c r="BB7174" s="9"/>
    </row>
    <row r="7175" spans="3:54">
      <c r="C7175" s="9"/>
      <c r="F7175" s="9"/>
      <c r="G7175" s="9"/>
      <c r="I7175" s="9"/>
      <c r="L7175" s="9"/>
      <c r="O7175" s="9"/>
      <c r="P7175" s="9"/>
      <c r="R7175" s="9"/>
      <c r="U7175" s="9"/>
      <c r="AP7175" s="9"/>
      <c r="AS7175" s="9"/>
      <c r="AV7175" s="9"/>
      <c r="AW7175" s="9"/>
      <c r="AY7175" s="9"/>
      <c r="BB7175" s="9"/>
    </row>
    <row r="7176" spans="3:54">
      <c r="C7176" s="9"/>
      <c r="F7176" s="9"/>
      <c r="G7176" s="9"/>
      <c r="I7176" s="9"/>
      <c r="L7176" s="9"/>
      <c r="O7176" s="9"/>
      <c r="P7176" s="9"/>
      <c r="R7176" s="9"/>
      <c r="U7176" s="9"/>
      <c r="AP7176" s="9"/>
      <c r="AS7176" s="9"/>
      <c r="AV7176" s="9"/>
      <c r="AW7176" s="9"/>
      <c r="AY7176" s="9"/>
      <c r="BB7176" s="9"/>
    </row>
    <row r="7177" spans="3:54">
      <c r="C7177" s="9"/>
      <c r="F7177" s="9"/>
      <c r="G7177" s="9"/>
      <c r="I7177" s="9"/>
      <c r="L7177" s="9"/>
      <c r="O7177" s="9"/>
      <c r="P7177" s="9"/>
      <c r="R7177" s="9"/>
      <c r="U7177" s="9"/>
      <c r="AP7177" s="9"/>
      <c r="AS7177" s="9"/>
      <c r="AV7177" s="9"/>
      <c r="AW7177" s="9"/>
      <c r="AY7177" s="9"/>
      <c r="BB7177" s="9"/>
    </row>
    <row r="7178" spans="3:54">
      <c r="C7178" s="9"/>
      <c r="F7178" s="9"/>
      <c r="G7178" s="9"/>
      <c r="I7178" s="9"/>
      <c r="L7178" s="9"/>
      <c r="O7178" s="9"/>
      <c r="P7178" s="9"/>
      <c r="R7178" s="9"/>
      <c r="U7178" s="9"/>
      <c r="AP7178" s="9"/>
      <c r="AS7178" s="9"/>
      <c r="AV7178" s="9"/>
      <c r="AW7178" s="9"/>
      <c r="AY7178" s="9"/>
      <c r="BB7178" s="9"/>
    </row>
    <row r="7179" spans="3:54">
      <c r="C7179" s="9"/>
      <c r="F7179" s="9"/>
      <c r="G7179" s="9"/>
      <c r="I7179" s="9"/>
      <c r="L7179" s="9"/>
      <c r="O7179" s="9"/>
      <c r="P7179" s="9"/>
      <c r="R7179" s="9"/>
      <c r="U7179" s="9"/>
      <c r="AP7179" s="9"/>
      <c r="AS7179" s="9"/>
      <c r="AV7179" s="9"/>
      <c r="AW7179" s="9"/>
      <c r="AY7179" s="9"/>
      <c r="BB7179" s="9"/>
    </row>
    <row r="7180" spans="3:54">
      <c r="C7180" s="9"/>
      <c r="F7180" s="9"/>
      <c r="G7180" s="9"/>
      <c r="I7180" s="9"/>
      <c r="L7180" s="9"/>
      <c r="O7180" s="9"/>
      <c r="P7180" s="9"/>
      <c r="R7180" s="9"/>
      <c r="U7180" s="9"/>
      <c r="AP7180" s="9"/>
      <c r="AS7180" s="9"/>
      <c r="AV7180" s="9"/>
      <c r="AW7180" s="9"/>
      <c r="AY7180" s="9"/>
      <c r="BB7180" s="9"/>
    </row>
    <row r="7181" spans="3:54">
      <c r="C7181" s="9"/>
      <c r="F7181" s="9"/>
      <c r="G7181" s="9"/>
      <c r="I7181" s="9"/>
      <c r="L7181" s="9"/>
      <c r="O7181" s="9"/>
      <c r="P7181" s="9"/>
      <c r="R7181" s="9"/>
      <c r="U7181" s="9"/>
      <c r="AP7181" s="9"/>
      <c r="AS7181" s="9"/>
      <c r="AV7181" s="9"/>
      <c r="AW7181" s="9"/>
      <c r="AY7181" s="9"/>
      <c r="BB7181" s="9"/>
    </row>
    <row r="7182" spans="3:54">
      <c r="C7182" s="9"/>
      <c r="F7182" s="9"/>
      <c r="G7182" s="9"/>
      <c r="I7182" s="9"/>
      <c r="L7182" s="9"/>
      <c r="O7182" s="9"/>
      <c r="P7182" s="9"/>
      <c r="R7182" s="9"/>
      <c r="U7182" s="9"/>
      <c r="AP7182" s="9"/>
      <c r="AS7182" s="9"/>
      <c r="AV7182" s="9"/>
      <c r="AW7182" s="9"/>
      <c r="AY7182" s="9"/>
      <c r="BB7182" s="9"/>
    </row>
    <row r="7183" spans="3:54">
      <c r="C7183" s="9"/>
      <c r="F7183" s="9"/>
      <c r="G7183" s="9"/>
      <c r="I7183" s="9"/>
      <c r="L7183" s="9"/>
      <c r="O7183" s="9"/>
      <c r="P7183" s="9"/>
      <c r="R7183" s="9"/>
      <c r="U7183" s="9"/>
      <c r="AP7183" s="9"/>
      <c r="AS7183" s="9"/>
      <c r="AV7183" s="9"/>
      <c r="AW7183" s="9"/>
      <c r="AY7183" s="9"/>
      <c r="BB7183" s="9"/>
    </row>
    <row r="7184" spans="3:54">
      <c r="C7184" s="9"/>
      <c r="F7184" s="9"/>
      <c r="G7184" s="9"/>
      <c r="I7184" s="9"/>
      <c r="L7184" s="9"/>
      <c r="O7184" s="9"/>
      <c r="P7184" s="9"/>
      <c r="R7184" s="9"/>
      <c r="U7184" s="9"/>
      <c r="AP7184" s="9"/>
      <c r="AS7184" s="9"/>
      <c r="AV7184" s="9"/>
      <c r="AW7184" s="9"/>
      <c r="AY7184" s="9"/>
      <c r="BB7184" s="9"/>
    </row>
    <row r="7185" spans="3:54">
      <c r="C7185" s="9"/>
      <c r="F7185" s="9"/>
      <c r="G7185" s="9"/>
      <c r="I7185" s="9"/>
      <c r="L7185" s="9"/>
      <c r="O7185" s="9"/>
      <c r="P7185" s="9"/>
      <c r="R7185" s="9"/>
      <c r="U7185" s="9"/>
      <c r="AP7185" s="9"/>
      <c r="AS7185" s="9"/>
      <c r="AV7185" s="9"/>
      <c r="AW7185" s="9"/>
      <c r="AY7185" s="9"/>
      <c r="BB7185" s="9"/>
    </row>
    <row r="7186" spans="3:54">
      <c r="C7186" s="9"/>
      <c r="F7186" s="9"/>
      <c r="G7186" s="9"/>
      <c r="I7186" s="9"/>
      <c r="L7186" s="9"/>
      <c r="O7186" s="9"/>
      <c r="P7186" s="9"/>
      <c r="R7186" s="9"/>
      <c r="U7186" s="9"/>
      <c r="AP7186" s="9"/>
      <c r="AS7186" s="9"/>
      <c r="AV7186" s="9"/>
      <c r="AW7186" s="9"/>
      <c r="AY7186" s="9"/>
      <c r="BB7186" s="9"/>
    </row>
    <row r="7187" spans="3:54">
      <c r="C7187" s="9"/>
      <c r="F7187" s="9"/>
      <c r="G7187" s="9"/>
      <c r="I7187" s="9"/>
      <c r="L7187" s="9"/>
      <c r="O7187" s="9"/>
      <c r="P7187" s="9"/>
      <c r="R7187" s="9"/>
      <c r="U7187" s="9"/>
      <c r="AP7187" s="9"/>
      <c r="AS7187" s="9"/>
      <c r="AV7187" s="9"/>
      <c r="AW7187" s="9"/>
      <c r="AY7187" s="9"/>
      <c r="BB7187" s="9"/>
    </row>
    <row r="7188" spans="3:54">
      <c r="C7188" s="9"/>
      <c r="F7188" s="9"/>
      <c r="G7188" s="9"/>
      <c r="I7188" s="9"/>
      <c r="L7188" s="9"/>
      <c r="O7188" s="9"/>
      <c r="P7188" s="9"/>
      <c r="R7188" s="9"/>
      <c r="U7188" s="9"/>
      <c r="AP7188" s="9"/>
      <c r="AS7188" s="9"/>
      <c r="AV7188" s="9"/>
      <c r="AW7188" s="9"/>
      <c r="AY7188" s="9"/>
      <c r="BB7188" s="9"/>
    </row>
    <row r="7189" spans="3:54">
      <c r="C7189" s="9"/>
      <c r="F7189" s="9"/>
      <c r="G7189" s="9"/>
      <c r="I7189" s="9"/>
      <c r="L7189" s="9"/>
      <c r="O7189" s="9"/>
      <c r="P7189" s="9"/>
      <c r="R7189" s="9"/>
      <c r="U7189" s="9"/>
      <c r="AP7189" s="9"/>
      <c r="AS7189" s="9"/>
      <c r="AV7189" s="9"/>
      <c r="AW7189" s="9"/>
      <c r="AY7189" s="9"/>
      <c r="BB7189" s="9"/>
    </row>
    <row r="7190" spans="3:54">
      <c r="C7190" s="9"/>
      <c r="F7190" s="9"/>
      <c r="G7190" s="9"/>
      <c r="I7190" s="9"/>
      <c r="L7190" s="9"/>
      <c r="O7190" s="9"/>
      <c r="P7190" s="9"/>
      <c r="R7190" s="9"/>
      <c r="U7190" s="9"/>
      <c r="AP7190" s="9"/>
      <c r="AS7190" s="9"/>
      <c r="AV7190" s="9"/>
      <c r="AW7190" s="9"/>
      <c r="AY7190" s="9"/>
      <c r="BB7190" s="9"/>
    </row>
    <row r="7191" spans="3:54">
      <c r="C7191" s="9"/>
      <c r="F7191" s="9"/>
      <c r="G7191" s="9"/>
      <c r="I7191" s="9"/>
      <c r="L7191" s="9"/>
      <c r="O7191" s="9"/>
      <c r="P7191" s="9"/>
      <c r="R7191" s="9"/>
      <c r="U7191" s="9"/>
      <c r="AP7191" s="9"/>
      <c r="AS7191" s="9"/>
      <c r="AV7191" s="9"/>
      <c r="AW7191" s="9"/>
      <c r="AY7191" s="9"/>
      <c r="BB7191" s="9"/>
    </row>
    <row r="7192" spans="3:54">
      <c r="C7192" s="9"/>
      <c r="F7192" s="9"/>
      <c r="G7192" s="9"/>
      <c r="I7192" s="9"/>
      <c r="L7192" s="9"/>
      <c r="O7192" s="9"/>
      <c r="P7192" s="9"/>
      <c r="R7192" s="9"/>
      <c r="U7192" s="9"/>
      <c r="AP7192" s="9"/>
      <c r="AS7192" s="9"/>
      <c r="AV7192" s="9"/>
      <c r="AW7192" s="9"/>
      <c r="AY7192" s="9"/>
      <c r="BB7192" s="9"/>
    </row>
    <row r="7193" spans="3:54">
      <c r="C7193" s="9"/>
      <c r="F7193" s="9"/>
      <c r="G7193" s="9"/>
      <c r="I7193" s="9"/>
      <c r="L7193" s="9"/>
      <c r="O7193" s="9"/>
      <c r="P7193" s="9"/>
      <c r="R7193" s="9"/>
      <c r="U7193" s="9"/>
      <c r="AP7193" s="9"/>
      <c r="AS7193" s="9"/>
      <c r="AV7193" s="9"/>
      <c r="AW7193" s="9"/>
      <c r="AY7193" s="9"/>
      <c r="BB7193" s="9"/>
    </row>
    <row r="7194" spans="3:54">
      <c r="C7194" s="9"/>
      <c r="F7194" s="9"/>
      <c r="G7194" s="9"/>
      <c r="I7194" s="9"/>
      <c r="L7194" s="9"/>
      <c r="O7194" s="9"/>
      <c r="P7194" s="9"/>
      <c r="R7194" s="9"/>
      <c r="U7194" s="9"/>
      <c r="AP7194" s="9"/>
      <c r="AS7194" s="9"/>
      <c r="AV7194" s="9"/>
      <c r="AW7194" s="9"/>
      <c r="AY7194" s="9"/>
      <c r="BB7194" s="9"/>
    </row>
    <row r="7195" spans="3:54">
      <c r="C7195" s="9"/>
      <c r="F7195" s="9"/>
      <c r="G7195" s="9"/>
      <c r="I7195" s="9"/>
      <c r="L7195" s="9"/>
      <c r="O7195" s="9"/>
      <c r="P7195" s="9"/>
      <c r="R7195" s="9"/>
      <c r="U7195" s="9"/>
      <c r="AP7195" s="9"/>
      <c r="AS7195" s="9"/>
      <c r="AV7195" s="9"/>
      <c r="AW7195" s="9"/>
      <c r="AY7195" s="9"/>
      <c r="BB7195" s="9"/>
    </row>
    <row r="7196" spans="3:54">
      <c r="C7196" s="9"/>
      <c r="F7196" s="9"/>
      <c r="G7196" s="9"/>
      <c r="I7196" s="9"/>
      <c r="L7196" s="9"/>
      <c r="O7196" s="9"/>
      <c r="P7196" s="9"/>
      <c r="R7196" s="9"/>
      <c r="U7196" s="9"/>
      <c r="AP7196" s="9"/>
      <c r="AS7196" s="9"/>
      <c r="AV7196" s="9"/>
      <c r="AW7196" s="9"/>
      <c r="AY7196" s="9"/>
      <c r="BB7196" s="9"/>
    </row>
    <row r="7197" spans="3:54">
      <c r="C7197" s="9"/>
      <c r="F7197" s="9"/>
      <c r="G7197" s="9"/>
      <c r="I7197" s="9"/>
      <c r="L7197" s="9"/>
      <c r="O7197" s="9"/>
      <c r="P7197" s="9"/>
      <c r="R7197" s="9"/>
      <c r="U7197" s="9"/>
      <c r="AP7197" s="9"/>
      <c r="AS7197" s="9"/>
      <c r="AV7197" s="9"/>
      <c r="AW7197" s="9"/>
      <c r="AY7197" s="9"/>
      <c r="BB7197" s="9"/>
    </row>
    <row r="7198" spans="3:54">
      <c r="C7198" s="9"/>
      <c r="F7198" s="9"/>
      <c r="G7198" s="9"/>
      <c r="I7198" s="9"/>
      <c r="L7198" s="9"/>
      <c r="O7198" s="9"/>
      <c r="P7198" s="9"/>
      <c r="R7198" s="9"/>
      <c r="U7198" s="9"/>
      <c r="AP7198" s="9"/>
      <c r="AS7198" s="9"/>
      <c r="AV7198" s="9"/>
      <c r="AW7198" s="9"/>
      <c r="AY7198" s="9"/>
      <c r="BB7198" s="9"/>
    </row>
    <row r="7199" spans="3:54">
      <c r="C7199" s="9"/>
      <c r="F7199" s="9"/>
      <c r="G7199" s="9"/>
      <c r="I7199" s="9"/>
      <c r="L7199" s="9"/>
      <c r="O7199" s="9"/>
      <c r="P7199" s="9"/>
      <c r="R7199" s="9"/>
      <c r="U7199" s="9"/>
      <c r="AP7199" s="9"/>
      <c r="AS7199" s="9"/>
      <c r="AV7199" s="9"/>
      <c r="AW7199" s="9"/>
      <c r="AY7199" s="9"/>
      <c r="BB7199" s="9"/>
    </row>
    <row r="7200" spans="3:54">
      <c r="C7200" s="9"/>
      <c r="F7200" s="9"/>
      <c r="G7200" s="9"/>
      <c r="I7200" s="9"/>
      <c r="L7200" s="9"/>
      <c r="O7200" s="9"/>
      <c r="P7200" s="9"/>
      <c r="R7200" s="9"/>
      <c r="U7200" s="9"/>
      <c r="AP7200" s="9"/>
      <c r="AS7200" s="9"/>
      <c r="AV7200" s="9"/>
      <c r="AW7200" s="9"/>
      <c r="AY7200" s="9"/>
      <c r="BB7200" s="9"/>
    </row>
    <row r="7201" spans="3:54">
      <c r="C7201" s="9"/>
      <c r="F7201" s="9"/>
      <c r="G7201" s="9"/>
      <c r="I7201" s="9"/>
      <c r="L7201" s="9"/>
      <c r="O7201" s="9"/>
      <c r="P7201" s="9"/>
      <c r="R7201" s="9"/>
      <c r="U7201" s="9"/>
      <c r="AP7201" s="9"/>
      <c r="AS7201" s="9"/>
      <c r="AV7201" s="9"/>
      <c r="AW7201" s="9"/>
      <c r="AY7201" s="9"/>
      <c r="BB7201" s="9"/>
    </row>
    <row r="7202" spans="3:54">
      <c r="C7202" s="9"/>
      <c r="F7202" s="9"/>
      <c r="G7202" s="9"/>
      <c r="I7202" s="9"/>
      <c r="L7202" s="9"/>
      <c r="O7202" s="9"/>
      <c r="P7202" s="9"/>
      <c r="R7202" s="9"/>
      <c r="U7202" s="9"/>
      <c r="AP7202" s="9"/>
      <c r="AS7202" s="9"/>
      <c r="AV7202" s="9"/>
      <c r="AW7202" s="9"/>
      <c r="AY7202" s="9"/>
      <c r="BB7202" s="9"/>
    </row>
    <row r="7203" spans="3:54">
      <c r="C7203" s="9"/>
      <c r="F7203" s="9"/>
      <c r="G7203" s="9"/>
      <c r="I7203" s="9"/>
      <c r="L7203" s="9"/>
      <c r="O7203" s="9"/>
      <c r="P7203" s="9"/>
      <c r="R7203" s="9"/>
      <c r="U7203" s="9"/>
      <c r="AP7203" s="9"/>
      <c r="AS7203" s="9"/>
      <c r="AV7203" s="9"/>
      <c r="AW7203" s="9"/>
      <c r="AY7203" s="9"/>
      <c r="BB7203" s="9"/>
    </row>
    <row r="7204" spans="3:54">
      <c r="C7204" s="9"/>
      <c r="F7204" s="9"/>
      <c r="G7204" s="9"/>
      <c r="I7204" s="9"/>
      <c r="L7204" s="9"/>
      <c r="O7204" s="9"/>
      <c r="P7204" s="9"/>
      <c r="R7204" s="9"/>
      <c r="U7204" s="9"/>
      <c r="AP7204" s="9"/>
      <c r="AS7204" s="9"/>
      <c r="AV7204" s="9"/>
      <c r="AW7204" s="9"/>
      <c r="AY7204" s="9"/>
      <c r="BB7204" s="9"/>
    </row>
    <row r="7205" spans="3:54">
      <c r="C7205" s="9"/>
      <c r="F7205" s="9"/>
      <c r="G7205" s="9"/>
      <c r="I7205" s="9"/>
      <c r="L7205" s="9"/>
      <c r="O7205" s="9"/>
      <c r="P7205" s="9"/>
      <c r="R7205" s="9"/>
      <c r="U7205" s="9"/>
      <c r="AP7205" s="9"/>
      <c r="AS7205" s="9"/>
      <c r="AV7205" s="9"/>
      <c r="AW7205" s="9"/>
      <c r="AY7205" s="9"/>
      <c r="BB7205" s="9"/>
    </row>
    <row r="7206" spans="3:54">
      <c r="C7206" s="9"/>
      <c r="F7206" s="9"/>
      <c r="G7206" s="9"/>
      <c r="I7206" s="9"/>
      <c r="L7206" s="9"/>
      <c r="O7206" s="9"/>
      <c r="P7206" s="9"/>
      <c r="R7206" s="9"/>
      <c r="U7206" s="9"/>
      <c r="AP7206" s="9"/>
      <c r="AS7206" s="9"/>
      <c r="AV7206" s="9"/>
      <c r="AW7206" s="9"/>
      <c r="AY7206" s="9"/>
      <c r="BB7206" s="9"/>
    </row>
    <row r="7207" spans="3:54">
      <c r="C7207" s="9"/>
      <c r="F7207" s="9"/>
      <c r="G7207" s="9"/>
      <c r="I7207" s="9"/>
      <c r="L7207" s="9"/>
      <c r="O7207" s="9"/>
      <c r="P7207" s="9"/>
      <c r="R7207" s="9"/>
      <c r="U7207" s="9"/>
      <c r="AP7207" s="9"/>
      <c r="AS7207" s="9"/>
      <c r="AV7207" s="9"/>
      <c r="AW7207" s="9"/>
      <c r="AY7207" s="9"/>
      <c r="BB7207" s="9"/>
    </row>
    <row r="7208" spans="3:54">
      <c r="C7208" s="9"/>
      <c r="F7208" s="9"/>
      <c r="G7208" s="9"/>
      <c r="I7208" s="9"/>
      <c r="L7208" s="9"/>
      <c r="O7208" s="9"/>
      <c r="P7208" s="9"/>
      <c r="R7208" s="9"/>
      <c r="U7208" s="9"/>
      <c r="AP7208" s="9"/>
      <c r="AS7208" s="9"/>
      <c r="AV7208" s="9"/>
      <c r="AW7208" s="9"/>
      <c r="AY7208" s="9"/>
      <c r="BB7208" s="9"/>
    </row>
    <row r="7209" spans="3:54">
      <c r="C7209" s="9"/>
      <c r="F7209" s="9"/>
      <c r="G7209" s="9"/>
      <c r="I7209" s="9"/>
      <c r="L7209" s="9"/>
      <c r="O7209" s="9"/>
      <c r="P7209" s="9"/>
      <c r="R7209" s="9"/>
      <c r="U7209" s="9"/>
      <c r="AP7209" s="9"/>
      <c r="AS7209" s="9"/>
      <c r="AV7209" s="9"/>
      <c r="AW7209" s="9"/>
      <c r="AY7209" s="9"/>
      <c r="BB7209" s="9"/>
    </row>
    <row r="7210" spans="3:54">
      <c r="C7210" s="9"/>
      <c r="F7210" s="9"/>
      <c r="G7210" s="9"/>
      <c r="I7210" s="9"/>
      <c r="L7210" s="9"/>
      <c r="O7210" s="9"/>
      <c r="P7210" s="9"/>
      <c r="R7210" s="9"/>
      <c r="U7210" s="9"/>
      <c r="AP7210" s="9"/>
      <c r="AS7210" s="9"/>
      <c r="AV7210" s="9"/>
      <c r="AW7210" s="9"/>
      <c r="AY7210" s="9"/>
      <c r="BB7210" s="9"/>
    </row>
    <row r="7211" spans="3:54">
      <c r="C7211" s="9"/>
      <c r="F7211" s="9"/>
      <c r="G7211" s="9"/>
      <c r="I7211" s="9"/>
      <c r="L7211" s="9"/>
      <c r="O7211" s="9"/>
      <c r="P7211" s="9"/>
      <c r="R7211" s="9"/>
      <c r="U7211" s="9"/>
      <c r="AP7211" s="9"/>
      <c r="AS7211" s="9"/>
      <c r="AV7211" s="9"/>
      <c r="AW7211" s="9"/>
      <c r="AY7211" s="9"/>
      <c r="BB7211" s="9"/>
    </row>
    <row r="7212" spans="3:54">
      <c r="C7212" s="9"/>
      <c r="F7212" s="9"/>
      <c r="G7212" s="9"/>
      <c r="I7212" s="9"/>
      <c r="L7212" s="9"/>
      <c r="O7212" s="9"/>
      <c r="P7212" s="9"/>
      <c r="R7212" s="9"/>
      <c r="U7212" s="9"/>
      <c r="AP7212" s="9"/>
      <c r="AS7212" s="9"/>
      <c r="AV7212" s="9"/>
      <c r="AW7212" s="9"/>
      <c r="AY7212" s="9"/>
      <c r="BB7212" s="9"/>
    </row>
    <row r="7213" spans="3:54">
      <c r="C7213" s="9"/>
      <c r="F7213" s="9"/>
      <c r="G7213" s="9"/>
      <c r="I7213" s="9"/>
      <c r="L7213" s="9"/>
      <c r="O7213" s="9"/>
      <c r="P7213" s="9"/>
      <c r="R7213" s="9"/>
      <c r="U7213" s="9"/>
      <c r="AP7213" s="9"/>
      <c r="AS7213" s="9"/>
      <c r="AV7213" s="9"/>
      <c r="AW7213" s="9"/>
      <c r="AY7213" s="9"/>
      <c r="BB7213" s="9"/>
    </row>
    <row r="7214" spans="3:54">
      <c r="C7214" s="9"/>
      <c r="F7214" s="9"/>
      <c r="G7214" s="9"/>
      <c r="I7214" s="9"/>
      <c r="L7214" s="9"/>
      <c r="O7214" s="9"/>
      <c r="P7214" s="9"/>
      <c r="R7214" s="9"/>
      <c r="U7214" s="9"/>
      <c r="AP7214" s="9"/>
      <c r="AS7214" s="9"/>
      <c r="AV7214" s="9"/>
      <c r="AW7214" s="9"/>
      <c r="AY7214" s="9"/>
      <c r="BB7214" s="9"/>
    </row>
    <row r="7215" spans="3:54">
      <c r="C7215" s="9"/>
      <c r="F7215" s="9"/>
      <c r="G7215" s="9"/>
      <c r="I7215" s="9"/>
      <c r="L7215" s="9"/>
      <c r="O7215" s="9"/>
      <c r="P7215" s="9"/>
      <c r="R7215" s="9"/>
      <c r="U7215" s="9"/>
      <c r="AP7215" s="9"/>
      <c r="AS7215" s="9"/>
      <c r="AV7215" s="9"/>
      <c r="AW7215" s="9"/>
      <c r="AY7215" s="9"/>
      <c r="BB7215" s="9"/>
    </row>
    <row r="7216" spans="3:54">
      <c r="C7216" s="9"/>
      <c r="F7216" s="9"/>
      <c r="G7216" s="9"/>
      <c r="I7216" s="9"/>
      <c r="L7216" s="9"/>
      <c r="O7216" s="9"/>
      <c r="P7216" s="9"/>
      <c r="R7216" s="9"/>
      <c r="U7216" s="9"/>
      <c r="AP7216" s="9"/>
      <c r="AS7216" s="9"/>
      <c r="AV7216" s="9"/>
      <c r="AW7216" s="9"/>
      <c r="AY7216" s="9"/>
      <c r="BB7216" s="9"/>
    </row>
    <row r="7217" spans="3:54">
      <c r="C7217" s="9"/>
      <c r="F7217" s="9"/>
      <c r="G7217" s="9"/>
      <c r="I7217" s="9"/>
      <c r="L7217" s="9"/>
      <c r="O7217" s="9"/>
      <c r="P7217" s="9"/>
      <c r="R7217" s="9"/>
      <c r="U7217" s="9"/>
      <c r="AP7217" s="9"/>
      <c r="AS7217" s="9"/>
      <c r="AV7217" s="9"/>
      <c r="AW7217" s="9"/>
      <c r="AY7217" s="9"/>
      <c r="BB7217" s="9"/>
    </row>
    <row r="7218" spans="3:54">
      <c r="C7218" s="9"/>
      <c r="F7218" s="9"/>
      <c r="G7218" s="9"/>
      <c r="I7218" s="9"/>
      <c r="L7218" s="9"/>
      <c r="O7218" s="9"/>
      <c r="P7218" s="9"/>
      <c r="R7218" s="9"/>
      <c r="U7218" s="9"/>
      <c r="AP7218" s="9"/>
      <c r="AS7218" s="9"/>
      <c r="AV7218" s="9"/>
      <c r="AW7218" s="9"/>
      <c r="AY7218" s="9"/>
      <c r="BB7218" s="9"/>
    </row>
    <row r="7219" spans="3:54">
      <c r="C7219" s="9"/>
      <c r="F7219" s="9"/>
      <c r="G7219" s="9"/>
      <c r="I7219" s="9"/>
      <c r="L7219" s="9"/>
      <c r="O7219" s="9"/>
      <c r="P7219" s="9"/>
      <c r="R7219" s="9"/>
      <c r="U7219" s="9"/>
      <c r="AP7219" s="9"/>
      <c r="AS7219" s="9"/>
      <c r="AV7219" s="9"/>
      <c r="AW7219" s="9"/>
      <c r="AY7219" s="9"/>
      <c r="BB7219" s="9"/>
    </row>
    <row r="7220" spans="3:54">
      <c r="C7220" s="9"/>
      <c r="F7220" s="9"/>
      <c r="G7220" s="9"/>
      <c r="I7220" s="9"/>
      <c r="L7220" s="9"/>
      <c r="O7220" s="9"/>
      <c r="P7220" s="9"/>
      <c r="R7220" s="9"/>
      <c r="U7220" s="9"/>
      <c r="AP7220" s="9"/>
      <c r="AS7220" s="9"/>
      <c r="AV7220" s="9"/>
      <c r="AW7220" s="9"/>
      <c r="AY7220" s="9"/>
      <c r="BB7220" s="9"/>
    </row>
    <row r="7221" spans="3:54">
      <c r="C7221" s="9"/>
      <c r="F7221" s="9"/>
      <c r="G7221" s="9"/>
      <c r="I7221" s="9"/>
      <c r="L7221" s="9"/>
      <c r="O7221" s="9"/>
      <c r="P7221" s="9"/>
      <c r="R7221" s="9"/>
      <c r="U7221" s="9"/>
      <c r="AP7221" s="9"/>
      <c r="AS7221" s="9"/>
      <c r="AV7221" s="9"/>
      <c r="AW7221" s="9"/>
      <c r="AY7221" s="9"/>
      <c r="BB7221" s="9"/>
    </row>
    <row r="7222" spans="3:54">
      <c r="C7222" s="9"/>
      <c r="F7222" s="9"/>
      <c r="G7222" s="9"/>
      <c r="I7222" s="9"/>
      <c r="L7222" s="9"/>
      <c r="O7222" s="9"/>
      <c r="P7222" s="9"/>
      <c r="R7222" s="9"/>
      <c r="U7222" s="9"/>
      <c r="AP7222" s="9"/>
      <c r="AS7222" s="9"/>
      <c r="AV7222" s="9"/>
      <c r="AW7222" s="9"/>
      <c r="AY7222" s="9"/>
      <c r="BB7222" s="9"/>
    </row>
    <row r="7223" spans="3:54">
      <c r="C7223" s="9"/>
      <c r="F7223" s="9"/>
      <c r="G7223" s="9"/>
      <c r="I7223" s="9"/>
      <c r="L7223" s="9"/>
      <c r="O7223" s="9"/>
      <c r="P7223" s="9"/>
      <c r="R7223" s="9"/>
      <c r="U7223" s="9"/>
      <c r="AP7223" s="9"/>
      <c r="AS7223" s="9"/>
      <c r="AV7223" s="9"/>
      <c r="AW7223" s="9"/>
      <c r="AY7223" s="9"/>
      <c r="BB7223" s="9"/>
    </row>
    <row r="7224" spans="3:54">
      <c r="C7224" s="9"/>
      <c r="F7224" s="9"/>
      <c r="G7224" s="9"/>
      <c r="I7224" s="9"/>
      <c r="L7224" s="9"/>
      <c r="O7224" s="9"/>
      <c r="P7224" s="9"/>
      <c r="R7224" s="9"/>
      <c r="U7224" s="9"/>
      <c r="AP7224" s="9"/>
      <c r="AS7224" s="9"/>
      <c r="AV7224" s="9"/>
      <c r="AW7224" s="9"/>
      <c r="AY7224" s="9"/>
      <c r="BB7224" s="9"/>
    </row>
    <row r="7225" spans="3:54">
      <c r="C7225" s="9"/>
      <c r="F7225" s="9"/>
      <c r="G7225" s="9"/>
      <c r="I7225" s="9"/>
      <c r="L7225" s="9"/>
      <c r="O7225" s="9"/>
      <c r="P7225" s="9"/>
      <c r="R7225" s="9"/>
      <c r="U7225" s="9"/>
      <c r="AP7225" s="9"/>
      <c r="AS7225" s="9"/>
      <c r="AV7225" s="9"/>
      <c r="AW7225" s="9"/>
      <c r="AY7225" s="9"/>
      <c r="BB7225" s="9"/>
    </row>
    <row r="7226" spans="3:54">
      <c r="C7226" s="9"/>
      <c r="F7226" s="9"/>
      <c r="G7226" s="9"/>
      <c r="I7226" s="9"/>
      <c r="L7226" s="9"/>
      <c r="O7226" s="9"/>
      <c r="P7226" s="9"/>
      <c r="R7226" s="9"/>
      <c r="U7226" s="9"/>
      <c r="AP7226" s="9"/>
      <c r="AS7226" s="9"/>
      <c r="AV7226" s="9"/>
      <c r="AW7226" s="9"/>
      <c r="AY7226" s="9"/>
      <c r="BB7226" s="9"/>
    </row>
    <row r="7227" spans="3:54">
      <c r="C7227" s="9"/>
      <c r="F7227" s="9"/>
      <c r="G7227" s="9"/>
      <c r="I7227" s="9"/>
      <c r="L7227" s="9"/>
      <c r="O7227" s="9"/>
      <c r="P7227" s="9"/>
      <c r="R7227" s="9"/>
      <c r="U7227" s="9"/>
      <c r="AP7227" s="9"/>
      <c r="AS7227" s="9"/>
      <c r="AV7227" s="9"/>
      <c r="AW7227" s="9"/>
      <c r="AY7227" s="9"/>
      <c r="BB7227" s="9"/>
    </row>
    <row r="7228" spans="3:54">
      <c r="C7228" s="9"/>
      <c r="F7228" s="9"/>
      <c r="G7228" s="9"/>
      <c r="I7228" s="9"/>
      <c r="L7228" s="9"/>
      <c r="O7228" s="9"/>
      <c r="P7228" s="9"/>
      <c r="R7228" s="9"/>
      <c r="U7228" s="9"/>
      <c r="AP7228" s="9"/>
      <c r="AS7228" s="9"/>
      <c r="AV7228" s="9"/>
      <c r="AW7228" s="9"/>
      <c r="AY7228" s="9"/>
      <c r="BB7228" s="9"/>
    </row>
    <row r="7229" spans="3:54">
      <c r="C7229" s="9"/>
      <c r="F7229" s="9"/>
      <c r="G7229" s="9"/>
      <c r="I7229" s="9"/>
      <c r="L7229" s="9"/>
      <c r="O7229" s="9"/>
      <c r="P7229" s="9"/>
      <c r="R7229" s="9"/>
      <c r="U7229" s="9"/>
      <c r="AP7229" s="9"/>
      <c r="AS7229" s="9"/>
      <c r="AV7229" s="9"/>
      <c r="AW7229" s="9"/>
      <c r="AY7229" s="9"/>
      <c r="BB7229" s="9"/>
    </row>
    <row r="7230" spans="3:54">
      <c r="C7230" s="9"/>
      <c r="F7230" s="9"/>
      <c r="G7230" s="9"/>
      <c r="I7230" s="9"/>
      <c r="L7230" s="9"/>
      <c r="O7230" s="9"/>
      <c r="P7230" s="9"/>
      <c r="R7230" s="9"/>
      <c r="U7230" s="9"/>
      <c r="AP7230" s="9"/>
      <c r="AS7230" s="9"/>
      <c r="AV7230" s="9"/>
      <c r="AW7230" s="9"/>
      <c r="AY7230" s="9"/>
      <c r="BB7230" s="9"/>
    </row>
    <row r="7231" spans="3:54">
      <c r="C7231" s="9"/>
      <c r="F7231" s="9"/>
      <c r="G7231" s="9"/>
      <c r="I7231" s="9"/>
      <c r="L7231" s="9"/>
      <c r="O7231" s="9"/>
      <c r="P7231" s="9"/>
      <c r="R7231" s="9"/>
      <c r="U7231" s="9"/>
      <c r="AP7231" s="9"/>
      <c r="AS7231" s="9"/>
      <c r="AV7231" s="9"/>
      <c r="AW7231" s="9"/>
      <c r="AY7231" s="9"/>
      <c r="BB7231" s="9"/>
    </row>
    <row r="7232" spans="3:54">
      <c r="C7232" s="9"/>
      <c r="F7232" s="9"/>
      <c r="G7232" s="9"/>
      <c r="I7232" s="9"/>
      <c r="L7232" s="9"/>
      <c r="O7232" s="9"/>
      <c r="P7232" s="9"/>
      <c r="R7232" s="9"/>
      <c r="U7232" s="9"/>
      <c r="AP7232" s="9"/>
      <c r="AS7232" s="9"/>
      <c r="AV7232" s="9"/>
      <c r="AW7232" s="9"/>
      <c r="AY7232" s="9"/>
      <c r="BB7232" s="9"/>
    </row>
    <row r="7233" spans="3:54">
      <c r="C7233" s="9"/>
      <c r="F7233" s="9"/>
      <c r="G7233" s="9"/>
      <c r="I7233" s="9"/>
      <c r="L7233" s="9"/>
      <c r="O7233" s="9"/>
      <c r="P7233" s="9"/>
      <c r="R7233" s="9"/>
      <c r="U7233" s="9"/>
      <c r="AP7233" s="9"/>
      <c r="AS7233" s="9"/>
      <c r="AV7233" s="9"/>
      <c r="AW7233" s="9"/>
      <c r="AY7233" s="9"/>
      <c r="BB7233" s="9"/>
    </row>
    <row r="7234" spans="3:54">
      <c r="C7234" s="9"/>
      <c r="F7234" s="9"/>
      <c r="G7234" s="9"/>
      <c r="I7234" s="9"/>
      <c r="L7234" s="9"/>
      <c r="O7234" s="9"/>
      <c r="P7234" s="9"/>
      <c r="R7234" s="9"/>
      <c r="U7234" s="9"/>
      <c r="AP7234" s="9"/>
      <c r="AS7234" s="9"/>
      <c r="AV7234" s="9"/>
      <c r="AW7234" s="9"/>
      <c r="AY7234" s="9"/>
      <c r="BB7234" s="9"/>
    </row>
    <row r="7235" spans="3:54">
      <c r="C7235" s="9"/>
      <c r="F7235" s="9"/>
      <c r="G7235" s="9"/>
      <c r="I7235" s="9"/>
      <c r="L7235" s="9"/>
      <c r="O7235" s="9"/>
      <c r="P7235" s="9"/>
      <c r="R7235" s="9"/>
      <c r="U7235" s="9"/>
      <c r="AP7235" s="9"/>
      <c r="AS7235" s="9"/>
      <c r="AV7235" s="9"/>
      <c r="AW7235" s="9"/>
      <c r="AY7235" s="9"/>
      <c r="BB7235" s="9"/>
    </row>
    <row r="7236" spans="3:54">
      <c r="C7236" s="9"/>
      <c r="F7236" s="9"/>
      <c r="G7236" s="9"/>
      <c r="I7236" s="9"/>
      <c r="L7236" s="9"/>
      <c r="O7236" s="9"/>
      <c r="P7236" s="9"/>
      <c r="R7236" s="9"/>
      <c r="U7236" s="9"/>
      <c r="AP7236" s="9"/>
      <c r="AS7236" s="9"/>
      <c r="AV7236" s="9"/>
      <c r="AW7236" s="9"/>
      <c r="AY7236" s="9"/>
      <c r="BB7236" s="9"/>
    </row>
    <row r="7237" spans="3:54">
      <c r="C7237" s="9"/>
      <c r="F7237" s="9"/>
      <c r="G7237" s="9"/>
      <c r="I7237" s="9"/>
      <c r="L7237" s="9"/>
      <c r="O7237" s="9"/>
      <c r="P7237" s="9"/>
      <c r="R7237" s="9"/>
      <c r="U7237" s="9"/>
      <c r="AP7237" s="9"/>
      <c r="AS7237" s="9"/>
      <c r="AV7237" s="9"/>
      <c r="AW7237" s="9"/>
      <c r="AY7237" s="9"/>
      <c r="BB7237" s="9"/>
    </row>
    <row r="7238" spans="3:54">
      <c r="C7238" s="9"/>
      <c r="F7238" s="9"/>
      <c r="G7238" s="9"/>
      <c r="I7238" s="9"/>
      <c r="L7238" s="9"/>
      <c r="O7238" s="9"/>
      <c r="P7238" s="9"/>
      <c r="R7238" s="9"/>
      <c r="U7238" s="9"/>
      <c r="AP7238" s="9"/>
      <c r="AS7238" s="9"/>
      <c r="AV7238" s="9"/>
      <c r="AW7238" s="9"/>
      <c r="AY7238" s="9"/>
      <c r="BB7238" s="9"/>
    </row>
    <row r="7239" spans="3:54">
      <c r="C7239" s="9"/>
      <c r="F7239" s="9"/>
      <c r="G7239" s="9"/>
      <c r="I7239" s="9"/>
      <c r="L7239" s="9"/>
      <c r="O7239" s="9"/>
      <c r="P7239" s="9"/>
      <c r="R7239" s="9"/>
      <c r="U7239" s="9"/>
      <c r="AP7239" s="9"/>
      <c r="AS7239" s="9"/>
      <c r="AV7239" s="9"/>
      <c r="AW7239" s="9"/>
      <c r="AY7239" s="9"/>
      <c r="BB7239" s="9"/>
    </row>
    <row r="7240" spans="3:54">
      <c r="C7240" s="9"/>
      <c r="F7240" s="9"/>
      <c r="G7240" s="9"/>
      <c r="I7240" s="9"/>
      <c r="L7240" s="9"/>
      <c r="O7240" s="9"/>
      <c r="P7240" s="9"/>
      <c r="R7240" s="9"/>
      <c r="U7240" s="9"/>
      <c r="AP7240" s="9"/>
      <c r="AS7240" s="9"/>
      <c r="AV7240" s="9"/>
      <c r="AW7240" s="9"/>
      <c r="AY7240" s="9"/>
      <c r="BB7240" s="9"/>
    </row>
    <row r="7241" spans="3:54">
      <c r="C7241" s="9"/>
      <c r="F7241" s="9"/>
      <c r="G7241" s="9"/>
      <c r="I7241" s="9"/>
      <c r="L7241" s="9"/>
      <c r="O7241" s="9"/>
      <c r="P7241" s="9"/>
      <c r="R7241" s="9"/>
      <c r="U7241" s="9"/>
      <c r="AP7241" s="9"/>
      <c r="AS7241" s="9"/>
      <c r="AV7241" s="9"/>
      <c r="AW7241" s="9"/>
      <c r="AY7241" s="9"/>
      <c r="BB7241" s="9"/>
    </row>
    <row r="7242" spans="3:54">
      <c r="C7242" s="9"/>
      <c r="F7242" s="9"/>
      <c r="G7242" s="9"/>
      <c r="I7242" s="9"/>
      <c r="L7242" s="9"/>
      <c r="O7242" s="9"/>
      <c r="P7242" s="9"/>
      <c r="R7242" s="9"/>
      <c r="U7242" s="9"/>
      <c r="AP7242" s="9"/>
      <c r="AS7242" s="9"/>
      <c r="AV7242" s="9"/>
      <c r="AW7242" s="9"/>
      <c r="AY7242" s="9"/>
      <c r="BB7242" s="9"/>
    </row>
    <row r="7243" spans="3:54">
      <c r="C7243" s="9"/>
      <c r="F7243" s="9"/>
      <c r="G7243" s="9"/>
      <c r="I7243" s="9"/>
      <c r="L7243" s="9"/>
      <c r="O7243" s="9"/>
      <c r="P7243" s="9"/>
      <c r="R7243" s="9"/>
      <c r="U7243" s="9"/>
      <c r="AP7243" s="9"/>
      <c r="AS7243" s="9"/>
      <c r="AV7243" s="9"/>
      <c r="AW7243" s="9"/>
      <c r="AY7243" s="9"/>
      <c r="BB7243" s="9"/>
    </row>
    <row r="7244" spans="3:54">
      <c r="C7244" s="9"/>
      <c r="F7244" s="9"/>
      <c r="G7244" s="9"/>
      <c r="I7244" s="9"/>
      <c r="L7244" s="9"/>
      <c r="O7244" s="9"/>
      <c r="P7244" s="9"/>
      <c r="R7244" s="9"/>
      <c r="U7244" s="9"/>
      <c r="AP7244" s="9"/>
      <c r="AS7244" s="9"/>
      <c r="AV7244" s="9"/>
      <c r="AW7244" s="9"/>
      <c r="AY7244" s="9"/>
      <c r="BB7244" s="9"/>
    </row>
    <row r="7245" spans="3:54">
      <c r="C7245" s="9"/>
      <c r="F7245" s="9"/>
      <c r="G7245" s="9"/>
      <c r="I7245" s="9"/>
      <c r="L7245" s="9"/>
      <c r="O7245" s="9"/>
      <c r="P7245" s="9"/>
      <c r="R7245" s="9"/>
      <c r="U7245" s="9"/>
      <c r="AP7245" s="9"/>
      <c r="AS7245" s="9"/>
      <c r="AV7245" s="9"/>
      <c r="AW7245" s="9"/>
      <c r="AY7245" s="9"/>
      <c r="BB7245" s="9"/>
    </row>
    <row r="7246" spans="3:54">
      <c r="C7246" s="9"/>
      <c r="F7246" s="9"/>
      <c r="G7246" s="9"/>
      <c r="I7246" s="9"/>
      <c r="L7246" s="9"/>
      <c r="O7246" s="9"/>
      <c r="P7246" s="9"/>
      <c r="R7246" s="9"/>
      <c r="U7246" s="9"/>
      <c r="AP7246" s="9"/>
      <c r="AS7246" s="9"/>
      <c r="AV7246" s="9"/>
      <c r="AW7246" s="9"/>
      <c r="AY7246" s="9"/>
      <c r="BB7246" s="9"/>
    </row>
    <row r="7247" spans="3:54">
      <c r="C7247" s="9"/>
      <c r="F7247" s="9"/>
      <c r="G7247" s="9"/>
      <c r="I7247" s="9"/>
      <c r="L7247" s="9"/>
      <c r="O7247" s="9"/>
      <c r="P7247" s="9"/>
      <c r="R7247" s="9"/>
      <c r="U7247" s="9"/>
      <c r="AP7247" s="9"/>
      <c r="AS7247" s="9"/>
      <c r="AV7247" s="9"/>
      <c r="AW7247" s="9"/>
      <c r="AY7247" s="9"/>
      <c r="BB7247" s="9"/>
    </row>
    <row r="7248" spans="3:54">
      <c r="C7248" s="9"/>
      <c r="F7248" s="9"/>
      <c r="G7248" s="9"/>
      <c r="I7248" s="9"/>
      <c r="L7248" s="9"/>
      <c r="O7248" s="9"/>
      <c r="P7248" s="9"/>
      <c r="R7248" s="9"/>
      <c r="U7248" s="9"/>
      <c r="AP7248" s="9"/>
      <c r="AS7248" s="9"/>
      <c r="AV7248" s="9"/>
      <c r="AW7248" s="9"/>
      <c r="AY7248" s="9"/>
      <c r="BB7248" s="9"/>
    </row>
    <row r="7249" spans="3:54">
      <c r="C7249" s="9"/>
      <c r="F7249" s="9"/>
      <c r="G7249" s="9"/>
      <c r="I7249" s="9"/>
      <c r="L7249" s="9"/>
      <c r="O7249" s="9"/>
      <c r="P7249" s="9"/>
      <c r="R7249" s="9"/>
      <c r="U7249" s="9"/>
      <c r="AP7249" s="9"/>
      <c r="AS7249" s="9"/>
      <c r="AV7249" s="9"/>
      <c r="AW7249" s="9"/>
      <c r="AY7249" s="9"/>
      <c r="BB7249" s="9"/>
    </row>
    <row r="7250" spans="3:54">
      <c r="C7250" s="9"/>
      <c r="F7250" s="9"/>
      <c r="G7250" s="9"/>
      <c r="I7250" s="9"/>
      <c r="L7250" s="9"/>
      <c r="O7250" s="9"/>
      <c r="P7250" s="9"/>
      <c r="R7250" s="9"/>
      <c r="U7250" s="9"/>
      <c r="AP7250" s="9"/>
      <c r="AS7250" s="9"/>
      <c r="AV7250" s="9"/>
      <c r="AW7250" s="9"/>
      <c r="AY7250" s="9"/>
      <c r="BB7250" s="9"/>
    </row>
    <row r="7251" spans="3:54">
      <c r="C7251" s="9"/>
      <c r="F7251" s="9"/>
      <c r="G7251" s="9"/>
      <c r="I7251" s="9"/>
      <c r="L7251" s="9"/>
      <c r="O7251" s="9"/>
      <c r="P7251" s="9"/>
      <c r="R7251" s="9"/>
      <c r="U7251" s="9"/>
      <c r="AP7251" s="9"/>
      <c r="AS7251" s="9"/>
      <c r="AV7251" s="9"/>
      <c r="AW7251" s="9"/>
      <c r="AY7251" s="9"/>
      <c r="BB7251" s="9"/>
    </row>
    <row r="7252" spans="3:54">
      <c r="C7252" s="9"/>
      <c r="F7252" s="9"/>
      <c r="G7252" s="9"/>
      <c r="I7252" s="9"/>
      <c r="L7252" s="9"/>
      <c r="O7252" s="9"/>
      <c r="P7252" s="9"/>
      <c r="R7252" s="9"/>
      <c r="U7252" s="9"/>
      <c r="AP7252" s="9"/>
      <c r="AS7252" s="9"/>
      <c r="AV7252" s="9"/>
      <c r="AW7252" s="9"/>
      <c r="AY7252" s="9"/>
      <c r="BB7252" s="9"/>
    </row>
    <row r="7253" spans="3:54">
      <c r="C7253" s="9"/>
      <c r="F7253" s="9"/>
      <c r="G7253" s="9"/>
      <c r="I7253" s="9"/>
      <c r="L7253" s="9"/>
      <c r="O7253" s="9"/>
      <c r="P7253" s="9"/>
      <c r="R7253" s="9"/>
      <c r="U7253" s="9"/>
      <c r="AP7253" s="9"/>
      <c r="AS7253" s="9"/>
      <c r="AV7253" s="9"/>
      <c r="AW7253" s="9"/>
      <c r="AY7253" s="9"/>
      <c r="BB7253" s="9"/>
    </row>
    <row r="7254" spans="3:54">
      <c r="C7254" s="9"/>
      <c r="F7254" s="9"/>
      <c r="G7254" s="9"/>
      <c r="I7254" s="9"/>
      <c r="L7254" s="9"/>
      <c r="O7254" s="9"/>
      <c r="P7254" s="9"/>
      <c r="R7254" s="9"/>
      <c r="U7254" s="9"/>
      <c r="AP7254" s="9"/>
      <c r="AS7254" s="9"/>
      <c r="AV7254" s="9"/>
      <c r="AW7254" s="9"/>
      <c r="AY7254" s="9"/>
      <c r="BB7254" s="9"/>
    </row>
    <row r="7255" spans="3:54">
      <c r="C7255" s="9"/>
      <c r="F7255" s="9"/>
      <c r="G7255" s="9"/>
      <c r="I7255" s="9"/>
      <c r="L7255" s="9"/>
      <c r="O7255" s="9"/>
      <c r="P7255" s="9"/>
      <c r="R7255" s="9"/>
      <c r="U7255" s="9"/>
      <c r="AP7255" s="9"/>
      <c r="AS7255" s="9"/>
      <c r="AV7255" s="9"/>
      <c r="AW7255" s="9"/>
      <c r="AY7255" s="9"/>
      <c r="BB7255" s="9"/>
    </row>
    <row r="7256" spans="3:54">
      <c r="C7256" s="9"/>
      <c r="F7256" s="9"/>
      <c r="G7256" s="9"/>
      <c r="I7256" s="9"/>
      <c r="L7256" s="9"/>
      <c r="O7256" s="9"/>
      <c r="P7256" s="9"/>
      <c r="R7256" s="9"/>
      <c r="U7256" s="9"/>
      <c r="AP7256" s="9"/>
      <c r="AS7256" s="9"/>
      <c r="AV7256" s="9"/>
      <c r="AW7256" s="9"/>
      <c r="AY7256" s="9"/>
      <c r="BB7256" s="9"/>
    </row>
    <row r="7257" spans="3:54">
      <c r="C7257" s="9"/>
      <c r="F7257" s="9"/>
      <c r="G7257" s="9"/>
      <c r="I7257" s="9"/>
      <c r="L7257" s="9"/>
      <c r="O7257" s="9"/>
      <c r="P7257" s="9"/>
      <c r="R7257" s="9"/>
      <c r="U7257" s="9"/>
      <c r="AP7257" s="9"/>
      <c r="AS7257" s="9"/>
      <c r="AV7257" s="9"/>
      <c r="AW7257" s="9"/>
      <c r="AY7257" s="9"/>
      <c r="BB7257" s="9"/>
    </row>
    <row r="7258" spans="3:54">
      <c r="C7258" s="9"/>
      <c r="F7258" s="9"/>
      <c r="G7258" s="9"/>
      <c r="I7258" s="9"/>
      <c r="L7258" s="9"/>
      <c r="O7258" s="9"/>
      <c r="P7258" s="9"/>
      <c r="R7258" s="9"/>
      <c r="U7258" s="9"/>
      <c r="AP7258" s="9"/>
      <c r="AS7258" s="9"/>
      <c r="AV7258" s="9"/>
      <c r="AW7258" s="9"/>
      <c r="AY7258" s="9"/>
      <c r="BB7258" s="9"/>
    </row>
    <row r="7259" spans="3:54">
      <c r="C7259" s="9"/>
      <c r="F7259" s="9"/>
      <c r="G7259" s="9"/>
      <c r="I7259" s="9"/>
      <c r="L7259" s="9"/>
      <c r="O7259" s="9"/>
      <c r="P7259" s="9"/>
      <c r="R7259" s="9"/>
      <c r="U7259" s="9"/>
      <c r="AP7259" s="9"/>
      <c r="AS7259" s="9"/>
      <c r="AV7259" s="9"/>
      <c r="AW7259" s="9"/>
      <c r="AY7259" s="9"/>
      <c r="BB7259" s="9"/>
    </row>
    <row r="7260" spans="3:54">
      <c r="C7260" s="9"/>
      <c r="F7260" s="9"/>
      <c r="G7260" s="9"/>
      <c r="I7260" s="9"/>
      <c r="L7260" s="9"/>
      <c r="O7260" s="9"/>
      <c r="P7260" s="9"/>
      <c r="R7260" s="9"/>
      <c r="U7260" s="9"/>
      <c r="AP7260" s="9"/>
      <c r="AS7260" s="9"/>
      <c r="AV7260" s="9"/>
      <c r="AW7260" s="9"/>
      <c r="AY7260" s="9"/>
      <c r="BB7260" s="9"/>
    </row>
    <row r="7261" spans="3:54">
      <c r="C7261" s="9"/>
      <c r="F7261" s="9"/>
      <c r="G7261" s="9"/>
      <c r="I7261" s="9"/>
      <c r="L7261" s="9"/>
      <c r="O7261" s="9"/>
      <c r="P7261" s="9"/>
      <c r="R7261" s="9"/>
      <c r="U7261" s="9"/>
      <c r="AP7261" s="9"/>
      <c r="AS7261" s="9"/>
      <c r="AV7261" s="9"/>
      <c r="AW7261" s="9"/>
      <c r="AY7261" s="9"/>
      <c r="BB7261" s="9"/>
    </row>
    <row r="7262" spans="3:54">
      <c r="C7262" s="9"/>
      <c r="F7262" s="9"/>
      <c r="G7262" s="9"/>
      <c r="I7262" s="9"/>
      <c r="L7262" s="9"/>
      <c r="O7262" s="9"/>
      <c r="P7262" s="9"/>
      <c r="R7262" s="9"/>
      <c r="U7262" s="9"/>
      <c r="AP7262" s="9"/>
      <c r="AS7262" s="9"/>
      <c r="AV7262" s="9"/>
      <c r="AW7262" s="9"/>
      <c r="AY7262" s="9"/>
      <c r="BB7262" s="9"/>
    </row>
    <row r="7263" spans="3:54">
      <c r="C7263" s="9"/>
      <c r="F7263" s="9"/>
      <c r="G7263" s="9"/>
      <c r="I7263" s="9"/>
      <c r="L7263" s="9"/>
      <c r="O7263" s="9"/>
      <c r="P7263" s="9"/>
      <c r="R7263" s="9"/>
      <c r="U7263" s="9"/>
      <c r="AP7263" s="9"/>
      <c r="AS7263" s="9"/>
      <c r="AV7263" s="9"/>
      <c r="AW7263" s="9"/>
      <c r="AY7263" s="9"/>
      <c r="BB7263" s="9"/>
    </row>
    <row r="7264" spans="3:54">
      <c r="C7264" s="9"/>
      <c r="F7264" s="9"/>
      <c r="G7264" s="9"/>
      <c r="I7264" s="9"/>
      <c r="L7264" s="9"/>
      <c r="O7264" s="9"/>
      <c r="P7264" s="9"/>
      <c r="R7264" s="9"/>
      <c r="U7264" s="9"/>
      <c r="AP7264" s="9"/>
      <c r="AS7264" s="9"/>
      <c r="AV7264" s="9"/>
      <c r="AW7264" s="9"/>
      <c r="AY7264" s="9"/>
      <c r="BB7264" s="9"/>
    </row>
    <row r="7265" spans="3:54">
      <c r="C7265" s="9"/>
      <c r="F7265" s="9"/>
      <c r="G7265" s="9"/>
      <c r="I7265" s="9"/>
      <c r="L7265" s="9"/>
      <c r="O7265" s="9"/>
      <c r="P7265" s="9"/>
      <c r="R7265" s="9"/>
      <c r="U7265" s="9"/>
      <c r="AP7265" s="9"/>
      <c r="AS7265" s="9"/>
      <c r="AV7265" s="9"/>
      <c r="AW7265" s="9"/>
      <c r="AY7265" s="9"/>
      <c r="BB7265" s="9"/>
    </row>
    <row r="7266" spans="3:54">
      <c r="C7266" s="9"/>
      <c r="F7266" s="9"/>
      <c r="G7266" s="9"/>
      <c r="I7266" s="9"/>
      <c r="L7266" s="9"/>
      <c r="O7266" s="9"/>
      <c r="P7266" s="9"/>
      <c r="R7266" s="9"/>
      <c r="U7266" s="9"/>
      <c r="AP7266" s="9"/>
      <c r="AS7266" s="9"/>
      <c r="AV7266" s="9"/>
      <c r="AW7266" s="9"/>
      <c r="AY7266" s="9"/>
      <c r="BB7266" s="9"/>
    </row>
    <row r="7267" spans="3:54">
      <c r="C7267" s="9"/>
      <c r="F7267" s="9"/>
      <c r="G7267" s="9"/>
      <c r="I7267" s="9"/>
      <c r="L7267" s="9"/>
      <c r="O7267" s="9"/>
      <c r="P7267" s="9"/>
      <c r="R7267" s="9"/>
      <c r="U7267" s="9"/>
      <c r="AP7267" s="9"/>
      <c r="AS7267" s="9"/>
      <c r="AV7267" s="9"/>
      <c r="AW7267" s="9"/>
      <c r="AY7267" s="9"/>
      <c r="BB7267" s="9"/>
    </row>
    <row r="7268" spans="3:54">
      <c r="C7268" s="9"/>
      <c r="F7268" s="9"/>
      <c r="G7268" s="9"/>
      <c r="I7268" s="9"/>
      <c r="L7268" s="9"/>
      <c r="O7268" s="9"/>
      <c r="P7268" s="9"/>
      <c r="R7268" s="9"/>
      <c r="U7268" s="9"/>
      <c r="AP7268" s="9"/>
      <c r="AS7268" s="9"/>
      <c r="AV7268" s="9"/>
      <c r="AW7268" s="9"/>
      <c r="AY7268" s="9"/>
      <c r="BB7268" s="9"/>
    </row>
    <row r="7269" spans="3:54">
      <c r="C7269" s="9"/>
      <c r="F7269" s="9"/>
      <c r="G7269" s="9"/>
      <c r="I7269" s="9"/>
      <c r="L7269" s="9"/>
      <c r="O7269" s="9"/>
      <c r="P7269" s="9"/>
      <c r="R7269" s="9"/>
      <c r="U7269" s="9"/>
      <c r="AP7269" s="9"/>
      <c r="AS7269" s="9"/>
      <c r="AV7269" s="9"/>
      <c r="AW7269" s="9"/>
      <c r="AY7269" s="9"/>
      <c r="BB7269" s="9"/>
    </row>
    <row r="7270" spans="3:54">
      <c r="C7270" s="9"/>
      <c r="F7270" s="9"/>
      <c r="G7270" s="9"/>
      <c r="I7270" s="9"/>
      <c r="L7270" s="9"/>
      <c r="O7270" s="9"/>
      <c r="P7270" s="9"/>
      <c r="R7270" s="9"/>
      <c r="U7270" s="9"/>
      <c r="AP7270" s="9"/>
      <c r="AS7270" s="9"/>
      <c r="AV7270" s="9"/>
      <c r="AW7270" s="9"/>
      <c r="AY7270" s="9"/>
      <c r="BB7270" s="9"/>
    </row>
    <row r="7271" spans="3:54">
      <c r="C7271" s="9"/>
      <c r="F7271" s="9"/>
      <c r="G7271" s="9"/>
      <c r="I7271" s="9"/>
      <c r="L7271" s="9"/>
      <c r="O7271" s="9"/>
      <c r="P7271" s="9"/>
      <c r="R7271" s="9"/>
      <c r="U7271" s="9"/>
      <c r="AP7271" s="9"/>
      <c r="AS7271" s="9"/>
      <c r="AV7271" s="9"/>
      <c r="AW7271" s="9"/>
      <c r="AY7271" s="9"/>
      <c r="BB7271" s="9"/>
    </row>
    <row r="7272" spans="3:54">
      <c r="C7272" s="9"/>
      <c r="F7272" s="9"/>
      <c r="G7272" s="9"/>
      <c r="I7272" s="9"/>
      <c r="L7272" s="9"/>
      <c r="O7272" s="9"/>
      <c r="P7272" s="9"/>
      <c r="R7272" s="9"/>
      <c r="U7272" s="9"/>
      <c r="AP7272" s="9"/>
      <c r="AS7272" s="9"/>
      <c r="AV7272" s="9"/>
      <c r="AW7272" s="9"/>
      <c r="AY7272" s="9"/>
      <c r="BB7272" s="9"/>
    </row>
    <row r="7273" spans="3:54">
      <c r="C7273" s="9"/>
      <c r="F7273" s="9"/>
      <c r="G7273" s="9"/>
      <c r="I7273" s="9"/>
      <c r="L7273" s="9"/>
      <c r="O7273" s="9"/>
      <c r="P7273" s="9"/>
      <c r="R7273" s="9"/>
      <c r="U7273" s="9"/>
      <c r="AP7273" s="9"/>
      <c r="AS7273" s="9"/>
      <c r="AV7273" s="9"/>
      <c r="AW7273" s="9"/>
      <c r="AY7273" s="9"/>
      <c r="BB7273" s="9"/>
    </row>
    <row r="7274" spans="3:54">
      <c r="C7274" s="9"/>
      <c r="F7274" s="9"/>
      <c r="G7274" s="9"/>
      <c r="I7274" s="9"/>
      <c r="L7274" s="9"/>
      <c r="O7274" s="9"/>
      <c r="P7274" s="9"/>
      <c r="R7274" s="9"/>
      <c r="U7274" s="9"/>
      <c r="AP7274" s="9"/>
      <c r="AS7274" s="9"/>
      <c r="AV7274" s="9"/>
      <c r="AW7274" s="9"/>
      <c r="AY7274" s="9"/>
      <c r="BB7274" s="9"/>
    </row>
    <row r="7275" spans="3:54">
      <c r="C7275" s="9"/>
      <c r="F7275" s="9"/>
      <c r="G7275" s="9"/>
      <c r="I7275" s="9"/>
      <c r="L7275" s="9"/>
      <c r="O7275" s="9"/>
      <c r="P7275" s="9"/>
      <c r="R7275" s="9"/>
      <c r="U7275" s="9"/>
      <c r="AP7275" s="9"/>
      <c r="AS7275" s="9"/>
      <c r="AV7275" s="9"/>
      <c r="AW7275" s="9"/>
      <c r="AY7275" s="9"/>
      <c r="BB7275" s="9"/>
    </row>
    <row r="7276" spans="3:54">
      <c r="C7276" s="9"/>
      <c r="F7276" s="9"/>
      <c r="G7276" s="9"/>
      <c r="I7276" s="9"/>
      <c r="L7276" s="9"/>
      <c r="O7276" s="9"/>
      <c r="P7276" s="9"/>
      <c r="R7276" s="9"/>
      <c r="U7276" s="9"/>
      <c r="AP7276" s="9"/>
      <c r="AS7276" s="9"/>
      <c r="AV7276" s="9"/>
      <c r="AW7276" s="9"/>
      <c r="AY7276" s="9"/>
      <c r="BB7276" s="9"/>
    </row>
    <row r="7277" spans="3:54">
      <c r="C7277" s="9"/>
      <c r="F7277" s="9"/>
      <c r="G7277" s="9"/>
      <c r="I7277" s="9"/>
      <c r="L7277" s="9"/>
      <c r="O7277" s="9"/>
      <c r="P7277" s="9"/>
      <c r="R7277" s="9"/>
      <c r="U7277" s="9"/>
      <c r="AP7277" s="9"/>
      <c r="AS7277" s="9"/>
      <c r="AV7277" s="9"/>
      <c r="AW7277" s="9"/>
      <c r="AY7277" s="9"/>
      <c r="BB7277" s="9"/>
    </row>
    <row r="7278" spans="3:54">
      <c r="C7278" s="9"/>
      <c r="F7278" s="9"/>
      <c r="G7278" s="9"/>
      <c r="I7278" s="9"/>
      <c r="L7278" s="9"/>
      <c r="O7278" s="9"/>
      <c r="P7278" s="9"/>
      <c r="R7278" s="9"/>
      <c r="U7278" s="9"/>
      <c r="AP7278" s="9"/>
      <c r="AS7278" s="9"/>
      <c r="AV7278" s="9"/>
      <c r="AW7278" s="9"/>
      <c r="AY7278" s="9"/>
      <c r="BB7278" s="9"/>
    </row>
    <row r="7279" spans="3:54">
      <c r="C7279" s="9"/>
      <c r="F7279" s="9"/>
      <c r="G7279" s="9"/>
      <c r="I7279" s="9"/>
      <c r="L7279" s="9"/>
      <c r="O7279" s="9"/>
      <c r="P7279" s="9"/>
      <c r="R7279" s="9"/>
      <c r="U7279" s="9"/>
      <c r="AP7279" s="9"/>
      <c r="AS7279" s="9"/>
      <c r="AV7279" s="9"/>
      <c r="AW7279" s="9"/>
      <c r="AY7279" s="9"/>
      <c r="BB7279" s="9"/>
    </row>
    <row r="7280" spans="3:54">
      <c r="C7280" s="9"/>
      <c r="F7280" s="9"/>
      <c r="G7280" s="9"/>
      <c r="I7280" s="9"/>
      <c r="L7280" s="9"/>
      <c r="O7280" s="9"/>
      <c r="P7280" s="9"/>
      <c r="R7280" s="9"/>
      <c r="U7280" s="9"/>
      <c r="AP7280" s="9"/>
      <c r="AS7280" s="9"/>
      <c r="AV7280" s="9"/>
      <c r="AW7280" s="9"/>
      <c r="AY7280" s="9"/>
      <c r="BB7280" s="9"/>
    </row>
    <row r="7281" spans="3:54">
      <c r="C7281" s="9"/>
      <c r="F7281" s="9"/>
      <c r="G7281" s="9"/>
      <c r="I7281" s="9"/>
      <c r="L7281" s="9"/>
      <c r="O7281" s="9"/>
      <c r="P7281" s="9"/>
      <c r="R7281" s="9"/>
      <c r="U7281" s="9"/>
      <c r="AP7281" s="9"/>
      <c r="AS7281" s="9"/>
      <c r="AV7281" s="9"/>
      <c r="AW7281" s="9"/>
      <c r="AY7281" s="9"/>
      <c r="BB7281" s="9"/>
    </row>
    <row r="7282" spans="3:54">
      <c r="C7282" s="9"/>
      <c r="F7282" s="9"/>
      <c r="G7282" s="9"/>
      <c r="I7282" s="9"/>
      <c r="L7282" s="9"/>
      <c r="O7282" s="9"/>
      <c r="P7282" s="9"/>
      <c r="R7282" s="9"/>
      <c r="U7282" s="9"/>
      <c r="AP7282" s="9"/>
      <c r="AS7282" s="9"/>
      <c r="AV7282" s="9"/>
      <c r="AW7282" s="9"/>
      <c r="AY7282" s="9"/>
      <c r="BB7282" s="9"/>
    </row>
    <row r="7283" spans="3:54">
      <c r="C7283" s="9"/>
      <c r="F7283" s="9"/>
      <c r="G7283" s="9"/>
      <c r="I7283" s="9"/>
      <c r="L7283" s="9"/>
      <c r="O7283" s="9"/>
      <c r="P7283" s="9"/>
      <c r="R7283" s="9"/>
      <c r="U7283" s="9"/>
      <c r="AP7283" s="9"/>
      <c r="AS7283" s="9"/>
      <c r="AV7283" s="9"/>
      <c r="AW7283" s="9"/>
      <c r="AY7283" s="9"/>
      <c r="BB7283" s="9"/>
    </row>
    <row r="7284" spans="3:54">
      <c r="C7284" s="9"/>
      <c r="F7284" s="9"/>
      <c r="G7284" s="9"/>
      <c r="I7284" s="9"/>
      <c r="L7284" s="9"/>
      <c r="O7284" s="9"/>
      <c r="P7284" s="9"/>
      <c r="R7284" s="9"/>
      <c r="U7284" s="9"/>
      <c r="AP7284" s="9"/>
      <c r="AS7284" s="9"/>
      <c r="AV7284" s="9"/>
      <c r="AW7284" s="9"/>
      <c r="AY7284" s="9"/>
      <c r="BB7284" s="9"/>
    </row>
    <row r="7285" spans="3:54">
      <c r="C7285" s="9"/>
      <c r="F7285" s="9"/>
      <c r="G7285" s="9"/>
      <c r="I7285" s="9"/>
      <c r="L7285" s="9"/>
      <c r="O7285" s="9"/>
      <c r="P7285" s="9"/>
      <c r="R7285" s="9"/>
      <c r="U7285" s="9"/>
      <c r="AP7285" s="9"/>
      <c r="AS7285" s="9"/>
      <c r="AV7285" s="9"/>
      <c r="AW7285" s="9"/>
      <c r="AY7285" s="9"/>
      <c r="BB7285" s="9"/>
    </row>
    <row r="7286" spans="3:54">
      <c r="C7286" s="9"/>
      <c r="F7286" s="9"/>
      <c r="G7286" s="9"/>
      <c r="I7286" s="9"/>
      <c r="L7286" s="9"/>
      <c r="O7286" s="9"/>
      <c r="P7286" s="9"/>
      <c r="R7286" s="9"/>
      <c r="U7286" s="9"/>
      <c r="AP7286" s="9"/>
      <c r="AS7286" s="9"/>
      <c r="AV7286" s="9"/>
      <c r="AW7286" s="9"/>
      <c r="AY7286" s="9"/>
      <c r="BB7286" s="9"/>
    </row>
    <row r="7287" spans="3:54">
      <c r="C7287" s="9"/>
      <c r="F7287" s="9"/>
      <c r="G7287" s="9"/>
      <c r="I7287" s="9"/>
      <c r="L7287" s="9"/>
      <c r="O7287" s="9"/>
      <c r="P7287" s="9"/>
      <c r="R7287" s="9"/>
      <c r="U7287" s="9"/>
      <c r="AP7287" s="9"/>
      <c r="AS7287" s="9"/>
      <c r="AV7287" s="9"/>
      <c r="AW7287" s="9"/>
      <c r="AY7287" s="9"/>
      <c r="BB7287" s="9"/>
    </row>
    <row r="7288" spans="3:54">
      <c r="C7288" s="9"/>
      <c r="F7288" s="9"/>
      <c r="G7288" s="9"/>
      <c r="I7288" s="9"/>
      <c r="L7288" s="9"/>
      <c r="O7288" s="9"/>
      <c r="P7288" s="9"/>
      <c r="R7288" s="9"/>
      <c r="U7288" s="9"/>
      <c r="AP7288" s="9"/>
      <c r="AS7288" s="9"/>
      <c r="AV7288" s="9"/>
      <c r="AW7288" s="9"/>
      <c r="AY7288" s="9"/>
      <c r="BB7288" s="9"/>
    </row>
    <row r="7289" spans="3:54">
      <c r="C7289" s="9"/>
      <c r="F7289" s="9"/>
      <c r="G7289" s="9"/>
      <c r="I7289" s="9"/>
      <c r="L7289" s="9"/>
      <c r="O7289" s="9"/>
      <c r="P7289" s="9"/>
      <c r="R7289" s="9"/>
      <c r="U7289" s="9"/>
      <c r="AP7289" s="9"/>
      <c r="AS7289" s="9"/>
      <c r="AV7289" s="9"/>
      <c r="AW7289" s="9"/>
      <c r="AY7289" s="9"/>
      <c r="BB7289" s="9"/>
    </row>
    <row r="7290" spans="3:54">
      <c r="C7290" s="9"/>
      <c r="F7290" s="9"/>
      <c r="G7290" s="9"/>
      <c r="I7290" s="9"/>
      <c r="L7290" s="9"/>
      <c r="O7290" s="9"/>
      <c r="P7290" s="9"/>
      <c r="R7290" s="9"/>
      <c r="U7290" s="9"/>
      <c r="AP7290" s="9"/>
      <c r="AS7290" s="9"/>
      <c r="AV7290" s="9"/>
      <c r="AW7290" s="9"/>
      <c r="AY7290" s="9"/>
      <c r="BB7290" s="9"/>
    </row>
    <row r="7291" spans="3:54">
      <c r="C7291" s="9"/>
      <c r="F7291" s="9"/>
      <c r="G7291" s="9"/>
      <c r="I7291" s="9"/>
      <c r="L7291" s="9"/>
      <c r="O7291" s="9"/>
      <c r="P7291" s="9"/>
      <c r="R7291" s="9"/>
      <c r="U7291" s="9"/>
      <c r="AP7291" s="9"/>
      <c r="AS7291" s="9"/>
      <c r="AV7291" s="9"/>
      <c r="AW7291" s="9"/>
      <c r="AY7291" s="9"/>
      <c r="BB7291" s="9"/>
    </row>
    <row r="7292" spans="3:54">
      <c r="C7292" s="9"/>
      <c r="F7292" s="9"/>
      <c r="G7292" s="9"/>
      <c r="I7292" s="9"/>
      <c r="L7292" s="9"/>
      <c r="O7292" s="9"/>
      <c r="P7292" s="9"/>
      <c r="R7292" s="9"/>
      <c r="U7292" s="9"/>
      <c r="AP7292" s="9"/>
      <c r="AS7292" s="9"/>
      <c r="AV7292" s="9"/>
      <c r="AW7292" s="9"/>
      <c r="AY7292" s="9"/>
      <c r="BB7292" s="9"/>
    </row>
    <row r="7293" spans="3:54">
      <c r="C7293" s="9"/>
      <c r="F7293" s="9"/>
      <c r="G7293" s="9"/>
      <c r="I7293" s="9"/>
      <c r="L7293" s="9"/>
      <c r="O7293" s="9"/>
      <c r="P7293" s="9"/>
      <c r="R7293" s="9"/>
      <c r="U7293" s="9"/>
      <c r="AP7293" s="9"/>
      <c r="AS7293" s="9"/>
      <c r="AV7293" s="9"/>
      <c r="AW7293" s="9"/>
      <c r="AY7293" s="9"/>
      <c r="BB7293" s="9"/>
    </row>
    <row r="7294" spans="3:54">
      <c r="C7294" s="9"/>
      <c r="F7294" s="9"/>
      <c r="G7294" s="9"/>
      <c r="I7294" s="9"/>
      <c r="L7294" s="9"/>
      <c r="O7294" s="9"/>
      <c r="P7294" s="9"/>
      <c r="R7294" s="9"/>
      <c r="U7294" s="9"/>
      <c r="AP7294" s="9"/>
      <c r="AS7294" s="9"/>
      <c r="AV7294" s="9"/>
      <c r="AW7294" s="9"/>
      <c r="AY7294" s="9"/>
      <c r="BB7294" s="9"/>
    </row>
    <row r="7295" spans="3:54">
      <c r="C7295" s="9"/>
      <c r="F7295" s="9"/>
      <c r="G7295" s="9"/>
      <c r="I7295" s="9"/>
      <c r="L7295" s="9"/>
      <c r="O7295" s="9"/>
      <c r="P7295" s="9"/>
      <c r="R7295" s="9"/>
      <c r="U7295" s="9"/>
      <c r="AP7295" s="9"/>
      <c r="AS7295" s="9"/>
      <c r="AV7295" s="9"/>
      <c r="AW7295" s="9"/>
      <c r="AY7295" s="9"/>
      <c r="BB7295" s="9"/>
    </row>
    <row r="7296" spans="3:54">
      <c r="C7296" s="9"/>
      <c r="F7296" s="9"/>
      <c r="G7296" s="9"/>
      <c r="I7296" s="9"/>
      <c r="L7296" s="9"/>
      <c r="O7296" s="9"/>
      <c r="P7296" s="9"/>
      <c r="R7296" s="9"/>
      <c r="U7296" s="9"/>
      <c r="AP7296" s="9"/>
      <c r="AS7296" s="9"/>
      <c r="AV7296" s="9"/>
      <c r="AW7296" s="9"/>
      <c r="AY7296" s="9"/>
      <c r="BB7296" s="9"/>
    </row>
    <row r="7297" spans="3:54">
      <c r="C7297" s="9"/>
      <c r="F7297" s="9"/>
      <c r="G7297" s="9"/>
      <c r="I7297" s="9"/>
      <c r="L7297" s="9"/>
      <c r="O7297" s="9"/>
      <c r="P7297" s="9"/>
      <c r="R7297" s="9"/>
      <c r="U7297" s="9"/>
      <c r="AP7297" s="9"/>
      <c r="AS7297" s="9"/>
      <c r="AV7297" s="9"/>
      <c r="AW7297" s="9"/>
      <c r="AY7297" s="9"/>
      <c r="BB7297" s="9"/>
    </row>
    <row r="7298" spans="3:54">
      <c r="C7298" s="9"/>
      <c r="F7298" s="9"/>
      <c r="G7298" s="9"/>
      <c r="I7298" s="9"/>
      <c r="L7298" s="9"/>
      <c r="O7298" s="9"/>
      <c r="P7298" s="9"/>
      <c r="R7298" s="9"/>
      <c r="U7298" s="9"/>
      <c r="AP7298" s="9"/>
      <c r="AS7298" s="9"/>
      <c r="AV7298" s="9"/>
      <c r="AW7298" s="9"/>
      <c r="AY7298" s="9"/>
      <c r="BB7298" s="9"/>
    </row>
    <row r="7299" spans="3:54">
      <c r="C7299" s="9"/>
      <c r="F7299" s="9"/>
      <c r="G7299" s="9"/>
      <c r="I7299" s="9"/>
      <c r="L7299" s="9"/>
      <c r="O7299" s="9"/>
      <c r="P7299" s="9"/>
      <c r="R7299" s="9"/>
      <c r="U7299" s="9"/>
      <c r="AP7299" s="9"/>
      <c r="AS7299" s="9"/>
      <c r="AV7299" s="9"/>
      <c r="AW7299" s="9"/>
      <c r="AY7299" s="9"/>
      <c r="BB7299" s="9"/>
    </row>
    <row r="7300" spans="3:54">
      <c r="C7300" s="9"/>
      <c r="F7300" s="9"/>
      <c r="G7300" s="9"/>
      <c r="I7300" s="9"/>
      <c r="L7300" s="9"/>
      <c r="O7300" s="9"/>
      <c r="P7300" s="9"/>
      <c r="R7300" s="9"/>
      <c r="U7300" s="9"/>
      <c r="AP7300" s="9"/>
      <c r="AS7300" s="9"/>
      <c r="AV7300" s="9"/>
      <c r="AW7300" s="9"/>
      <c r="AY7300" s="9"/>
      <c r="BB7300" s="9"/>
    </row>
    <row r="7301" spans="3:54">
      <c r="C7301" s="9"/>
      <c r="F7301" s="9"/>
      <c r="G7301" s="9"/>
      <c r="I7301" s="9"/>
      <c r="L7301" s="9"/>
      <c r="O7301" s="9"/>
      <c r="P7301" s="9"/>
      <c r="R7301" s="9"/>
      <c r="U7301" s="9"/>
      <c r="AP7301" s="9"/>
      <c r="AS7301" s="9"/>
      <c r="AV7301" s="9"/>
      <c r="AW7301" s="9"/>
      <c r="AY7301" s="9"/>
      <c r="BB7301" s="9"/>
    </row>
    <row r="7302" spans="3:54">
      <c r="C7302" s="9"/>
      <c r="F7302" s="9"/>
      <c r="G7302" s="9"/>
      <c r="I7302" s="9"/>
      <c r="L7302" s="9"/>
      <c r="O7302" s="9"/>
      <c r="P7302" s="9"/>
      <c r="R7302" s="9"/>
      <c r="U7302" s="9"/>
      <c r="AP7302" s="9"/>
      <c r="AS7302" s="9"/>
      <c r="AV7302" s="9"/>
      <c r="AW7302" s="9"/>
      <c r="AY7302" s="9"/>
      <c r="BB7302" s="9"/>
    </row>
    <row r="7303" spans="3:54">
      <c r="C7303" s="9"/>
      <c r="F7303" s="9"/>
      <c r="G7303" s="9"/>
      <c r="I7303" s="9"/>
      <c r="L7303" s="9"/>
      <c r="O7303" s="9"/>
      <c r="P7303" s="9"/>
      <c r="R7303" s="9"/>
      <c r="U7303" s="9"/>
      <c r="AP7303" s="9"/>
      <c r="AS7303" s="9"/>
      <c r="AV7303" s="9"/>
      <c r="AW7303" s="9"/>
      <c r="AY7303" s="9"/>
      <c r="BB7303" s="9"/>
    </row>
    <row r="7304" spans="3:54">
      <c r="C7304" s="9"/>
      <c r="F7304" s="9"/>
      <c r="G7304" s="9"/>
      <c r="I7304" s="9"/>
      <c r="L7304" s="9"/>
      <c r="O7304" s="9"/>
      <c r="P7304" s="9"/>
      <c r="R7304" s="9"/>
      <c r="U7304" s="9"/>
      <c r="AP7304" s="9"/>
      <c r="AS7304" s="9"/>
      <c r="AV7304" s="9"/>
      <c r="AW7304" s="9"/>
      <c r="AY7304" s="9"/>
      <c r="BB7304" s="9"/>
    </row>
    <row r="7305" spans="3:54">
      <c r="C7305" s="9"/>
      <c r="F7305" s="9"/>
      <c r="G7305" s="9"/>
      <c r="I7305" s="9"/>
      <c r="L7305" s="9"/>
      <c r="O7305" s="9"/>
      <c r="P7305" s="9"/>
      <c r="R7305" s="9"/>
      <c r="U7305" s="9"/>
      <c r="AP7305" s="9"/>
      <c r="AS7305" s="9"/>
      <c r="AV7305" s="9"/>
      <c r="AW7305" s="9"/>
      <c r="AY7305" s="9"/>
      <c r="BB7305" s="9"/>
    </row>
    <row r="7306" spans="3:54">
      <c r="C7306" s="9"/>
      <c r="F7306" s="9"/>
      <c r="G7306" s="9"/>
      <c r="I7306" s="9"/>
      <c r="L7306" s="9"/>
      <c r="O7306" s="9"/>
      <c r="P7306" s="9"/>
      <c r="R7306" s="9"/>
      <c r="U7306" s="9"/>
      <c r="AP7306" s="9"/>
      <c r="AS7306" s="9"/>
      <c r="AV7306" s="9"/>
      <c r="AW7306" s="9"/>
      <c r="AY7306" s="9"/>
      <c r="BB7306" s="9"/>
    </row>
    <row r="7307" spans="3:54">
      <c r="C7307" s="9"/>
      <c r="F7307" s="9"/>
      <c r="G7307" s="9"/>
      <c r="I7307" s="9"/>
      <c r="L7307" s="9"/>
      <c r="O7307" s="9"/>
      <c r="P7307" s="9"/>
      <c r="R7307" s="9"/>
      <c r="U7307" s="9"/>
      <c r="AP7307" s="9"/>
      <c r="AS7307" s="9"/>
      <c r="AV7307" s="9"/>
      <c r="AW7307" s="9"/>
      <c r="AY7307" s="9"/>
      <c r="BB7307" s="9"/>
    </row>
    <row r="7308" spans="3:54">
      <c r="C7308" s="9"/>
      <c r="F7308" s="9"/>
      <c r="G7308" s="9"/>
      <c r="I7308" s="9"/>
      <c r="L7308" s="9"/>
      <c r="O7308" s="9"/>
      <c r="P7308" s="9"/>
      <c r="R7308" s="9"/>
      <c r="U7308" s="9"/>
      <c r="AP7308" s="9"/>
      <c r="AS7308" s="9"/>
      <c r="AV7308" s="9"/>
      <c r="AW7308" s="9"/>
      <c r="AY7308" s="9"/>
      <c r="BB7308" s="9"/>
    </row>
    <row r="7309" spans="3:54">
      <c r="C7309" s="9"/>
      <c r="F7309" s="9"/>
      <c r="G7309" s="9"/>
      <c r="I7309" s="9"/>
      <c r="L7309" s="9"/>
      <c r="O7309" s="9"/>
      <c r="P7309" s="9"/>
      <c r="R7309" s="9"/>
      <c r="U7309" s="9"/>
      <c r="AP7309" s="9"/>
      <c r="AS7309" s="9"/>
      <c r="AV7309" s="9"/>
      <c r="AW7309" s="9"/>
      <c r="AY7309" s="9"/>
      <c r="BB7309" s="9"/>
    </row>
    <row r="7310" spans="3:54">
      <c r="C7310" s="9"/>
      <c r="F7310" s="9"/>
      <c r="G7310" s="9"/>
      <c r="I7310" s="9"/>
      <c r="L7310" s="9"/>
      <c r="O7310" s="9"/>
      <c r="P7310" s="9"/>
      <c r="R7310" s="9"/>
      <c r="U7310" s="9"/>
      <c r="AP7310" s="9"/>
      <c r="AS7310" s="9"/>
      <c r="AV7310" s="9"/>
      <c r="AW7310" s="9"/>
      <c r="AY7310" s="9"/>
      <c r="BB7310" s="9"/>
    </row>
    <row r="7311" spans="3:54">
      <c r="C7311" s="9"/>
      <c r="F7311" s="9"/>
      <c r="G7311" s="9"/>
      <c r="I7311" s="9"/>
      <c r="L7311" s="9"/>
      <c r="O7311" s="9"/>
      <c r="P7311" s="9"/>
      <c r="R7311" s="9"/>
      <c r="U7311" s="9"/>
      <c r="AP7311" s="9"/>
      <c r="AS7311" s="9"/>
      <c r="AV7311" s="9"/>
      <c r="AW7311" s="9"/>
      <c r="AY7311" s="9"/>
      <c r="BB7311" s="9"/>
    </row>
    <row r="7312" spans="3:54">
      <c r="C7312" s="9"/>
      <c r="F7312" s="9"/>
      <c r="G7312" s="9"/>
      <c r="I7312" s="9"/>
      <c r="L7312" s="9"/>
      <c r="O7312" s="9"/>
      <c r="P7312" s="9"/>
      <c r="R7312" s="9"/>
      <c r="U7312" s="9"/>
      <c r="AP7312" s="9"/>
      <c r="AS7312" s="9"/>
      <c r="AV7312" s="9"/>
      <c r="AW7312" s="9"/>
      <c r="AY7312" s="9"/>
      <c r="BB7312" s="9"/>
    </row>
    <row r="7313" spans="3:54">
      <c r="C7313" s="9"/>
      <c r="F7313" s="9"/>
      <c r="G7313" s="9"/>
      <c r="I7313" s="9"/>
      <c r="L7313" s="9"/>
      <c r="O7313" s="9"/>
      <c r="P7313" s="9"/>
      <c r="R7313" s="9"/>
      <c r="U7313" s="9"/>
      <c r="AP7313" s="9"/>
      <c r="AS7313" s="9"/>
      <c r="AV7313" s="9"/>
      <c r="AW7313" s="9"/>
      <c r="AY7313" s="9"/>
      <c r="BB7313" s="9"/>
    </row>
    <row r="7314" spans="3:54">
      <c r="C7314" s="9"/>
      <c r="F7314" s="9"/>
      <c r="G7314" s="9"/>
      <c r="I7314" s="9"/>
      <c r="L7314" s="9"/>
      <c r="O7314" s="9"/>
      <c r="P7314" s="9"/>
      <c r="R7314" s="9"/>
      <c r="U7314" s="9"/>
      <c r="AP7314" s="9"/>
      <c r="AS7314" s="9"/>
      <c r="AV7314" s="9"/>
      <c r="AW7314" s="9"/>
      <c r="AY7314" s="9"/>
      <c r="BB7314" s="9"/>
    </row>
    <row r="7315" spans="3:54">
      <c r="C7315" s="9"/>
      <c r="F7315" s="9"/>
      <c r="G7315" s="9"/>
      <c r="I7315" s="9"/>
      <c r="L7315" s="9"/>
      <c r="O7315" s="9"/>
      <c r="P7315" s="9"/>
      <c r="R7315" s="9"/>
      <c r="U7315" s="9"/>
      <c r="AP7315" s="9"/>
      <c r="AS7315" s="9"/>
      <c r="AV7315" s="9"/>
      <c r="AW7315" s="9"/>
      <c r="AY7315" s="9"/>
      <c r="BB7315" s="9"/>
    </row>
    <row r="7316" spans="3:54">
      <c r="C7316" s="9"/>
      <c r="F7316" s="9"/>
      <c r="G7316" s="9"/>
      <c r="I7316" s="9"/>
      <c r="L7316" s="9"/>
      <c r="O7316" s="9"/>
      <c r="P7316" s="9"/>
      <c r="R7316" s="9"/>
      <c r="U7316" s="9"/>
      <c r="AP7316" s="9"/>
      <c r="AS7316" s="9"/>
      <c r="AV7316" s="9"/>
      <c r="AW7316" s="9"/>
      <c r="AY7316" s="9"/>
      <c r="BB7316" s="9"/>
    </row>
    <row r="7317" spans="3:54">
      <c r="C7317" s="9"/>
      <c r="F7317" s="9"/>
      <c r="G7317" s="9"/>
      <c r="I7317" s="9"/>
      <c r="L7317" s="9"/>
      <c r="O7317" s="9"/>
      <c r="P7317" s="9"/>
      <c r="R7317" s="9"/>
      <c r="U7317" s="9"/>
      <c r="AP7317" s="9"/>
      <c r="AS7317" s="9"/>
      <c r="AV7317" s="9"/>
      <c r="AW7317" s="9"/>
      <c r="AY7317" s="9"/>
      <c r="BB7317" s="9"/>
    </row>
    <row r="7318" spans="3:54">
      <c r="C7318" s="9"/>
      <c r="F7318" s="9"/>
      <c r="G7318" s="9"/>
      <c r="I7318" s="9"/>
      <c r="L7318" s="9"/>
      <c r="O7318" s="9"/>
      <c r="P7318" s="9"/>
      <c r="R7318" s="9"/>
      <c r="U7318" s="9"/>
      <c r="AP7318" s="9"/>
      <c r="AS7318" s="9"/>
      <c r="AV7318" s="9"/>
      <c r="AW7318" s="9"/>
      <c r="AY7318" s="9"/>
      <c r="BB7318" s="9"/>
    </row>
    <row r="7319" spans="3:54">
      <c r="C7319" s="9"/>
      <c r="F7319" s="9"/>
      <c r="G7319" s="9"/>
      <c r="I7319" s="9"/>
      <c r="L7319" s="9"/>
      <c r="O7319" s="9"/>
      <c r="P7319" s="9"/>
      <c r="R7319" s="9"/>
      <c r="U7319" s="9"/>
      <c r="AP7319" s="9"/>
      <c r="AS7319" s="9"/>
      <c r="AV7319" s="9"/>
      <c r="AW7319" s="9"/>
      <c r="AY7319" s="9"/>
      <c r="BB7319" s="9"/>
    </row>
    <row r="7320" spans="3:54">
      <c r="C7320" s="9"/>
      <c r="F7320" s="9"/>
      <c r="G7320" s="9"/>
      <c r="I7320" s="9"/>
      <c r="L7320" s="9"/>
      <c r="O7320" s="9"/>
      <c r="P7320" s="9"/>
      <c r="R7320" s="9"/>
      <c r="U7320" s="9"/>
      <c r="AP7320" s="9"/>
      <c r="AS7320" s="9"/>
      <c r="AV7320" s="9"/>
      <c r="AW7320" s="9"/>
      <c r="AY7320" s="9"/>
      <c r="BB7320" s="9"/>
    </row>
    <row r="7321" spans="3:54">
      <c r="C7321" s="9"/>
      <c r="F7321" s="9"/>
      <c r="G7321" s="9"/>
      <c r="I7321" s="9"/>
      <c r="L7321" s="9"/>
      <c r="O7321" s="9"/>
      <c r="P7321" s="9"/>
      <c r="R7321" s="9"/>
      <c r="U7321" s="9"/>
      <c r="AP7321" s="9"/>
      <c r="AS7321" s="9"/>
      <c r="AV7321" s="9"/>
      <c r="AW7321" s="9"/>
      <c r="AY7321" s="9"/>
      <c r="BB7321" s="9"/>
    </row>
    <row r="7322" spans="3:54">
      <c r="C7322" s="9"/>
      <c r="F7322" s="9"/>
      <c r="G7322" s="9"/>
      <c r="I7322" s="9"/>
      <c r="L7322" s="9"/>
      <c r="O7322" s="9"/>
      <c r="P7322" s="9"/>
      <c r="R7322" s="9"/>
      <c r="U7322" s="9"/>
      <c r="AP7322" s="9"/>
      <c r="AS7322" s="9"/>
      <c r="AV7322" s="9"/>
      <c r="AW7322" s="9"/>
      <c r="AY7322" s="9"/>
      <c r="BB7322" s="9"/>
    </row>
    <row r="7323" spans="3:54">
      <c r="C7323" s="9"/>
      <c r="F7323" s="9"/>
      <c r="G7323" s="9"/>
      <c r="I7323" s="9"/>
      <c r="L7323" s="9"/>
      <c r="O7323" s="9"/>
      <c r="P7323" s="9"/>
      <c r="R7323" s="9"/>
      <c r="U7323" s="9"/>
      <c r="AP7323" s="9"/>
      <c r="AS7323" s="9"/>
      <c r="AV7323" s="9"/>
      <c r="AW7323" s="9"/>
      <c r="AY7323" s="9"/>
      <c r="BB7323" s="9"/>
    </row>
    <row r="7324" spans="3:54">
      <c r="C7324" s="9"/>
      <c r="F7324" s="9"/>
      <c r="G7324" s="9"/>
      <c r="I7324" s="9"/>
      <c r="L7324" s="9"/>
      <c r="O7324" s="9"/>
      <c r="P7324" s="9"/>
      <c r="R7324" s="9"/>
      <c r="U7324" s="9"/>
      <c r="AP7324" s="9"/>
      <c r="AS7324" s="9"/>
      <c r="AV7324" s="9"/>
      <c r="AW7324" s="9"/>
      <c r="AY7324" s="9"/>
      <c r="BB7324" s="9"/>
    </row>
    <row r="7325" spans="3:54">
      <c r="C7325" s="9"/>
      <c r="F7325" s="9"/>
      <c r="G7325" s="9"/>
      <c r="I7325" s="9"/>
      <c r="L7325" s="9"/>
      <c r="O7325" s="9"/>
      <c r="P7325" s="9"/>
      <c r="R7325" s="9"/>
      <c r="U7325" s="9"/>
      <c r="AP7325" s="9"/>
      <c r="AS7325" s="9"/>
      <c r="AV7325" s="9"/>
      <c r="AW7325" s="9"/>
      <c r="AY7325" s="9"/>
      <c r="BB7325" s="9"/>
    </row>
    <row r="7326" spans="3:54">
      <c r="C7326" s="9"/>
      <c r="F7326" s="9"/>
      <c r="G7326" s="9"/>
      <c r="I7326" s="9"/>
      <c r="L7326" s="9"/>
      <c r="O7326" s="9"/>
      <c r="P7326" s="9"/>
      <c r="R7326" s="9"/>
      <c r="U7326" s="9"/>
      <c r="AP7326" s="9"/>
      <c r="AS7326" s="9"/>
      <c r="AV7326" s="9"/>
      <c r="AW7326" s="9"/>
      <c r="AY7326" s="9"/>
      <c r="BB7326" s="9"/>
    </row>
    <row r="7327" spans="3:54">
      <c r="C7327" s="9"/>
      <c r="F7327" s="9"/>
      <c r="G7327" s="9"/>
      <c r="I7327" s="9"/>
      <c r="L7327" s="9"/>
      <c r="O7327" s="9"/>
      <c r="P7327" s="9"/>
      <c r="R7327" s="9"/>
      <c r="U7327" s="9"/>
      <c r="AP7327" s="9"/>
      <c r="AS7327" s="9"/>
      <c r="AV7327" s="9"/>
      <c r="AW7327" s="9"/>
      <c r="AY7327" s="9"/>
      <c r="BB7327" s="9"/>
    </row>
    <row r="7328" spans="3:54">
      <c r="C7328" s="9"/>
      <c r="F7328" s="9"/>
      <c r="G7328" s="9"/>
      <c r="I7328" s="9"/>
      <c r="L7328" s="9"/>
      <c r="O7328" s="9"/>
      <c r="P7328" s="9"/>
      <c r="R7328" s="9"/>
      <c r="U7328" s="9"/>
      <c r="AP7328" s="9"/>
      <c r="AS7328" s="9"/>
      <c r="AV7328" s="9"/>
      <c r="AW7328" s="9"/>
      <c r="AY7328" s="9"/>
      <c r="BB7328" s="9"/>
    </row>
    <row r="7329" spans="3:54">
      <c r="C7329" s="9"/>
      <c r="F7329" s="9"/>
      <c r="G7329" s="9"/>
      <c r="I7329" s="9"/>
      <c r="L7329" s="9"/>
      <c r="O7329" s="9"/>
      <c r="P7329" s="9"/>
      <c r="R7329" s="9"/>
      <c r="U7329" s="9"/>
      <c r="AP7329" s="9"/>
      <c r="AS7329" s="9"/>
      <c r="AV7329" s="9"/>
      <c r="AW7329" s="9"/>
      <c r="AY7329" s="9"/>
      <c r="BB7329" s="9"/>
    </row>
    <row r="7330" spans="3:54">
      <c r="C7330" s="9"/>
      <c r="F7330" s="9"/>
      <c r="G7330" s="9"/>
      <c r="I7330" s="9"/>
      <c r="L7330" s="9"/>
      <c r="O7330" s="9"/>
      <c r="P7330" s="9"/>
      <c r="R7330" s="9"/>
      <c r="U7330" s="9"/>
      <c r="AP7330" s="9"/>
      <c r="AS7330" s="9"/>
      <c r="AV7330" s="9"/>
      <c r="AW7330" s="9"/>
      <c r="AY7330" s="9"/>
      <c r="BB7330" s="9"/>
    </row>
    <row r="7331" spans="3:54">
      <c r="C7331" s="9"/>
      <c r="F7331" s="9"/>
      <c r="G7331" s="9"/>
      <c r="I7331" s="9"/>
      <c r="L7331" s="9"/>
      <c r="O7331" s="9"/>
      <c r="P7331" s="9"/>
      <c r="R7331" s="9"/>
      <c r="U7331" s="9"/>
      <c r="AP7331" s="9"/>
      <c r="AS7331" s="9"/>
      <c r="AV7331" s="9"/>
      <c r="AW7331" s="9"/>
      <c r="AY7331" s="9"/>
      <c r="BB7331" s="9"/>
    </row>
    <row r="7332" spans="3:54">
      <c r="C7332" s="9"/>
      <c r="F7332" s="9"/>
      <c r="G7332" s="9"/>
      <c r="I7332" s="9"/>
      <c r="L7332" s="9"/>
      <c r="O7332" s="9"/>
      <c r="P7332" s="9"/>
      <c r="R7332" s="9"/>
      <c r="U7332" s="9"/>
      <c r="AP7332" s="9"/>
      <c r="AS7332" s="9"/>
      <c r="AV7332" s="9"/>
      <c r="AW7332" s="9"/>
      <c r="AY7332" s="9"/>
      <c r="BB7332" s="9"/>
    </row>
    <row r="7333" spans="3:54">
      <c r="C7333" s="9"/>
      <c r="F7333" s="9"/>
      <c r="G7333" s="9"/>
      <c r="I7333" s="9"/>
      <c r="L7333" s="9"/>
      <c r="O7333" s="9"/>
      <c r="P7333" s="9"/>
      <c r="R7333" s="9"/>
      <c r="U7333" s="9"/>
      <c r="AP7333" s="9"/>
      <c r="AS7333" s="9"/>
      <c r="AV7333" s="9"/>
      <c r="AW7333" s="9"/>
      <c r="AY7333" s="9"/>
      <c r="BB7333" s="9"/>
    </row>
    <row r="7334" spans="3:54">
      <c r="C7334" s="9"/>
      <c r="F7334" s="9"/>
      <c r="G7334" s="9"/>
      <c r="I7334" s="9"/>
      <c r="L7334" s="9"/>
      <c r="O7334" s="9"/>
      <c r="P7334" s="9"/>
      <c r="R7334" s="9"/>
      <c r="U7334" s="9"/>
      <c r="AP7334" s="9"/>
      <c r="AS7334" s="9"/>
      <c r="AV7334" s="9"/>
      <c r="AW7334" s="9"/>
      <c r="AY7334" s="9"/>
      <c r="BB7334" s="9"/>
    </row>
    <row r="7335" spans="3:54">
      <c r="C7335" s="9"/>
      <c r="F7335" s="9"/>
      <c r="G7335" s="9"/>
      <c r="I7335" s="9"/>
      <c r="L7335" s="9"/>
      <c r="O7335" s="9"/>
      <c r="P7335" s="9"/>
      <c r="R7335" s="9"/>
      <c r="U7335" s="9"/>
      <c r="AP7335" s="9"/>
      <c r="AS7335" s="9"/>
      <c r="AV7335" s="9"/>
      <c r="AW7335" s="9"/>
      <c r="AY7335" s="9"/>
      <c r="BB7335" s="9"/>
    </row>
    <row r="7336" spans="3:54">
      <c r="C7336" s="9"/>
      <c r="F7336" s="9"/>
      <c r="G7336" s="9"/>
      <c r="I7336" s="9"/>
      <c r="L7336" s="9"/>
      <c r="O7336" s="9"/>
      <c r="P7336" s="9"/>
      <c r="R7336" s="9"/>
      <c r="U7336" s="9"/>
      <c r="AP7336" s="9"/>
      <c r="AS7336" s="9"/>
      <c r="AV7336" s="9"/>
      <c r="AW7336" s="9"/>
      <c r="AY7336" s="9"/>
      <c r="BB7336" s="9"/>
    </row>
    <row r="7337" spans="3:54">
      <c r="C7337" s="9"/>
      <c r="F7337" s="9"/>
      <c r="G7337" s="9"/>
      <c r="I7337" s="9"/>
      <c r="L7337" s="9"/>
      <c r="O7337" s="9"/>
      <c r="P7337" s="9"/>
      <c r="R7337" s="9"/>
      <c r="U7337" s="9"/>
      <c r="AP7337" s="9"/>
      <c r="AS7337" s="9"/>
      <c r="AV7337" s="9"/>
      <c r="AW7337" s="9"/>
      <c r="AY7337" s="9"/>
      <c r="BB7337" s="9"/>
    </row>
    <row r="7338" spans="3:54">
      <c r="C7338" s="9"/>
      <c r="F7338" s="9"/>
      <c r="G7338" s="9"/>
      <c r="I7338" s="9"/>
      <c r="L7338" s="9"/>
      <c r="O7338" s="9"/>
      <c r="P7338" s="9"/>
      <c r="R7338" s="9"/>
      <c r="U7338" s="9"/>
      <c r="AP7338" s="9"/>
      <c r="AS7338" s="9"/>
      <c r="AV7338" s="9"/>
      <c r="AW7338" s="9"/>
      <c r="AY7338" s="9"/>
      <c r="BB7338" s="9"/>
    </row>
    <row r="7339" spans="3:54">
      <c r="C7339" s="9"/>
      <c r="F7339" s="9"/>
      <c r="G7339" s="9"/>
      <c r="I7339" s="9"/>
      <c r="L7339" s="9"/>
      <c r="O7339" s="9"/>
      <c r="P7339" s="9"/>
      <c r="R7339" s="9"/>
      <c r="U7339" s="9"/>
      <c r="AP7339" s="9"/>
      <c r="AS7339" s="9"/>
      <c r="AV7339" s="9"/>
      <c r="AW7339" s="9"/>
      <c r="AY7339" s="9"/>
      <c r="BB7339" s="9"/>
    </row>
    <row r="7340" spans="3:54">
      <c r="C7340" s="9"/>
      <c r="F7340" s="9"/>
      <c r="G7340" s="9"/>
      <c r="I7340" s="9"/>
      <c r="L7340" s="9"/>
      <c r="O7340" s="9"/>
      <c r="P7340" s="9"/>
      <c r="R7340" s="9"/>
      <c r="U7340" s="9"/>
      <c r="AP7340" s="9"/>
      <c r="AS7340" s="9"/>
      <c r="AV7340" s="9"/>
      <c r="AW7340" s="9"/>
      <c r="AY7340" s="9"/>
      <c r="BB7340" s="9"/>
    </row>
    <row r="7341" spans="3:54">
      <c r="C7341" s="9"/>
      <c r="F7341" s="9"/>
      <c r="G7341" s="9"/>
      <c r="I7341" s="9"/>
      <c r="L7341" s="9"/>
      <c r="O7341" s="9"/>
      <c r="P7341" s="9"/>
      <c r="R7341" s="9"/>
      <c r="U7341" s="9"/>
      <c r="AP7341" s="9"/>
      <c r="AS7341" s="9"/>
      <c r="AV7341" s="9"/>
      <c r="AW7341" s="9"/>
      <c r="AY7341" s="9"/>
      <c r="BB7341" s="9"/>
    </row>
    <row r="7342" spans="3:54">
      <c r="C7342" s="9"/>
      <c r="F7342" s="9"/>
      <c r="G7342" s="9"/>
      <c r="I7342" s="9"/>
      <c r="L7342" s="9"/>
      <c r="O7342" s="9"/>
      <c r="P7342" s="9"/>
      <c r="R7342" s="9"/>
      <c r="U7342" s="9"/>
      <c r="AP7342" s="9"/>
      <c r="AS7342" s="9"/>
      <c r="AV7342" s="9"/>
      <c r="AW7342" s="9"/>
      <c r="AY7342" s="9"/>
      <c r="BB7342" s="9"/>
    </row>
    <row r="7343" spans="3:54">
      <c r="C7343" s="9"/>
      <c r="F7343" s="9"/>
      <c r="G7343" s="9"/>
      <c r="I7343" s="9"/>
      <c r="L7343" s="9"/>
      <c r="O7343" s="9"/>
      <c r="P7343" s="9"/>
      <c r="R7343" s="9"/>
      <c r="U7343" s="9"/>
      <c r="AP7343" s="9"/>
      <c r="AS7343" s="9"/>
      <c r="AV7343" s="9"/>
      <c r="AW7343" s="9"/>
      <c r="AY7343" s="9"/>
      <c r="BB7343" s="9"/>
    </row>
    <row r="7344" spans="3:54">
      <c r="C7344" s="9"/>
      <c r="F7344" s="9"/>
      <c r="G7344" s="9"/>
      <c r="I7344" s="9"/>
      <c r="L7344" s="9"/>
      <c r="O7344" s="9"/>
      <c r="P7344" s="9"/>
      <c r="R7344" s="9"/>
      <c r="U7344" s="9"/>
      <c r="AP7344" s="9"/>
      <c r="AS7344" s="9"/>
      <c r="AV7344" s="9"/>
      <c r="AW7344" s="9"/>
      <c r="AY7344" s="9"/>
      <c r="BB7344" s="9"/>
    </row>
    <row r="7345" spans="3:54">
      <c r="C7345" s="9"/>
      <c r="F7345" s="9"/>
      <c r="G7345" s="9"/>
      <c r="I7345" s="9"/>
      <c r="L7345" s="9"/>
      <c r="O7345" s="9"/>
      <c r="P7345" s="9"/>
      <c r="R7345" s="9"/>
      <c r="U7345" s="9"/>
      <c r="AP7345" s="9"/>
      <c r="AS7345" s="9"/>
      <c r="AV7345" s="9"/>
      <c r="AW7345" s="9"/>
      <c r="AY7345" s="9"/>
      <c r="BB7345" s="9"/>
    </row>
    <row r="7346" spans="3:54">
      <c r="C7346" s="9"/>
      <c r="F7346" s="9"/>
      <c r="G7346" s="9"/>
      <c r="I7346" s="9"/>
      <c r="L7346" s="9"/>
      <c r="O7346" s="9"/>
      <c r="P7346" s="9"/>
      <c r="R7346" s="9"/>
      <c r="U7346" s="9"/>
      <c r="AP7346" s="9"/>
      <c r="AS7346" s="9"/>
      <c r="AV7346" s="9"/>
      <c r="AW7346" s="9"/>
      <c r="AY7346" s="9"/>
      <c r="BB7346" s="9"/>
    </row>
    <row r="7347" spans="3:54">
      <c r="C7347" s="9"/>
      <c r="F7347" s="9"/>
      <c r="G7347" s="9"/>
      <c r="I7347" s="9"/>
      <c r="L7347" s="9"/>
      <c r="O7347" s="9"/>
      <c r="P7347" s="9"/>
      <c r="R7347" s="9"/>
      <c r="U7347" s="9"/>
      <c r="AP7347" s="9"/>
      <c r="AS7347" s="9"/>
      <c r="AV7347" s="9"/>
      <c r="AW7347" s="9"/>
      <c r="AY7347" s="9"/>
      <c r="BB7347" s="9"/>
    </row>
    <row r="7348" spans="3:54">
      <c r="C7348" s="9"/>
      <c r="F7348" s="9"/>
      <c r="G7348" s="9"/>
      <c r="I7348" s="9"/>
      <c r="L7348" s="9"/>
      <c r="O7348" s="9"/>
      <c r="P7348" s="9"/>
      <c r="R7348" s="9"/>
      <c r="U7348" s="9"/>
      <c r="AP7348" s="9"/>
      <c r="AS7348" s="9"/>
      <c r="AV7348" s="9"/>
      <c r="AW7348" s="9"/>
      <c r="AY7348" s="9"/>
      <c r="BB7348" s="9"/>
    </row>
    <row r="7349" spans="3:54">
      <c r="C7349" s="9"/>
      <c r="F7349" s="9"/>
      <c r="G7349" s="9"/>
      <c r="I7349" s="9"/>
      <c r="L7349" s="9"/>
      <c r="O7349" s="9"/>
      <c r="P7349" s="9"/>
      <c r="R7349" s="9"/>
      <c r="U7349" s="9"/>
      <c r="AP7349" s="9"/>
      <c r="AS7349" s="9"/>
      <c r="AV7349" s="9"/>
      <c r="AW7349" s="9"/>
      <c r="AY7349" s="9"/>
      <c r="BB7349" s="9"/>
    </row>
    <row r="7350" spans="3:54">
      <c r="C7350" s="9"/>
      <c r="F7350" s="9"/>
      <c r="G7350" s="9"/>
      <c r="I7350" s="9"/>
      <c r="L7350" s="9"/>
      <c r="O7350" s="9"/>
      <c r="P7350" s="9"/>
      <c r="R7350" s="9"/>
      <c r="U7350" s="9"/>
      <c r="AP7350" s="9"/>
      <c r="AS7350" s="9"/>
      <c r="AV7350" s="9"/>
      <c r="AW7350" s="9"/>
      <c r="AY7350" s="9"/>
      <c r="BB7350" s="9"/>
    </row>
    <row r="7351" spans="3:54">
      <c r="C7351" s="9"/>
      <c r="F7351" s="9"/>
      <c r="G7351" s="9"/>
      <c r="I7351" s="9"/>
      <c r="L7351" s="9"/>
      <c r="O7351" s="9"/>
      <c r="P7351" s="9"/>
      <c r="R7351" s="9"/>
      <c r="U7351" s="9"/>
      <c r="AP7351" s="9"/>
      <c r="AS7351" s="9"/>
      <c r="AV7351" s="9"/>
      <c r="AW7351" s="9"/>
      <c r="AY7351" s="9"/>
      <c r="BB7351" s="9"/>
    </row>
    <row r="7352" spans="3:54">
      <c r="C7352" s="9"/>
      <c r="F7352" s="9"/>
      <c r="G7352" s="9"/>
      <c r="I7352" s="9"/>
      <c r="L7352" s="9"/>
      <c r="O7352" s="9"/>
      <c r="P7352" s="9"/>
      <c r="R7352" s="9"/>
      <c r="U7352" s="9"/>
      <c r="AP7352" s="9"/>
      <c r="AS7352" s="9"/>
      <c r="AV7352" s="9"/>
      <c r="AW7352" s="9"/>
      <c r="AY7352" s="9"/>
      <c r="BB7352" s="9"/>
    </row>
    <row r="7353" spans="3:54">
      <c r="C7353" s="9"/>
      <c r="F7353" s="9"/>
      <c r="G7353" s="9"/>
      <c r="I7353" s="9"/>
      <c r="L7353" s="9"/>
      <c r="O7353" s="9"/>
      <c r="P7353" s="9"/>
      <c r="R7353" s="9"/>
      <c r="U7353" s="9"/>
      <c r="AP7353" s="9"/>
      <c r="AS7353" s="9"/>
      <c r="AV7353" s="9"/>
      <c r="AW7353" s="9"/>
      <c r="AY7353" s="9"/>
      <c r="BB7353" s="9"/>
    </row>
    <row r="7354" spans="3:54">
      <c r="C7354" s="9"/>
      <c r="F7354" s="9"/>
      <c r="G7354" s="9"/>
      <c r="I7354" s="9"/>
      <c r="L7354" s="9"/>
      <c r="O7354" s="9"/>
      <c r="P7354" s="9"/>
      <c r="R7354" s="9"/>
      <c r="U7354" s="9"/>
      <c r="AP7354" s="9"/>
      <c r="AS7354" s="9"/>
      <c r="AV7354" s="9"/>
      <c r="AW7354" s="9"/>
      <c r="AY7354" s="9"/>
      <c r="BB7354" s="9"/>
    </row>
    <row r="7355" spans="3:54">
      <c r="C7355" s="9"/>
      <c r="F7355" s="9"/>
      <c r="G7355" s="9"/>
      <c r="I7355" s="9"/>
      <c r="L7355" s="9"/>
      <c r="O7355" s="9"/>
      <c r="P7355" s="9"/>
      <c r="R7355" s="9"/>
      <c r="U7355" s="9"/>
      <c r="AP7355" s="9"/>
      <c r="AS7355" s="9"/>
      <c r="AV7355" s="9"/>
      <c r="AW7355" s="9"/>
      <c r="AY7355" s="9"/>
      <c r="BB7355" s="9"/>
    </row>
    <row r="7356" spans="3:54">
      <c r="C7356" s="9"/>
      <c r="F7356" s="9"/>
      <c r="G7356" s="9"/>
      <c r="I7356" s="9"/>
      <c r="L7356" s="9"/>
      <c r="O7356" s="9"/>
      <c r="P7356" s="9"/>
      <c r="R7356" s="9"/>
      <c r="U7356" s="9"/>
      <c r="AP7356" s="9"/>
      <c r="AS7356" s="9"/>
      <c r="AV7356" s="9"/>
      <c r="AW7356" s="9"/>
      <c r="AY7356" s="9"/>
      <c r="BB7356" s="9"/>
    </row>
    <row r="7357" spans="3:54">
      <c r="C7357" s="9"/>
      <c r="F7357" s="9"/>
      <c r="G7357" s="9"/>
      <c r="I7357" s="9"/>
      <c r="L7357" s="9"/>
      <c r="O7357" s="9"/>
      <c r="P7357" s="9"/>
      <c r="R7357" s="9"/>
      <c r="U7357" s="9"/>
      <c r="AP7357" s="9"/>
      <c r="AS7357" s="9"/>
      <c r="AV7357" s="9"/>
      <c r="AW7357" s="9"/>
      <c r="AY7357" s="9"/>
      <c r="BB7357" s="9"/>
    </row>
    <row r="7358" spans="3:54">
      <c r="C7358" s="9"/>
      <c r="F7358" s="9"/>
      <c r="G7358" s="9"/>
      <c r="I7358" s="9"/>
      <c r="L7358" s="9"/>
      <c r="O7358" s="9"/>
      <c r="P7358" s="9"/>
      <c r="R7358" s="9"/>
      <c r="U7358" s="9"/>
      <c r="AP7358" s="9"/>
      <c r="AS7358" s="9"/>
      <c r="AV7358" s="9"/>
      <c r="AW7358" s="9"/>
      <c r="AY7358" s="9"/>
      <c r="BB7358" s="9"/>
    </row>
    <row r="7359" spans="3:54">
      <c r="C7359" s="9"/>
      <c r="F7359" s="9"/>
      <c r="G7359" s="9"/>
      <c r="I7359" s="9"/>
      <c r="L7359" s="9"/>
      <c r="O7359" s="9"/>
      <c r="P7359" s="9"/>
      <c r="R7359" s="9"/>
      <c r="U7359" s="9"/>
      <c r="AP7359" s="9"/>
      <c r="AS7359" s="9"/>
      <c r="AV7359" s="9"/>
      <c r="AW7359" s="9"/>
      <c r="AY7359" s="9"/>
      <c r="BB7359" s="9"/>
    </row>
    <row r="7360" spans="3:54">
      <c r="C7360" s="9"/>
      <c r="F7360" s="9"/>
      <c r="G7360" s="9"/>
      <c r="I7360" s="9"/>
      <c r="L7360" s="9"/>
      <c r="O7360" s="9"/>
      <c r="P7360" s="9"/>
      <c r="R7360" s="9"/>
      <c r="U7360" s="9"/>
      <c r="AP7360" s="9"/>
      <c r="AS7360" s="9"/>
      <c r="AV7360" s="9"/>
      <c r="AW7360" s="9"/>
      <c r="AY7360" s="9"/>
      <c r="BB7360" s="9"/>
    </row>
    <row r="7361" spans="3:54">
      <c r="C7361" s="9"/>
      <c r="F7361" s="9"/>
      <c r="G7361" s="9"/>
      <c r="I7361" s="9"/>
      <c r="L7361" s="9"/>
      <c r="O7361" s="9"/>
      <c r="P7361" s="9"/>
      <c r="R7361" s="9"/>
      <c r="U7361" s="9"/>
      <c r="AP7361" s="9"/>
      <c r="AS7361" s="9"/>
      <c r="AV7361" s="9"/>
      <c r="AW7361" s="9"/>
      <c r="AY7361" s="9"/>
      <c r="BB7361" s="9"/>
    </row>
    <row r="7362" spans="3:54">
      <c r="C7362" s="9"/>
      <c r="F7362" s="9"/>
      <c r="G7362" s="9"/>
      <c r="I7362" s="9"/>
      <c r="L7362" s="9"/>
      <c r="O7362" s="9"/>
      <c r="P7362" s="9"/>
      <c r="R7362" s="9"/>
      <c r="U7362" s="9"/>
      <c r="AP7362" s="9"/>
      <c r="AS7362" s="9"/>
      <c r="AV7362" s="9"/>
      <c r="AW7362" s="9"/>
      <c r="AY7362" s="9"/>
      <c r="BB7362" s="9"/>
    </row>
    <row r="7363" spans="3:54">
      <c r="C7363" s="9"/>
      <c r="F7363" s="9"/>
      <c r="G7363" s="9"/>
      <c r="I7363" s="9"/>
      <c r="L7363" s="9"/>
      <c r="O7363" s="9"/>
      <c r="P7363" s="9"/>
      <c r="R7363" s="9"/>
      <c r="U7363" s="9"/>
      <c r="AP7363" s="9"/>
      <c r="AS7363" s="9"/>
      <c r="AV7363" s="9"/>
      <c r="AW7363" s="9"/>
      <c r="AY7363" s="9"/>
      <c r="BB7363" s="9"/>
    </row>
    <row r="7364" spans="3:54">
      <c r="C7364" s="9"/>
      <c r="F7364" s="9"/>
      <c r="G7364" s="9"/>
      <c r="I7364" s="9"/>
      <c r="L7364" s="9"/>
      <c r="O7364" s="9"/>
      <c r="P7364" s="9"/>
      <c r="R7364" s="9"/>
      <c r="U7364" s="9"/>
      <c r="AP7364" s="9"/>
      <c r="AS7364" s="9"/>
      <c r="AV7364" s="9"/>
      <c r="AW7364" s="9"/>
      <c r="AY7364" s="9"/>
      <c r="BB7364" s="9"/>
    </row>
    <row r="7365" spans="3:54">
      <c r="C7365" s="9"/>
      <c r="F7365" s="9"/>
      <c r="G7365" s="9"/>
      <c r="I7365" s="9"/>
      <c r="L7365" s="9"/>
      <c r="O7365" s="9"/>
      <c r="P7365" s="9"/>
      <c r="R7365" s="9"/>
      <c r="U7365" s="9"/>
      <c r="AP7365" s="9"/>
      <c r="AS7365" s="9"/>
      <c r="AV7365" s="9"/>
      <c r="AW7365" s="9"/>
      <c r="AY7365" s="9"/>
      <c r="BB7365" s="9"/>
    </row>
    <row r="7366" spans="3:54">
      <c r="C7366" s="9"/>
      <c r="F7366" s="9"/>
      <c r="G7366" s="9"/>
      <c r="I7366" s="9"/>
      <c r="L7366" s="9"/>
      <c r="O7366" s="9"/>
      <c r="P7366" s="9"/>
      <c r="R7366" s="9"/>
      <c r="U7366" s="9"/>
      <c r="AP7366" s="9"/>
      <c r="AS7366" s="9"/>
      <c r="AV7366" s="9"/>
      <c r="AW7366" s="9"/>
      <c r="AY7366" s="9"/>
      <c r="BB7366" s="9"/>
    </row>
    <row r="7367" spans="3:54">
      <c r="C7367" s="9"/>
      <c r="F7367" s="9"/>
      <c r="G7367" s="9"/>
      <c r="I7367" s="9"/>
      <c r="L7367" s="9"/>
      <c r="O7367" s="9"/>
      <c r="P7367" s="9"/>
      <c r="R7367" s="9"/>
      <c r="U7367" s="9"/>
      <c r="AP7367" s="9"/>
      <c r="AS7367" s="9"/>
      <c r="AV7367" s="9"/>
      <c r="AW7367" s="9"/>
      <c r="AY7367" s="9"/>
      <c r="BB7367" s="9"/>
    </row>
    <row r="7368" spans="3:54">
      <c r="C7368" s="9"/>
      <c r="F7368" s="9"/>
      <c r="G7368" s="9"/>
      <c r="I7368" s="9"/>
      <c r="L7368" s="9"/>
      <c r="O7368" s="9"/>
      <c r="P7368" s="9"/>
      <c r="R7368" s="9"/>
      <c r="U7368" s="9"/>
      <c r="AP7368" s="9"/>
      <c r="AS7368" s="9"/>
      <c r="AV7368" s="9"/>
      <c r="AW7368" s="9"/>
      <c r="AY7368" s="9"/>
      <c r="BB7368" s="9"/>
    </row>
    <row r="7369" spans="3:54">
      <c r="C7369" s="9"/>
      <c r="F7369" s="9"/>
      <c r="G7369" s="9"/>
      <c r="I7369" s="9"/>
      <c r="L7369" s="9"/>
      <c r="O7369" s="9"/>
      <c r="P7369" s="9"/>
      <c r="R7369" s="9"/>
      <c r="U7369" s="9"/>
      <c r="AP7369" s="9"/>
      <c r="AS7369" s="9"/>
      <c r="AV7369" s="9"/>
      <c r="AW7369" s="9"/>
      <c r="AY7369" s="9"/>
      <c r="BB7369" s="9"/>
    </row>
    <row r="7370" spans="3:54">
      <c r="C7370" s="9"/>
      <c r="F7370" s="9"/>
      <c r="G7370" s="9"/>
      <c r="I7370" s="9"/>
      <c r="L7370" s="9"/>
      <c r="O7370" s="9"/>
      <c r="P7370" s="9"/>
      <c r="R7370" s="9"/>
      <c r="U7370" s="9"/>
      <c r="AP7370" s="9"/>
      <c r="AS7370" s="9"/>
      <c r="AV7370" s="9"/>
      <c r="AW7370" s="9"/>
      <c r="AY7370" s="9"/>
      <c r="BB7370" s="9"/>
    </row>
    <row r="7371" spans="3:54">
      <c r="C7371" s="9"/>
      <c r="F7371" s="9"/>
      <c r="G7371" s="9"/>
      <c r="I7371" s="9"/>
      <c r="L7371" s="9"/>
      <c r="O7371" s="9"/>
      <c r="P7371" s="9"/>
      <c r="R7371" s="9"/>
      <c r="U7371" s="9"/>
      <c r="AP7371" s="9"/>
      <c r="AS7371" s="9"/>
      <c r="AV7371" s="9"/>
      <c r="AW7371" s="9"/>
      <c r="AY7371" s="9"/>
      <c r="BB7371" s="9"/>
    </row>
    <row r="7372" spans="3:54">
      <c r="C7372" s="9"/>
      <c r="F7372" s="9"/>
      <c r="G7372" s="9"/>
      <c r="I7372" s="9"/>
      <c r="L7372" s="9"/>
      <c r="O7372" s="9"/>
      <c r="P7372" s="9"/>
      <c r="R7372" s="9"/>
      <c r="U7372" s="9"/>
      <c r="AP7372" s="9"/>
      <c r="AS7372" s="9"/>
      <c r="AV7372" s="9"/>
      <c r="AW7372" s="9"/>
      <c r="AY7372" s="9"/>
      <c r="BB7372" s="9"/>
    </row>
    <row r="7373" spans="3:54">
      <c r="C7373" s="9"/>
      <c r="F7373" s="9"/>
      <c r="G7373" s="9"/>
      <c r="I7373" s="9"/>
      <c r="L7373" s="9"/>
      <c r="O7373" s="9"/>
      <c r="P7373" s="9"/>
      <c r="R7373" s="9"/>
      <c r="U7373" s="9"/>
      <c r="AP7373" s="9"/>
      <c r="AS7373" s="9"/>
      <c r="AV7373" s="9"/>
      <c r="AW7373" s="9"/>
      <c r="AY7373" s="9"/>
      <c r="BB7373" s="9"/>
    </row>
    <row r="7374" spans="3:54">
      <c r="C7374" s="9"/>
      <c r="F7374" s="9"/>
      <c r="G7374" s="9"/>
      <c r="I7374" s="9"/>
      <c r="L7374" s="9"/>
      <c r="O7374" s="9"/>
      <c r="P7374" s="9"/>
      <c r="R7374" s="9"/>
      <c r="U7374" s="9"/>
      <c r="AP7374" s="9"/>
      <c r="AS7374" s="9"/>
      <c r="AV7374" s="9"/>
      <c r="AW7374" s="9"/>
      <c r="AY7374" s="9"/>
      <c r="BB7374" s="9"/>
    </row>
    <row r="7375" spans="3:54">
      <c r="C7375" s="9"/>
      <c r="F7375" s="9"/>
      <c r="G7375" s="9"/>
      <c r="I7375" s="9"/>
      <c r="L7375" s="9"/>
      <c r="O7375" s="9"/>
      <c r="P7375" s="9"/>
      <c r="R7375" s="9"/>
      <c r="U7375" s="9"/>
      <c r="AP7375" s="9"/>
      <c r="AS7375" s="9"/>
      <c r="AV7375" s="9"/>
      <c r="AW7375" s="9"/>
      <c r="AY7375" s="9"/>
      <c r="BB7375" s="9"/>
    </row>
    <row r="7376" spans="3:54">
      <c r="C7376" s="9"/>
      <c r="F7376" s="9"/>
      <c r="G7376" s="9"/>
      <c r="I7376" s="9"/>
      <c r="L7376" s="9"/>
      <c r="O7376" s="9"/>
      <c r="P7376" s="9"/>
      <c r="R7376" s="9"/>
      <c r="U7376" s="9"/>
      <c r="AP7376" s="9"/>
      <c r="AS7376" s="9"/>
      <c r="AV7376" s="9"/>
      <c r="AW7376" s="9"/>
      <c r="AY7376" s="9"/>
      <c r="BB7376" s="9"/>
    </row>
    <row r="7377" spans="3:54">
      <c r="C7377" s="9"/>
      <c r="F7377" s="9"/>
      <c r="G7377" s="9"/>
      <c r="I7377" s="9"/>
      <c r="L7377" s="9"/>
      <c r="O7377" s="9"/>
      <c r="P7377" s="9"/>
      <c r="R7377" s="9"/>
      <c r="U7377" s="9"/>
      <c r="AP7377" s="9"/>
      <c r="AS7377" s="9"/>
      <c r="AV7377" s="9"/>
      <c r="AW7377" s="9"/>
      <c r="AY7377" s="9"/>
      <c r="BB7377" s="9"/>
    </row>
    <row r="7378" spans="3:54">
      <c r="C7378" s="9"/>
      <c r="F7378" s="9"/>
      <c r="G7378" s="9"/>
      <c r="I7378" s="9"/>
      <c r="L7378" s="9"/>
      <c r="O7378" s="9"/>
      <c r="P7378" s="9"/>
      <c r="R7378" s="9"/>
      <c r="U7378" s="9"/>
      <c r="AP7378" s="9"/>
      <c r="AS7378" s="9"/>
      <c r="AV7378" s="9"/>
      <c r="AW7378" s="9"/>
      <c r="AY7378" s="9"/>
      <c r="BB7378" s="9"/>
    </row>
    <row r="7379" spans="3:54">
      <c r="C7379" s="9"/>
      <c r="F7379" s="9"/>
      <c r="G7379" s="9"/>
      <c r="I7379" s="9"/>
      <c r="L7379" s="9"/>
      <c r="O7379" s="9"/>
      <c r="P7379" s="9"/>
      <c r="R7379" s="9"/>
      <c r="U7379" s="9"/>
      <c r="AP7379" s="9"/>
      <c r="AS7379" s="9"/>
      <c r="AV7379" s="9"/>
      <c r="AW7379" s="9"/>
      <c r="AY7379" s="9"/>
      <c r="BB7379" s="9"/>
    </row>
    <row r="7380" spans="3:54">
      <c r="C7380" s="9"/>
      <c r="F7380" s="9"/>
      <c r="G7380" s="9"/>
      <c r="I7380" s="9"/>
      <c r="L7380" s="9"/>
      <c r="O7380" s="9"/>
      <c r="P7380" s="9"/>
      <c r="R7380" s="9"/>
      <c r="U7380" s="9"/>
      <c r="AP7380" s="9"/>
      <c r="AS7380" s="9"/>
      <c r="AV7380" s="9"/>
      <c r="AW7380" s="9"/>
      <c r="AY7380" s="9"/>
      <c r="BB7380" s="9"/>
    </row>
    <row r="7381" spans="3:54">
      <c r="C7381" s="9"/>
      <c r="F7381" s="9"/>
      <c r="G7381" s="9"/>
      <c r="I7381" s="9"/>
      <c r="L7381" s="9"/>
      <c r="O7381" s="9"/>
      <c r="P7381" s="9"/>
      <c r="R7381" s="9"/>
      <c r="U7381" s="9"/>
      <c r="AP7381" s="9"/>
      <c r="AS7381" s="9"/>
      <c r="AV7381" s="9"/>
      <c r="AW7381" s="9"/>
      <c r="AY7381" s="9"/>
      <c r="BB7381" s="9"/>
    </row>
    <row r="7382" spans="3:54">
      <c r="C7382" s="9"/>
      <c r="F7382" s="9"/>
      <c r="G7382" s="9"/>
      <c r="I7382" s="9"/>
      <c r="L7382" s="9"/>
      <c r="O7382" s="9"/>
      <c r="P7382" s="9"/>
      <c r="R7382" s="9"/>
      <c r="U7382" s="9"/>
      <c r="AP7382" s="9"/>
      <c r="AS7382" s="9"/>
      <c r="AV7382" s="9"/>
      <c r="AW7382" s="9"/>
      <c r="AY7382" s="9"/>
      <c r="BB7382" s="9"/>
    </row>
    <row r="7383" spans="3:54">
      <c r="C7383" s="9"/>
      <c r="F7383" s="9"/>
      <c r="G7383" s="9"/>
      <c r="I7383" s="9"/>
      <c r="L7383" s="9"/>
      <c r="O7383" s="9"/>
      <c r="P7383" s="9"/>
      <c r="R7383" s="9"/>
      <c r="U7383" s="9"/>
      <c r="AP7383" s="9"/>
      <c r="AS7383" s="9"/>
      <c r="AV7383" s="9"/>
      <c r="AW7383" s="9"/>
      <c r="AY7383" s="9"/>
      <c r="BB7383" s="9"/>
    </row>
    <row r="7384" spans="3:54">
      <c r="C7384" s="9"/>
      <c r="F7384" s="9"/>
      <c r="G7384" s="9"/>
      <c r="I7384" s="9"/>
      <c r="L7384" s="9"/>
      <c r="O7384" s="9"/>
      <c r="P7384" s="9"/>
      <c r="R7384" s="9"/>
      <c r="U7384" s="9"/>
      <c r="AP7384" s="9"/>
      <c r="AS7384" s="9"/>
      <c r="AV7384" s="9"/>
      <c r="AW7384" s="9"/>
      <c r="AY7384" s="9"/>
      <c r="BB7384" s="9"/>
    </row>
    <row r="7385" spans="3:54">
      <c r="C7385" s="9"/>
      <c r="F7385" s="9"/>
      <c r="G7385" s="9"/>
      <c r="I7385" s="9"/>
      <c r="L7385" s="9"/>
      <c r="O7385" s="9"/>
      <c r="P7385" s="9"/>
      <c r="R7385" s="9"/>
      <c r="U7385" s="9"/>
      <c r="AP7385" s="9"/>
      <c r="AS7385" s="9"/>
      <c r="AV7385" s="9"/>
      <c r="AW7385" s="9"/>
      <c r="AY7385" s="9"/>
      <c r="BB7385" s="9"/>
    </row>
    <row r="7386" spans="3:54">
      <c r="C7386" s="9"/>
      <c r="F7386" s="9"/>
      <c r="G7386" s="9"/>
      <c r="I7386" s="9"/>
      <c r="L7386" s="9"/>
      <c r="O7386" s="9"/>
      <c r="P7386" s="9"/>
      <c r="R7386" s="9"/>
      <c r="U7386" s="9"/>
      <c r="AP7386" s="9"/>
      <c r="AS7386" s="9"/>
      <c r="AV7386" s="9"/>
      <c r="AW7386" s="9"/>
      <c r="AY7386" s="9"/>
      <c r="BB7386" s="9"/>
    </row>
    <row r="7387" spans="3:54">
      <c r="C7387" s="9"/>
      <c r="F7387" s="9"/>
      <c r="G7387" s="9"/>
      <c r="I7387" s="9"/>
      <c r="L7387" s="9"/>
      <c r="O7387" s="9"/>
      <c r="P7387" s="9"/>
      <c r="R7387" s="9"/>
      <c r="U7387" s="9"/>
      <c r="AP7387" s="9"/>
      <c r="AS7387" s="9"/>
      <c r="AV7387" s="9"/>
      <c r="AW7387" s="9"/>
      <c r="AY7387" s="9"/>
      <c r="BB7387" s="9"/>
    </row>
    <row r="7388" spans="3:54">
      <c r="C7388" s="9"/>
      <c r="F7388" s="9"/>
      <c r="G7388" s="9"/>
      <c r="I7388" s="9"/>
      <c r="L7388" s="9"/>
      <c r="O7388" s="9"/>
      <c r="P7388" s="9"/>
      <c r="R7388" s="9"/>
      <c r="U7388" s="9"/>
      <c r="AP7388" s="9"/>
      <c r="AS7388" s="9"/>
      <c r="AV7388" s="9"/>
      <c r="AW7388" s="9"/>
      <c r="AY7388" s="9"/>
      <c r="BB7388" s="9"/>
    </row>
    <row r="7389" spans="3:54">
      <c r="C7389" s="9"/>
      <c r="F7389" s="9"/>
      <c r="G7389" s="9"/>
      <c r="I7389" s="9"/>
      <c r="L7389" s="9"/>
      <c r="O7389" s="9"/>
      <c r="P7389" s="9"/>
      <c r="R7389" s="9"/>
      <c r="U7389" s="9"/>
      <c r="AP7389" s="9"/>
      <c r="AS7389" s="9"/>
      <c r="AV7389" s="9"/>
      <c r="AW7389" s="9"/>
      <c r="AY7389" s="9"/>
      <c r="BB7389" s="9"/>
    </row>
    <row r="7390" spans="3:54">
      <c r="C7390" s="9"/>
      <c r="F7390" s="9"/>
      <c r="G7390" s="9"/>
      <c r="I7390" s="9"/>
      <c r="L7390" s="9"/>
      <c r="O7390" s="9"/>
      <c r="P7390" s="9"/>
      <c r="R7390" s="9"/>
      <c r="U7390" s="9"/>
      <c r="AP7390" s="9"/>
      <c r="AS7390" s="9"/>
      <c r="AV7390" s="9"/>
      <c r="AW7390" s="9"/>
      <c r="AY7390" s="9"/>
      <c r="BB7390" s="9"/>
    </row>
    <row r="7391" spans="3:54">
      <c r="C7391" s="9"/>
      <c r="F7391" s="9"/>
      <c r="G7391" s="9"/>
      <c r="I7391" s="9"/>
      <c r="L7391" s="9"/>
      <c r="O7391" s="9"/>
      <c r="P7391" s="9"/>
      <c r="R7391" s="9"/>
      <c r="U7391" s="9"/>
      <c r="AP7391" s="9"/>
      <c r="AS7391" s="9"/>
      <c r="AV7391" s="9"/>
      <c r="AW7391" s="9"/>
      <c r="AY7391" s="9"/>
      <c r="BB7391" s="9"/>
    </row>
    <row r="7392" spans="3:54">
      <c r="C7392" s="9"/>
      <c r="F7392" s="9"/>
      <c r="G7392" s="9"/>
      <c r="I7392" s="9"/>
      <c r="L7392" s="9"/>
      <c r="O7392" s="9"/>
      <c r="P7392" s="9"/>
      <c r="R7392" s="9"/>
      <c r="U7392" s="9"/>
      <c r="AP7392" s="9"/>
      <c r="AS7392" s="9"/>
      <c r="AV7392" s="9"/>
      <c r="AW7392" s="9"/>
      <c r="AY7392" s="9"/>
      <c r="BB7392" s="9"/>
    </row>
    <row r="7393" spans="3:54">
      <c r="C7393" s="9"/>
      <c r="F7393" s="9"/>
      <c r="G7393" s="9"/>
      <c r="I7393" s="9"/>
      <c r="L7393" s="9"/>
      <c r="O7393" s="9"/>
      <c r="P7393" s="9"/>
      <c r="R7393" s="9"/>
      <c r="U7393" s="9"/>
      <c r="AP7393" s="9"/>
      <c r="AS7393" s="9"/>
      <c r="AV7393" s="9"/>
      <c r="AW7393" s="9"/>
      <c r="AY7393" s="9"/>
      <c r="BB7393" s="9"/>
    </row>
    <row r="7394" spans="3:54">
      <c r="C7394" s="9"/>
      <c r="F7394" s="9"/>
      <c r="G7394" s="9"/>
      <c r="I7394" s="9"/>
      <c r="L7394" s="9"/>
      <c r="O7394" s="9"/>
      <c r="P7394" s="9"/>
      <c r="R7394" s="9"/>
      <c r="U7394" s="9"/>
      <c r="AP7394" s="9"/>
      <c r="AS7394" s="9"/>
      <c r="AV7394" s="9"/>
      <c r="AW7394" s="9"/>
      <c r="AY7394" s="9"/>
      <c r="BB7394" s="9"/>
    </row>
    <row r="7395" spans="3:54">
      <c r="C7395" s="9"/>
      <c r="F7395" s="9"/>
      <c r="G7395" s="9"/>
      <c r="I7395" s="9"/>
      <c r="L7395" s="9"/>
      <c r="O7395" s="9"/>
      <c r="P7395" s="9"/>
      <c r="R7395" s="9"/>
      <c r="U7395" s="9"/>
      <c r="AP7395" s="9"/>
      <c r="AS7395" s="9"/>
      <c r="AV7395" s="9"/>
      <c r="AW7395" s="9"/>
      <c r="AY7395" s="9"/>
      <c r="BB7395" s="9"/>
    </row>
    <row r="7396" spans="3:54">
      <c r="C7396" s="9"/>
      <c r="F7396" s="9"/>
      <c r="G7396" s="9"/>
      <c r="I7396" s="9"/>
      <c r="L7396" s="9"/>
      <c r="O7396" s="9"/>
      <c r="P7396" s="9"/>
      <c r="R7396" s="9"/>
      <c r="U7396" s="9"/>
      <c r="AP7396" s="9"/>
      <c r="AS7396" s="9"/>
      <c r="AV7396" s="9"/>
      <c r="AW7396" s="9"/>
      <c r="AY7396" s="9"/>
      <c r="BB7396" s="9"/>
    </row>
    <row r="7397" spans="3:54">
      <c r="C7397" s="9"/>
      <c r="F7397" s="9"/>
      <c r="G7397" s="9"/>
      <c r="I7397" s="9"/>
      <c r="L7397" s="9"/>
      <c r="O7397" s="9"/>
      <c r="P7397" s="9"/>
      <c r="R7397" s="9"/>
      <c r="U7397" s="9"/>
      <c r="AP7397" s="9"/>
      <c r="AS7397" s="9"/>
      <c r="AV7397" s="9"/>
      <c r="AW7397" s="9"/>
      <c r="AY7397" s="9"/>
      <c r="BB7397" s="9"/>
    </row>
    <row r="7398" spans="3:54">
      <c r="C7398" s="9"/>
      <c r="F7398" s="9"/>
      <c r="G7398" s="9"/>
      <c r="I7398" s="9"/>
      <c r="L7398" s="9"/>
      <c r="O7398" s="9"/>
      <c r="P7398" s="9"/>
      <c r="R7398" s="9"/>
      <c r="U7398" s="9"/>
      <c r="AP7398" s="9"/>
      <c r="AS7398" s="9"/>
      <c r="AV7398" s="9"/>
      <c r="AW7398" s="9"/>
      <c r="AY7398" s="9"/>
      <c r="BB7398" s="9"/>
    </row>
    <row r="7399" spans="3:54">
      <c r="C7399" s="9"/>
      <c r="F7399" s="9"/>
      <c r="G7399" s="9"/>
      <c r="I7399" s="9"/>
      <c r="L7399" s="9"/>
      <c r="O7399" s="9"/>
      <c r="P7399" s="9"/>
      <c r="R7399" s="9"/>
      <c r="U7399" s="9"/>
      <c r="AP7399" s="9"/>
      <c r="AS7399" s="9"/>
      <c r="AV7399" s="9"/>
      <c r="AW7399" s="9"/>
      <c r="AY7399" s="9"/>
      <c r="BB7399" s="9"/>
    </row>
    <row r="7400" spans="3:54">
      <c r="C7400" s="9"/>
      <c r="F7400" s="9"/>
      <c r="G7400" s="9"/>
      <c r="I7400" s="9"/>
      <c r="L7400" s="9"/>
      <c r="O7400" s="9"/>
      <c r="P7400" s="9"/>
      <c r="R7400" s="9"/>
      <c r="U7400" s="9"/>
      <c r="AP7400" s="9"/>
      <c r="AS7400" s="9"/>
      <c r="AV7400" s="9"/>
      <c r="AW7400" s="9"/>
      <c r="AY7400" s="9"/>
      <c r="BB7400" s="9"/>
    </row>
    <row r="7401" spans="3:54">
      <c r="C7401" s="9"/>
      <c r="F7401" s="9"/>
      <c r="G7401" s="9"/>
      <c r="I7401" s="9"/>
      <c r="L7401" s="9"/>
      <c r="O7401" s="9"/>
      <c r="P7401" s="9"/>
      <c r="R7401" s="9"/>
      <c r="U7401" s="9"/>
      <c r="AP7401" s="9"/>
      <c r="AS7401" s="9"/>
      <c r="AV7401" s="9"/>
      <c r="AW7401" s="9"/>
      <c r="AY7401" s="9"/>
      <c r="BB7401" s="9"/>
    </row>
    <row r="7402" spans="3:54">
      <c r="C7402" s="9"/>
      <c r="F7402" s="9"/>
      <c r="G7402" s="9"/>
      <c r="I7402" s="9"/>
      <c r="L7402" s="9"/>
      <c r="O7402" s="9"/>
      <c r="P7402" s="9"/>
      <c r="R7402" s="9"/>
      <c r="U7402" s="9"/>
      <c r="AP7402" s="9"/>
      <c r="AS7402" s="9"/>
      <c r="AV7402" s="9"/>
      <c r="AW7402" s="9"/>
      <c r="AY7402" s="9"/>
      <c r="BB7402" s="9"/>
    </row>
    <row r="7403" spans="3:54">
      <c r="C7403" s="9"/>
      <c r="F7403" s="9"/>
      <c r="G7403" s="9"/>
      <c r="I7403" s="9"/>
      <c r="L7403" s="9"/>
      <c r="O7403" s="9"/>
      <c r="P7403" s="9"/>
      <c r="R7403" s="9"/>
      <c r="U7403" s="9"/>
      <c r="AP7403" s="9"/>
      <c r="AS7403" s="9"/>
      <c r="AV7403" s="9"/>
      <c r="AW7403" s="9"/>
      <c r="AY7403" s="9"/>
      <c r="BB7403" s="9"/>
    </row>
    <row r="7404" spans="3:54">
      <c r="C7404" s="9"/>
      <c r="F7404" s="9"/>
      <c r="G7404" s="9"/>
      <c r="I7404" s="9"/>
      <c r="L7404" s="9"/>
      <c r="O7404" s="9"/>
      <c r="P7404" s="9"/>
      <c r="R7404" s="9"/>
      <c r="U7404" s="9"/>
      <c r="AP7404" s="9"/>
      <c r="AS7404" s="9"/>
      <c r="AV7404" s="9"/>
      <c r="AW7404" s="9"/>
      <c r="AY7404" s="9"/>
      <c r="BB7404" s="9"/>
    </row>
    <row r="7405" spans="3:54">
      <c r="C7405" s="9"/>
      <c r="F7405" s="9"/>
      <c r="G7405" s="9"/>
      <c r="I7405" s="9"/>
      <c r="L7405" s="9"/>
      <c r="O7405" s="9"/>
      <c r="P7405" s="9"/>
      <c r="R7405" s="9"/>
      <c r="U7405" s="9"/>
      <c r="AP7405" s="9"/>
      <c r="AS7405" s="9"/>
      <c r="AV7405" s="9"/>
      <c r="AW7405" s="9"/>
      <c r="AY7405" s="9"/>
      <c r="BB7405" s="9"/>
    </row>
    <row r="7406" spans="3:54">
      <c r="C7406" s="9"/>
      <c r="F7406" s="9"/>
      <c r="G7406" s="9"/>
      <c r="I7406" s="9"/>
      <c r="L7406" s="9"/>
      <c r="O7406" s="9"/>
      <c r="P7406" s="9"/>
      <c r="R7406" s="9"/>
      <c r="U7406" s="9"/>
      <c r="AP7406" s="9"/>
      <c r="AS7406" s="9"/>
      <c r="AV7406" s="9"/>
      <c r="AW7406" s="9"/>
      <c r="AY7406" s="9"/>
      <c r="BB7406" s="9"/>
    </row>
    <row r="7407" spans="3:54">
      <c r="C7407" s="9"/>
      <c r="F7407" s="9"/>
      <c r="G7407" s="9"/>
      <c r="I7407" s="9"/>
      <c r="L7407" s="9"/>
      <c r="O7407" s="9"/>
      <c r="P7407" s="9"/>
      <c r="R7407" s="9"/>
      <c r="U7407" s="9"/>
      <c r="AP7407" s="9"/>
      <c r="AS7407" s="9"/>
      <c r="AV7407" s="9"/>
      <c r="AW7407" s="9"/>
      <c r="AY7407" s="9"/>
      <c r="BB7407" s="9"/>
    </row>
    <row r="7408" spans="3:54">
      <c r="C7408" s="9"/>
      <c r="F7408" s="9"/>
      <c r="G7408" s="9"/>
      <c r="I7408" s="9"/>
      <c r="L7408" s="9"/>
      <c r="O7408" s="9"/>
      <c r="P7408" s="9"/>
      <c r="R7408" s="9"/>
      <c r="U7408" s="9"/>
      <c r="AP7408" s="9"/>
      <c r="AS7408" s="9"/>
      <c r="AV7408" s="9"/>
      <c r="AW7408" s="9"/>
      <c r="AY7408" s="9"/>
      <c r="BB7408" s="9"/>
    </row>
    <row r="7409" spans="3:54">
      <c r="C7409" s="9"/>
      <c r="F7409" s="9"/>
      <c r="G7409" s="9"/>
      <c r="I7409" s="9"/>
      <c r="L7409" s="9"/>
      <c r="O7409" s="9"/>
      <c r="P7409" s="9"/>
      <c r="R7409" s="9"/>
      <c r="U7409" s="9"/>
      <c r="AP7409" s="9"/>
      <c r="AS7409" s="9"/>
      <c r="AV7409" s="9"/>
      <c r="AW7409" s="9"/>
      <c r="AY7409" s="9"/>
      <c r="BB7409" s="9"/>
    </row>
    <row r="7410" spans="3:54">
      <c r="C7410" s="9"/>
      <c r="F7410" s="9"/>
      <c r="G7410" s="9"/>
      <c r="I7410" s="9"/>
      <c r="L7410" s="9"/>
      <c r="O7410" s="9"/>
      <c r="P7410" s="9"/>
      <c r="R7410" s="9"/>
      <c r="U7410" s="9"/>
      <c r="AP7410" s="9"/>
      <c r="AS7410" s="9"/>
      <c r="AV7410" s="9"/>
      <c r="AW7410" s="9"/>
      <c r="AY7410" s="9"/>
      <c r="BB7410" s="9"/>
    </row>
    <row r="7411" spans="3:54">
      <c r="C7411" s="9"/>
      <c r="F7411" s="9"/>
      <c r="G7411" s="9"/>
      <c r="I7411" s="9"/>
      <c r="L7411" s="9"/>
      <c r="O7411" s="9"/>
      <c r="P7411" s="9"/>
      <c r="R7411" s="9"/>
      <c r="U7411" s="9"/>
      <c r="AP7411" s="9"/>
      <c r="AS7411" s="9"/>
      <c r="AV7411" s="9"/>
      <c r="AW7411" s="9"/>
      <c r="AY7411" s="9"/>
      <c r="BB7411" s="9"/>
    </row>
    <row r="7412" spans="3:54">
      <c r="C7412" s="9"/>
      <c r="F7412" s="9"/>
      <c r="G7412" s="9"/>
      <c r="I7412" s="9"/>
      <c r="L7412" s="9"/>
      <c r="O7412" s="9"/>
      <c r="P7412" s="9"/>
      <c r="R7412" s="9"/>
      <c r="U7412" s="9"/>
      <c r="AP7412" s="9"/>
      <c r="AS7412" s="9"/>
      <c r="AV7412" s="9"/>
      <c r="AW7412" s="9"/>
      <c r="AY7412" s="9"/>
      <c r="BB7412" s="9"/>
    </row>
    <row r="7413" spans="3:54">
      <c r="C7413" s="9"/>
      <c r="F7413" s="9"/>
      <c r="G7413" s="9"/>
      <c r="I7413" s="9"/>
      <c r="L7413" s="9"/>
      <c r="O7413" s="9"/>
      <c r="P7413" s="9"/>
      <c r="R7413" s="9"/>
      <c r="U7413" s="9"/>
      <c r="AP7413" s="9"/>
      <c r="AS7413" s="9"/>
      <c r="AV7413" s="9"/>
      <c r="AW7413" s="9"/>
      <c r="AY7413" s="9"/>
      <c r="BB7413" s="9"/>
    </row>
    <row r="7414" spans="3:54">
      <c r="C7414" s="9"/>
      <c r="F7414" s="9"/>
      <c r="G7414" s="9"/>
      <c r="I7414" s="9"/>
      <c r="L7414" s="9"/>
      <c r="O7414" s="9"/>
      <c r="P7414" s="9"/>
      <c r="R7414" s="9"/>
      <c r="U7414" s="9"/>
      <c r="AP7414" s="9"/>
      <c r="AS7414" s="9"/>
      <c r="AV7414" s="9"/>
      <c r="AW7414" s="9"/>
      <c r="AY7414" s="9"/>
      <c r="BB7414" s="9"/>
    </row>
    <row r="7415" spans="3:54">
      <c r="C7415" s="9"/>
      <c r="F7415" s="9"/>
      <c r="G7415" s="9"/>
      <c r="I7415" s="9"/>
      <c r="L7415" s="9"/>
      <c r="O7415" s="9"/>
      <c r="P7415" s="9"/>
      <c r="R7415" s="9"/>
      <c r="U7415" s="9"/>
      <c r="AP7415" s="9"/>
      <c r="AS7415" s="9"/>
      <c r="AV7415" s="9"/>
      <c r="AW7415" s="9"/>
      <c r="AY7415" s="9"/>
      <c r="BB7415" s="9"/>
    </row>
    <row r="7416" spans="3:54">
      <c r="C7416" s="9"/>
      <c r="F7416" s="9"/>
      <c r="G7416" s="9"/>
      <c r="I7416" s="9"/>
      <c r="L7416" s="9"/>
      <c r="O7416" s="9"/>
      <c r="P7416" s="9"/>
      <c r="R7416" s="9"/>
      <c r="U7416" s="9"/>
      <c r="AP7416" s="9"/>
      <c r="AS7416" s="9"/>
      <c r="AV7416" s="9"/>
      <c r="AW7416" s="9"/>
      <c r="AY7416" s="9"/>
      <c r="BB7416" s="9"/>
    </row>
    <row r="7417" spans="3:54">
      <c r="C7417" s="9"/>
      <c r="F7417" s="9"/>
      <c r="G7417" s="9"/>
      <c r="I7417" s="9"/>
      <c r="L7417" s="9"/>
      <c r="O7417" s="9"/>
      <c r="P7417" s="9"/>
      <c r="R7417" s="9"/>
      <c r="U7417" s="9"/>
      <c r="AP7417" s="9"/>
      <c r="AS7417" s="9"/>
      <c r="AV7417" s="9"/>
      <c r="AW7417" s="9"/>
      <c r="AY7417" s="9"/>
      <c r="BB7417" s="9"/>
    </row>
    <row r="7418" spans="3:54">
      <c r="C7418" s="9"/>
      <c r="F7418" s="9"/>
      <c r="G7418" s="9"/>
      <c r="I7418" s="9"/>
      <c r="L7418" s="9"/>
      <c r="O7418" s="9"/>
      <c r="P7418" s="9"/>
      <c r="R7418" s="9"/>
      <c r="U7418" s="9"/>
      <c r="AP7418" s="9"/>
      <c r="AS7418" s="9"/>
      <c r="AV7418" s="9"/>
      <c r="AW7418" s="9"/>
      <c r="AY7418" s="9"/>
      <c r="BB7418" s="9"/>
    </row>
    <row r="7419" spans="3:54">
      <c r="C7419" s="9"/>
      <c r="F7419" s="9"/>
      <c r="G7419" s="9"/>
      <c r="I7419" s="9"/>
      <c r="L7419" s="9"/>
      <c r="O7419" s="9"/>
      <c r="P7419" s="9"/>
      <c r="R7419" s="9"/>
      <c r="U7419" s="9"/>
      <c r="AP7419" s="9"/>
      <c r="AS7419" s="9"/>
      <c r="AV7419" s="9"/>
      <c r="AW7419" s="9"/>
      <c r="AY7419" s="9"/>
      <c r="BB7419" s="9"/>
    </row>
    <row r="7420" spans="3:54">
      <c r="C7420" s="9"/>
      <c r="F7420" s="9"/>
      <c r="G7420" s="9"/>
      <c r="I7420" s="9"/>
      <c r="L7420" s="9"/>
      <c r="O7420" s="9"/>
      <c r="P7420" s="9"/>
      <c r="R7420" s="9"/>
      <c r="U7420" s="9"/>
      <c r="AP7420" s="9"/>
      <c r="AS7420" s="9"/>
      <c r="AV7420" s="9"/>
      <c r="AW7420" s="9"/>
      <c r="AY7420" s="9"/>
      <c r="BB7420" s="9"/>
    </row>
    <row r="7421" spans="3:54">
      <c r="C7421" s="9"/>
      <c r="F7421" s="9"/>
      <c r="G7421" s="9"/>
      <c r="I7421" s="9"/>
      <c r="L7421" s="9"/>
      <c r="O7421" s="9"/>
      <c r="P7421" s="9"/>
      <c r="R7421" s="9"/>
      <c r="U7421" s="9"/>
      <c r="AP7421" s="9"/>
      <c r="AS7421" s="9"/>
      <c r="AV7421" s="9"/>
      <c r="AW7421" s="9"/>
      <c r="AY7421" s="9"/>
      <c r="BB7421" s="9"/>
    </row>
    <row r="7422" spans="3:54">
      <c r="C7422" s="9"/>
      <c r="F7422" s="9"/>
      <c r="G7422" s="9"/>
      <c r="I7422" s="9"/>
      <c r="L7422" s="9"/>
      <c r="O7422" s="9"/>
      <c r="P7422" s="9"/>
      <c r="R7422" s="9"/>
      <c r="U7422" s="9"/>
      <c r="AP7422" s="9"/>
      <c r="AS7422" s="9"/>
      <c r="AV7422" s="9"/>
      <c r="AW7422" s="9"/>
      <c r="AY7422" s="9"/>
      <c r="BB7422" s="9"/>
    </row>
    <row r="7423" spans="3:54">
      <c r="C7423" s="9"/>
      <c r="F7423" s="9"/>
      <c r="G7423" s="9"/>
      <c r="I7423" s="9"/>
      <c r="L7423" s="9"/>
      <c r="O7423" s="9"/>
      <c r="P7423" s="9"/>
      <c r="R7423" s="9"/>
      <c r="U7423" s="9"/>
      <c r="AP7423" s="9"/>
      <c r="AS7423" s="9"/>
      <c r="AV7423" s="9"/>
      <c r="AW7423" s="9"/>
      <c r="AY7423" s="9"/>
      <c r="BB7423" s="9"/>
    </row>
    <row r="7424" spans="3:54">
      <c r="C7424" s="9"/>
      <c r="F7424" s="9"/>
      <c r="G7424" s="9"/>
      <c r="I7424" s="9"/>
      <c r="L7424" s="9"/>
      <c r="O7424" s="9"/>
      <c r="P7424" s="9"/>
      <c r="R7424" s="9"/>
      <c r="U7424" s="9"/>
      <c r="AP7424" s="9"/>
      <c r="AS7424" s="9"/>
      <c r="AV7424" s="9"/>
      <c r="AW7424" s="9"/>
      <c r="AY7424" s="9"/>
      <c r="BB7424" s="9"/>
    </row>
    <row r="7425" spans="3:54">
      <c r="C7425" s="9"/>
      <c r="F7425" s="9"/>
      <c r="G7425" s="9"/>
      <c r="I7425" s="9"/>
      <c r="L7425" s="9"/>
      <c r="O7425" s="9"/>
      <c r="P7425" s="9"/>
      <c r="R7425" s="9"/>
      <c r="U7425" s="9"/>
      <c r="AP7425" s="9"/>
      <c r="AS7425" s="9"/>
      <c r="AV7425" s="9"/>
      <c r="AW7425" s="9"/>
      <c r="AY7425" s="9"/>
      <c r="BB7425" s="9"/>
    </row>
    <row r="7426" spans="3:54">
      <c r="C7426" s="9"/>
      <c r="F7426" s="9"/>
      <c r="G7426" s="9"/>
      <c r="I7426" s="9"/>
      <c r="L7426" s="9"/>
      <c r="O7426" s="9"/>
      <c r="P7426" s="9"/>
      <c r="R7426" s="9"/>
      <c r="U7426" s="9"/>
      <c r="AP7426" s="9"/>
      <c r="AS7426" s="9"/>
      <c r="AV7426" s="9"/>
      <c r="AW7426" s="9"/>
      <c r="AY7426" s="9"/>
      <c r="BB7426" s="9"/>
    </row>
    <row r="7427" spans="3:54">
      <c r="C7427" s="9"/>
      <c r="F7427" s="9"/>
      <c r="G7427" s="9"/>
      <c r="I7427" s="9"/>
      <c r="L7427" s="9"/>
      <c r="O7427" s="9"/>
      <c r="P7427" s="9"/>
      <c r="R7427" s="9"/>
      <c r="U7427" s="9"/>
      <c r="AP7427" s="9"/>
      <c r="AS7427" s="9"/>
      <c r="AV7427" s="9"/>
      <c r="AW7427" s="9"/>
      <c r="AY7427" s="9"/>
      <c r="BB7427" s="9"/>
    </row>
    <row r="7428" spans="3:54">
      <c r="C7428" s="9"/>
      <c r="F7428" s="9"/>
      <c r="G7428" s="9"/>
      <c r="I7428" s="9"/>
      <c r="L7428" s="9"/>
      <c r="O7428" s="9"/>
      <c r="P7428" s="9"/>
      <c r="R7428" s="9"/>
      <c r="U7428" s="9"/>
      <c r="AP7428" s="9"/>
      <c r="AS7428" s="9"/>
      <c r="AV7428" s="9"/>
      <c r="AW7428" s="9"/>
      <c r="AY7428" s="9"/>
      <c r="BB7428" s="9"/>
    </row>
    <row r="7429" spans="3:54">
      <c r="C7429" s="9"/>
      <c r="F7429" s="9"/>
      <c r="G7429" s="9"/>
      <c r="I7429" s="9"/>
      <c r="L7429" s="9"/>
      <c r="O7429" s="9"/>
      <c r="P7429" s="9"/>
      <c r="R7429" s="9"/>
      <c r="U7429" s="9"/>
      <c r="AP7429" s="9"/>
      <c r="AS7429" s="9"/>
      <c r="AV7429" s="9"/>
      <c r="AW7429" s="9"/>
      <c r="AY7429" s="9"/>
      <c r="BB7429" s="9"/>
    </row>
    <row r="7430" spans="3:54">
      <c r="C7430" s="9"/>
      <c r="F7430" s="9"/>
      <c r="G7430" s="9"/>
      <c r="I7430" s="9"/>
      <c r="L7430" s="9"/>
      <c r="O7430" s="9"/>
      <c r="P7430" s="9"/>
      <c r="R7430" s="9"/>
      <c r="U7430" s="9"/>
      <c r="AP7430" s="9"/>
      <c r="AS7430" s="9"/>
      <c r="AV7430" s="9"/>
      <c r="AW7430" s="9"/>
      <c r="AY7430" s="9"/>
      <c r="BB7430" s="9"/>
    </row>
    <row r="7431" spans="3:54">
      <c r="C7431" s="9"/>
      <c r="F7431" s="9"/>
      <c r="G7431" s="9"/>
      <c r="I7431" s="9"/>
      <c r="L7431" s="9"/>
      <c r="O7431" s="9"/>
      <c r="P7431" s="9"/>
      <c r="R7431" s="9"/>
      <c r="U7431" s="9"/>
      <c r="AP7431" s="9"/>
      <c r="AS7431" s="9"/>
      <c r="AV7431" s="9"/>
      <c r="AW7431" s="9"/>
      <c r="AY7431" s="9"/>
      <c r="BB7431" s="9"/>
    </row>
    <row r="7432" spans="3:54">
      <c r="C7432" s="9"/>
      <c r="F7432" s="9"/>
      <c r="G7432" s="9"/>
      <c r="I7432" s="9"/>
      <c r="L7432" s="9"/>
      <c r="O7432" s="9"/>
      <c r="P7432" s="9"/>
      <c r="R7432" s="9"/>
      <c r="U7432" s="9"/>
      <c r="AP7432" s="9"/>
      <c r="AS7432" s="9"/>
      <c r="AV7432" s="9"/>
      <c r="AW7432" s="9"/>
      <c r="AY7432" s="9"/>
      <c r="BB7432" s="9"/>
    </row>
    <row r="7433" spans="3:54">
      <c r="C7433" s="9"/>
      <c r="F7433" s="9"/>
      <c r="G7433" s="9"/>
      <c r="I7433" s="9"/>
      <c r="L7433" s="9"/>
      <c r="O7433" s="9"/>
      <c r="P7433" s="9"/>
      <c r="R7433" s="9"/>
      <c r="U7433" s="9"/>
      <c r="AP7433" s="9"/>
      <c r="AS7433" s="9"/>
      <c r="AV7433" s="9"/>
      <c r="AW7433" s="9"/>
      <c r="AY7433" s="9"/>
      <c r="BB7433" s="9"/>
    </row>
    <row r="7434" spans="3:54">
      <c r="C7434" s="9"/>
      <c r="F7434" s="9"/>
      <c r="G7434" s="9"/>
      <c r="I7434" s="9"/>
      <c r="L7434" s="9"/>
      <c r="O7434" s="9"/>
      <c r="P7434" s="9"/>
      <c r="R7434" s="9"/>
      <c r="U7434" s="9"/>
      <c r="AP7434" s="9"/>
      <c r="AS7434" s="9"/>
      <c r="AV7434" s="9"/>
      <c r="AW7434" s="9"/>
      <c r="AY7434" s="9"/>
      <c r="BB7434" s="9"/>
    </row>
    <row r="7435" spans="3:54">
      <c r="C7435" s="9"/>
      <c r="F7435" s="9"/>
      <c r="G7435" s="9"/>
      <c r="I7435" s="9"/>
      <c r="L7435" s="9"/>
      <c r="O7435" s="9"/>
      <c r="P7435" s="9"/>
      <c r="R7435" s="9"/>
      <c r="U7435" s="9"/>
      <c r="AP7435" s="9"/>
      <c r="AS7435" s="9"/>
      <c r="AV7435" s="9"/>
      <c r="AW7435" s="9"/>
      <c r="AY7435" s="9"/>
      <c r="BB7435" s="9"/>
    </row>
    <row r="7436" spans="3:54">
      <c r="C7436" s="9"/>
      <c r="F7436" s="9"/>
      <c r="G7436" s="9"/>
      <c r="I7436" s="9"/>
      <c r="L7436" s="9"/>
      <c r="O7436" s="9"/>
      <c r="P7436" s="9"/>
      <c r="R7436" s="9"/>
      <c r="U7436" s="9"/>
      <c r="AP7436" s="9"/>
      <c r="AS7436" s="9"/>
      <c r="AV7436" s="9"/>
      <c r="AW7436" s="9"/>
      <c r="AY7436" s="9"/>
      <c r="BB7436" s="9"/>
    </row>
    <row r="7437" spans="3:54">
      <c r="C7437" s="9"/>
      <c r="F7437" s="9"/>
      <c r="G7437" s="9"/>
      <c r="I7437" s="9"/>
      <c r="L7437" s="9"/>
      <c r="O7437" s="9"/>
      <c r="P7437" s="9"/>
      <c r="R7437" s="9"/>
      <c r="U7437" s="9"/>
      <c r="AP7437" s="9"/>
      <c r="AS7437" s="9"/>
      <c r="AV7437" s="9"/>
      <c r="AW7437" s="9"/>
      <c r="AY7437" s="9"/>
      <c r="BB7437" s="9"/>
    </row>
    <row r="7438" spans="3:54">
      <c r="C7438" s="9"/>
      <c r="F7438" s="9"/>
      <c r="G7438" s="9"/>
      <c r="I7438" s="9"/>
      <c r="L7438" s="9"/>
      <c r="O7438" s="9"/>
      <c r="P7438" s="9"/>
      <c r="R7438" s="9"/>
      <c r="U7438" s="9"/>
      <c r="AP7438" s="9"/>
      <c r="AS7438" s="9"/>
      <c r="AV7438" s="9"/>
      <c r="AW7438" s="9"/>
      <c r="AY7438" s="9"/>
      <c r="BB7438" s="9"/>
    </row>
    <row r="7439" spans="3:54">
      <c r="C7439" s="9"/>
      <c r="F7439" s="9"/>
      <c r="G7439" s="9"/>
      <c r="I7439" s="9"/>
      <c r="L7439" s="9"/>
      <c r="O7439" s="9"/>
      <c r="P7439" s="9"/>
      <c r="R7439" s="9"/>
      <c r="U7439" s="9"/>
      <c r="AP7439" s="9"/>
      <c r="AS7439" s="9"/>
      <c r="AV7439" s="9"/>
      <c r="AW7439" s="9"/>
      <c r="AY7439" s="9"/>
      <c r="BB7439" s="9"/>
    </row>
    <row r="7440" spans="3:54">
      <c r="C7440" s="9"/>
      <c r="F7440" s="9"/>
      <c r="G7440" s="9"/>
      <c r="I7440" s="9"/>
      <c r="L7440" s="9"/>
      <c r="O7440" s="9"/>
      <c r="P7440" s="9"/>
      <c r="R7440" s="9"/>
      <c r="U7440" s="9"/>
      <c r="AP7440" s="9"/>
      <c r="AS7440" s="9"/>
      <c r="AV7440" s="9"/>
      <c r="AW7440" s="9"/>
      <c r="AY7440" s="9"/>
      <c r="BB7440" s="9"/>
    </row>
    <row r="7441" spans="3:54">
      <c r="C7441" s="9"/>
      <c r="F7441" s="9"/>
      <c r="G7441" s="9"/>
      <c r="I7441" s="9"/>
      <c r="L7441" s="9"/>
      <c r="O7441" s="9"/>
      <c r="P7441" s="9"/>
      <c r="R7441" s="9"/>
      <c r="U7441" s="9"/>
      <c r="AP7441" s="9"/>
      <c r="AS7441" s="9"/>
      <c r="AV7441" s="9"/>
      <c r="AW7441" s="9"/>
      <c r="AY7441" s="9"/>
      <c r="BB7441" s="9"/>
    </row>
    <row r="7442" spans="3:54">
      <c r="C7442" s="9"/>
      <c r="F7442" s="9"/>
      <c r="G7442" s="9"/>
      <c r="I7442" s="9"/>
      <c r="L7442" s="9"/>
      <c r="O7442" s="9"/>
      <c r="P7442" s="9"/>
      <c r="R7442" s="9"/>
      <c r="U7442" s="9"/>
      <c r="AP7442" s="9"/>
      <c r="AS7442" s="9"/>
      <c r="AV7442" s="9"/>
      <c r="AW7442" s="9"/>
      <c r="AY7442" s="9"/>
      <c r="BB7442" s="9"/>
    </row>
    <row r="7443" spans="3:54">
      <c r="C7443" s="9"/>
      <c r="F7443" s="9"/>
      <c r="G7443" s="9"/>
      <c r="I7443" s="9"/>
      <c r="L7443" s="9"/>
      <c r="O7443" s="9"/>
      <c r="P7443" s="9"/>
      <c r="R7443" s="9"/>
      <c r="U7443" s="9"/>
      <c r="AP7443" s="9"/>
      <c r="AS7443" s="9"/>
      <c r="AV7443" s="9"/>
      <c r="AW7443" s="9"/>
      <c r="AY7443" s="9"/>
      <c r="BB7443" s="9"/>
    </row>
    <row r="7444" spans="3:54">
      <c r="C7444" s="9"/>
      <c r="F7444" s="9"/>
      <c r="G7444" s="9"/>
      <c r="I7444" s="9"/>
      <c r="L7444" s="9"/>
      <c r="O7444" s="9"/>
      <c r="P7444" s="9"/>
      <c r="R7444" s="9"/>
      <c r="U7444" s="9"/>
      <c r="AP7444" s="9"/>
      <c r="AS7444" s="9"/>
      <c r="AV7444" s="9"/>
      <c r="AW7444" s="9"/>
      <c r="AY7444" s="9"/>
      <c r="BB7444" s="9"/>
    </row>
    <row r="7445" spans="3:54">
      <c r="C7445" s="9"/>
      <c r="F7445" s="9"/>
      <c r="G7445" s="9"/>
      <c r="I7445" s="9"/>
      <c r="L7445" s="9"/>
      <c r="O7445" s="9"/>
      <c r="P7445" s="9"/>
      <c r="R7445" s="9"/>
      <c r="U7445" s="9"/>
      <c r="AP7445" s="9"/>
      <c r="AS7445" s="9"/>
      <c r="AV7445" s="9"/>
      <c r="AW7445" s="9"/>
      <c r="AY7445" s="9"/>
      <c r="BB7445" s="9"/>
    </row>
    <row r="7446" spans="3:54">
      <c r="C7446" s="9"/>
      <c r="F7446" s="9"/>
      <c r="G7446" s="9"/>
      <c r="I7446" s="9"/>
      <c r="L7446" s="9"/>
      <c r="O7446" s="9"/>
      <c r="P7446" s="9"/>
      <c r="R7446" s="9"/>
      <c r="U7446" s="9"/>
      <c r="AP7446" s="9"/>
      <c r="AS7446" s="9"/>
      <c r="AV7446" s="9"/>
      <c r="AW7446" s="9"/>
      <c r="AY7446" s="9"/>
      <c r="BB7446" s="9"/>
    </row>
    <row r="7447" spans="3:54">
      <c r="C7447" s="9"/>
      <c r="F7447" s="9"/>
      <c r="G7447" s="9"/>
      <c r="I7447" s="9"/>
      <c r="L7447" s="9"/>
      <c r="O7447" s="9"/>
      <c r="P7447" s="9"/>
      <c r="R7447" s="9"/>
      <c r="U7447" s="9"/>
      <c r="AP7447" s="9"/>
      <c r="AS7447" s="9"/>
      <c r="AV7447" s="9"/>
      <c r="AW7447" s="9"/>
      <c r="AY7447" s="9"/>
      <c r="BB7447" s="9"/>
    </row>
    <row r="7448" spans="3:54">
      <c r="C7448" s="9"/>
      <c r="F7448" s="9"/>
      <c r="G7448" s="9"/>
      <c r="I7448" s="9"/>
      <c r="L7448" s="9"/>
      <c r="O7448" s="9"/>
      <c r="P7448" s="9"/>
      <c r="R7448" s="9"/>
      <c r="U7448" s="9"/>
      <c r="AP7448" s="9"/>
      <c r="AS7448" s="9"/>
      <c r="AV7448" s="9"/>
      <c r="AW7448" s="9"/>
      <c r="AY7448" s="9"/>
      <c r="BB7448" s="9"/>
    </row>
    <row r="7449" spans="3:54">
      <c r="C7449" s="9"/>
      <c r="F7449" s="9"/>
      <c r="G7449" s="9"/>
      <c r="I7449" s="9"/>
      <c r="L7449" s="9"/>
      <c r="O7449" s="9"/>
      <c r="P7449" s="9"/>
      <c r="R7449" s="9"/>
      <c r="U7449" s="9"/>
      <c r="AP7449" s="9"/>
      <c r="AS7449" s="9"/>
      <c r="AV7449" s="9"/>
      <c r="AW7449" s="9"/>
      <c r="AY7449" s="9"/>
      <c r="BB7449" s="9"/>
    </row>
    <row r="7450" spans="3:54">
      <c r="C7450" s="9"/>
      <c r="F7450" s="9"/>
      <c r="G7450" s="9"/>
      <c r="I7450" s="9"/>
      <c r="L7450" s="9"/>
      <c r="O7450" s="9"/>
      <c r="P7450" s="9"/>
      <c r="R7450" s="9"/>
      <c r="U7450" s="9"/>
      <c r="AP7450" s="9"/>
      <c r="AS7450" s="9"/>
      <c r="AV7450" s="9"/>
      <c r="AW7450" s="9"/>
      <c r="AY7450" s="9"/>
      <c r="BB7450" s="9"/>
    </row>
    <row r="7451" spans="3:54">
      <c r="C7451" s="9"/>
      <c r="F7451" s="9"/>
      <c r="G7451" s="9"/>
      <c r="I7451" s="9"/>
      <c r="L7451" s="9"/>
      <c r="O7451" s="9"/>
      <c r="P7451" s="9"/>
      <c r="R7451" s="9"/>
      <c r="U7451" s="9"/>
      <c r="AP7451" s="9"/>
      <c r="AS7451" s="9"/>
      <c r="AV7451" s="9"/>
      <c r="AW7451" s="9"/>
      <c r="AY7451" s="9"/>
      <c r="BB7451" s="9"/>
    </row>
    <row r="7452" spans="3:54">
      <c r="C7452" s="9"/>
      <c r="F7452" s="9"/>
      <c r="G7452" s="9"/>
      <c r="I7452" s="9"/>
      <c r="L7452" s="9"/>
      <c r="O7452" s="9"/>
      <c r="P7452" s="9"/>
      <c r="R7452" s="9"/>
      <c r="U7452" s="9"/>
      <c r="AP7452" s="9"/>
      <c r="AS7452" s="9"/>
      <c r="AV7452" s="9"/>
      <c r="AW7452" s="9"/>
      <c r="AY7452" s="9"/>
      <c r="BB7452" s="9"/>
    </row>
    <row r="7453" spans="3:54">
      <c r="C7453" s="9"/>
      <c r="F7453" s="9"/>
      <c r="G7453" s="9"/>
      <c r="I7453" s="9"/>
      <c r="L7453" s="9"/>
      <c r="O7453" s="9"/>
      <c r="P7453" s="9"/>
      <c r="R7453" s="9"/>
      <c r="U7453" s="9"/>
      <c r="AP7453" s="9"/>
      <c r="AS7453" s="9"/>
      <c r="AV7453" s="9"/>
      <c r="AW7453" s="9"/>
      <c r="AY7453" s="9"/>
      <c r="BB7453" s="9"/>
    </row>
    <row r="7454" spans="3:54">
      <c r="C7454" s="9"/>
      <c r="F7454" s="9"/>
      <c r="G7454" s="9"/>
      <c r="I7454" s="9"/>
      <c r="L7454" s="9"/>
      <c r="O7454" s="9"/>
      <c r="P7454" s="9"/>
      <c r="R7454" s="9"/>
      <c r="U7454" s="9"/>
      <c r="AP7454" s="9"/>
      <c r="AS7454" s="9"/>
      <c r="AV7454" s="9"/>
      <c r="AW7454" s="9"/>
      <c r="AY7454" s="9"/>
      <c r="BB7454" s="9"/>
    </row>
    <row r="7455" spans="3:54">
      <c r="C7455" s="9"/>
      <c r="F7455" s="9"/>
      <c r="G7455" s="9"/>
      <c r="I7455" s="9"/>
      <c r="L7455" s="9"/>
      <c r="O7455" s="9"/>
      <c r="P7455" s="9"/>
      <c r="R7455" s="9"/>
      <c r="U7455" s="9"/>
      <c r="AP7455" s="9"/>
      <c r="AS7455" s="9"/>
      <c r="AV7455" s="9"/>
      <c r="AW7455" s="9"/>
      <c r="AY7455" s="9"/>
      <c r="BB7455" s="9"/>
    </row>
    <row r="7456" spans="3:54">
      <c r="C7456" s="9"/>
      <c r="F7456" s="9"/>
      <c r="G7456" s="9"/>
      <c r="I7456" s="9"/>
      <c r="L7456" s="9"/>
      <c r="O7456" s="9"/>
      <c r="P7456" s="9"/>
      <c r="R7456" s="9"/>
      <c r="U7456" s="9"/>
      <c r="AP7456" s="9"/>
      <c r="AS7456" s="9"/>
      <c r="AV7456" s="9"/>
      <c r="AW7456" s="9"/>
      <c r="AY7456" s="9"/>
      <c r="BB7456" s="9"/>
    </row>
    <row r="7457" spans="3:54">
      <c r="C7457" s="9"/>
      <c r="F7457" s="9"/>
      <c r="G7457" s="9"/>
      <c r="I7457" s="9"/>
      <c r="L7457" s="9"/>
      <c r="O7457" s="9"/>
      <c r="P7457" s="9"/>
      <c r="R7457" s="9"/>
      <c r="U7457" s="9"/>
      <c r="AP7457" s="9"/>
      <c r="AS7457" s="9"/>
      <c r="AV7457" s="9"/>
      <c r="AW7457" s="9"/>
      <c r="AY7457" s="9"/>
      <c r="BB7457" s="9"/>
    </row>
    <row r="7458" spans="3:54">
      <c r="C7458" s="9"/>
      <c r="F7458" s="9"/>
      <c r="G7458" s="9"/>
      <c r="I7458" s="9"/>
      <c r="L7458" s="9"/>
      <c r="O7458" s="9"/>
      <c r="P7458" s="9"/>
      <c r="R7458" s="9"/>
      <c r="U7458" s="9"/>
      <c r="AP7458" s="9"/>
      <c r="AS7458" s="9"/>
      <c r="AV7458" s="9"/>
      <c r="AW7458" s="9"/>
      <c r="AY7458" s="9"/>
      <c r="BB7458" s="9"/>
    </row>
    <row r="7459" spans="3:54">
      <c r="C7459" s="9"/>
      <c r="F7459" s="9"/>
      <c r="G7459" s="9"/>
      <c r="I7459" s="9"/>
      <c r="L7459" s="9"/>
      <c r="O7459" s="9"/>
      <c r="P7459" s="9"/>
      <c r="R7459" s="9"/>
      <c r="U7459" s="9"/>
      <c r="AP7459" s="9"/>
      <c r="AS7459" s="9"/>
      <c r="AV7459" s="9"/>
      <c r="AW7459" s="9"/>
      <c r="AY7459" s="9"/>
      <c r="BB7459" s="9"/>
    </row>
    <row r="7460" spans="3:54">
      <c r="C7460" s="9"/>
      <c r="F7460" s="9"/>
      <c r="G7460" s="9"/>
      <c r="I7460" s="9"/>
      <c r="L7460" s="9"/>
      <c r="O7460" s="9"/>
      <c r="P7460" s="9"/>
      <c r="R7460" s="9"/>
      <c r="U7460" s="9"/>
      <c r="AP7460" s="9"/>
      <c r="AS7460" s="9"/>
      <c r="AV7460" s="9"/>
      <c r="AW7460" s="9"/>
      <c r="AY7460" s="9"/>
      <c r="BB7460" s="9"/>
    </row>
    <row r="7461" spans="3:54">
      <c r="C7461" s="9"/>
      <c r="F7461" s="9"/>
      <c r="G7461" s="9"/>
      <c r="I7461" s="9"/>
      <c r="L7461" s="9"/>
      <c r="O7461" s="9"/>
      <c r="P7461" s="9"/>
      <c r="R7461" s="9"/>
      <c r="U7461" s="9"/>
      <c r="AP7461" s="9"/>
      <c r="AS7461" s="9"/>
      <c r="AV7461" s="9"/>
      <c r="AW7461" s="9"/>
      <c r="AY7461" s="9"/>
      <c r="BB7461" s="9"/>
    </row>
    <row r="7462" spans="3:54">
      <c r="C7462" s="9"/>
      <c r="F7462" s="9"/>
      <c r="G7462" s="9"/>
      <c r="I7462" s="9"/>
      <c r="L7462" s="9"/>
      <c r="O7462" s="9"/>
      <c r="P7462" s="9"/>
      <c r="R7462" s="9"/>
      <c r="U7462" s="9"/>
      <c r="AP7462" s="9"/>
      <c r="AS7462" s="9"/>
      <c r="AV7462" s="9"/>
      <c r="AW7462" s="9"/>
      <c r="AY7462" s="9"/>
      <c r="BB7462" s="9"/>
    </row>
    <row r="7463" spans="3:54">
      <c r="C7463" s="9"/>
      <c r="F7463" s="9"/>
      <c r="G7463" s="9"/>
      <c r="I7463" s="9"/>
      <c r="L7463" s="9"/>
      <c r="O7463" s="9"/>
      <c r="P7463" s="9"/>
      <c r="R7463" s="9"/>
      <c r="U7463" s="9"/>
      <c r="AP7463" s="9"/>
      <c r="AS7463" s="9"/>
      <c r="AV7463" s="9"/>
      <c r="AW7463" s="9"/>
      <c r="AY7463" s="9"/>
      <c r="BB7463" s="9"/>
    </row>
    <row r="7464" spans="3:54">
      <c r="C7464" s="9"/>
      <c r="F7464" s="9"/>
      <c r="G7464" s="9"/>
      <c r="I7464" s="9"/>
      <c r="L7464" s="9"/>
      <c r="O7464" s="9"/>
      <c r="P7464" s="9"/>
      <c r="R7464" s="9"/>
      <c r="U7464" s="9"/>
      <c r="AP7464" s="9"/>
      <c r="AS7464" s="9"/>
      <c r="AV7464" s="9"/>
      <c r="AW7464" s="9"/>
      <c r="AY7464" s="9"/>
      <c r="BB7464" s="9"/>
    </row>
    <row r="7465" spans="3:54">
      <c r="C7465" s="9"/>
      <c r="F7465" s="9"/>
      <c r="G7465" s="9"/>
      <c r="I7465" s="9"/>
      <c r="L7465" s="9"/>
      <c r="O7465" s="9"/>
      <c r="P7465" s="9"/>
      <c r="R7465" s="9"/>
      <c r="U7465" s="9"/>
      <c r="AP7465" s="9"/>
      <c r="AS7465" s="9"/>
      <c r="AV7465" s="9"/>
      <c r="AW7465" s="9"/>
      <c r="AY7465" s="9"/>
      <c r="BB7465" s="9"/>
    </row>
    <row r="7466" spans="3:54">
      <c r="C7466" s="9"/>
      <c r="F7466" s="9"/>
      <c r="G7466" s="9"/>
      <c r="I7466" s="9"/>
      <c r="L7466" s="9"/>
      <c r="O7466" s="9"/>
      <c r="P7466" s="9"/>
      <c r="R7466" s="9"/>
      <c r="U7466" s="9"/>
      <c r="AP7466" s="9"/>
      <c r="AS7466" s="9"/>
      <c r="AV7466" s="9"/>
      <c r="AW7466" s="9"/>
      <c r="AY7466" s="9"/>
      <c r="BB7466" s="9"/>
    </row>
    <row r="7467" spans="3:54">
      <c r="C7467" s="9"/>
      <c r="F7467" s="9"/>
      <c r="G7467" s="9"/>
      <c r="I7467" s="9"/>
      <c r="L7467" s="9"/>
      <c r="O7467" s="9"/>
      <c r="P7467" s="9"/>
      <c r="R7467" s="9"/>
      <c r="U7467" s="9"/>
      <c r="AP7467" s="9"/>
      <c r="AS7467" s="9"/>
      <c r="AV7467" s="9"/>
      <c r="AW7467" s="9"/>
      <c r="AY7467" s="9"/>
      <c r="BB7467" s="9"/>
    </row>
    <row r="7468" spans="3:54">
      <c r="C7468" s="9"/>
      <c r="F7468" s="9"/>
      <c r="G7468" s="9"/>
      <c r="I7468" s="9"/>
      <c r="L7468" s="9"/>
      <c r="O7468" s="9"/>
      <c r="P7468" s="9"/>
      <c r="R7468" s="9"/>
      <c r="U7468" s="9"/>
      <c r="AP7468" s="9"/>
      <c r="AS7468" s="9"/>
      <c r="AV7468" s="9"/>
      <c r="AW7468" s="9"/>
      <c r="AY7468" s="9"/>
      <c r="BB7468" s="9"/>
    </row>
    <row r="7469" spans="3:54">
      <c r="C7469" s="9"/>
      <c r="F7469" s="9"/>
      <c r="G7469" s="9"/>
      <c r="I7469" s="9"/>
      <c r="L7469" s="9"/>
      <c r="O7469" s="9"/>
      <c r="P7469" s="9"/>
      <c r="R7469" s="9"/>
      <c r="U7469" s="9"/>
      <c r="AP7469" s="9"/>
      <c r="AS7469" s="9"/>
      <c r="AV7469" s="9"/>
      <c r="AW7469" s="9"/>
      <c r="AY7469" s="9"/>
      <c r="BB7469" s="9"/>
    </row>
    <row r="7470" spans="3:54">
      <c r="C7470" s="9"/>
      <c r="F7470" s="9"/>
      <c r="G7470" s="9"/>
      <c r="I7470" s="9"/>
      <c r="L7470" s="9"/>
      <c r="O7470" s="9"/>
      <c r="P7470" s="9"/>
      <c r="R7470" s="9"/>
      <c r="U7470" s="9"/>
      <c r="AP7470" s="9"/>
      <c r="AS7470" s="9"/>
      <c r="AV7470" s="9"/>
      <c r="AW7470" s="9"/>
      <c r="AY7470" s="9"/>
      <c r="BB7470" s="9"/>
    </row>
    <row r="7471" spans="3:54">
      <c r="C7471" s="9"/>
      <c r="F7471" s="9"/>
      <c r="G7471" s="9"/>
      <c r="I7471" s="9"/>
      <c r="L7471" s="9"/>
      <c r="O7471" s="9"/>
      <c r="P7471" s="9"/>
      <c r="R7471" s="9"/>
      <c r="U7471" s="9"/>
      <c r="AP7471" s="9"/>
      <c r="AS7471" s="9"/>
      <c r="AV7471" s="9"/>
      <c r="AW7471" s="9"/>
      <c r="AY7471" s="9"/>
      <c r="BB7471" s="9"/>
    </row>
    <row r="7472" spans="3:54">
      <c r="C7472" s="9"/>
      <c r="F7472" s="9"/>
      <c r="G7472" s="9"/>
      <c r="I7472" s="9"/>
      <c r="L7472" s="9"/>
      <c r="O7472" s="9"/>
      <c r="P7472" s="9"/>
      <c r="R7472" s="9"/>
      <c r="U7472" s="9"/>
      <c r="AP7472" s="9"/>
      <c r="AS7472" s="9"/>
      <c r="AV7472" s="9"/>
      <c r="AW7472" s="9"/>
      <c r="AY7472" s="9"/>
      <c r="BB7472" s="9"/>
    </row>
    <row r="7473" spans="3:54">
      <c r="C7473" s="9"/>
      <c r="F7473" s="9"/>
      <c r="G7473" s="9"/>
      <c r="I7473" s="9"/>
      <c r="L7473" s="9"/>
      <c r="O7473" s="9"/>
      <c r="P7473" s="9"/>
      <c r="R7473" s="9"/>
      <c r="U7473" s="9"/>
      <c r="AP7473" s="9"/>
      <c r="AS7473" s="9"/>
      <c r="AV7473" s="9"/>
      <c r="AW7473" s="9"/>
      <c r="AY7473" s="9"/>
      <c r="BB7473" s="9"/>
    </row>
    <row r="7474" spans="3:54">
      <c r="C7474" s="9"/>
      <c r="F7474" s="9"/>
      <c r="G7474" s="9"/>
      <c r="I7474" s="9"/>
      <c r="L7474" s="9"/>
      <c r="O7474" s="9"/>
      <c r="P7474" s="9"/>
      <c r="R7474" s="9"/>
      <c r="U7474" s="9"/>
      <c r="AP7474" s="9"/>
      <c r="AS7474" s="9"/>
      <c r="AV7474" s="9"/>
      <c r="AW7474" s="9"/>
      <c r="AY7474" s="9"/>
      <c r="BB7474" s="9"/>
    </row>
    <row r="7475" spans="3:54">
      <c r="C7475" s="9"/>
      <c r="F7475" s="9"/>
      <c r="G7475" s="9"/>
      <c r="I7475" s="9"/>
      <c r="L7475" s="9"/>
      <c r="O7475" s="9"/>
      <c r="P7475" s="9"/>
      <c r="R7475" s="9"/>
      <c r="U7475" s="9"/>
      <c r="AP7475" s="9"/>
      <c r="AS7475" s="9"/>
      <c r="AV7475" s="9"/>
      <c r="AW7475" s="9"/>
      <c r="AY7475" s="9"/>
      <c r="BB7475" s="9"/>
    </row>
    <row r="7476" spans="3:54">
      <c r="C7476" s="9"/>
      <c r="F7476" s="9"/>
      <c r="G7476" s="9"/>
      <c r="I7476" s="9"/>
      <c r="L7476" s="9"/>
      <c r="O7476" s="9"/>
      <c r="P7476" s="9"/>
      <c r="R7476" s="9"/>
      <c r="U7476" s="9"/>
      <c r="AP7476" s="9"/>
      <c r="AS7476" s="9"/>
      <c r="AV7476" s="9"/>
      <c r="AW7476" s="9"/>
      <c r="AY7476" s="9"/>
      <c r="BB7476" s="9"/>
    </row>
    <row r="7477" spans="3:54">
      <c r="C7477" s="9"/>
      <c r="F7477" s="9"/>
      <c r="G7477" s="9"/>
      <c r="I7477" s="9"/>
      <c r="L7477" s="9"/>
      <c r="O7477" s="9"/>
      <c r="P7477" s="9"/>
      <c r="R7477" s="9"/>
      <c r="U7477" s="9"/>
      <c r="AP7477" s="9"/>
      <c r="AS7477" s="9"/>
      <c r="AV7477" s="9"/>
      <c r="AW7477" s="9"/>
      <c r="AY7477" s="9"/>
      <c r="BB7477" s="9"/>
    </row>
    <row r="7478" spans="3:54">
      <c r="C7478" s="9"/>
      <c r="F7478" s="9"/>
      <c r="G7478" s="9"/>
      <c r="I7478" s="9"/>
      <c r="L7478" s="9"/>
      <c r="O7478" s="9"/>
      <c r="P7478" s="9"/>
      <c r="R7478" s="9"/>
      <c r="U7478" s="9"/>
      <c r="AP7478" s="9"/>
      <c r="AS7478" s="9"/>
      <c r="AV7478" s="9"/>
      <c r="AW7478" s="9"/>
      <c r="AY7478" s="9"/>
      <c r="BB7478" s="9"/>
    </row>
    <row r="7479" spans="3:54">
      <c r="C7479" s="9"/>
      <c r="F7479" s="9"/>
      <c r="G7479" s="9"/>
      <c r="I7479" s="9"/>
      <c r="L7479" s="9"/>
      <c r="O7479" s="9"/>
      <c r="P7479" s="9"/>
      <c r="R7479" s="9"/>
      <c r="U7479" s="9"/>
      <c r="AP7479" s="9"/>
      <c r="AS7479" s="9"/>
      <c r="AV7479" s="9"/>
      <c r="AW7479" s="9"/>
      <c r="AY7479" s="9"/>
      <c r="BB7479" s="9"/>
    </row>
    <row r="7480" spans="3:54">
      <c r="C7480" s="9"/>
      <c r="F7480" s="9"/>
      <c r="G7480" s="9"/>
      <c r="I7480" s="9"/>
      <c r="L7480" s="9"/>
      <c r="O7480" s="9"/>
      <c r="P7480" s="9"/>
      <c r="R7480" s="9"/>
      <c r="U7480" s="9"/>
      <c r="AP7480" s="9"/>
      <c r="AS7480" s="9"/>
      <c r="AV7480" s="9"/>
      <c r="AW7480" s="9"/>
      <c r="AY7480" s="9"/>
      <c r="BB7480" s="9"/>
    </row>
    <row r="7481" spans="3:54">
      <c r="C7481" s="9"/>
      <c r="F7481" s="9"/>
      <c r="G7481" s="9"/>
      <c r="I7481" s="9"/>
      <c r="L7481" s="9"/>
      <c r="O7481" s="9"/>
      <c r="P7481" s="9"/>
      <c r="R7481" s="9"/>
      <c r="U7481" s="9"/>
      <c r="AP7481" s="9"/>
      <c r="AS7481" s="9"/>
      <c r="AV7481" s="9"/>
      <c r="AW7481" s="9"/>
      <c r="AY7481" s="9"/>
      <c r="BB7481" s="9"/>
    </row>
    <row r="7482" spans="3:54">
      <c r="C7482" s="9"/>
      <c r="F7482" s="9"/>
      <c r="G7482" s="9"/>
      <c r="I7482" s="9"/>
      <c r="L7482" s="9"/>
      <c r="O7482" s="9"/>
      <c r="P7482" s="9"/>
      <c r="R7482" s="9"/>
      <c r="U7482" s="9"/>
      <c r="AP7482" s="9"/>
      <c r="AS7482" s="9"/>
      <c r="AV7482" s="9"/>
      <c r="AW7482" s="9"/>
      <c r="AY7482" s="9"/>
      <c r="BB7482" s="9"/>
    </row>
    <row r="7483" spans="3:54">
      <c r="C7483" s="9"/>
      <c r="F7483" s="9"/>
      <c r="G7483" s="9"/>
      <c r="I7483" s="9"/>
      <c r="L7483" s="9"/>
      <c r="O7483" s="9"/>
      <c r="P7483" s="9"/>
      <c r="R7483" s="9"/>
      <c r="U7483" s="9"/>
      <c r="AP7483" s="9"/>
      <c r="AS7483" s="9"/>
      <c r="AV7483" s="9"/>
      <c r="AW7483" s="9"/>
      <c r="AY7483" s="9"/>
      <c r="BB7483" s="9"/>
    </row>
    <row r="7484" spans="3:54">
      <c r="C7484" s="9"/>
      <c r="F7484" s="9"/>
      <c r="G7484" s="9"/>
      <c r="I7484" s="9"/>
      <c r="L7484" s="9"/>
      <c r="O7484" s="9"/>
      <c r="P7484" s="9"/>
      <c r="R7484" s="9"/>
      <c r="U7484" s="9"/>
      <c r="AP7484" s="9"/>
      <c r="AS7484" s="9"/>
      <c r="AV7484" s="9"/>
      <c r="AW7484" s="9"/>
      <c r="AY7484" s="9"/>
      <c r="BB7484" s="9"/>
    </row>
    <row r="7485" spans="3:54">
      <c r="C7485" s="9"/>
      <c r="F7485" s="9"/>
      <c r="G7485" s="9"/>
      <c r="I7485" s="9"/>
      <c r="L7485" s="9"/>
      <c r="O7485" s="9"/>
      <c r="P7485" s="9"/>
      <c r="R7485" s="9"/>
      <c r="U7485" s="9"/>
      <c r="AP7485" s="9"/>
      <c r="AS7485" s="9"/>
      <c r="AV7485" s="9"/>
      <c r="AW7485" s="9"/>
      <c r="AY7485" s="9"/>
      <c r="BB7485" s="9"/>
    </row>
    <row r="7486" spans="3:54">
      <c r="C7486" s="9"/>
      <c r="F7486" s="9"/>
      <c r="G7486" s="9"/>
      <c r="I7486" s="9"/>
      <c r="L7486" s="9"/>
      <c r="O7486" s="9"/>
      <c r="P7486" s="9"/>
      <c r="R7486" s="9"/>
      <c r="U7486" s="9"/>
      <c r="AP7486" s="9"/>
      <c r="AS7486" s="9"/>
      <c r="AV7486" s="9"/>
      <c r="AW7486" s="9"/>
      <c r="AY7486" s="9"/>
      <c r="BB7486" s="9"/>
    </row>
    <row r="7487" spans="3:54">
      <c r="C7487" s="9"/>
      <c r="F7487" s="9"/>
      <c r="G7487" s="9"/>
      <c r="I7487" s="9"/>
      <c r="L7487" s="9"/>
      <c r="O7487" s="9"/>
      <c r="P7487" s="9"/>
      <c r="R7487" s="9"/>
      <c r="U7487" s="9"/>
      <c r="AP7487" s="9"/>
      <c r="AS7487" s="9"/>
      <c r="AV7487" s="9"/>
      <c r="AW7487" s="9"/>
      <c r="AY7487" s="9"/>
      <c r="BB7487" s="9"/>
    </row>
    <row r="7488" spans="3:54">
      <c r="C7488" s="9"/>
      <c r="F7488" s="9"/>
      <c r="G7488" s="9"/>
      <c r="I7488" s="9"/>
      <c r="L7488" s="9"/>
      <c r="O7488" s="9"/>
      <c r="P7488" s="9"/>
      <c r="R7488" s="9"/>
      <c r="U7488" s="9"/>
      <c r="AP7488" s="9"/>
      <c r="AS7488" s="9"/>
      <c r="AV7488" s="9"/>
      <c r="AW7488" s="9"/>
      <c r="AY7488" s="9"/>
      <c r="BB7488" s="9"/>
    </row>
    <row r="7489" spans="3:54">
      <c r="C7489" s="9"/>
      <c r="F7489" s="9"/>
      <c r="G7489" s="9"/>
      <c r="I7489" s="9"/>
      <c r="L7489" s="9"/>
      <c r="O7489" s="9"/>
      <c r="P7489" s="9"/>
      <c r="R7489" s="9"/>
      <c r="U7489" s="9"/>
      <c r="AP7489" s="9"/>
      <c r="AS7489" s="9"/>
      <c r="AV7489" s="9"/>
      <c r="AW7489" s="9"/>
      <c r="AY7489" s="9"/>
      <c r="BB7489" s="9"/>
    </row>
    <row r="7490" spans="3:54">
      <c r="C7490" s="9"/>
      <c r="F7490" s="9"/>
      <c r="G7490" s="9"/>
      <c r="I7490" s="9"/>
      <c r="L7490" s="9"/>
      <c r="O7490" s="9"/>
      <c r="P7490" s="9"/>
      <c r="R7490" s="9"/>
      <c r="U7490" s="9"/>
      <c r="AP7490" s="9"/>
      <c r="AS7490" s="9"/>
      <c r="AV7490" s="9"/>
      <c r="AW7490" s="9"/>
      <c r="AY7490" s="9"/>
      <c r="BB7490" s="9"/>
    </row>
    <row r="7491" spans="3:54">
      <c r="C7491" s="9"/>
      <c r="F7491" s="9"/>
      <c r="G7491" s="9"/>
      <c r="I7491" s="9"/>
      <c r="L7491" s="9"/>
      <c r="O7491" s="9"/>
      <c r="P7491" s="9"/>
      <c r="R7491" s="9"/>
      <c r="U7491" s="9"/>
      <c r="AP7491" s="9"/>
      <c r="AS7491" s="9"/>
      <c r="AV7491" s="9"/>
      <c r="AW7491" s="9"/>
      <c r="AY7491" s="9"/>
      <c r="BB7491" s="9"/>
    </row>
    <row r="7492" spans="3:54">
      <c r="C7492" s="9"/>
      <c r="F7492" s="9"/>
      <c r="G7492" s="9"/>
      <c r="I7492" s="9"/>
      <c r="L7492" s="9"/>
      <c r="O7492" s="9"/>
      <c r="P7492" s="9"/>
      <c r="R7492" s="9"/>
      <c r="U7492" s="9"/>
      <c r="AP7492" s="9"/>
      <c r="AS7492" s="9"/>
      <c r="AV7492" s="9"/>
      <c r="AW7492" s="9"/>
      <c r="AY7492" s="9"/>
      <c r="BB7492" s="9"/>
    </row>
    <row r="7493" spans="3:54">
      <c r="C7493" s="9"/>
      <c r="F7493" s="9"/>
      <c r="G7493" s="9"/>
      <c r="I7493" s="9"/>
      <c r="L7493" s="9"/>
      <c r="O7493" s="9"/>
      <c r="P7493" s="9"/>
      <c r="R7493" s="9"/>
      <c r="U7493" s="9"/>
      <c r="AP7493" s="9"/>
      <c r="AS7493" s="9"/>
      <c r="AV7493" s="9"/>
      <c r="AW7493" s="9"/>
      <c r="AY7493" s="9"/>
      <c r="BB7493" s="9"/>
    </row>
    <row r="7494" spans="3:54">
      <c r="C7494" s="9"/>
      <c r="F7494" s="9"/>
      <c r="G7494" s="9"/>
      <c r="I7494" s="9"/>
      <c r="L7494" s="9"/>
      <c r="O7494" s="9"/>
      <c r="P7494" s="9"/>
      <c r="R7494" s="9"/>
      <c r="U7494" s="9"/>
      <c r="AP7494" s="9"/>
      <c r="AS7494" s="9"/>
      <c r="AV7494" s="9"/>
      <c r="AW7494" s="9"/>
      <c r="AY7494" s="9"/>
      <c r="BB7494" s="9"/>
    </row>
    <row r="7495" spans="3:54">
      <c r="C7495" s="9"/>
      <c r="F7495" s="9"/>
      <c r="G7495" s="9"/>
      <c r="I7495" s="9"/>
      <c r="L7495" s="9"/>
      <c r="O7495" s="9"/>
      <c r="P7495" s="9"/>
      <c r="R7495" s="9"/>
      <c r="U7495" s="9"/>
      <c r="AP7495" s="9"/>
      <c r="AS7495" s="9"/>
      <c r="AV7495" s="9"/>
      <c r="AW7495" s="9"/>
      <c r="AY7495" s="9"/>
      <c r="BB7495" s="9"/>
    </row>
    <row r="7496" spans="3:54">
      <c r="C7496" s="9"/>
      <c r="F7496" s="9"/>
      <c r="G7496" s="9"/>
      <c r="I7496" s="9"/>
      <c r="L7496" s="9"/>
      <c r="O7496" s="9"/>
      <c r="P7496" s="9"/>
      <c r="R7496" s="9"/>
      <c r="U7496" s="9"/>
      <c r="AP7496" s="9"/>
      <c r="AS7496" s="9"/>
      <c r="AV7496" s="9"/>
      <c r="AW7496" s="9"/>
      <c r="AY7496" s="9"/>
      <c r="BB7496" s="9"/>
    </row>
    <row r="7497" spans="3:54">
      <c r="C7497" s="9"/>
      <c r="F7497" s="9"/>
      <c r="G7497" s="9"/>
      <c r="I7497" s="9"/>
      <c r="L7497" s="9"/>
      <c r="O7497" s="9"/>
      <c r="P7497" s="9"/>
      <c r="R7497" s="9"/>
      <c r="U7497" s="9"/>
      <c r="AP7497" s="9"/>
      <c r="AS7497" s="9"/>
      <c r="AV7497" s="9"/>
      <c r="AW7497" s="9"/>
      <c r="AY7497" s="9"/>
      <c r="BB7497" s="9"/>
    </row>
    <row r="7498" spans="3:54">
      <c r="C7498" s="9"/>
      <c r="F7498" s="9"/>
      <c r="G7498" s="9"/>
      <c r="I7498" s="9"/>
      <c r="L7498" s="9"/>
      <c r="O7498" s="9"/>
      <c r="P7498" s="9"/>
      <c r="R7498" s="9"/>
      <c r="U7498" s="9"/>
      <c r="AP7498" s="9"/>
      <c r="AS7498" s="9"/>
      <c r="AV7498" s="9"/>
      <c r="AW7498" s="9"/>
      <c r="AY7498" s="9"/>
      <c r="BB7498" s="9"/>
    </row>
    <row r="7499" spans="3:54">
      <c r="C7499" s="9"/>
      <c r="F7499" s="9"/>
      <c r="G7499" s="9"/>
      <c r="I7499" s="9"/>
      <c r="L7499" s="9"/>
      <c r="O7499" s="9"/>
      <c r="P7499" s="9"/>
      <c r="R7499" s="9"/>
      <c r="U7499" s="9"/>
      <c r="AP7499" s="9"/>
      <c r="AS7499" s="9"/>
      <c r="AV7499" s="9"/>
      <c r="AW7499" s="9"/>
      <c r="AY7499" s="9"/>
      <c r="BB7499" s="9"/>
    </row>
    <row r="7500" spans="3:54">
      <c r="C7500" s="9"/>
      <c r="F7500" s="9"/>
      <c r="G7500" s="9"/>
      <c r="I7500" s="9"/>
      <c r="L7500" s="9"/>
      <c r="O7500" s="9"/>
      <c r="P7500" s="9"/>
      <c r="R7500" s="9"/>
      <c r="U7500" s="9"/>
      <c r="AP7500" s="9"/>
      <c r="AS7500" s="9"/>
      <c r="AV7500" s="9"/>
      <c r="AW7500" s="9"/>
      <c r="AY7500" s="9"/>
      <c r="BB7500" s="9"/>
    </row>
    <row r="7501" spans="3:54">
      <c r="C7501" s="9"/>
      <c r="F7501" s="9"/>
      <c r="G7501" s="9"/>
      <c r="I7501" s="9"/>
      <c r="L7501" s="9"/>
      <c r="O7501" s="9"/>
      <c r="P7501" s="9"/>
      <c r="R7501" s="9"/>
      <c r="U7501" s="9"/>
      <c r="AP7501" s="9"/>
      <c r="AS7501" s="9"/>
      <c r="AV7501" s="9"/>
      <c r="AW7501" s="9"/>
      <c r="AY7501" s="9"/>
      <c r="BB7501" s="9"/>
    </row>
    <row r="7502" spans="3:54">
      <c r="C7502" s="9"/>
      <c r="F7502" s="9"/>
      <c r="G7502" s="9"/>
      <c r="I7502" s="9"/>
      <c r="L7502" s="9"/>
      <c r="O7502" s="9"/>
      <c r="P7502" s="9"/>
      <c r="R7502" s="9"/>
      <c r="U7502" s="9"/>
      <c r="AP7502" s="9"/>
      <c r="AS7502" s="9"/>
      <c r="AV7502" s="9"/>
      <c r="AW7502" s="9"/>
      <c r="AY7502" s="9"/>
      <c r="BB7502" s="9"/>
    </row>
    <row r="7503" spans="3:54">
      <c r="C7503" s="9"/>
      <c r="F7503" s="9"/>
      <c r="G7503" s="9"/>
      <c r="I7503" s="9"/>
      <c r="L7503" s="9"/>
      <c r="O7503" s="9"/>
      <c r="P7503" s="9"/>
      <c r="R7503" s="9"/>
      <c r="U7503" s="9"/>
      <c r="AP7503" s="9"/>
      <c r="AS7503" s="9"/>
      <c r="AV7503" s="9"/>
      <c r="AW7503" s="9"/>
      <c r="AY7503" s="9"/>
      <c r="BB7503" s="9"/>
    </row>
    <row r="7504" spans="3:54">
      <c r="C7504" s="9"/>
      <c r="F7504" s="9"/>
      <c r="G7504" s="9"/>
      <c r="I7504" s="9"/>
      <c r="L7504" s="9"/>
      <c r="O7504" s="9"/>
      <c r="P7504" s="9"/>
      <c r="R7504" s="9"/>
      <c r="U7504" s="9"/>
      <c r="AP7504" s="9"/>
      <c r="AS7504" s="9"/>
      <c r="AV7504" s="9"/>
      <c r="AW7504" s="9"/>
      <c r="AY7504" s="9"/>
      <c r="BB7504" s="9"/>
    </row>
    <row r="7505" spans="3:54">
      <c r="C7505" s="9"/>
      <c r="F7505" s="9"/>
      <c r="G7505" s="9"/>
      <c r="I7505" s="9"/>
      <c r="L7505" s="9"/>
      <c r="O7505" s="9"/>
      <c r="P7505" s="9"/>
      <c r="R7505" s="9"/>
      <c r="U7505" s="9"/>
      <c r="AP7505" s="9"/>
      <c r="AS7505" s="9"/>
      <c r="AV7505" s="9"/>
      <c r="AW7505" s="9"/>
      <c r="AY7505" s="9"/>
      <c r="BB7505" s="9"/>
    </row>
    <row r="7506" spans="3:54">
      <c r="C7506" s="9"/>
      <c r="F7506" s="9"/>
      <c r="G7506" s="9"/>
      <c r="I7506" s="9"/>
      <c r="L7506" s="9"/>
      <c r="O7506" s="9"/>
      <c r="P7506" s="9"/>
      <c r="R7506" s="9"/>
      <c r="U7506" s="9"/>
      <c r="AP7506" s="9"/>
      <c r="AS7506" s="9"/>
      <c r="AV7506" s="9"/>
      <c r="AW7506" s="9"/>
      <c r="AY7506" s="9"/>
      <c r="BB7506" s="9"/>
    </row>
    <row r="7507" spans="3:54">
      <c r="C7507" s="9"/>
      <c r="F7507" s="9"/>
      <c r="G7507" s="9"/>
      <c r="I7507" s="9"/>
      <c r="L7507" s="9"/>
      <c r="O7507" s="9"/>
      <c r="P7507" s="9"/>
      <c r="R7507" s="9"/>
      <c r="U7507" s="9"/>
      <c r="AP7507" s="9"/>
      <c r="AS7507" s="9"/>
      <c r="AV7507" s="9"/>
      <c r="AW7507" s="9"/>
      <c r="AY7507" s="9"/>
      <c r="BB7507" s="9"/>
    </row>
    <row r="7508" spans="3:54">
      <c r="C7508" s="9"/>
      <c r="F7508" s="9"/>
      <c r="G7508" s="9"/>
      <c r="I7508" s="9"/>
      <c r="L7508" s="9"/>
      <c r="O7508" s="9"/>
      <c r="P7508" s="9"/>
      <c r="R7508" s="9"/>
      <c r="U7508" s="9"/>
      <c r="AP7508" s="9"/>
      <c r="AS7508" s="9"/>
      <c r="AV7508" s="9"/>
      <c r="AW7508" s="9"/>
      <c r="AY7508" s="9"/>
      <c r="BB7508" s="9"/>
    </row>
    <row r="7509" spans="3:54">
      <c r="C7509" s="9"/>
      <c r="F7509" s="9"/>
      <c r="G7509" s="9"/>
      <c r="I7509" s="9"/>
      <c r="L7509" s="9"/>
      <c r="O7509" s="9"/>
      <c r="P7509" s="9"/>
      <c r="R7509" s="9"/>
      <c r="U7509" s="9"/>
      <c r="AP7509" s="9"/>
      <c r="AS7509" s="9"/>
      <c r="AV7509" s="9"/>
      <c r="AW7509" s="9"/>
      <c r="AY7509" s="9"/>
      <c r="BB7509" s="9"/>
    </row>
    <row r="7510" spans="3:54">
      <c r="C7510" s="9"/>
      <c r="F7510" s="9"/>
      <c r="G7510" s="9"/>
      <c r="I7510" s="9"/>
      <c r="L7510" s="9"/>
      <c r="O7510" s="9"/>
      <c r="P7510" s="9"/>
      <c r="R7510" s="9"/>
      <c r="U7510" s="9"/>
      <c r="AP7510" s="9"/>
      <c r="AS7510" s="9"/>
      <c r="AV7510" s="9"/>
      <c r="AW7510" s="9"/>
      <c r="AY7510" s="9"/>
      <c r="BB7510" s="9"/>
    </row>
    <row r="7511" spans="3:54">
      <c r="C7511" s="9"/>
      <c r="F7511" s="9"/>
      <c r="G7511" s="9"/>
      <c r="I7511" s="9"/>
      <c r="L7511" s="9"/>
      <c r="O7511" s="9"/>
      <c r="P7511" s="9"/>
      <c r="R7511" s="9"/>
      <c r="U7511" s="9"/>
      <c r="AP7511" s="9"/>
      <c r="AS7511" s="9"/>
      <c r="AV7511" s="9"/>
      <c r="AW7511" s="9"/>
      <c r="AY7511" s="9"/>
      <c r="BB7511" s="9"/>
    </row>
    <row r="7512" spans="3:54">
      <c r="C7512" s="9"/>
      <c r="F7512" s="9"/>
      <c r="G7512" s="9"/>
      <c r="I7512" s="9"/>
      <c r="L7512" s="9"/>
      <c r="O7512" s="9"/>
      <c r="P7512" s="9"/>
      <c r="R7512" s="9"/>
      <c r="U7512" s="9"/>
      <c r="AP7512" s="9"/>
      <c r="AS7512" s="9"/>
      <c r="AV7512" s="9"/>
      <c r="AW7512" s="9"/>
      <c r="AY7512" s="9"/>
      <c r="BB7512" s="9"/>
    </row>
    <row r="7513" spans="3:54">
      <c r="C7513" s="9"/>
      <c r="F7513" s="9"/>
      <c r="G7513" s="9"/>
      <c r="I7513" s="9"/>
      <c r="L7513" s="9"/>
      <c r="O7513" s="9"/>
      <c r="P7513" s="9"/>
      <c r="R7513" s="9"/>
      <c r="U7513" s="9"/>
      <c r="AP7513" s="9"/>
      <c r="AS7513" s="9"/>
      <c r="AV7513" s="9"/>
      <c r="AW7513" s="9"/>
      <c r="AY7513" s="9"/>
      <c r="BB7513" s="9"/>
    </row>
    <row r="7514" spans="3:54">
      <c r="C7514" s="9"/>
      <c r="F7514" s="9"/>
      <c r="G7514" s="9"/>
      <c r="I7514" s="9"/>
      <c r="L7514" s="9"/>
      <c r="O7514" s="9"/>
      <c r="P7514" s="9"/>
      <c r="R7514" s="9"/>
      <c r="U7514" s="9"/>
      <c r="AP7514" s="9"/>
      <c r="AS7514" s="9"/>
      <c r="AV7514" s="9"/>
      <c r="AW7514" s="9"/>
      <c r="AY7514" s="9"/>
      <c r="BB7514" s="9"/>
    </row>
    <row r="7515" spans="3:54">
      <c r="C7515" s="9"/>
      <c r="F7515" s="9"/>
      <c r="G7515" s="9"/>
      <c r="I7515" s="9"/>
      <c r="L7515" s="9"/>
      <c r="O7515" s="9"/>
      <c r="P7515" s="9"/>
      <c r="R7515" s="9"/>
      <c r="U7515" s="9"/>
      <c r="AP7515" s="9"/>
      <c r="AS7515" s="9"/>
      <c r="AV7515" s="9"/>
      <c r="AW7515" s="9"/>
      <c r="AY7515" s="9"/>
      <c r="BB7515" s="9"/>
    </row>
    <row r="7516" spans="3:54">
      <c r="C7516" s="9"/>
      <c r="F7516" s="9"/>
      <c r="G7516" s="9"/>
      <c r="I7516" s="9"/>
      <c r="L7516" s="9"/>
      <c r="O7516" s="9"/>
      <c r="P7516" s="9"/>
      <c r="R7516" s="9"/>
      <c r="U7516" s="9"/>
      <c r="AP7516" s="9"/>
      <c r="AS7516" s="9"/>
      <c r="AV7516" s="9"/>
      <c r="AW7516" s="9"/>
      <c r="AY7516" s="9"/>
      <c r="BB7516" s="9"/>
    </row>
    <row r="7517" spans="3:54">
      <c r="C7517" s="9"/>
      <c r="F7517" s="9"/>
      <c r="G7517" s="9"/>
      <c r="I7517" s="9"/>
      <c r="L7517" s="9"/>
      <c r="O7517" s="9"/>
      <c r="P7517" s="9"/>
      <c r="R7517" s="9"/>
      <c r="U7517" s="9"/>
      <c r="AP7517" s="9"/>
      <c r="AS7517" s="9"/>
      <c r="AV7517" s="9"/>
      <c r="AW7517" s="9"/>
      <c r="AY7517" s="9"/>
      <c r="BB7517" s="9"/>
    </row>
    <row r="7518" spans="3:54">
      <c r="C7518" s="9"/>
      <c r="F7518" s="9"/>
      <c r="G7518" s="9"/>
      <c r="I7518" s="9"/>
      <c r="L7518" s="9"/>
      <c r="O7518" s="9"/>
      <c r="P7518" s="9"/>
      <c r="R7518" s="9"/>
      <c r="U7518" s="9"/>
      <c r="AP7518" s="9"/>
      <c r="AS7518" s="9"/>
      <c r="AV7518" s="9"/>
      <c r="AW7518" s="9"/>
      <c r="AY7518" s="9"/>
      <c r="BB7518" s="9"/>
    </row>
    <row r="7519" spans="3:54">
      <c r="C7519" s="9"/>
      <c r="F7519" s="9"/>
      <c r="G7519" s="9"/>
      <c r="I7519" s="9"/>
      <c r="L7519" s="9"/>
      <c r="O7519" s="9"/>
      <c r="P7519" s="9"/>
      <c r="R7519" s="9"/>
      <c r="U7519" s="9"/>
      <c r="AP7519" s="9"/>
      <c r="AS7519" s="9"/>
      <c r="AV7519" s="9"/>
      <c r="AW7519" s="9"/>
      <c r="AY7519" s="9"/>
      <c r="BB7519" s="9"/>
    </row>
    <row r="7520" spans="3:54">
      <c r="C7520" s="9"/>
      <c r="F7520" s="9"/>
      <c r="G7520" s="9"/>
      <c r="I7520" s="9"/>
      <c r="L7520" s="9"/>
      <c r="O7520" s="9"/>
      <c r="P7520" s="9"/>
      <c r="R7520" s="9"/>
      <c r="U7520" s="9"/>
      <c r="AP7520" s="9"/>
      <c r="AS7520" s="9"/>
      <c r="AV7520" s="9"/>
      <c r="AW7520" s="9"/>
      <c r="AY7520" s="9"/>
      <c r="BB7520" s="9"/>
    </row>
    <row r="7521" spans="3:54">
      <c r="C7521" s="9"/>
      <c r="F7521" s="9"/>
      <c r="G7521" s="9"/>
      <c r="I7521" s="9"/>
      <c r="L7521" s="9"/>
      <c r="O7521" s="9"/>
      <c r="P7521" s="9"/>
      <c r="R7521" s="9"/>
      <c r="U7521" s="9"/>
      <c r="AP7521" s="9"/>
      <c r="AS7521" s="9"/>
      <c r="AV7521" s="9"/>
      <c r="AW7521" s="9"/>
      <c r="AY7521" s="9"/>
      <c r="BB7521" s="9"/>
    </row>
    <row r="7522" spans="3:54">
      <c r="C7522" s="9"/>
      <c r="F7522" s="9"/>
      <c r="G7522" s="9"/>
      <c r="I7522" s="9"/>
      <c r="L7522" s="9"/>
      <c r="O7522" s="9"/>
      <c r="P7522" s="9"/>
      <c r="R7522" s="9"/>
      <c r="U7522" s="9"/>
      <c r="AP7522" s="9"/>
      <c r="AS7522" s="9"/>
      <c r="AV7522" s="9"/>
      <c r="AW7522" s="9"/>
      <c r="AY7522" s="9"/>
      <c r="BB7522" s="9"/>
    </row>
    <row r="7523" spans="3:54">
      <c r="C7523" s="9"/>
      <c r="F7523" s="9"/>
      <c r="G7523" s="9"/>
      <c r="I7523" s="9"/>
      <c r="L7523" s="9"/>
      <c r="O7523" s="9"/>
      <c r="P7523" s="9"/>
      <c r="R7523" s="9"/>
      <c r="U7523" s="9"/>
      <c r="AP7523" s="9"/>
      <c r="AS7523" s="9"/>
      <c r="AV7523" s="9"/>
      <c r="AW7523" s="9"/>
      <c r="AY7523" s="9"/>
      <c r="BB7523" s="9"/>
    </row>
    <row r="7524" spans="3:54">
      <c r="C7524" s="9"/>
      <c r="F7524" s="9"/>
      <c r="G7524" s="9"/>
      <c r="I7524" s="9"/>
      <c r="L7524" s="9"/>
      <c r="O7524" s="9"/>
      <c r="P7524" s="9"/>
      <c r="R7524" s="9"/>
      <c r="U7524" s="9"/>
      <c r="AP7524" s="9"/>
      <c r="AS7524" s="9"/>
      <c r="AV7524" s="9"/>
      <c r="AW7524" s="9"/>
      <c r="AY7524" s="9"/>
      <c r="BB7524" s="9"/>
    </row>
    <row r="7525" spans="3:54">
      <c r="C7525" s="9"/>
      <c r="F7525" s="9"/>
      <c r="G7525" s="9"/>
      <c r="I7525" s="9"/>
      <c r="L7525" s="9"/>
      <c r="O7525" s="9"/>
      <c r="P7525" s="9"/>
      <c r="R7525" s="9"/>
      <c r="U7525" s="9"/>
      <c r="AP7525" s="9"/>
      <c r="AS7525" s="9"/>
      <c r="AV7525" s="9"/>
      <c r="AW7525" s="9"/>
      <c r="AY7525" s="9"/>
      <c r="BB7525" s="9"/>
    </row>
    <row r="7526" spans="3:54">
      <c r="C7526" s="9"/>
      <c r="F7526" s="9"/>
      <c r="G7526" s="9"/>
      <c r="I7526" s="9"/>
      <c r="L7526" s="9"/>
      <c r="O7526" s="9"/>
      <c r="P7526" s="9"/>
      <c r="R7526" s="9"/>
      <c r="U7526" s="9"/>
      <c r="AP7526" s="9"/>
      <c r="AS7526" s="9"/>
      <c r="AV7526" s="9"/>
      <c r="AW7526" s="9"/>
      <c r="AY7526" s="9"/>
      <c r="BB7526" s="9"/>
    </row>
    <row r="7527" spans="3:54">
      <c r="C7527" s="9"/>
      <c r="F7527" s="9"/>
      <c r="G7527" s="9"/>
      <c r="I7527" s="9"/>
      <c r="L7527" s="9"/>
      <c r="O7527" s="9"/>
      <c r="P7527" s="9"/>
      <c r="R7527" s="9"/>
      <c r="U7527" s="9"/>
      <c r="AP7527" s="9"/>
      <c r="AS7527" s="9"/>
      <c r="AV7527" s="9"/>
      <c r="AW7527" s="9"/>
      <c r="AY7527" s="9"/>
      <c r="BB7527" s="9"/>
    </row>
    <row r="7528" spans="3:54">
      <c r="C7528" s="9"/>
      <c r="F7528" s="9"/>
      <c r="G7528" s="9"/>
      <c r="I7528" s="9"/>
      <c r="L7528" s="9"/>
      <c r="O7528" s="9"/>
      <c r="P7528" s="9"/>
      <c r="R7528" s="9"/>
      <c r="U7528" s="9"/>
      <c r="AP7528" s="9"/>
      <c r="AS7528" s="9"/>
      <c r="AV7528" s="9"/>
      <c r="AW7528" s="9"/>
      <c r="AY7528" s="9"/>
      <c r="BB7528" s="9"/>
    </row>
    <row r="7529" spans="3:54">
      <c r="C7529" s="9"/>
      <c r="F7529" s="9"/>
      <c r="G7529" s="9"/>
      <c r="I7529" s="9"/>
      <c r="L7529" s="9"/>
      <c r="O7529" s="9"/>
      <c r="P7529" s="9"/>
      <c r="R7529" s="9"/>
      <c r="U7529" s="9"/>
      <c r="AP7529" s="9"/>
      <c r="AS7529" s="9"/>
      <c r="AV7529" s="9"/>
      <c r="AW7529" s="9"/>
      <c r="AY7529" s="9"/>
      <c r="BB7529" s="9"/>
    </row>
    <row r="7530" spans="3:54">
      <c r="C7530" s="9"/>
      <c r="F7530" s="9"/>
      <c r="G7530" s="9"/>
      <c r="I7530" s="9"/>
      <c r="L7530" s="9"/>
      <c r="O7530" s="9"/>
      <c r="P7530" s="9"/>
      <c r="R7530" s="9"/>
      <c r="U7530" s="9"/>
      <c r="AP7530" s="9"/>
      <c r="AS7530" s="9"/>
      <c r="AV7530" s="9"/>
      <c r="AW7530" s="9"/>
      <c r="AY7530" s="9"/>
      <c r="BB7530" s="9"/>
    </row>
    <row r="7531" spans="3:54">
      <c r="C7531" s="9"/>
      <c r="F7531" s="9"/>
      <c r="G7531" s="9"/>
      <c r="I7531" s="9"/>
      <c r="L7531" s="9"/>
      <c r="O7531" s="9"/>
      <c r="P7531" s="9"/>
      <c r="R7531" s="9"/>
      <c r="U7531" s="9"/>
      <c r="AP7531" s="9"/>
      <c r="AS7531" s="9"/>
      <c r="AV7531" s="9"/>
      <c r="AW7531" s="9"/>
      <c r="AY7531" s="9"/>
      <c r="BB7531" s="9"/>
    </row>
    <row r="7532" spans="3:54">
      <c r="C7532" s="9"/>
      <c r="F7532" s="9"/>
      <c r="G7532" s="9"/>
      <c r="I7532" s="9"/>
      <c r="L7532" s="9"/>
      <c r="O7532" s="9"/>
      <c r="P7532" s="9"/>
      <c r="R7532" s="9"/>
      <c r="U7532" s="9"/>
      <c r="AP7532" s="9"/>
      <c r="AS7532" s="9"/>
      <c r="AV7532" s="9"/>
      <c r="AW7532" s="9"/>
      <c r="AY7532" s="9"/>
      <c r="BB7532" s="9"/>
    </row>
    <row r="7533" spans="3:54">
      <c r="C7533" s="9"/>
      <c r="F7533" s="9"/>
      <c r="G7533" s="9"/>
      <c r="I7533" s="9"/>
      <c r="L7533" s="9"/>
      <c r="O7533" s="9"/>
      <c r="P7533" s="9"/>
      <c r="R7533" s="9"/>
      <c r="U7533" s="9"/>
      <c r="AP7533" s="9"/>
      <c r="AS7533" s="9"/>
      <c r="AV7533" s="9"/>
      <c r="AW7533" s="9"/>
      <c r="AY7533" s="9"/>
      <c r="BB7533" s="9"/>
    </row>
    <row r="7534" spans="3:54">
      <c r="C7534" s="9"/>
      <c r="F7534" s="9"/>
      <c r="G7534" s="9"/>
      <c r="I7534" s="9"/>
      <c r="L7534" s="9"/>
      <c r="O7534" s="9"/>
      <c r="P7534" s="9"/>
      <c r="R7534" s="9"/>
      <c r="U7534" s="9"/>
      <c r="AP7534" s="9"/>
      <c r="AS7534" s="9"/>
      <c r="AV7534" s="9"/>
      <c r="AW7534" s="9"/>
      <c r="AY7534" s="9"/>
      <c r="BB7534" s="9"/>
    </row>
    <row r="7535" spans="3:54">
      <c r="C7535" s="9"/>
      <c r="F7535" s="9"/>
      <c r="G7535" s="9"/>
      <c r="I7535" s="9"/>
      <c r="L7535" s="9"/>
      <c r="O7535" s="9"/>
      <c r="P7535" s="9"/>
      <c r="R7535" s="9"/>
      <c r="U7535" s="9"/>
      <c r="AP7535" s="9"/>
      <c r="AS7535" s="9"/>
      <c r="AV7535" s="9"/>
      <c r="AW7535" s="9"/>
      <c r="AY7535" s="9"/>
      <c r="BB7535" s="9"/>
    </row>
    <row r="7536" spans="3:54">
      <c r="C7536" s="9"/>
      <c r="F7536" s="9"/>
      <c r="G7536" s="9"/>
      <c r="I7536" s="9"/>
      <c r="L7536" s="9"/>
      <c r="O7536" s="9"/>
      <c r="P7536" s="9"/>
      <c r="R7536" s="9"/>
      <c r="U7536" s="9"/>
      <c r="AP7536" s="9"/>
      <c r="AS7536" s="9"/>
      <c r="AV7536" s="9"/>
      <c r="AW7536" s="9"/>
      <c r="AY7536" s="9"/>
      <c r="BB7536" s="9"/>
    </row>
    <row r="7537" spans="3:54">
      <c r="C7537" s="9"/>
      <c r="F7537" s="9"/>
      <c r="G7537" s="9"/>
      <c r="I7537" s="9"/>
      <c r="L7537" s="9"/>
      <c r="O7537" s="9"/>
      <c r="P7537" s="9"/>
      <c r="R7537" s="9"/>
      <c r="U7537" s="9"/>
      <c r="AP7537" s="9"/>
      <c r="AS7537" s="9"/>
      <c r="AV7537" s="9"/>
      <c r="AW7537" s="9"/>
      <c r="AY7537" s="9"/>
      <c r="BB7537" s="9"/>
    </row>
    <row r="7538" spans="3:54">
      <c r="C7538" s="9"/>
      <c r="F7538" s="9"/>
      <c r="G7538" s="9"/>
      <c r="I7538" s="9"/>
      <c r="L7538" s="9"/>
      <c r="O7538" s="9"/>
      <c r="P7538" s="9"/>
      <c r="R7538" s="9"/>
      <c r="U7538" s="9"/>
      <c r="AP7538" s="9"/>
      <c r="AS7538" s="9"/>
      <c r="AV7538" s="9"/>
      <c r="AW7538" s="9"/>
      <c r="AY7538" s="9"/>
      <c r="BB7538" s="9"/>
    </row>
    <row r="7539" spans="3:54">
      <c r="C7539" s="9"/>
      <c r="F7539" s="9"/>
      <c r="G7539" s="9"/>
      <c r="I7539" s="9"/>
      <c r="L7539" s="9"/>
      <c r="O7539" s="9"/>
      <c r="P7539" s="9"/>
      <c r="R7539" s="9"/>
      <c r="U7539" s="9"/>
      <c r="AP7539" s="9"/>
      <c r="AS7539" s="9"/>
      <c r="AV7539" s="9"/>
      <c r="AW7539" s="9"/>
      <c r="AY7539" s="9"/>
      <c r="BB7539" s="9"/>
    </row>
    <row r="7540" spans="3:54">
      <c r="C7540" s="9"/>
      <c r="F7540" s="9"/>
      <c r="G7540" s="9"/>
      <c r="I7540" s="9"/>
      <c r="L7540" s="9"/>
      <c r="O7540" s="9"/>
      <c r="P7540" s="9"/>
      <c r="R7540" s="9"/>
      <c r="U7540" s="9"/>
      <c r="AP7540" s="9"/>
      <c r="AS7540" s="9"/>
      <c r="AV7540" s="9"/>
      <c r="AW7540" s="9"/>
      <c r="AY7540" s="9"/>
      <c r="BB7540" s="9"/>
    </row>
    <row r="7541" spans="3:54">
      <c r="C7541" s="9"/>
      <c r="F7541" s="9"/>
      <c r="G7541" s="9"/>
      <c r="I7541" s="9"/>
      <c r="L7541" s="9"/>
      <c r="O7541" s="9"/>
      <c r="P7541" s="9"/>
      <c r="R7541" s="9"/>
      <c r="U7541" s="9"/>
      <c r="AP7541" s="9"/>
      <c r="AS7541" s="9"/>
      <c r="AV7541" s="9"/>
      <c r="AW7541" s="9"/>
      <c r="AY7541" s="9"/>
      <c r="BB7541" s="9"/>
    </row>
    <row r="7542" spans="3:54">
      <c r="C7542" s="9"/>
      <c r="F7542" s="9"/>
      <c r="G7542" s="9"/>
      <c r="I7542" s="9"/>
      <c r="L7542" s="9"/>
      <c r="O7542" s="9"/>
      <c r="P7542" s="9"/>
      <c r="R7542" s="9"/>
      <c r="U7542" s="9"/>
      <c r="AP7542" s="9"/>
      <c r="AS7542" s="9"/>
      <c r="AV7542" s="9"/>
      <c r="AW7542" s="9"/>
      <c r="AY7542" s="9"/>
      <c r="BB7542" s="9"/>
    </row>
    <row r="7543" spans="3:54">
      <c r="C7543" s="9"/>
      <c r="F7543" s="9"/>
      <c r="G7543" s="9"/>
      <c r="I7543" s="9"/>
      <c r="L7543" s="9"/>
      <c r="O7543" s="9"/>
      <c r="P7543" s="9"/>
      <c r="R7543" s="9"/>
      <c r="U7543" s="9"/>
      <c r="AP7543" s="9"/>
      <c r="AS7543" s="9"/>
      <c r="AV7543" s="9"/>
      <c r="AW7543" s="9"/>
      <c r="AY7543" s="9"/>
      <c r="BB7543" s="9"/>
    </row>
    <row r="7544" spans="3:54">
      <c r="C7544" s="9"/>
      <c r="F7544" s="9"/>
      <c r="G7544" s="9"/>
      <c r="I7544" s="9"/>
      <c r="L7544" s="9"/>
      <c r="O7544" s="9"/>
      <c r="P7544" s="9"/>
      <c r="R7544" s="9"/>
      <c r="U7544" s="9"/>
      <c r="AP7544" s="9"/>
      <c r="AS7544" s="9"/>
      <c r="AV7544" s="9"/>
      <c r="AW7544" s="9"/>
      <c r="AY7544" s="9"/>
      <c r="BB7544" s="9"/>
    </row>
    <row r="7545" spans="3:54">
      <c r="C7545" s="9"/>
      <c r="F7545" s="9"/>
      <c r="G7545" s="9"/>
      <c r="I7545" s="9"/>
      <c r="L7545" s="9"/>
      <c r="O7545" s="9"/>
      <c r="P7545" s="9"/>
      <c r="R7545" s="9"/>
      <c r="U7545" s="9"/>
      <c r="AP7545" s="9"/>
      <c r="AS7545" s="9"/>
      <c r="AV7545" s="9"/>
      <c r="AW7545" s="9"/>
      <c r="AY7545" s="9"/>
      <c r="BB7545" s="9"/>
    </row>
    <row r="7546" spans="3:54">
      <c r="C7546" s="9"/>
      <c r="F7546" s="9"/>
      <c r="G7546" s="9"/>
      <c r="I7546" s="9"/>
      <c r="L7546" s="9"/>
      <c r="O7546" s="9"/>
      <c r="P7546" s="9"/>
      <c r="R7546" s="9"/>
      <c r="U7546" s="9"/>
      <c r="AP7546" s="9"/>
      <c r="AS7546" s="9"/>
      <c r="AV7546" s="9"/>
      <c r="AW7546" s="9"/>
      <c r="AY7546" s="9"/>
      <c r="BB7546" s="9"/>
    </row>
    <row r="7547" spans="3:54">
      <c r="C7547" s="9"/>
      <c r="F7547" s="9"/>
      <c r="G7547" s="9"/>
      <c r="I7547" s="9"/>
      <c r="L7547" s="9"/>
      <c r="O7547" s="9"/>
      <c r="P7547" s="9"/>
      <c r="R7547" s="9"/>
      <c r="U7547" s="9"/>
      <c r="AP7547" s="9"/>
      <c r="AS7547" s="9"/>
      <c r="AV7547" s="9"/>
      <c r="AW7547" s="9"/>
      <c r="AY7547" s="9"/>
      <c r="BB7547" s="9"/>
    </row>
    <row r="7548" spans="3:54">
      <c r="C7548" s="9"/>
      <c r="F7548" s="9"/>
      <c r="G7548" s="9"/>
      <c r="I7548" s="9"/>
      <c r="L7548" s="9"/>
      <c r="O7548" s="9"/>
      <c r="P7548" s="9"/>
      <c r="R7548" s="9"/>
      <c r="U7548" s="9"/>
      <c r="AP7548" s="9"/>
      <c r="AS7548" s="9"/>
      <c r="AV7548" s="9"/>
      <c r="AW7548" s="9"/>
      <c r="AY7548" s="9"/>
      <c r="BB7548" s="9"/>
    </row>
    <row r="7549" spans="3:54">
      <c r="C7549" s="9"/>
      <c r="F7549" s="9"/>
      <c r="G7549" s="9"/>
      <c r="I7549" s="9"/>
      <c r="L7549" s="9"/>
      <c r="O7549" s="9"/>
      <c r="P7549" s="9"/>
      <c r="R7549" s="9"/>
      <c r="U7549" s="9"/>
      <c r="AP7549" s="9"/>
      <c r="AS7549" s="9"/>
      <c r="AV7549" s="9"/>
      <c r="AW7549" s="9"/>
      <c r="AY7549" s="9"/>
      <c r="BB7549" s="9"/>
    </row>
    <row r="7550" spans="3:54">
      <c r="C7550" s="9"/>
      <c r="F7550" s="9"/>
      <c r="G7550" s="9"/>
      <c r="I7550" s="9"/>
      <c r="L7550" s="9"/>
      <c r="O7550" s="9"/>
      <c r="P7550" s="9"/>
      <c r="R7550" s="9"/>
      <c r="U7550" s="9"/>
      <c r="AP7550" s="9"/>
      <c r="AS7550" s="9"/>
      <c r="AV7550" s="9"/>
      <c r="AW7550" s="9"/>
      <c r="AY7550" s="9"/>
      <c r="BB7550" s="9"/>
    </row>
    <row r="7551" spans="3:54">
      <c r="C7551" s="9"/>
      <c r="F7551" s="9"/>
      <c r="G7551" s="9"/>
      <c r="I7551" s="9"/>
      <c r="L7551" s="9"/>
      <c r="O7551" s="9"/>
      <c r="P7551" s="9"/>
      <c r="R7551" s="9"/>
      <c r="U7551" s="9"/>
      <c r="AP7551" s="9"/>
      <c r="AS7551" s="9"/>
      <c r="AV7551" s="9"/>
      <c r="AW7551" s="9"/>
      <c r="AY7551" s="9"/>
      <c r="BB7551" s="9"/>
    </row>
    <row r="7552" spans="3:54">
      <c r="C7552" s="9"/>
      <c r="F7552" s="9"/>
      <c r="G7552" s="9"/>
      <c r="I7552" s="9"/>
      <c r="L7552" s="9"/>
      <c r="O7552" s="9"/>
      <c r="P7552" s="9"/>
      <c r="R7552" s="9"/>
      <c r="U7552" s="9"/>
      <c r="AP7552" s="9"/>
      <c r="AS7552" s="9"/>
      <c r="AV7552" s="9"/>
      <c r="AW7552" s="9"/>
      <c r="AY7552" s="9"/>
      <c r="BB7552" s="9"/>
    </row>
    <row r="7553" spans="3:54">
      <c r="C7553" s="9"/>
      <c r="F7553" s="9"/>
      <c r="G7553" s="9"/>
      <c r="I7553" s="9"/>
      <c r="L7553" s="9"/>
      <c r="O7553" s="9"/>
      <c r="P7553" s="9"/>
      <c r="R7553" s="9"/>
      <c r="U7553" s="9"/>
      <c r="AP7553" s="9"/>
      <c r="AS7553" s="9"/>
      <c r="AV7553" s="9"/>
      <c r="AW7553" s="9"/>
      <c r="AY7553" s="9"/>
      <c r="BB7553" s="9"/>
    </row>
    <row r="7554" spans="3:54">
      <c r="C7554" s="9"/>
      <c r="F7554" s="9"/>
      <c r="G7554" s="9"/>
      <c r="I7554" s="9"/>
      <c r="L7554" s="9"/>
      <c r="O7554" s="9"/>
      <c r="P7554" s="9"/>
      <c r="R7554" s="9"/>
      <c r="U7554" s="9"/>
      <c r="AP7554" s="9"/>
      <c r="AS7554" s="9"/>
      <c r="AV7554" s="9"/>
      <c r="AW7554" s="9"/>
      <c r="AY7554" s="9"/>
      <c r="BB7554" s="9"/>
    </row>
    <row r="7555" spans="3:54">
      <c r="C7555" s="9"/>
      <c r="F7555" s="9"/>
      <c r="G7555" s="9"/>
      <c r="I7555" s="9"/>
      <c r="L7555" s="9"/>
      <c r="O7555" s="9"/>
      <c r="P7555" s="9"/>
      <c r="R7555" s="9"/>
      <c r="U7555" s="9"/>
      <c r="AP7555" s="9"/>
      <c r="AS7555" s="9"/>
      <c r="AV7555" s="9"/>
      <c r="AW7555" s="9"/>
      <c r="AY7555" s="9"/>
      <c r="BB7555" s="9"/>
    </row>
    <row r="7556" spans="3:54">
      <c r="C7556" s="9"/>
      <c r="F7556" s="9"/>
      <c r="G7556" s="9"/>
      <c r="I7556" s="9"/>
      <c r="L7556" s="9"/>
      <c r="O7556" s="9"/>
      <c r="P7556" s="9"/>
      <c r="R7556" s="9"/>
      <c r="U7556" s="9"/>
      <c r="AP7556" s="9"/>
      <c r="AS7556" s="9"/>
      <c r="AV7556" s="9"/>
      <c r="AW7556" s="9"/>
      <c r="AY7556" s="9"/>
      <c r="BB7556" s="9"/>
    </row>
    <row r="7557" spans="3:54">
      <c r="C7557" s="9"/>
      <c r="F7557" s="9"/>
      <c r="G7557" s="9"/>
      <c r="I7557" s="9"/>
      <c r="L7557" s="9"/>
      <c r="O7557" s="9"/>
      <c r="P7557" s="9"/>
      <c r="R7557" s="9"/>
      <c r="U7557" s="9"/>
      <c r="AP7557" s="9"/>
      <c r="AS7557" s="9"/>
      <c r="AV7557" s="9"/>
      <c r="AW7557" s="9"/>
      <c r="AY7557" s="9"/>
      <c r="BB7557" s="9"/>
    </row>
    <row r="7558" spans="3:54">
      <c r="C7558" s="9"/>
      <c r="F7558" s="9"/>
      <c r="G7558" s="9"/>
      <c r="I7558" s="9"/>
      <c r="L7558" s="9"/>
      <c r="O7558" s="9"/>
      <c r="P7558" s="9"/>
      <c r="R7558" s="9"/>
      <c r="U7558" s="9"/>
      <c r="AP7558" s="9"/>
      <c r="AS7558" s="9"/>
      <c r="AV7558" s="9"/>
      <c r="AW7558" s="9"/>
      <c r="AY7558" s="9"/>
      <c r="BB7558" s="9"/>
    </row>
    <row r="7559" spans="3:54">
      <c r="C7559" s="9"/>
      <c r="F7559" s="9"/>
      <c r="G7559" s="9"/>
      <c r="I7559" s="9"/>
      <c r="L7559" s="9"/>
      <c r="O7559" s="9"/>
      <c r="P7559" s="9"/>
      <c r="R7559" s="9"/>
      <c r="U7559" s="9"/>
      <c r="AP7559" s="9"/>
      <c r="AS7559" s="9"/>
      <c r="AV7559" s="9"/>
      <c r="AW7559" s="9"/>
      <c r="AY7559" s="9"/>
      <c r="BB7559" s="9"/>
    </row>
    <row r="7560" spans="3:54">
      <c r="C7560" s="9"/>
      <c r="F7560" s="9"/>
      <c r="G7560" s="9"/>
      <c r="I7560" s="9"/>
      <c r="L7560" s="9"/>
      <c r="O7560" s="9"/>
      <c r="P7560" s="9"/>
      <c r="R7560" s="9"/>
      <c r="U7560" s="9"/>
      <c r="AP7560" s="9"/>
      <c r="AS7560" s="9"/>
      <c r="AV7560" s="9"/>
      <c r="AW7560" s="9"/>
      <c r="AY7560" s="9"/>
      <c r="BB7560" s="9"/>
    </row>
    <row r="7561" spans="3:54">
      <c r="C7561" s="9"/>
      <c r="F7561" s="9"/>
      <c r="G7561" s="9"/>
      <c r="I7561" s="9"/>
      <c r="L7561" s="9"/>
      <c r="O7561" s="9"/>
      <c r="P7561" s="9"/>
      <c r="R7561" s="9"/>
      <c r="U7561" s="9"/>
      <c r="AP7561" s="9"/>
      <c r="AS7561" s="9"/>
      <c r="AV7561" s="9"/>
      <c r="AW7561" s="9"/>
      <c r="AY7561" s="9"/>
      <c r="BB7561" s="9"/>
    </row>
    <row r="7562" spans="3:54">
      <c r="C7562" s="9"/>
      <c r="F7562" s="9"/>
      <c r="G7562" s="9"/>
      <c r="I7562" s="9"/>
      <c r="L7562" s="9"/>
      <c r="O7562" s="9"/>
      <c r="P7562" s="9"/>
      <c r="R7562" s="9"/>
      <c r="U7562" s="9"/>
      <c r="AP7562" s="9"/>
      <c r="AS7562" s="9"/>
      <c r="AV7562" s="9"/>
      <c r="AW7562" s="9"/>
      <c r="AY7562" s="9"/>
      <c r="BB7562" s="9"/>
    </row>
    <row r="7563" spans="3:54">
      <c r="C7563" s="9"/>
      <c r="F7563" s="9"/>
      <c r="G7563" s="9"/>
      <c r="I7563" s="9"/>
      <c r="L7563" s="9"/>
      <c r="O7563" s="9"/>
      <c r="P7563" s="9"/>
      <c r="R7563" s="9"/>
      <c r="U7563" s="9"/>
      <c r="AP7563" s="9"/>
      <c r="AS7563" s="9"/>
      <c r="AV7563" s="9"/>
      <c r="AW7563" s="9"/>
      <c r="AY7563" s="9"/>
      <c r="BB7563" s="9"/>
    </row>
    <row r="7564" spans="3:54">
      <c r="C7564" s="9"/>
      <c r="F7564" s="9"/>
      <c r="G7564" s="9"/>
      <c r="I7564" s="9"/>
      <c r="L7564" s="9"/>
      <c r="O7564" s="9"/>
      <c r="P7564" s="9"/>
      <c r="R7564" s="9"/>
      <c r="U7564" s="9"/>
      <c r="AP7564" s="9"/>
      <c r="AS7564" s="9"/>
      <c r="AV7564" s="9"/>
      <c r="AW7564" s="9"/>
      <c r="AY7564" s="9"/>
      <c r="BB7564" s="9"/>
    </row>
    <row r="7565" spans="3:54">
      <c r="C7565" s="9"/>
      <c r="F7565" s="9"/>
      <c r="G7565" s="9"/>
      <c r="I7565" s="9"/>
      <c r="L7565" s="9"/>
      <c r="O7565" s="9"/>
      <c r="P7565" s="9"/>
      <c r="R7565" s="9"/>
      <c r="U7565" s="9"/>
      <c r="AP7565" s="9"/>
      <c r="AS7565" s="9"/>
      <c r="AV7565" s="9"/>
      <c r="AW7565" s="9"/>
      <c r="AY7565" s="9"/>
      <c r="BB7565" s="9"/>
    </row>
    <row r="7566" spans="3:54">
      <c r="C7566" s="9"/>
      <c r="F7566" s="9"/>
      <c r="G7566" s="9"/>
      <c r="I7566" s="9"/>
      <c r="L7566" s="9"/>
      <c r="O7566" s="9"/>
      <c r="P7566" s="9"/>
      <c r="R7566" s="9"/>
      <c r="U7566" s="9"/>
      <c r="AP7566" s="9"/>
      <c r="AS7566" s="9"/>
      <c r="AV7566" s="9"/>
      <c r="AW7566" s="9"/>
      <c r="AY7566" s="9"/>
      <c r="BB7566" s="9"/>
    </row>
    <row r="7567" spans="3:54">
      <c r="C7567" s="9"/>
      <c r="F7567" s="9"/>
      <c r="G7567" s="9"/>
      <c r="I7567" s="9"/>
      <c r="L7567" s="9"/>
      <c r="O7567" s="9"/>
      <c r="P7567" s="9"/>
      <c r="R7567" s="9"/>
      <c r="U7567" s="9"/>
      <c r="AP7567" s="9"/>
      <c r="AS7567" s="9"/>
      <c r="AV7567" s="9"/>
      <c r="AW7567" s="9"/>
      <c r="AY7567" s="9"/>
      <c r="BB7567" s="9"/>
    </row>
    <row r="7568" spans="3:54">
      <c r="C7568" s="9"/>
      <c r="F7568" s="9"/>
      <c r="G7568" s="9"/>
      <c r="I7568" s="9"/>
      <c r="L7568" s="9"/>
      <c r="O7568" s="9"/>
      <c r="P7568" s="9"/>
      <c r="R7568" s="9"/>
      <c r="U7568" s="9"/>
      <c r="AP7568" s="9"/>
      <c r="AS7568" s="9"/>
      <c r="AV7568" s="9"/>
      <c r="AW7568" s="9"/>
      <c r="AY7568" s="9"/>
      <c r="BB7568" s="9"/>
    </row>
    <row r="7569" spans="3:54">
      <c r="C7569" s="9"/>
      <c r="F7569" s="9"/>
      <c r="G7569" s="9"/>
      <c r="I7569" s="9"/>
      <c r="L7569" s="9"/>
      <c r="O7569" s="9"/>
      <c r="P7569" s="9"/>
      <c r="R7569" s="9"/>
      <c r="U7569" s="9"/>
      <c r="AP7569" s="9"/>
      <c r="AS7569" s="9"/>
      <c r="AV7569" s="9"/>
      <c r="AW7569" s="9"/>
      <c r="AY7569" s="9"/>
      <c r="BB7569" s="9"/>
    </row>
    <row r="7570" spans="3:54">
      <c r="C7570" s="9"/>
      <c r="F7570" s="9"/>
      <c r="G7570" s="9"/>
      <c r="I7570" s="9"/>
      <c r="L7570" s="9"/>
      <c r="O7570" s="9"/>
      <c r="P7570" s="9"/>
      <c r="R7570" s="9"/>
      <c r="U7570" s="9"/>
      <c r="AP7570" s="9"/>
      <c r="AS7570" s="9"/>
      <c r="AV7570" s="9"/>
      <c r="AW7570" s="9"/>
      <c r="AY7570" s="9"/>
      <c r="BB7570" s="9"/>
    </row>
    <row r="7571" spans="3:54">
      <c r="C7571" s="9"/>
      <c r="F7571" s="9"/>
      <c r="G7571" s="9"/>
      <c r="I7571" s="9"/>
      <c r="L7571" s="9"/>
      <c r="O7571" s="9"/>
      <c r="P7571" s="9"/>
      <c r="R7571" s="9"/>
      <c r="U7571" s="9"/>
      <c r="AP7571" s="9"/>
      <c r="AS7571" s="9"/>
      <c r="AV7571" s="9"/>
      <c r="AW7571" s="9"/>
      <c r="AY7571" s="9"/>
      <c r="BB7571" s="9"/>
    </row>
    <row r="7572" spans="3:54">
      <c r="C7572" s="9"/>
      <c r="F7572" s="9"/>
      <c r="G7572" s="9"/>
      <c r="I7572" s="9"/>
      <c r="L7572" s="9"/>
      <c r="O7572" s="9"/>
      <c r="P7572" s="9"/>
      <c r="R7572" s="9"/>
      <c r="U7572" s="9"/>
      <c r="AP7572" s="9"/>
      <c r="AS7572" s="9"/>
      <c r="AV7572" s="9"/>
      <c r="AW7572" s="9"/>
      <c r="AY7572" s="9"/>
      <c r="BB7572" s="9"/>
    </row>
    <row r="7573" spans="3:54">
      <c r="C7573" s="9"/>
      <c r="F7573" s="9"/>
      <c r="G7573" s="9"/>
      <c r="I7573" s="9"/>
      <c r="L7573" s="9"/>
      <c r="O7573" s="9"/>
      <c r="P7573" s="9"/>
      <c r="R7573" s="9"/>
      <c r="U7573" s="9"/>
      <c r="AP7573" s="9"/>
      <c r="AS7573" s="9"/>
      <c r="AV7573" s="9"/>
      <c r="AW7573" s="9"/>
      <c r="AY7573" s="9"/>
      <c r="BB7573" s="9"/>
    </row>
    <row r="7574" spans="3:54">
      <c r="C7574" s="9"/>
      <c r="F7574" s="9"/>
      <c r="G7574" s="9"/>
      <c r="I7574" s="9"/>
      <c r="L7574" s="9"/>
      <c r="O7574" s="9"/>
      <c r="P7574" s="9"/>
      <c r="R7574" s="9"/>
      <c r="U7574" s="9"/>
      <c r="AP7574" s="9"/>
      <c r="AS7574" s="9"/>
      <c r="AV7574" s="9"/>
      <c r="AW7574" s="9"/>
      <c r="AY7574" s="9"/>
      <c r="BB7574" s="9"/>
    </row>
    <row r="7575" spans="3:54">
      <c r="C7575" s="9"/>
      <c r="F7575" s="9"/>
      <c r="G7575" s="9"/>
      <c r="I7575" s="9"/>
      <c r="L7575" s="9"/>
      <c r="O7575" s="9"/>
      <c r="P7575" s="9"/>
      <c r="R7575" s="9"/>
      <c r="U7575" s="9"/>
      <c r="AP7575" s="9"/>
      <c r="AS7575" s="9"/>
      <c r="AV7575" s="9"/>
      <c r="AW7575" s="9"/>
      <c r="AY7575" s="9"/>
      <c r="BB7575" s="9"/>
    </row>
    <row r="7576" spans="3:54">
      <c r="C7576" s="9"/>
      <c r="F7576" s="9"/>
      <c r="G7576" s="9"/>
      <c r="I7576" s="9"/>
      <c r="L7576" s="9"/>
      <c r="O7576" s="9"/>
      <c r="P7576" s="9"/>
      <c r="R7576" s="9"/>
      <c r="U7576" s="9"/>
      <c r="AP7576" s="9"/>
      <c r="AS7576" s="9"/>
      <c r="AV7576" s="9"/>
      <c r="AW7576" s="9"/>
      <c r="AY7576" s="9"/>
      <c r="BB7576" s="9"/>
    </row>
    <row r="7577" spans="3:54">
      <c r="C7577" s="9"/>
      <c r="F7577" s="9"/>
      <c r="G7577" s="9"/>
      <c r="I7577" s="9"/>
      <c r="L7577" s="9"/>
      <c r="O7577" s="9"/>
      <c r="P7577" s="9"/>
      <c r="R7577" s="9"/>
      <c r="U7577" s="9"/>
      <c r="AP7577" s="9"/>
      <c r="AS7577" s="9"/>
      <c r="AV7577" s="9"/>
      <c r="AW7577" s="9"/>
      <c r="AY7577" s="9"/>
      <c r="BB7577" s="9"/>
    </row>
    <row r="7578" spans="3:54">
      <c r="C7578" s="9"/>
      <c r="F7578" s="9"/>
      <c r="G7578" s="9"/>
      <c r="I7578" s="9"/>
      <c r="L7578" s="9"/>
      <c r="O7578" s="9"/>
      <c r="P7578" s="9"/>
      <c r="R7578" s="9"/>
      <c r="U7578" s="9"/>
      <c r="AP7578" s="9"/>
      <c r="AS7578" s="9"/>
      <c r="AV7578" s="9"/>
      <c r="AW7578" s="9"/>
      <c r="AY7578" s="9"/>
      <c r="BB7578" s="9"/>
    </row>
    <row r="7579" spans="3:54">
      <c r="C7579" s="9"/>
      <c r="F7579" s="9"/>
      <c r="G7579" s="9"/>
      <c r="I7579" s="9"/>
      <c r="L7579" s="9"/>
      <c r="O7579" s="9"/>
      <c r="P7579" s="9"/>
      <c r="R7579" s="9"/>
      <c r="U7579" s="9"/>
      <c r="AP7579" s="9"/>
      <c r="AS7579" s="9"/>
      <c r="AV7579" s="9"/>
      <c r="AW7579" s="9"/>
      <c r="AY7579" s="9"/>
      <c r="BB7579" s="9"/>
    </row>
    <row r="7580" spans="3:54">
      <c r="C7580" s="9"/>
      <c r="F7580" s="9"/>
      <c r="G7580" s="9"/>
      <c r="I7580" s="9"/>
      <c r="L7580" s="9"/>
      <c r="O7580" s="9"/>
      <c r="P7580" s="9"/>
      <c r="R7580" s="9"/>
      <c r="U7580" s="9"/>
      <c r="AP7580" s="9"/>
      <c r="AS7580" s="9"/>
      <c r="AV7580" s="9"/>
      <c r="AW7580" s="9"/>
      <c r="AY7580" s="9"/>
      <c r="BB7580" s="9"/>
    </row>
    <row r="7581" spans="3:54">
      <c r="C7581" s="9"/>
      <c r="F7581" s="9"/>
      <c r="G7581" s="9"/>
      <c r="I7581" s="9"/>
      <c r="L7581" s="9"/>
      <c r="O7581" s="9"/>
      <c r="P7581" s="9"/>
      <c r="R7581" s="9"/>
      <c r="U7581" s="9"/>
      <c r="AP7581" s="9"/>
      <c r="AS7581" s="9"/>
      <c r="AV7581" s="9"/>
      <c r="AW7581" s="9"/>
      <c r="AY7581" s="9"/>
      <c r="BB7581" s="9"/>
    </row>
    <row r="7582" spans="3:54">
      <c r="C7582" s="9"/>
      <c r="F7582" s="9"/>
      <c r="G7582" s="9"/>
      <c r="I7582" s="9"/>
      <c r="L7582" s="9"/>
      <c r="O7582" s="9"/>
      <c r="P7582" s="9"/>
      <c r="R7582" s="9"/>
      <c r="U7582" s="9"/>
      <c r="AP7582" s="9"/>
      <c r="AS7582" s="9"/>
      <c r="AV7582" s="9"/>
      <c r="AW7582" s="9"/>
      <c r="AY7582" s="9"/>
      <c r="BB7582" s="9"/>
    </row>
    <row r="7583" spans="3:54">
      <c r="C7583" s="9"/>
      <c r="F7583" s="9"/>
      <c r="G7583" s="9"/>
      <c r="I7583" s="9"/>
      <c r="L7583" s="9"/>
      <c r="O7583" s="9"/>
      <c r="P7583" s="9"/>
      <c r="R7583" s="9"/>
      <c r="U7583" s="9"/>
      <c r="AP7583" s="9"/>
      <c r="AS7583" s="9"/>
      <c r="AV7583" s="9"/>
      <c r="AW7583" s="9"/>
      <c r="AY7583" s="9"/>
      <c r="BB7583" s="9"/>
    </row>
    <row r="7584" spans="3:54">
      <c r="C7584" s="9"/>
      <c r="F7584" s="9"/>
      <c r="G7584" s="9"/>
      <c r="I7584" s="9"/>
      <c r="L7584" s="9"/>
      <c r="O7584" s="9"/>
      <c r="P7584" s="9"/>
      <c r="R7584" s="9"/>
      <c r="U7584" s="9"/>
      <c r="AP7584" s="9"/>
      <c r="AS7584" s="9"/>
      <c r="AV7584" s="9"/>
      <c r="AW7584" s="9"/>
      <c r="AY7584" s="9"/>
      <c r="BB7584" s="9"/>
    </row>
    <row r="7585" spans="3:54">
      <c r="C7585" s="9"/>
      <c r="F7585" s="9"/>
      <c r="G7585" s="9"/>
      <c r="I7585" s="9"/>
      <c r="L7585" s="9"/>
      <c r="O7585" s="9"/>
      <c r="P7585" s="9"/>
      <c r="R7585" s="9"/>
      <c r="U7585" s="9"/>
      <c r="AP7585" s="9"/>
      <c r="AS7585" s="9"/>
      <c r="AV7585" s="9"/>
      <c r="AW7585" s="9"/>
      <c r="AY7585" s="9"/>
      <c r="BB7585" s="9"/>
    </row>
    <row r="7586" spans="3:54">
      <c r="C7586" s="9"/>
      <c r="F7586" s="9"/>
      <c r="G7586" s="9"/>
      <c r="I7586" s="9"/>
      <c r="L7586" s="9"/>
      <c r="O7586" s="9"/>
      <c r="P7586" s="9"/>
      <c r="R7586" s="9"/>
      <c r="U7586" s="9"/>
      <c r="AP7586" s="9"/>
      <c r="AS7586" s="9"/>
      <c r="AV7586" s="9"/>
      <c r="AW7586" s="9"/>
      <c r="AY7586" s="9"/>
      <c r="BB7586" s="9"/>
    </row>
    <row r="7587" spans="3:54">
      <c r="C7587" s="9"/>
      <c r="F7587" s="9"/>
      <c r="G7587" s="9"/>
      <c r="I7587" s="9"/>
      <c r="L7587" s="9"/>
      <c r="O7587" s="9"/>
      <c r="P7587" s="9"/>
      <c r="R7587" s="9"/>
      <c r="U7587" s="9"/>
      <c r="AP7587" s="9"/>
      <c r="AS7587" s="9"/>
      <c r="AV7587" s="9"/>
      <c r="AW7587" s="9"/>
      <c r="AY7587" s="9"/>
      <c r="BB7587" s="9"/>
    </row>
    <row r="7588" spans="3:54">
      <c r="C7588" s="9"/>
      <c r="F7588" s="9"/>
      <c r="G7588" s="9"/>
      <c r="I7588" s="9"/>
      <c r="L7588" s="9"/>
      <c r="O7588" s="9"/>
      <c r="P7588" s="9"/>
      <c r="R7588" s="9"/>
      <c r="U7588" s="9"/>
      <c r="AP7588" s="9"/>
      <c r="AS7588" s="9"/>
      <c r="AV7588" s="9"/>
      <c r="AW7588" s="9"/>
      <c r="AY7588" s="9"/>
      <c r="BB7588" s="9"/>
    </row>
    <row r="7589" spans="3:54">
      <c r="C7589" s="9"/>
      <c r="F7589" s="9"/>
      <c r="G7589" s="9"/>
      <c r="I7589" s="9"/>
      <c r="L7589" s="9"/>
      <c r="O7589" s="9"/>
      <c r="P7589" s="9"/>
      <c r="R7589" s="9"/>
      <c r="U7589" s="9"/>
      <c r="AP7589" s="9"/>
      <c r="AS7589" s="9"/>
      <c r="AV7589" s="9"/>
      <c r="AW7589" s="9"/>
      <c r="AY7589" s="9"/>
      <c r="BB7589" s="9"/>
    </row>
    <row r="7590" spans="3:54">
      <c r="C7590" s="9"/>
      <c r="F7590" s="9"/>
      <c r="G7590" s="9"/>
      <c r="I7590" s="9"/>
      <c r="L7590" s="9"/>
      <c r="O7590" s="9"/>
      <c r="P7590" s="9"/>
      <c r="R7590" s="9"/>
      <c r="U7590" s="9"/>
      <c r="AP7590" s="9"/>
      <c r="AS7590" s="9"/>
      <c r="AV7590" s="9"/>
      <c r="AW7590" s="9"/>
      <c r="AY7590" s="9"/>
      <c r="BB7590" s="9"/>
    </row>
    <row r="7591" spans="3:54">
      <c r="C7591" s="9"/>
      <c r="F7591" s="9"/>
      <c r="G7591" s="9"/>
      <c r="I7591" s="9"/>
      <c r="L7591" s="9"/>
      <c r="O7591" s="9"/>
      <c r="P7591" s="9"/>
      <c r="R7591" s="9"/>
      <c r="U7591" s="9"/>
      <c r="AP7591" s="9"/>
      <c r="AS7591" s="9"/>
      <c r="AV7591" s="9"/>
      <c r="AW7591" s="9"/>
      <c r="AY7591" s="9"/>
      <c r="BB7591" s="9"/>
    </row>
    <row r="7592" spans="3:54">
      <c r="C7592" s="9"/>
      <c r="F7592" s="9"/>
      <c r="G7592" s="9"/>
      <c r="I7592" s="9"/>
      <c r="L7592" s="9"/>
      <c r="O7592" s="9"/>
      <c r="P7592" s="9"/>
      <c r="R7592" s="9"/>
      <c r="U7592" s="9"/>
      <c r="AP7592" s="9"/>
      <c r="AS7592" s="9"/>
      <c r="AV7592" s="9"/>
      <c r="AW7592" s="9"/>
      <c r="AY7592" s="9"/>
      <c r="BB7592" s="9"/>
    </row>
    <row r="7593" spans="3:54">
      <c r="C7593" s="9"/>
      <c r="F7593" s="9"/>
      <c r="G7593" s="9"/>
      <c r="I7593" s="9"/>
      <c r="L7593" s="9"/>
      <c r="O7593" s="9"/>
      <c r="P7593" s="9"/>
      <c r="R7593" s="9"/>
      <c r="U7593" s="9"/>
      <c r="AP7593" s="9"/>
      <c r="AS7593" s="9"/>
      <c r="AV7593" s="9"/>
      <c r="AW7593" s="9"/>
      <c r="AY7593" s="9"/>
      <c r="BB7593" s="9"/>
    </row>
    <row r="7594" spans="3:54">
      <c r="C7594" s="9"/>
      <c r="F7594" s="9"/>
      <c r="G7594" s="9"/>
      <c r="I7594" s="9"/>
      <c r="L7594" s="9"/>
      <c r="O7594" s="9"/>
      <c r="P7594" s="9"/>
      <c r="R7594" s="9"/>
      <c r="U7594" s="9"/>
      <c r="AP7594" s="9"/>
      <c r="AS7594" s="9"/>
      <c r="AV7594" s="9"/>
      <c r="AW7594" s="9"/>
      <c r="AY7594" s="9"/>
      <c r="BB7594" s="9"/>
    </row>
    <row r="7595" spans="3:54">
      <c r="C7595" s="9"/>
      <c r="F7595" s="9"/>
      <c r="G7595" s="9"/>
      <c r="I7595" s="9"/>
      <c r="L7595" s="9"/>
      <c r="O7595" s="9"/>
      <c r="P7595" s="9"/>
      <c r="R7595" s="9"/>
      <c r="U7595" s="9"/>
      <c r="AP7595" s="9"/>
      <c r="AS7595" s="9"/>
      <c r="AV7595" s="9"/>
      <c r="AW7595" s="9"/>
      <c r="AY7595" s="9"/>
      <c r="BB7595" s="9"/>
    </row>
    <row r="7596" spans="3:54">
      <c r="C7596" s="9"/>
      <c r="F7596" s="9"/>
      <c r="G7596" s="9"/>
      <c r="I7596" s="9"/>
      <c r="L7596" s="9"/>
      <c r="O7596" s="9"/>
      <c r="P7596" s="9"/>
      <c r="R7596" s="9"/>
      <c r="U7596" s="9"/>
      <c r="AP7596" s="9"/>
      <c r="AS7596" s="9"/>
      <c r="AV7596" s="9"/>
      <c r="AW7596" s="9"/>
      <c r="AY7596" s="9"/>
      <c r="BB7596" s="9"/>
    </row>
    <row r="7597" spans="3:54">
      <c r="C7597" s="9"/>
      <c r="F7597" s="9"/>
      <c r="G7597" s="9"/>
      <c r="I7597" s="9"/>
      <c r="L7597" s="9"/>
      <c r="O7597" s="9"/>
      <c r="P7597" s="9"/>
      <c r="R7597" s="9"/>
      <c r="U7597" s="9"/>
      <c r="AP7597" s="9"/>
      <c r="AS7597" s="9"/>
      <c r="AV7597" s="9"/>
      <c r="AW7597" s="9"/>
      <c r="AY7597" s="9"/>
      <c r="BB7597" s="9"/>
    </row>
    <row r="7598" spans="3:54">
      <c r="C7598" s="9"/>
      <c r="F7598" s="9"/>
      <c r="G7598" s="9"/>
      <c r="I7598" s="9"/>
      <c r="L7598" s="9"/>
      <c r="O7598" s="9"/>
      <c r="P7598" s="9"/>
      <c r="R7598" s="9"/>
      <c r="U7598" s="9"/>
      <c r="AP7598" s="9"/>
      <c r="AS7598" s="9"/>
      <c r="AV7598" s="9"/>
      <c r="AW7598" s="9"/>
      <c r="AY7598" s="9"/>
      <c r="BB7598" s="9"/>
    </row>
    <row r="7599" spans="3:54">
      <c r="C7599" s="9"/>
      <c r="F7599" s="9"/>
      <c r="G7599" s="9"/>
      <c r="I7599" s="9"/>
      <c r="L7599" s="9"/>
      <c r="O7599" s="9"/>
      <c r="P7599" s="9"/>
      <c r="R7599" s="9"/>
      <c r="U7599" s="9"/>
      <c r="AP7599" s="9"/>
      <c r="AS7599" s="9"/>
      <c r="AV7599" s="9"/>
      <c r="AW7599" s="9"/>
      <c r="AY7599" s="9"/>
      <c r="BB7599" s="9"/>
    </row>
    <row r="7600" spans="3:54">
      <c r="C7600" s="9"/>
      <c r="F7600" s="9"/>
      <c r="G7600" s="9"/>
      <c r="I7600" s="9"/>
      <c r="L7600" s="9"/>
      <c r="O7600" s="9"/>
      <c r="P7600" s="9"/>
      <c r="R7600" s="9"/>
      <c r="U7600" s="9"/>
      <c r="AP7600" s="9"/>
      <c r="AS7600" s="9"/>
      <c r="AV7600" s="9"/>
      <c r="AW7600" s="9"/>
      <c r="AY7600" s="9"/>
      <c r="BB7600" s="9"/>
    </row>
    <row r="7601" spans="3:54">
      <c r="C7601" s="9"/>
      <c r="F7601" s="9"/>
      <c r="G7601" s="9"/>
      <c r="I7601" s="9"/>
      <c r="L7601" s="9"/>
      <c r="O7601" s="9"/>
      <c r="P7601" s="9"/>
      <c r="R7601" s="9"/>
      <c r="U7601" s="9"/>
      <c r="AP7601" s="9"/>
      <c r="AS7601" s="9"/>
      <c r="AV7601" s="9"/>
      <c r="AW7601" s="9"/>
      <c r="AY7601" s="9"/>
      <c r="BB7601" s="9"/>
    </row>
    <row r="7602" spans="3:54">
      <c r="C7602" s="9"/>
      <c r="F7602" s="9"/>
      <c r="G7602" s="9"/>
      <c r="I7602" s="9"/>
      <c r="L7602" s="9"/>
      <c r="O7602" s="9"/>
      <c r="P7602" s="9"/>
      <c r="R7602" s="9"/>
      <c r="U7602" s="9"/>
      <c r="AP7602" s="9"/>
      <c r="AS7602" s="9"/>
      <c r="AV7602" s="9"/>
      <c r="AW7602" s="9"/>
      <c r="AY7602" s="9"/>
      <c r="BB7602" s="9"/>
    </row>
    <row r="7603" spans="3:54">
      <c r="C7603" s="9"/>
      <c r="F7603" s="9"/>
      <c r="G7603" s="9"/>
      <c r="I7603" s="9"/>
      <c r="L7603" s="9"/>
      <c r="O7603" s="9"/>
      <c r="P7603" s="9"/>
      <c r="R7603" s="9"/>
      <c r="U7603" s="9"/>
      <c r="AP7603" s="9"/>
      <c r="AS7603" s="9"/>
      <c r="AV7603" s="9"/>
      <c r="AW7603" s="9"/>
      <c r="AY7603" s="9"/>
      <c r="BB7603" s="9"/>
    </row>
    <row r="7604" spans="3:54">
      <c r="C7604" s="9"/>
      <c r="F7604" s="9"/>
      <c r="G7604" s="9"/>
      <c r="I7604" s="9"/>
      <c r="L7604" s="9"/>
      <c r="O7604" s="9"/>
      <c r="P7604" s="9"/>
      <c r="R7604" s="9"/>
      <c r="U7604" s="9"/>
      <c r="AP7604" s="9"/>
      <c r="AS7604" s="9"/>
      <c r="AV7604" s="9"/>
      <c r="AW7604" s="9"/>
      <c r="AY7604" s="9"/>
      <c r="BB7604" s="9"/>
    </row>
    <row r="7605" spans="3:54">
      <c r="C7605" s="9"/>
      <c r="F7605" s="9"/>
      <c r="G7605" s="9"/>
      <c r="I7605" s="9"/>
      <c r="L7605" s="9"/>
      <c r="O7605" s="9"/>
      <c r="P7605" s="9"/>
      <c r="R7605" s="9"/>
      <c r="U7605" s="9"/>
      <c r="AP7605" s="9"/>
      <c r="AS7605" s="9"/>
      <c r="AV7605" s="9"/>
      <c r="AW7605" s="9"/>
      <c r="AY7605" s="9"/>
      <c r="BB7605" s="9"/>
    </row>
    <row r="7606" spans="3:54">
      <c r="C7606" s="9"/>
      <c r="F7606" s="9"/>
      <c r="G7606" s="9"/>
      <c r="I7606" s="9"/>
      <c r="L7606" s="9"/>
      <c r="O7606" s="9"/>
      <c r="P7606" s="9"/>
      <c r="R7606" s="9"/>
      <c r="U7606" s="9"/>
      <c r="AP7606" s="9"/>
      <c r="AS7606" s="9"/>
      <c r="AV7606" s="9"/>
      <c r="AW7606" s="9"/>
      <c r="AY7606" s="9"/>
      <c r="BB7606" s="9"/>
    </row>
    <row r="7607" spans="3:54">
      <c r="C7607" s="9"/>
      <c r="F7607" s="9"/>
      <c r="G7607" s="9"/>
      <c r="I7607" s="9"/>
      <c r="L7607" s="9"/>
      <c r="O7607" s="9"/>
      <c r="P7607" s="9"/>
      <c r="R7607" s="9"/>
      <c r="U7607" s="9"/>
      <c r="AP7607" s="9"/>
      <c r="AS7607" s="9"/>
      <c r="AV7607" s="9"/>
      <c r="AW7607" s="9"/>
      <c r="AY7607" s="9"/>
      <c r="BB7607" s="9"/>
    </row>
    <row r="7608" spans="3:54">
      <c r="C7608" s="9"/>
      <c r="F7608" s="9"/>
      <c r="G7608" s="9"/>
      <c r="I7608" s="9"/>
      <c r="L7608" s="9"/>
      <c r="O7608" s="9"/>
      <c r="P7608" s="9"/>
      <c r="R7608" s="9"/>
      <c r="U7608" s="9"/>
      <c r="AP7608" s="9"/>
      <c r="AS7608" s="9"/>
      <c r="AV7608" s="9"/>
      <c r="AW7608" s="9"/>
      <c r="AY7608" s="9"/>
      <c r="BB7608" s="9"/>
    </row>
    <row r="7609" spans="3:54">
      <c r="C7609" s="9"/>
      <c r="F7609" s="9"/>
      <c r="G7609" s="9"/>
      <c r="I7609" s="9"/>
      <c r="L7609" s="9"/>
      <c r="O7609" s="9"/>
      <c r="P7609" s="9"/>
      <c r="R7609" s="9"/>
      <c r="U7609" s="9"/>
      <c r="AP7609" s="9"/>
      <c r="AS7609" s="9"/>
      <c r="AV7609" s="9"/>
      <c r="AW7609" s="9"/>
      <c r="AY7609" s="9"/>
      <c r="BB7609" s="9"/>
    </row>
    <row r="7610" spans="3:54">
      <c r="C7610" s="9"/>
      <c r="F7610" s="9"/>
      <c r="G7610" s="9"/>
      <c r="I7610" s="9"/>
      <c r="L7610" s="9"/>
      <c r="O7610" s="9"/>
      <c r="P7610" s="9"/>
      <c r="R7610" s="9"/>
      <c r="U7610" s="9"/>
      <c r="AP7610" s="9"/>
      <c r="AS7610" s="9"/>
      <c r="AV7610" s="9"/>
      <c r="AW7610" s="9"/>
      <c r="AY7610" s="9"/>
      <c r="BB7610" s="9"/>
    </row>
    <row r="7611" spans="3:54">
      <c r="C7611" s="9"/>
      <c r="F7611" s="9"/>
      <c r="G7611" s="9"/>
      <c r="I7611" s="9"/>
      <c r="L7611" s="9"/>
      <c r="O7611" s="9"/>
      <c r="P7611" s="9"/>
      <c r="R7611" s="9"/>
      <c r="U7611" s="9"/>
      <c r="AP7611" s="9"/>
      <c r="AS7611" s="9"/>
      <c r="AV7611" s="9"/>
      <c r="AW7611" s="9"/>
      <c r="AY7611" s="9"/>
      <c r="BB7611" s="9"/>
    </row>
    <row r="7612" spans="3:54">
      <c r="C7612" s="9"/>
      <c r="F7612" s="9"/>
      <c r="G7612" s="9"/>
      <c r="I7612" s="9"/>
      <c r="L7612" s="9"/>
      <c r="O7612" s="9"/>
      <c r="P7612" s="9"/>
      <c r="R7612" s="9"/>
      <c r="U7612" s="9"/>
      <c r="AP7612" s="9"/>
      <c r="AS7612" s="9"/>
      <c r="AV7612" s="9"/>
      <c r="AW7612" s="9"/>
      <c r="AY7612" s="9"/>
      <c r="BB7612" s="9"/>
    </row>
    <row r="7613" spans="3:54">
      <c r="C7613" s="9"/>
      <c r="F7613" s="9"/>
      <c r="G7613" s="9"/>
      <c r="I7613" s="9"/>
      <c r="L7613" s="9"/>
      <c r="O7613" s="9"/>
      <c r="P7613" s="9"/>
      <c r="R7613" s="9"/>
      <c r="U7613" s="9"/>
      <c r="AP7613" s="9"/>
      <c r="AS7613" s="9"/>
      <c r="AV7613" s="9"/>
      <c r="AW7613" s="9"/>
      <c r="AY7613" s="9"/>
      <c r="BB7613" s="9"/>
    </row>
    <row r="7614" spans="3:54">
      <c r="C7614" s="9"/>
      <c r="F7614" s="9"/>
      <c r="G7614" s="9"/>
      <c r="I7614" s="9"/>
      <c r="L7614" s="9"/>
      <c r="O7614" s="9"/>
      <c r="P7614" s="9"/>
      <c r="R7614" s="9"/>
      <c r="U7614" s="9"/>
      <c r="AP7614" s="9"/>
      <c r="AS7614" s="9"/>
      <c r="AV7614" s="9"/>
      <c r="AW7614" s="9"/>
      <c r="AY7614" s="9"/>
      <c r="BB7614" s="9"/>
    </row>
    <row r="7615" spans="3:54">
      <c r="C7615" s="9"/>
      <c r="F7615" s="9"/>
      <c r="G7615" s="9"/>
      <c r="I7615" s="9"/>
      <c r="L7615" s="9"/>
      <c r="O7615" s="9"/>
      <c r="P7615" s="9"/>
      <c r="R7615" s="9"/>
      <c r="U7615" s="9"/>
      <c r="AP7615" s="9"/>
      <c r="AS7615" s="9"/>
      <c r="AV7615" s="9"/>
      <c r="AW7615" s="9"/>
      <c r="AY7615" s="9"/>
      <c r="BB7615" s="9"/>
    </row>
    <row r="7616" spans="3:54">
      <c r="C7616" s="9"/>
      <c r="F7616" s="9"/>
      <c r="G7616" s="9"/>
      <c r="I7616" s="9"/>
      <c r="L7616" s="9"/>
      <c r="O7616" s="9"/>
      <c r="P7616" s="9"/>
      <c r="R7616" s="9"/>
      <c r="U7616" s="9"/>
      <c r="AP7616" s="9"/>
      <c r="AS7616" s="9"/>
      <c r="AV7616" s="9"/>
      <c r="AW7616" s="9"/>
      <c r="AY7616" s="9"/>
      <c r="BB7616" s="9"/>
    </row>
    <row r="7617" spans="3:54">
      <c r="C7617" s="9"/>
      <c r="F7617" s="9"/>
      <c r="G7617" s="9"/>
      <c r="I7617" s="9"/>
      <c r="L7617" s="9"/>
      <c r="O7617" s="9"/>
      <c r="P7617" s="9"/>
      <c r="R7617" s="9"/>
      <c r="U7617" s="9"/>
      <c r="AP7617" s="9"/>
      <c r="AS7617" s="9"/>
      <c r="AV7617" s="9"/>
      <c r="AW7617" s="9"/>
      <c r="AY7617" s="9"/>
      <c r="BB7617" s="9"/>
    </row>
    <row r="7618" spans="3:54">
      <c r="C7618" s="9"/>
      <c r="F7618" s="9"/>
      <c r="G7618" s="9"/>
      <c r="I7618" s="9"/>
      <c r="L7618" s="9"/>
      <c r="O7618" s="9"/>
      <c r="P7618" s="9"/>
      <c r="R7618" s="9"/>
      <c r="U7618" s="9"/>
      <c r="AP7618" s="9"/>
      <c r="AS7618" s="9"/>
      <c r="AV7618" s="9"/>
      <c r="AW7618" s="9"/>
      <c r="AY7618" s="9"/>
      <c r="BB7618" s="9"/>
    </row>
    <row r="7619" spans="3:54">
      <c r="C7619" s="9"/>
      <c r="F7619" s="9"/>
      <c r="G7619" s="9"/>
      <c r="I7619" s="9"/>
      <c r="L7619" s="9"/>
      <c r="O7619" s="9"/>
      <c r="P7619" s="9"/>
      <c r="R7619" s="9"/>
      <c r="U7619" s="9"/>
      <c r="AP7619" s="9"/>
      <c r="AS7619" s="9"/>
      <c r="AV7619" s="9"/>
      <c r="AW7619" s="9"/>
      <c r="AY7619" s="9"/>
      <c r="BB7619" s="9"/>
    </row>
    <row r="7620" spans="3:54">
      <c r="C7620" s="9"/>
      <c r="F7620" s="9"/>
      <c r="G7620" s="9"/>
      <c r="I7620" s="9"/>
      <c r="L7620" s="9"/>
      <c r="O7620" s="9"/>
      <c r="P7620" s="9"/>
      <c r="R7620" s="9"/>
      <c r="U7620" s="9"/>
      <c r="AP7620" s="9"/>
      <c r="AS7620" s="9"/>
      <c r="AV7620" s="9"/>
      <c r="AW7620" s="9"/>
      <c r="AY7620" s="9"/>
      <c r="BB7620" s="9"/>
    </row>
    <row r="7621" spans="3:54">
      <c r="C7621" s="9"/>
      <c r="F7621" s="9"/>
      <c r="G7621" s="9"/>
      <c r="I7621" s="9"/>
      <c r="L7621" s="9"/>
      <c r="O7621" s="9"/>
      <c r="P7621" s="9"/>
      <c r="R7621" s="9"/>
      <c r="U7621" s="9"/>
      <c r="AP7621" s="9"/>
      <c r="AS7621" s="9"/>
      <c r="AV7621" s="9"/>
      <c r="AW7621" s="9"/>
      <c r="AY7621" s="9"/>
      <c r="BB7621" s="9"/>
    </row>
    <row r="7622" spans="3:54">
      <c r="C7622" s="9"/>
      <c r="F7622" s="9"/>
      <c r="G7622" s="9"/>
      <c r="I7622" s="9"/>
      <c r="L7622" s="9"/>
      <c r="O7622" s="9"/>
      <c r="P7622" s="9"/>
      <c r="R7622" s="9"/>
      <c r="U7622" s="9"/>
      <c r="AP7622" s="9"/>
      <c r="AS7622" s="9"/>
      <c r="AV7622" s="9"/>
      <c r="AW7622" s="9"/>
      <c r="AY7622" s="9"/>
      <c r="BB7622" s="9"/>
    </row>
    <row r="7623" spans="3:54">
      <c r="C7623" s="9"/>
      <c r="F7623" s="9"/>
      <c r="G7623" s="9"/>
      <c r="I7623" s="9"/>
      <c r="L7623" s="9"/>
      <c r="O7623" s="9"/>
      <c r="P7623" s="9"/>
      <c r="R7623" s="9"/>
      <c r="U7623" s="9"/>
      <c r="AP7623" s="9"/>
      <c r="AS7623" s="9"/>
      <c r="AV7623" s="9"/>
      <c r="AW7623" s="9"/>
      <c r="AY7623" s="9"/>
      <c r="BB7623" s="9"/>
    </row>
    <row r="7624" spans="3:54">
      <c r="C7624" s="9"/>
      <c r="F7624" s="9"/>
      <c r="G7624" s="9"/>
      <c r="I7624" s="9"/>
      <c r="L7624" s="9"/>
      <c r="O7624" s="9"/>
      <c r="P7624" s="9"/>
      <c r="R7624" s="9"/>
      <c r="U7624" s="9"/>
      <c r="AP7624" s="9"/>
      <c r="AS7624" s="9"/>
      <c r="AV7624" s="9"/>
      <c r="AW7624" s="9"/>
      <c r="AY7624" s="9"/>
      <c r="BB7624" s="9"/>
    </row>
    <row r="7625" spans="3:54">
      <c r="C7625" s="9"/>
      <c r="F7625" s="9"/>
      <c r="G7625" s="9"/>
      <c r="I7625" s="9"/>
      <c r="L7625" s="9"/>
      <c r="O7625" s="9"/>
      <c r="P7625" s="9"/>
      <c r="R7625" s="9"/>
      <c r="U7625" s="9"/>
      <c r="AP7625" s="9"/>
      <c r="AS7625" s="9"/>
      <c r="AV7625" s="9"/>
      <c r="AW7625" s="9"/>
      <c r="AY7625" s="9"/>
      <c r="BB7625" s="9"/>
    </row>
    <row r="7626" spans="3:54">
      <c r="C7626" s="9"/>
      <c r="F7626" s="9"/>
      <c r="G7626" s="9"/>
      <c r="I7626" s="9"/>
      <c r="L7626" s="9"/>
      <c r="O7626" s="9"/>
      <c r="P7626" s="9"/>
      <c r="R7626" s="9"/>
      <c r="U7626" s="9"/>
      <c r="AP7626" s="9"/>
      <c r="AS7626" s="9"/>
      <c r="AV7626" s="9"/>
      <c r="AW7626" s="9"/>
      <c r="AY7626" s="9"/>
      <c r="BB7626" s="9"/>
    </row>
    <row r="7627" spans="3:54">
      <c r="C7627" s="9"/>
      <c r="F7627" s="9"/>
      <c r="G7627" s="9"/>
      <c r="I7627" s="9"/>
      <c r="L7627" s="9"/>
      <c r="O7627" s="9"/>
      <c r="P7627" s="9"/>
      <c r="R7627" s="9"/>
      <c r="U7627" s="9"/>
      <c r="AP7627" s="9"/>
      <c r="AS7627" s="9"/>
      <c r="AV7627" s="9"/>
      <c r="AW7627" s="9"/>
      <c r="AY7627" s="9"/>
      <c r="BB7627" s="9"/>
    </row>
    <row r="7628" spans="3:54">
      <c r="C7628" s="9"/>
      <c r="F7628" s="9"/>
      <c r="G7628" s="9"/>
      <c r="I7628" s="9"/>
      <c r="L7628" s="9"/>
      <c r="O7628" s="9"/>
      <c r="P7628" s="9"/>
      <c r="R7628" s="9"/>
      <c r="U7628" s="9"/>
      <c r="AP7628" s="9"/>
      <c r="AS7628" s="9"/>
      <c r="AV7628" s="9"/>
      <c r="AW7628" s="9"/>
      <c r="AY7628" s="9"/>
      <c r="BB7628" s="9"/>
    </row>
    <row r="7629" spans="3:54">
      <c r="C7629" s="9"/>
      <c r="F7629" s="9"/>
      <c r="G7629" s="9"/>
      <c r="I7629" s="9"/>
      <c r="L7629" s="9"/>
      <c r="O7629" s="9"/>
      <c r="P7629" s="9"/>
      <c r="R7629" s="9"/>
      <c r="U7629" s="9"/>
      <c r="AP7629" s="9"/>
      <c r="AS7629" s="9"/>
      <c r="AV7629" s="9"/>
      <c r="AW7629" s="9"/>
      <c r="AY7629" s="9"/>
      <c r="BB7629" s="9"/>
    </row>
    <row r="7630" spans="3:54">
      <c r="C7630" s="9"/>
      <c r="F7630" s="9"/>
      <c r="G7630" s="9"/>
      <c r="I7630" s="9"/>
      <c r="L7630" s="9"/>
      <c r="O7630" s="9"/>
      <c r="P7630" s="9"/>
      <c r="R7630" s="9"/>
      <c r="U7630" s="9"/>
      <c r="AP7630" s="9"/>
      <c r="AS7630" s="9"/>
      <c r="AV7630" s="9"/>
      <c r="AW7630" s="9"/>
      <c r="AY7630" s="9"/>
      <c r="BB7630" s="9"/>
    </row>
    <row r="7631" spans="3:54">
      <c r="C7631" s="9"/>
      <c r="F7631" s="9"/>
      <c r="G7631" s="9"/>
      <c r="I7631" s="9"/>
      <c r="L7631" s="9"/>
      <c r="O7631" s="9"/>
      <c r="P7631" s="9"/>
      <c r="R7631" s="9"/>
      <c r="U7631" s="9"/>
      <c r="AP7631" s="9"/>
      <c r="AS7631" s="9"/>
      <c r="AV7631" s="9"/>
      <c r="AW7631" s="9"/>
      <c r="AY7631" s="9"/>
      <c r="BB7631" s="9"/>
    </row>
    <row r="7632" spans="3:54">
      <c r="C7632" s="9"/>
      <c r="F7632" s="9"/>
      <c r="G7632" s="9"/>
      <c r="I7632" s="9"/>
      <c r="L7632" s="9"/>
      <c r="O7632" s="9"/>
      <c r="P7632" s="9"/>
      <c r="R7632" s="9"/>
      <c r="U7632" s="9"/>
      <c r="AP7632" s="9"/>
      <c r="AS7632" s="9"/>
      <c r="AV7632" s="9"/>
      <c r="AW7632" s="9"/>
      <c r="AY7632" s="9"/>
      <c r="BB7632" s="9"/>
    </row>
    <row r="7633" spans="3:54">
      <c r="C7633" s="9"/>
      <c r="F7633" s="9"/>
      <c r="G7633" s="9"/>
      <c r="I7633" s="9"/>
      <c r="L7633" s="9"/>
      <c r="O7633" s="9"/>
      <c r="P7633" s="9"/>
      <c r="R7633" s="9"/>
      <c r="U7633" s="9"/>
      <c r="AP7633" s="9"/>
      <c r="AS7633" s="9"/>
      <c r="AV7633" s="9"/>
      <c r="AW7633" s="9"/>
      <c r="AY7633" s="9"/>
      <c r="BB7633" s="9"/>
    </row>
    <row r="7634" spans="3:54">
      <c r="C7634" s="9"/>
      <c r="F7634" s="9"/>
      <c r="G7634" s="9"/>
      <c r="I7634" s="9"/>
      <c r="L7634" s="9"/>
      <c r="O7634" s="9"/>
      <c r="P7634" s="9"/>
      <c r="R7634" s="9"/>
      <c r="U7634" s="9"/>
      <c r="AP7634" s="9"/>
      <c r="AS7634" s="9"/>
      <c r="AV7634" s="9"/>
      <c r="AW7634" s="9"/>
      <c r="AY7634" s="9"/>
      <c r="BB7634" s="9"/>
    </row>
    <row r="7635" spans="3:54">
      <c r="C7635" s="9"/>
      <c r="F7635" s="9"/>
      <c r="G7635" s="9"/>
      <c r="I7635" s="9"/>
      <c r="L7635" s="9"/>
      <c r="O7635" s="9"/>
      <c r="P7635" s="9"/>
      <c r="R7635" s="9"/>
      <c r="U7635" s="9"/>
      <c r="AP7635" s="9"/>
      <c r="AS7635" s="9"/>
      <c r="AV7635" s="9"/>
      <c r="AW7635" s="9"/>
      <c r="AY7635" s="9"/>
      <c r="BB7635" s="9"/>
    </row>
    <row r="7636" spans="3:54">
      <c r="C7636" s="9"/>
      <c r="F7636" s="9"/>
      <c r="G7636" s="9"/>
      <c r="I7636" s="9"/>
      <c r="L7636" s="9"/>
      <c r="O7636" s="9"/>
      <c r="P7636" s="9"/>
      <c r="R7636" s="9"/>
      <c r="U7636" s="9"/>
      <c r="AP7636" s="9"/>
      <c r="AS7636" s="9"/>
      <c r="AV7636" s="9"/>
      <c r="AW7636" s="9"/>
      <c r="AY7636" s="9"/>
      <c r="BB7636" s="9"/>
    </row>
    <row r="7637" spans="3:54">
      <c r="C7637" s="9"/>
      <c r="F7637" s="9"/>
      <c r="G7637" s="9"/>
      <c r="I7637" s="9"/>
      <c r="L7637" s="9"/>
      <c r="O7637" s="9"/>
      <c r="P7637" s="9"/>
      <c r="R7637" s="9"/>
      <c r="U7637" s="9"/>
      <c r="AP7637" s="9"/>
      <c r="AS7637" s="9"/>
      <c r="AV7637" s="9"/>
      <c r="AW7637" s="9"/>
      <c r="AY7637" s="9"/>
      <c r="BB7637" s="9"/>
    </row>
    <row r="7638" spans="3:54">
      <c r="C7638" s="9"/>
      <c r="F7638" s="9"/>
      <c r="G7638" s="9"/>
      <c r="I7638" s="9"/>
      <c r="L7638" s="9"/>
      <c r="O7638" s="9"/>
      <c r="P7638" s="9"/>
      <c r="R7638" s="9"/>
      <c r="U7638" s="9"/>
      <c r="AP7638" s="9"/>
      <c r="AS7638" s="9"/>
      <c r="AV7638" s="9"/>
      <c r="AW7638" s="9"/>
      <c r="AY7638" s="9"/>
      <c r="BB7638" s="9"/>
    </row>
    <row r="7639" spans="3:54">
      <c r="C7639" s="9"/>
      <c r="F7639" s="9"/>
      <c r="G7639" s="9"/>
      <c r="I7639" s="9"/>
      <c r="L7639" s="9"/>
      <c r="O7639" s="9"/>
      <c r="P7639" s="9"/>
      <c r="R7639" s="9"/>
      <c r="U7639" s="9"/>
      <c r="AP7639" s="9"/>
      <c r="AS7639" s="9"/>
      <c r="AV7639" s="9"/>
      <c r="AW7639" s="9"/>
      <c r="AY7639" s="9"/>
      <c r="BB7639" s="9"/>
    </row>
    <row r="7640" spans="3:54">
      <c r="C7640" s="9"/>
      <c r="F7640" s="9"/>
      <c r="G7640" s="9"/>
      <c r="I7640" s="9"/>
      <c r="L7640" s="9"/>
      <c r="O7640" s="9"/>
      <c r="P7640" s="9"/>
      <c r="R7640" s="9"/>
      <c r="U7640" s="9"/>
      <c r="AP7640" s="9"/>
      <c r="AS7640" s="9"/>
      <c r="AV7640" s="9"/>
      <c r="AW7640" s="9"/>
      <c r="AY7640" s="9"/>
      <c r="BB7640" s="9"/>
    </row>
    <row r="7641" spans="3:54">
      <c r="C7641" s="9"/>
      <c r="F7641" s="9"/>
      <c r="G7641" s="9"/>
      <c r="I7641" s="9"/>
      <c r="L7641" s="9"/>
      <c r="O7641" s="9"/>
      <c r="P7641" s="9"/>
      <c r="R7641" s="9"/>
      <c r="U7641" s="9"/>
      <c r="AP7641" s="9"/>
      <c r="AS7641" s="9"/>
      <c r="AV7641" s="9"/>
      <c r="AW7641" s="9"/>
      <c r="AY7641" s="9"/>
      <c r="BB7641" s="9"/>
    </row>
    <row r="7642" spans="3:54">
      <c r="C7642" s="9"/>
      <c r="F7642" s="9"/>
      <c r="G7642" s="9"/>
      <c r="I7642" s="9"/>
      <c r="L7642" s="9"/>
      <c r="O7642" s="9"/>
      <c r="P7642" s="9"/>
      <c r="R7642" s="9"/>
      <c r="U7642" s="9"/>
      <c r="AP7642" s="9"/>
      <c r="AS7642" s="9"/>
      <c r="AV7642" s="9"/>
      <c r="AW7642" s="9"/>
      <c r="AY7642" s="9"/>
      <c r="BB7642" s="9"/>
    </row>
    <row r="7643" spans="3:54">
      <c r="C7643" s="9"/>
      <c r="F7643" s="9"/>
      <c r="G7643" s="9"/>
      <c r="I7643" s="9"/>
      <c r="L7643" s="9"/>
      <c r="O7643" s="9"/>
      <c r="P7643" s="9"/>
      <c r="R7643" s="9"/>
      <c r="U7643" s="9"/>
      <c r="AP7643" s="9"/>
      <c r="AS7643" s="9"/>
      <c r="AV7643" s="9"/>
      <c r="AW7643" s="9"/>
      <c r="AY7643" s="9"/>
      <c r="BB7643" s="9"/>
    </row>
    <row r="7644" spans="3:54">
      <c r="C7644" s="9"/>
      <c r="F7644" s="9"/>
      <c r="G7644" s="9"/>
      <c r="I7644" s="9"/>
      <c r="L7644" s="9"/>
      <c r="O7644" s="9"/>
      <c r="P7644" s="9"/>
      <c r="R7644" s="9"/>
      <c r="U7644" s="9"/>
      <c r="AP7644" s="9"/>
      <c r="AS7644" s="9"/>
      <c r="AV7644" s="9"/>
      <c r="AW7644" s="9"/>
      <c r="AY7644" s="9"/>
      <c r="BB7644" s="9"/>
    </row>
    <row r="7645" spans="3:54">
      <c r="C7645" s="9"/>
      <c r="F7645" s="9"/>
      <c r="G7645" s="9"/>
      <c r="I7645" s="9"/>
      <c r="L7645" s="9"/>
      <c r="O7645" s="9"/>
      <c r="P7645" s="9"/>
      <c r="R7645" s="9"/>
      <c r="U7645" s="9"/>
      <c r="AP7645" s="9"/>
      <c r="AS7645" s="9"/>
      <c r="AV7645" s="9"/>
      <c r="AW7645" s="9"/>
      <c r="AY7645" s="9"/>
      <c r="BB7645" s="9"/>
    </row>
    <row r="7646" spans="3:54">
      <c r="C7646" s="9"/>
      <c r="F7646" s="9"/>
      <c r="G7646" s="9"/>
      <c r="I7646" s="9"/>
      <c r="L7646" s="9"/>
      <c r="O7646" s="9"/>
      <c r="P7646" s="9"/>
      <c r="R7646" s="9"/>
      <c r="U7646" s="9"/>
      <c r="AP7646" s="9"/>
      <c r="AS7646" s="9"/>
      <c r="AV7646" s="9"/>
      <c r="AW7646" s="9"/>
      <c r="AY7646" s="9"/>
      <c r="BB7646" s="9"/>
    </row>
    <row r="7647" spans="3:54">
      <c r="C7647" s="9"/>
      <c r="F7647" s="9"/>
      <c r="G7647" s="9"/>
      <c r="I7647" s="9"/>
      <c r="L7647" s="9"/>
      <c r="O7647" s="9"/>
      <c r="P7647" s="9"/>
      <c r="R7647" s="9"/>
      <c r="U7647" s="9"/>
      <c r="AP7647" s="9"/>
      <c r="AS7647" s="9"/>
      <c r="AV7647" s="9"/>
      <c r="AW7647" s="9"/>
      <c r="AY7647" s="9"/>
      <c r="BB7647" s="9"/>
    </row>
    <row r="7648" spans="3:54">
      <c r="C7648" s="9"/>
      <c r="F7648" s="9"/>
      <c r="G7648" s="9"/>
      <c r="I7648" s="9"/>
      <c r="L7648" s="9"/>
      <c r="O7648" s="9"/>
      <c r="P7648" s="9"/>
      <c r="R7648" s="9"/>
      <c r="U7648" s="9"/>
      <c r="AP7648" s="9"/>
      <c r="AS7648" s="9"/>
      <c r="AV7648" s="9"/>
      <c r="AW7648" s="9"/>
      <c r="AY7648" s="9"/>
      <c r="BB7648" s="9"/>
    </row>
    <row r="7649" spans="3:54">
      <c r="C7649" s="9"/>
      <c r="F7649" s="9"/>
      <c r="G7649" s="9"/>
      <c r="I7649" s="9"/>
      <c r="L7649" s="9"/>
      <c r="O7649" s="9"/>
      <c r="P7649" s="9"/>
      <c r="R7649" s="9"/>
      <c r="U7649" s="9"/>
      <c r="AP7649" s="9"/>
      <c r="AS7649" s="9"/>
      <c r="AV7649" s="9"/>
      <c r="AW7649" s="9"/>
      <c r="AY7649" s="9"/>
      <c r="BB7649" s="9"/>
    </row>
    <row r="7650" spans="3:54">
      <c r="C7650" s="9"/>
      <c r="F7650" s="9"/>
      <c r="G7650" s="9"/>
      <c r="I7650" s="9"/>
      <c r="L7650" s="9"/>
      <c r="O7650" s="9"/>
      <c r="P7650" s="9"/>
      <c r="R7650" s="9"/>
      <c r="U7650" s="9"/>
      <c r="AP7650" s="9"/>
      <c r="AS7650" s="9"/>
      <c r="AV7650" s="9"/>
      <c r="AW7650" s="9"/>
      <c r="AY7650" s="9"/>
      <c r="BB7650" s="9"/>
    </row>
    <row r="7651" spans="3:54">
      <c r="C7651" s="9"/>
      <c r="F7651" s="9"/>
      <c r="G7651" s="9"/>
      <c r="I7651" s="9"/>
      <c r="L7651" s="9"/>
      <c r="O7651" s="9"/>
      <c r="P7651" s="9"/>
      <c r="R7651" s="9"/>
      <c r="U7651" s="9"/>
      <c r="AP7651" s="9"/>
      <c r="AS7651" s="9"/>
      <c r="AV7651" s="9"/>
      <c r="AW7651" s="9"/>
      <c r="AY7651" s="9"/>
      <c r="BB7651" s="9"/>
    </row>
    <row r="7652" spans="3:54">
      <c r="C7652" s="9"/>
      <c r="F7652" s="9"/>
      <c r="G7652" s="9"/>
      <c r="I7652" s="9"/>
      <c r="L7652" s="9"/>
      <c r="O7652" s="9"/>
      <c r="P7652" s="9"/>
      <c r="R7652" s="9"/>
      <c r="U7652" s="9"/>
      <c r="AP7652" s="9"/>
      <c r="AS7652" s="9"/>
      <c r="AV7652" s="9"/>
      <c r="AW7652" s="9"/>
      <c r="AY7652" s="9"/>
      <c r="BB7652" s="9"/>
    </row>
    <row r="7653" spans="3:54">
      <c r="C7653" s="9"/>
      <c r="F7653" s="9"/>
      <c r="G7653" s="9"/>
      <c r="I7653" s="9"/>
      <c r="L7653" s="9"/>
      <c r="O7653" s="9"/>
      <c r="P7653" s="9"/>
      <c r="R7653" s="9"/>
      <c r="U7653" s="9"/>
      <c r="AP7653" s="9"/>
      <c r="AS7653" s="9"/>
      <c r="AV7653" s="9"/>
      <c r="AW7653" s="9"/>
      <c r="AY7653" s="9"/>
      <c r="BB7653" s="9"/>
    </row>
    <row r="7654" spans="3:54">
      <c r="C7654" s="9"/>
      <c r="F7654" s="9"/>
      <c r="G7654" s="9"/>
      <c r="I7654" s="9"/>
      <c r="L7654" s="9"/>
      <c r="O7654" s="9"/>
      <c r="P7654" s="9"/>
      <c r="R7654" s="9"/>
      <c r="U7654" s="9"/>
      <c r="AP7654" s="9"/>
      <c r="AS7654" s="9"/>
      <c r="AV7654" s="9"/>
      <c r="AW7654" s="9"/>
      <c r="AY7654" s="9"/>
      <c r="BB7654" s="9"/>
    </row>
    <row r="7655" spans="3:54">
      <c r="C7655" s="9"/>
      <c r="F7655" s="9"/>
      <c r="G7655" s="9"/>
      <c r="I7655" s="9"/>
      <c r="L7655" s="9"/>
      <c r="O7655" s="9"/>
      <c r="P7655" s="9"/>
      <c r="R7655" s="9"/>
      <c r="U7655" s="9"/>
      <c r="AP7655" s="9"/>
      <c r="AS7655" s="9"/>
      <c r="AV7655" s="9"/>
      <c r="AW7655" s="9"/>
      <c r="AY7655" s="9"/>
      <c r="BB7655" s="9"/>
    </row>
    <row r="7656" spans="3:54">
      <c r="C7656" s="9"/>
      <c r="F7656" s="9"/>
      <c r="G7656" s="9"/>
      <c r="I7656" s="9"/>
      <c r="L7656" s="9"/>
      <c r="O7656" s="9"/>
      <c r="P7656" s="9"/>
      <c r="R7656" s="9"/>
      <c r="U7656" s="9"/>
      <c r="AP7656" s="9"/>
      <c r="AS7656" s="9"/>
      <c r="AV7656" s="9"/>
      <c r="AW7656" s="9"/>
      <c r="AY7656" s="9"/>
      <c r="BB7656" s="9"/>
    </row>
    <row r="7657" spans="3:54">
      <c r="C7657" s="9"/>
      <c r="F7657" s="9"/>
      <c r="G7657" s="9"/>
      <c r="I7657" s="9"/>
      <c r="L7657" s="9"/>
      <c r="O7657" s="9"/>
      <c r="P7657" s="9"/>
      <c r="R7657" s="9"/>
      <c r="U7657" s="9"/>
      <c r="AP7657" s="9"/>
      <c r="AS7657" s="9"/>
      <c r="AV7657" s="9"/>
      <c r="AW7657" s="9"/>
      <c r="AY7657" s="9"/>
      <c r="BB7657" s="9"/>
    </row>
    <row r="7658" spans="3:54">
      <c r="C7658" s="9"/>
      <c r="F7658" s="9"/>
      <c r="G7658" s="9"/>
      <c r="I7658" s="9"/>
      <c r="L7658" s="9"/>
      <c r="O7658" s="9"/>
      <c r="P7658" s="9"/>
      <c r="R7658" s="9"/>
      <c r="U7658" s="9"/>
      <c r="AP7658" s="9"/>
      <c r="AS7658" s="9"/>
      <c r="AV7658" s="9"/>
      <c r="AW7658" s="9"/>
      <c r="AY7658" s="9"/>
      <c r="BB7658" s="9"/>
    </row>
    <row r="7659" spans="3:54">
      <c r="C7659" s="9"/>
      <c r="F7659" s="9"/>
      <c r="G7659" s="9"/>
      <c r="I7659" s="9"/>
      <c r="L7659" s="9"/>
      <c r="O7659" s="9"/>
      <c r="P7659" s="9"/>
      <c r="R7659" s="9"/>
      <c r="U7659" s="9"/>
      <c r="AP7659" s="9"/>
      <c r="AS7659" s="9"/>
      <c r="AV7659" s="9"/>
      <c r="AW7659" s="9"/>
      <c r="AY7659" s="9"/>
      <c r="BB7659" s="9"/>
    </row>
    <row r="7660" spans="3:54">
      <c r="C7660" s="9"/>
      <c r="F7660" s="9"/>
      <c r="G7660" s="9"/>
      <c r="I7660" s="9"/>
      <c r="L7660" s="9"/>
      <c r="O7660" s="9"/>
      <c r="P7660" s="9"/>
      <c r="R7660" s="9"/>
      <c r="U7660" s="9"/>
      <c r="AP7660" s="9"/>
      <c r="AS7660" s="9"/>
      <c r="AV7660" s="9"/>
      <c r="AW7660" s="9"/>
      <c r="AY7660" s="9"/>
      <c r="BB7660" s="9"/>
    </row>
    <row r="7661" spans="3:54">
      <c r="C7661" s="9"/>
      <c r="F7661" s="9"/>
      <c r="G7661" s="9"/>
      <c r="I7661" s="9"/>
      <c r="L7661" s="9"/>
      <c r="O7661" s="9"/>
      <c r="P7661" s="9"/>
      <c r="R7661" s="9"/>
      <c r="U7661" s="9"/>
      <c r="AP7661" s="9"/>
      <c r="AS7661" s="9"/>
      <c r="AV7661" s="9"/>
      <c r="AW7661" s="9"/>
      <c r="AY7661" s="9"/>
      <c r="BB7661" s="9"/>
    </row>
    <row r="7662" spans="3:54">
      <c r="C7662" s="9"/>
      <c r="F7662" s="9"/>
      <c r="G7662" s="9"/>
      <c r="I7662" s="9"/>
      <c r="L7662" s="9"/>
      <c r="O7662" s="9"/>
      <c r="P7662" s="9"/>
      <c r="R7662" s="9"/>
      <c r="U7662" s="9"/>
      <c r="AP7662" s="9"/>
      <c r="AS7662" s="9"/>
      <c r="AV7662" s="9"/>
      <c r="AW7662" s="9"/>
      <c r="AY7662" s="9"/>
      <c r="BB7662" s="9"/>
    </row>
    <row r="7663" spans="3:54">
      <c r="C7663" s="9"/>
      <c r="F7663" s="9"/>
      <c r="G7663" s="9"/>
      <c r="I7663" s="9"/>
      <c r="L7663" s="9"/>
      <c r="O7663" s="9"/>
      <c r="P7663" s="9"/>
      <c r="R7663" s="9"/>
      <c r="U7663" s="9"/>
      <c r="AP7663" s="9"/>
      <c r="AS7663" s="9"/>
      <c r="AV7663" s="9"/>
      <c r="AW7663" s="9"/>
      <c r="AY7663" s="9"/>
      <c r="BB7663" s="9"/>
    </row>
    <row r="7664" spans="3:54">
      <c r="C7664" s="9"/>
      <c r="F7664" s="9"/>
      <c r="G7664" s="9"/>
      <c r="I7664" s="9"/>
      <c r="L7664" s="9"/>
      <c r="O7664" s="9"/>
      <c r="P7664" s="9"/>
      <c r="R7664" s="9"/>
      <c r="U7664" s="9"/>
      <c r="AP7664" s="9"/>
      <c r="AS7664" s="9"/>
      <c r="AV7664" s="9"/>
      <c r="AW7664" s="9"/>
      <c r="AY7664" s="9"/>
      <c r="BB7664" s="9"/>
    </row>
    <row r="7665" spans="3:54">
      <c r="C7665" s="9"/>
      <c r="F7665" s="9"/>
      <c r="G7665" s="9"/>
      <c r="I7665" s="9"/>
      <c r="L7665" s="9"/>
      <c r="O7665" s="9"/>
      <c r="P7665" s="9"/>
      <c r="R7665" s="9"/>
      <c r="U7665" s="9"/>
      <c r="AP7665" s="9"/>
      <c r="AS7665" s="9"/>
      <c r="AV7665" s="9"/>
      <c r="AW7665" s="9"/>
      <c r="AY7665" s="9"/>
      <c r="BB7665" s="9"/>
    </row>
    <row r="7666" spans="3:54">
      <c r="C7666" s="9"/>
      <c r="F7666" s="9"/>
      <c r="G7666" s="9"/>
      <c r="I7666" s="9"/>
      <c r="L7666" s="9"/>
      <c r="O7666" s="9"/>
      <c r="P7666" s="9"/>
      <c r="R7666" s="9"/>
      <c r="U7666" s="9"/>
      <c r="AP7666" s="9"/>
      <c r="AS7666" s="9"/>
      <c r="AV7666" s="9"/>
      <c r="AW7666" s="9"/>
      <c r="AY7666" s="9"/>
      <c r="BB7666" s="9"/>
    </row>
    <row r="7667" spans="3:54">
      <c r="C7667" s="9"/>
      <c r="F7667" s="9"/>
      <c r="G7667" s="9"/>
      <c r="I7667" s="9"/>
      <c r="L7667" s="9"/>
      <c r="O7667" s="9"/>
      <c r="P7667" s="9"/>
      <c r="R7667" s="9"/>
      <c r="U7667" s="9"/>
      <c r="AP7667" s="9"/>
      <c r="AS7667" s="9"/>
      <c r="AV7667" s="9"/>
      <c r="AW7667" s="9"/>
      <c r="AY7667" s="9"/>
      <c r="BB7667" s="9"/>
    </row>
    <row r="7668" spans="3:54">
      <c r="C7668" s="9"/>
      <c r="F7668" s="9"/>
      <c r="G7668" s="9"/>
      <c r="I7668" s="9"/>
      <c r="L7668" s="9"/>
      <c r="O7668" s="9"/>
      <c r="P7668" s="9"/>
      <c r="R7668" s="9"/>
      <c r="U7668" s="9"/>
      <c r="AP7668" s="9"/>
      <c r="AS7668" s="9"/>
      <c r="AV7668" s="9"/>
      <c r="AW7668" s="9"/>
      <c r="AY7668" s="9"/>
      <c r="BB7668" s="9"/>
    </row>
    <row r="7669" spans="3:54">
      <c r="C7669" s="9"/>
      <c r="F7669" s="9"/>
      <c r="G7669" s="9"/>
      <c r="I7669" s="9"/>
      <c r="L7669" s="9"/>
      <c r="O7669" s="9"/>
      <c r="P7669" s="9"/>
      <c r="R7669" s="9"/>
      <c r="U7669" s="9"/>
      <c r="AP7669" s="9"/>
      <c r="AS7669" s="9"/>
      <c r="AV7669" s="9"/>
      <c r="AW7669" s="9"/>
      <c r="AY7669" s="9"/>
      <c r="BB7669" s="9"/>
    </row>
    <row r="7670" spans="3:54">
      <c r="C7670" s="9"/>
      <c r="F7670" s="9"/>
      <c r="G7670" s="9"/>
      <c r="I7670" s="9"/>
      <c r="L7670" s="9"/>
      <c r="O7670" s="9"/>
      <c r="P7670" s="9"/>
      <c r="R7670" s="9"/>
      <c r="U7670" s="9"/>
      <c r="AP7670" s="9"/>
      <c r="AS7670" s="9"/>
      <c r="AV7670" s="9"/>
      <c r="AW7670" s="9"/>
      <c r="AY7670" s="9"/>
      <c r="BB7670" s="9"/>
    </row>
    <row r="7671" spans="3:54">
      <c r="C7671" s="9"/>
      <c r="F7671" s="9"/>
      <c r="G7671" s="9"/>
      <c r="I7671" s="9"/>
      <c r="L7671" s="9"/>
      <c r="O7671" s="9"/>
      <c r="P7671" s="9"/>
      <c r="R7671" s="9"/>
      <c r="U7671" s="9"/>
      <c r="AP7671" s="9"/>
      <c r="AS7671" s="9"/>
      <c r="AV7671" s="9"/>
      <c r="AW7671" s="9"/>
      <c r="AY7671" s="9"/>
      <c r="BB7671" s="9"/>
    </row>
    <row r="7672" spans="3:54">
      <c r="C7672" s="9"/>
      <c r="F7672" s="9"/>
      <c r="G7672" s="9"/>
      <c r="I7672" s="9"/>
      <c r="L7672" s="9"/>
      <c r="O7672" s="9"/>
      <c r="P7672" s="9"/>
      <c r="R7672" s="9"/>
      <c r="U7672" s="9"/>
      <c r="AP7672" s="9"/>
      <c r="AS7672" s="9"/>
      <c r="AV7672" s="9"/>
      <c r="AW7672" s="9"/>
      <c r="AY7672" s="9"/>
      <c r="BB7672" s="9"/>
    </row>
    <row r="7673" spans="3:54">
      <c r="C7673" s="9"/>
      <c r="F7673" s="9"/>
      <c r="G7673" s="9"/>
      <c r="I7673" s="9"/>
      <c r="L7673" s="9"/>
      <c r="O7673" s="9"/>
      <c r="P7673" s="9"/>
      <c r="R7673" s="9"/>
      <c r="U7673" s="9"/>
      <c r="AP7673" s="9"/>
      <c r="AS7673" s="9"/>
      <c r="AV7673" s="9"/>
      <c r="AW7673" s="9"/>
      <c r="AY7673" s="9"/>
      <c r="BB7673" s="9"/>
    </row>
    <row r="7674" spans="3:54">
      <c r="C7674" s="9"/>
      <c r="F7674" s="9"/>
      <c r="G7674" s="9"/>
      <c r="I7674" s="9"/>
      <c r="L7674" s="9"/>
      <c r="O7674" s="9"/>
      <c r="P7674" s="9"/>
      <c r="R7674" s="9"/>
      <c r="U7674" s="9"/>
      <c r="AP7674" s="9"/>
      <c r="AS7674" s="9"/>
      <c r="AV7674" s="9"/>
      <c r="AW7674" s="9"/>
      <c r="AY7674" s="9"/>
      <c r="BB7674" s="9"/>
    </row>
    <row r="7675" spans="3:54">
      <c r="C7675" s="9"/>
      <c r="F7675" s="9"/>
      <c r="G7675" s="9"/>
      <c r="I7675" s="9"/>
      <c r="L7675" s="9"/>
      <c r="O7675" s="9"/>
      <c r="P7675" s="9"/>
      <c r="R7675" s="9"/>
      <c r="U7675" s="9"/>
      <c r="AP7675" s="9"/>
      <c r="AS7675" s="9"/>
      <c r="AV7675" s="9"/>
      <c r="AW7675" s="9"/>
      <c r="AY7675" s="9"/>
      <c r="BB7675" s="9"/>
    </row>
    <row r="7676" spans="3:54">
      <c r="C7676" s="9"/>
      <c r="F7676" s="9"/>
      <c r="G7676" s="9"/>
      <c r="I7676" s="9"/>
      <c r="L7676" s="9"/>
      <c r="O7676" s="9"/>
      <c r="P7676" s="9"/>
      <c r="R7676" s="9"/>
      <c r="U7676" s="9"/>
      <c r="AP7676" s="9"/>
      <c r="AS7676" s="9"/>
      <c r="AV7676" s="9"/>
      <c r="AW7676" s="9"/>
      <c r="AY7676" s="9"/>
      <c r="BB7676" s="9"/>
    </row>
    <row r="7677" spans="3:54">
      <c r="C7677" s="9"/>
      <c r="F7677" s="9"/>
      <c r="G7677" s="9"/>
      <c r="I7677" s="9"/>
      <c r="L7677" s="9"/>
      <c r="O7677" s="9"/>
      <c r="P7677" s="9"/>
      <c r="R7677" s="9"/>
      <c r="U7677" s="9"/>
      <c r="AP7677" s="9"/>
      <c r="AS7677" s="9"/>
      <c r="AV7677" s="9"/>
      <c r="AW7677" s="9"/>
      <c r="AY7677" s="9"/>
      <c r="BB7677" s="9"/>
    </row>
    <row r="7678" spans="3:54">
      <c r="C7678" s="9"/>
      <c r="F7678" s="9"/>
      <c r="G7678" s="9"/>
      <c r="I7678" s="9"/>
      <c r="L7678" s="9"/>
      <c r="O7678" s="9"/>
      <c r="P7678" s="9"/>
      <c r="R7678" s="9"/>
      <c r="U7678" s="9"/>
      <c r="AP7678" s="9"/>
      <c r="AS7678" s="9"/>
      <c r="AV7678" s="9"/>
      <c r="AW7678" s="9"/>
      <c r="AY7678" s="9"/>
      <c r="BB7678" s="9"/>
    </row>
    <row r="7679" spans="3:54">
      <c r="C7679" s="9"/>
      <c r="F7679" s="9"/>
      <c r="G7679" s="9"/>
      <c r="I7679" s="9"/>
      <c r="L7679" s="9"/>
      <c r="O7679" s="9"/>
      <c r="P7679" s="9"/>
      <c r="R7679" s="9"/>
      <c r="U7679" s="9"/>
      <c r="AP7679" s="9"/>
      <c r="AS7679" s="9"/>
      <c r="AV7679" s="9"/>
      <c r="AW7679" s="9"/>
      <c r="AY7679" s="9"/>
      <c r="BB7679" s="9"/>
    </row>
    <row r="7680" spans="3:54">
      <c r="C7680" s="9"/>
      <c r="F7680" s="9"/>
      <c r="G7680" s="9"/>
      <c r="I7680" s="9"/>
      <c r="L7680" s="9"/>
      <c r="O7680" s="9"/>
      <c r="P7680" s="9"/>
      <c r="R7680" s="9"/>
      <c r="U7680" s="9"/>
      <c r="AP7680" s="9"/>
      <c r="AS7680" s="9"/>
      <c r="AV7680" s="9"/>
      <c r="AW7680" s="9"/>
      <c r="AY7680" s="9"/>
      <c r="BB7680" s="9"/>
    </row>
    <row r="7681" spans="3:21">
      <c r="C7681" s="9"/>
      <c r="F7681" s="9"/>
      <c r="G7681" s="9"/>
      <c r="I7681" s="9"/>
      <c r="L7681" s="9"/>
      <c r="O7681" s="9"/>
      <c r="P7681" s="9"/>
      <c r="R7681" s="9"/>
      <c r="U7681" s="9"/>
    </row>
    <row r="7682" spans="3:21">
      <c r="C7682" s="9"/>
      <c r="F7682" s="9"/>
      <c r="G7682" s="9"/>
      <c r="I7682" s="9"/>
      <c r="L7682" s="9"/>
      <c r="O7682" s="9"/>
      <c r="P7682" s="9"/>
      <c r="R7682" s="9"/>
      <c r="U7682" s="9"/>
    </row>
    <row r="7683" spans="3:21">
      <c r="C7683" s="9"/>
      <c r="F7683" s="9"/>
      <c r="G7683" s="9"/>
      <c r="I7683" s="9"/>
      <c r="L7683" s="9"/>
      <c r="O7683" s="9"/>
      <c r="P7683" s="9"/>
      <c r="R7683" s="9"/>
      <c r="U7683" s="9"/>
    </row>
    <row r="7684" spans="3:21">
      <c r="C7684" s="9"/>
      <c r="F7684" s="9"/>
      <c r="G7684" s="9"/>
      <c r="I7684" s="9"/>
      <c r="L7684" s="9"/>
      <c r="O7684" s="9"/>
      <c r="P7684" s="9"/>
      <c r="R7684" s="9"/>
      <c r="U7684" s="9"/>
    </row>
    <row r="7685" spans="3:21">
      <c r="C7685" s="9"/>
      <c r="F7685" s="9"/>
      <c r="G7685" s="9"/>
      <c r="I7685" s="9"/>
      <c r="L7685" s="9"/>
      <c r="O7685" s="9"/>
      <c r="P7685" s="9"/>
      <c r="R7685" s="9"/>
      <c r="U7685" s="9"/>
    </row>
    <row r="7686" spans="3:21">
      <c r="C7686" s="9"/>
      <c r="F7686" s="9"/>
      <c r="G7686" s="9"/>
      <c r="I7686" s="9"/>
      <c r="L7686" s="9"/>
      <c r="O7686" s="9"/>
      <c r="P7686" s="9"/>
      <c r="R7686" s="9"/>
      <c r="U7686" s="9"/>
    </row>
    <row r="7687" spans="3:21">
      <c r="C7687" s="9"/>
      <c r="F7687" s="9"/>
      <c r="G7687" s="9"/>
      <c r="I7687" s="9"/>
      <c r="L7687" s="9"/>
      <c r="O7687" s="9"/>
      <c r="P7687" s="9"/>
      <c r="R7687" s="9"/>
      <c r="U7687" s="9"/>
    </row>
    <row r="7688" spans="3:21">
      <c r="C7688" s="9"/>
      <c r="F7688" s="9"/>
      <c r="G7688" s="9"/>
      <c r="I7688" s="9"/>
      <c r="L7688" s="9"/>
      <c r="O7688" s="9"/>
      <c r="P7688" s="9"/>
      <c r="R7688" s="9"/>
      <c r="U7688" s="9"/>
    </row>
    <row r="7689" spans="3:21">
      <c r="C7689" s="9"/>
      <c r="F7689" s="9"/>
      <c r="G7689" s="9"/>
      <c r="I7689" s="9"/>
      <c r="L7689" s="9"/>
      <c r="O7689" s="9"/>
      <c r="P7689" s="9"/>
      <c r="R7689" s="9"/>
      <c r="U7689" s="9"/>
    </row>
    <row r="7690" spans="3:21">
      <c r="C7690" s="9"/>
      <c r="F7690" s="9"/>
      <c r="G7690" s="9"/>
      <c r="I7690" s="9"/>
      <c r="L7690" s="9"/>
      <c r="O7690" s="9"/>
      <c r="P7690" s="9"/>
      <c r="R7690" s="9"/>
      <c r="U7690" s="9"/>
    </row>
    <row r="7691" spans="3:21">
      <c r="C7691" s="9"/>
      <c r="F7691" s="9"/>
      <c r="G7691" s="9"/>
      <c r="I7691" s="9"/>
      <c r="L7691" s="9"/>
      <c r="O7691" s="9"/>
      <c r="P7691" s="9"/>
      <c r="R7691" s="9"/>
      <c r="U7691" s="9"/>
    </row>
    <row r="7692" spans="3:21">
      <c r="C7692" s="9"/>
      <c r="F7692" s="9"/>
      <c r="G7692" s="9"/>
      <c r="I7692" s="9"/>
      <c r="L7692" s="9"/>
      <c r="O7692" s="9"/>
      <c r="P7692" s="9"/>
      <c r="R7692" s="9"/>
      <c r="U7692" s="9"/>
    </row>
    <row r="7693" spans="3:21">
      <c r="C7693" s="9"/>
      <c r="F7693" s="9"/>
      <c r="G7693" s="9"/>
      <c r="I7693" s="9"/>
      <c r="L7693" s="9"/>
      <c r="O7693" s="9"/>
      <c r="P7693" s="9"/>
      <c r="R7693" s="9"/>
      <c r="U7693" s="9"/>
    </row>
    <row r="7694" spans="3:21">
      <c r="C7694" s="9"/>
      <c r="F7694" s="9"/>
      <c r="G7694" s="9"/>
      <c r="I7694" s="9"/>
      <c r="L7694" s="9"/>
      <c r="O7694" s="9"/>
      <c r="P7694" s="9"/>
      <c r="R7694" s="9"/>
      <c r="U7694" s="9"/>
    </row>
    <row r="7695" spans="3:21">
      <c r="C7695" s="9"/>
      <c r="F7695" s="9"/>
      <c r="G7695" s="9"/>
      <c r="I7695" s="9"/>
      <c r="L7695" s="9"/>
      <c r="O7695" s="9"/>
      <c r="P7695" s="9"/>
      <c r="R7695" s="9"/>
      <c r="U7695" s="9"/>
    </row>
    <row r="7696" spans="3:21">
      <c r="C7696" s="9"/>
      <c r="F7696" s="9"/>
      <c r="G7696" s="9"/>
      <c r="I7696" s="9"/>
      <c r="L7696" s="9"/>
      <c r="O7696" s="9"/>
      <c r="P7696" s="9"/>
      <c r="R7696" s="9"/>
      <c r="U7696" s="9"/>
    </row>
    <row r="7697" spans="3:21">
      <c r="C7697" s="9"/>
      <c r="F7697" s="9"/>
      <c r="G7697" s="9"/>
      <c r="I7697" s="9"/>
      <c r="L7697" s="9"/>
      <c r="O7697" s="9"/>
      <c r="P7697" s="9"/>
      <c r="R7697" s="9"/>
      <c r="U7697" s="9"/>
    </row>
    <row r="7698" spans="3:21">
      <c r="C7698" s="9"/>
      <c r="F7698" s="9"/>
      <c r="G7698" s="9"/>
      <c r="I7698" s="9"/>
      <c r="L7698" s="9"/>
      <c r="O7698" s="9"/>
      <c r="P7698" s="9"/>
      <c r="R7698" s="9"/>
      <c r="U7698" s="9"/>
    </row>
    <row r="7699" spans="3:21">
      <c r="C7699" s="9"/>
      <c r="F7699" s="9"/>
      <c r="G7699" s="9"/>
      <c r="I7699" s="9"/>
      <c r="L7699" s="9"/>
      <c r="O7699" s="9"/>
      <c r="P7699" s="9"/>
      <c r="R7699" s="9"/>
      <c r="U7699" s="9"/>
    </row>
    <row r="7700" spans="3:21">
      <c r="C7700" s="9"/>
      <c r="F7700" s="9"/>
      <c r="G7700" s="9"/>
      <c r="I7700" s="9"/>
      <c r="L7700" s="9"/>
      <c r="O7700" s="9"/>
      <c r="P7700" s="9"/>
      <c r="R7700" s="9"/>
      <c r="U7700" s="9"/>
    </row>
    <row r="7701" spans="3:21">
      <c r="C7701" s="9"/>
      <c r="F7701" s="9"/>
      <c r="G7701" s="9"/>
      <c r="I7701" s="9"/>
      <c r="L7701" s="9"/>
      <c r="O7701" s="9"/>
      <c r="P7701" s="9"/>
      <c r="R7701" s="9"/>
      <c r="U7701" s="9"/>
    </row>
    <row r="7702" spans="3:21">
      <c r="C7702" s="9"/>
      <c r="F7702" s="9"/>
      <c r="G7702" s="9"/>
      <c r="I7702" s="9"/>
      <c r="L7702" s="9"/>
      <c r="O7702" s="9"/>
      <c r="P7702" s="9"/>
      <c r="R7702" s="9"/>
      <c r="U7702" s="9"/>
    </row>
    <row r="7703" spans="3:21">
      <c r="C7703" s="9"/>
      <c r="F7703" s="9"/>
      <c r="G7703" s="9"/>
      <c r="I7703" s="9"/>
      <c r="L7703" s="9"/>
      <c r="O7703" s="9"/>
      <c r="P7703" s="9"/>
      <c r="R7703" s="9"/>
      <c r="U7703" s="9"/>
    </row>
    <row r="7704" spans="3:21">
      <c r="C7704" s="9"/>
      <c r="F7704" s="9"/>
      <c r="G7704" s="9"/>
      <c r="I7704" s="9"/>
      <c r="L7704" s="9"/>
      <c r="O7704" s="9"/>
      <c r="P7704" s="9"/>
      <c r="R7704" s="9"/>
      <c r="U7704" s="9"/>
    </row>
    <row r="7705" spans="3:21">
      <c r="C7705" s="9"/>
      <c r="F7705" s="9"/>
      <c r="G7705" s="9"/>
      <c r="I7705" s="9"/>
      <c r="L7705" s="9"/>
      <c r="O7705" s="9"/>
      <c r="P7705" s="9"/>
      <c r="R7705" s="9"/>
      <c r="U7705" s="9"/>
    </row>
    <row r="7706" spans="3:21">
      <c r="C7706" s="9"/>
      <c r="F7706" s="9"/>
      <c r="G7706" s="9"/>
      <c r="I7706" s="9"/>
      <c r="L7706" s="9"/>
      <c r="O7706" s="9"/>
      <c r="P7706" s="9"/>
      <c r="R7706" s="9"/>
      <c r="U7706" s="9"/>
    </row>
    <row r="7707" spans="3:21">
      <c r="C7707" s="9"/>
      <c r="F7707" s="9"/>
      <c r="G7707" s="9"/>
      <c r="I7707" s="9"/>
      <c r="L7707" s="9"/>
      <c r="O7707" s="9"/>
      <c r="P7707" s="9"/>
      <c r="R7707" s="9"/>
      <c r="U7707" s="9"/>
    </row>
    <row r="7708" spans="3:21">
      <c r="C7708" s="9"/>
      <c r="F7708" s="9"/>
      <c r="G7708" s="9"/>
      <c r="I7708" s="9"/>
      <c r="L7708" s="9"/>
      <c r="O7708" s="9"/>
      <c r="P7708" s="9"/>
      <c r="R7708" s="9"/>
      <c r="U7708" s="9"/>
    </row>
    <row r="7709" spans="3:21">
      <c r="C7709" s="9"/>
      <c r="F7709" s="9"/>
      <c r="G7709" s="9"/>
      <c r="I7709" s="9"/>
      <c r="L7709" s="9"/>
      <c r="O7709" s="9"/>
      <c r="P7709" s="9"/>
      <c r="R7709" s="9"/>
      <c r="U7709" s="9"/>
    </row>
    <row r="7710" spans="3:21">
      <c r="C7710" s="9"/>
      <c r="F7710" s="9"/>
      <c r="G7710" s="9"/>
      <c r="I7710" s="9"/>
      <c r="L7710" s="9"/>
      <c r="O7710" s="9"/>
      <c r="P7710" s="9"/>
      <c r="R7710" s="9"/>
      <c r="U7710" s="9"/>
    </row>
    <row r="7711" spans="3:21">
      <c r="C7711" s="9"/>
      <c r="F7711" s="9"/>
      <c r="G7711" s="9"/>
      <c r="I7711" s="9"/>
      <c r="L7711" s="9"/>
      <c r="O7711" s="9"/>
      <c r="P7711" s="9"/>
      <c r="R7711" s="9"/>
      <c r="U7711" s="9"/>
    </row>
    <row r="7712" spans="3:21">
      <c r="C7712" s="9"/>
      <c r="F7712" s="9"/>
      <c r="G7712" s="9"/>
      <c r="I7712" s="9"/>
      <c r="L7712" s="9"/>
      <c r="O7712" s="9"/>
      <c r="P7712" s="9"/>
      <c r="R7712" s="9"/>
      <c r="U7712" s="9"/>
    </row>
    <row r="7713" spans="3:21">
      <c r="C7713" s="9"/>
      <c r="F7713" s="9"/>
      <c r="G7713" s="9"/>
      <c r="I7713" s="9"/>
      <c r="L7713" s="9"/>
      <c r="O7713" s="9"/>
      <c r="P7713" s="9"/>
      <c r="R7713" s="9"/>
      <c r="U7713" s="9"/>
    </row>
    <row r="7714" spans="3:21">
      <c r="C7714" s="9"/>
      <c r="F7714" s="9"/>
      <c r="G7714" s="9"/>
      <c r="I7714" s="9"/>
      <c r="L7714" s="9"/>
      <c r="O7714" s="9"/>
      <c r="P7714" s="9"/>
      <c r="R7714" s="9"/>
      <c r="U7714" s="9"/>
    </row>
    <row r="7715" spans="3:21">
      <c r="C7715" s="9"/>
      <c r="F7715" s="9"/>
      <c r="G7715" s="9"/>
      <c r="I7715" s="9"/>
      <c r="L7715" s="9"/>
      <c r="O7715" s="9"/>
      <c r="P7715" s="9"/>
      <c r="R7715" s="9"/>
      <c r="U7715" s="9"/>
    </row>
    <row r="7716" spans="3:21">
      <c r="C7716" s="9"/>
      <c r="F7716" s="9"/>
      <c r="G7716" s="9"/>
      <c r="I7716" s="9"/>
      <c r="L7716" s="9"/>
      <c r="O7716" s="9"/>
      <c r="P7716" s="9"/>
      <c r="R7716" s="9"/>
      <c r="U7716" s="9"/>
    </row>
    <row r="7717" spans="3:21">
      <c r="C7717" s="9"/>
      <c r="F7717" s="9"/>
      <c r="G7717" s="9"/>
      <c r="I7717" s="9"/>
      <c r="L7717" s="9"/>
      <c r="O7717" s="9"/>
      <c r="P7717" s="9"/>
      <c r="R7717" s="9"/>
      <c r="U7717" s="9"/>
    </row>
    <row r="7718" spans="3:21">
      <c r="C7718" s="9"/>
      <c r="F7718" s="9"/>
      <c r="G7718" s="9"/>
      <c r="I7718" s="9"/>
      <c r="L7718" s="9"/>
      <c r="O7718" s="9"/>
      <c r="P7718" s="9"/>
      <c r="R7718" s="9"/>
      <c r="U7718" s="9"/>
    </row>
    <row r="7719" spans="3:21">
      <c r="C7719" s="9"/>
      <c r="F7719" s="9"/>
      <c r="G7719" s="9"/>
      <c r="I7719" s="9"/>
      <c r="L7719" s="9"/>
      <c r="O7719" s="9"/>
      <c r="P7719" s="9"/>
      <c r="R7719" s="9"/>
      <c r="U7719" s="9"/>
    </row>
    <row r="7720" spans="3:21">
      <c r="C7720" s="9"/>
      <c r="F7720" s="9"/>
      <c r="G7720" s="9"/>
      <c r="I7720" s="9"/>
      <c r="L7720" s="9"/>
      <c r="O7720" s="9"/>
      <c r="P7720" s="9"/>
      <c r="R7720" s="9"/>
      <c r="U7720" s="9"/>
    </row>
    <row r="7721" spans="3:21">
      <c r="C7721" s="9"/>
      <c r="F7721" s="9"/>
      <c r="G7721" s="9"/>
      <c r="I7721" s="9"/>
      <c r="L7721" s="9"/>
      <c r="O7721" s="9"/>
      <c r="P7721" s="9"/>
      <c r="R7721" s="9"/>
      <c r="U7721" s="9"/>
    </row>
    <row r="7722" spans="3:21">
      <c r="C7722" s="9"/>
      <c r="F7722" s="9"/>
      <c r="G7722" s="9"/>
      <c r="I7722" s="9"/>
      <c r="L7722" s="9"/>
      <c r="O7722" s="9"/>
      <c r="P7722" s="9"/>
      <c r="R7722" s="9"/>
      <c r="U7722" s="9"/>
    </row>
    <row r="7723" spans="3:21">
      <c r="C7723" s="9"/>
      <c r="F7723" s="9"/>
      <c r="G7723" s="9"/>
      <c r="I7723" s="9"/>
      <c r="L7723" s="9"/>
      <c r="O7723" s="9"/>
      <c r="P7723" s="9"/>
      <c r="R7723" s="9"/>
      <c r="U7723" s="9"/>
    </row>
    <row r="7724" spans="3:21">
      <c r="C7724" s="9"/>
      <c r="F7724" s="9"/>
      <c r="G7724" s="9"/>
      <c r="I7724" s="9"/>
      <c r="L7724" s="9"/>
      <c r="O7724" s="9"/>
      <c r="P7724" s="9"/>
      <c r="R7724" s="9"/>
      <c r="U7724" s="9"/>
    </row>
    <row r="7725" spans="3:21">
      <c r="C7725" s="9"/>
      <c r="F7725" s="9"/>
      <c r="G7725" s="9"/>
      <c r="I7725" s="9"/>
      <c r="L7725" s="9"/>
      <c r="O7725" s="9"/>
      <c r="P7725" s="9"/>
      <c r="R7725" s="9"/>
      <c r="U7725" s="9"/>
    </row>
    <row r="7726" spans="3:21">
      <c r="C7726" s="9"/>
      <c r="F7726" s="9"/>
      <c r="G7726" s="9"/>
      <c r="I7726" s="9"/>
      <c r="L7726" s="9"/>
      <c r="O7726" s="9"/>
      <c r="P7726" s="9"/>
      <c r="R7726" s="9"/>
      <c r="U7726" s="9"/>
    </row>
    <row r="7727" spans="3:21">
      <c r="C7727" s="9"/>
      <c r="F7727" s="9"/>
      <c r="G7727" s="9"/>
      <c r="I7727" s="9"/>
      <c r="L7727" s="9"/>
      <c r="O7727" s="9"/>
      <c r="P7727" s="9"/>
      <c r="R7727" s="9"/>
      <c r="U7727" s="9"/>
    </row>
    <row r="7728" spans="3:21">
      <c r="C7728" s="9"/>
      <c r="F7728" s="9"/>
      <c r="G7728" s="9"/>
      <c r="I7728" s="9"/>
      <c r="L7728" s="9"/>
      <c r="O7728" s="9"/>
      <c r="P7728" s="9"/>
      <c r="R7728" s="9"/>
      <c r="U7728" s="9"/>
    </row>
    <row r="7729" spans="3:21">
      <c r="C7729" s="9"/>
      <c r="F7729" s="9"/>
      <c r="G7729" s="9"/>
      <c r="I7729" s="9"/>
      <c r="L7729" s="9"/>
      <c r="O7729" s="9"/>
      <c r="P7729" s="9"/>
      <c r="R7729" s="9"/>
      <c r="U7729" s="9"/>
    </row>
    <row r="7730" spans="3:21">
      <c r="C7730" s="9"/>
      <c r="F7730" s="9"/>
      <c r="G7730" s="9"/>
      <c r="I7730" s="9"/>
      <c r="L7730" s="9"/>
      <c r="O7730" s="9"/>
      <c r="P7730" s="9"/>
      <c r="R7730" s="9"/>
      <c r="U7730" s="9"/>
    </row>
    <row r="7731" spans="3:21">
      <c r="C7731" s="9"/>
      <c r="F7731" s="9"/>
      <c r="G7731" s="9"/>
      <c r="I7731" s="9"/>
      <c r="L7731" s="9"/>
      <c r="O7731" s="9"/>
      <c r="P7731" s="9"/>
      <c r="R7731" s="9"/>
      <c r="U7731" s="9"/>
    </row>
    <row r="7732" spans="3:21">
      <c r="C7732" s="9"/>
      <c r="F7732" s="9"/>
      <c r="G7732" s="9"/>
      <c r="I7732" s="9"/>
      <c r="L7732" s="9"/>
      <c r="O7732" s="9"/>
      <c r="P7732" s="9"/>
      <c r="R7732" s="9"/>
      <c r="U7732" s="9"/>
    </row>
    <row r="7733" spans="3:21">
      <c r="C7733" s="9"/>
      <c r="F7733" s="9"/>
      <c r="G7733" s="9"/>
      <c r="I7733" s="9"/>
      <c r="L7733" s="9"/>
      <c r="O7733" s="9"/>
      <c r="P7733" s="9"/>
      <c r="R7733" s="9"/>
      <c r="U7733" s="9"/>
    </row>
    <row r="7734" spans="3:21">
      <c r="C7734" s="9"/>
      <c r="F7734" s="9"/>
      <c r="G7734" s="9"/>
      <c r="I7734" s="9"/>
      <c r="L7734" s="9"/>
      <c r="O7734" s="9"/>
      <c r="P7734" s="9"/>
      <c r="R7734" s="9"/>
      <c r="U7734" s="9"/>
    </row>
    <row r="7735" spans="3:21">
      <c r="C7735" s="9"/>
      <c r="F7735" s="9"/>
      <c r="G7735" s="9"/>
      <c r="I7735" s="9"/>
      <c r="L7735" s="9"/>
      <c r="O7735" s="9"/>
      <c r="P7735" s="9"/>
      <c r="R7735" s="9"/>
      <c r="U7735" s="9"/>
    </row>
    <row r="7736" spans="3:21">
      <c r="C7736" s="9"/>
      <c r="F7736" s="9"/>
      <c r="G7736" s="9"/>
      <c r="I7736" s="9"/>
      <c r="L7736" s="9"/>
      <c r="O7736" s="9"/>
      <c r="P7736" s="9"/>
      <c r="R7736" s="9"/>
      <c r="U7736" s="9"/>
    </row>
    <row r="7737" spans="3:21">
      <c r="C7737" s="9"/>
      <c r="F7737" s="9"/>
      <c r="G7737" s="9"/>
      <c r="I7737" s="9"/>
      <c r="L7737" s="9"/>
      <c r="O7737" s="9"/>
      <c r="P7737" s="9"/>
      <c r="R7737" s="9"/>
      <c r="U7737" s="9"/>
    </row>
    <row r="7738" spans="3:21">
      <c r="C7738" s="9"/>
      <c r="F7738" s="9"/>
      <c r="G7738" s="9"/>
      <c r="I7738" s="9"/>
      <c r="L7738" s="9"/>
      <c r="O7738" s="9"/>
      <c r="P7738" s="9"/>
      <c r="R7738" s="9"/>
      <c r="U7738" s="9"/>
    </row>
    <row r="7739" spans="3:21">
      <c r="C7739" s="9"/>
      <c r="F7739" s="9"/>
      <c r="G7739" s="9"/>
      <c r="I7739" s="9"/>
      <c r="L7739" s="9"/>
      <c r="O7739" s="9"/>
      <c r="P7739" s="9"/>
      <c r="R7739" s="9"/>
      <c r="U7739" s="9"/>
    </row>
    <row r="7740" spans="3:21">
      <c r="C7740" s="9"/>
      <c r="F7740" s="9"/>
      <c r="G7740" s="9"/>
      <c r="I7740" s="9"/>
      <c r="L7740" s="9"/>
      <c r="O7740" s="9"/>
      <c r="P7740" s="9"/>
      <c r="R7740" s="9"/>
      <c r="U7740" s="9"/>
    </row>
    <row r="7741" spans="3:21">
      <c r="C7741" s="9"/>
      <c r="F7741" s="9"/>
      <c r="G7741" s="9"/>
      <c r="I7741" s="9"/>
      <c r="L7741" s="9"/>
      <c r="O7741" s="9"/>
      <c r="P7741" s="9"/>
      <c r="R7741" s="9"/>
      <c r="U7741" s="9"/>
    </row>
    <row r="7742" spans="3:21">
      <c r="C7742" s="9"/>
      <c r="F7742" s="9"/>
      <c r="G7742" s="9"/>
      <c r="I7742" s="9"/>
      <c r="L7742" s="9"/>
      <c r="O7742" s="9"/>
      <c r="P7742" s="9"/>
      <c r="R7742" s="9"/>
      <c r="U7742" s="9"/>
    </row>
    <row r="7743" spans="3:21">
      <c r="C7743" s="9"/>
      <c r="F7743" s="9"/>
      <c r="G7743" s="9"/>
      <c r="I7743" s="9"/>
      <c r="L7743" s="9"/>
      <c r="O7743" s="9"/>
      <c r="P7743" s="9"/>
      <c r="R7743" s="9"/>
      <c r="U7743" s="9"/>
    </row>
    <row r="7744" spans="3:21">
      <c r="C7744" s="9"/>
      <c r="F7744" s="9"/>
      <c r="G7744" s="9"/>
      <c r="I7744" s="9"/>
      <c r="L7744" s="9"/>
      <c r="O7744" s="9"/>
      <c r="P7744" s="9"/>
      <c r="R7744" s="9"/>
      <c r="U7744" s="9"/>
    </row>
    <row r="7745" spans="3:21">
      <c r="C7745" s="9"/>
      <c r="F7745" s="9"/>
      <c r="G7745" s="9"/>
      <c r="I7745" s="9"/>
      <c r="L7745" s="9"/>
      <c r="O7745" s="9"/>
      <c r="P7745" s="9"/>
      <c r="R7745" s="9"/>
      <c r="U7745" s="9"/>
    </row>
    <row r="7746" spans="3:21">
      <c r="C7746" s="9"/>
      <c r="F7746" s="9"/>
      <c r="G7746" s="9"/>
      <c r="I7746" s="9"/>
      <c r="L7746" s="9"/>
      <c r="O7746" s="9"/>
      <c r="P7746" s="9"/>
      <c r="R7746" s="9"/>
      <c r="U7746" s="9"/>
    </row>
    <row r="7747" spans="3:21">
      <c r="C7747" s="9"/>
      <c r="F7747" s="9"/>
      <c r="G7747" s="9"/>
      <c r="I7747" s="9"/>
      <c r="L7747" s="9"/>
      <c r="O7747" s="9"/>
      <c r="P7747" s="9"/>
      <c r="R7747" s="9"/>
      <c r="U7747" s="9"/>
    </row>
    <row r="7748" spans="3:21">
      <c r="C7748" s="9"/>
      <c r="F7748" s="9"/>
      <c r="G7748" s="9"/>
      <c r="I7748" s="9"/>
      <c r="L7748" s="9"/>
      <c r="O7748" s="9"/>
      <c r="P7748" s="9"/>
      <c r="R7748" s="9"/>
      <c r="U7748" s="9"/>
    </row>
    <row r="7749" spans="3:21">
      <c r="C7749" s="9"/>
      <c r="F7749" s="9"/>
      <c r="G7749" s="9"/>
      <c r="I7749" s="9"/>
      <c r="L7749" s="9"/>
      <c r="O7749" s="9"/>
      <c r="P7749" s="9"/>
      <c r="R7749" s="9"/>
      <c r="U7749" s="9"/>
    </row>
    <row r="7750" spans="3:21">
      <c r="C7750" s="9"/>
      <c r="F7750" s="9"/>
      <c r="G7750" s="9"/>
      <c r="I7750" s="9"/>
      <c r="L7750" s="9"/>
      <c r="O7750" s="9"/>
      <c r="P7750" s="9"/>
      <c r="R7750" s="9"/>
      <c r="U7750" s="9"/>
    </row>
    <row r="7751" spans="3:21">
      <c r="C7751" s="9"/>
      <c r="F7751" s="9"/>
      <c r="G7751" s="9"/>
      <c r="I7751" s="9"/>
      <c r="L7751" s="9"/>
      <c r="O7751" s="9"/>
      <c r="P7751" s="9"/>
      <c r="R7751" s="9"/>
      <c r="U7751" s="9"/>
    </row>
    <row r="7752" spans="3:21">
      <c r="C7752" s="9"/>
      <c r="F7752" s="9"/>
      <c r="G7752" s="9"/>
      <c r="I7752" s="9"/>
      <c r="L7752" s="9"/>
      <c r="O7752" s="9"/>
      <c r="P7752" s="9"/>
      <c r="R7752" s="9"/>
      <c r="U7752" s="9"/>
    </row>
    <row r="7753" spans="3:21">
      <c r="C7753" s="9"/>
      <c r="F7753" s="9"/>
      <c r="G7753" s="9"/>
      <c r="I7753" s="9"/>
      <c r="L7753" s="9"/>
      <c r="O7753" s="9"/>
      <c r="P7753" s="9"/>
      <c r="R7753" s="9"/>
      <c r="U7753" s="9"/>
    </row>
    <row r="7754" spans="3:21">
      <c r="C7754" s="9"/>
      <c r="F7754" s="9"/>
      <c r="G7754" s="9"/>
      <c r="I7754" s="9"/>
      <c r="L7754" s="9"/>
      <c r="O7754" s="9"/>
      <c r="P7754" s="9"/>
      <c r="R7754" s="9"/>
      <c r="U7754" s="9"/>
    </row>
    <row r="7755" spans="3:21">
      <c r="C7755" s="9"/>
      <c r="F7755" s="9"/>
      <c r="G7755" s="9"/>
      <c r="I7755" s="9"/>
      <c r="L7755" s="9"/>
      <c r="O7755" s="9"/>
      <c r="P7755" s="9"/>
      <c r="R7755" s="9"/>
      <c r="U7755" s="9"/>
    </row>
    <row r="7756" spans="3:21">
      <c r="C7756" s="9"/>
      <c r="F7756" s="9"/>
      <c r="G7756" s="9"/>
      <c r="I7756" s="9"/>
      <c r="L7756" s="9"/>
      <c r="O7756" s="9"/>
      <c r="P7756" s="9"/>
      <c r="R7756" s="9"/>
      <c r="U7756" s="9"/>
    </row>
    <row r="7757" spans="3:21">
      <c r="C7757" s="9"/>
      <c r="F7757" s="9"/>
      <c r="G7757" s="9"/>
      <c r="I7757" s="9"/>
      <c r="L7757" s="9"/>
      <c r="O7757" s="9"/>
      <c r="P7757" s="9"/>
      <c r="R7757" s="9"/>
      <c r="U7757" s="9"/>
    </row>
    <row r="7758" spans="3:21">
      <c r="C7758" s="9"/>
      <c r="F7758" s="9"/>
      <c r="G7758" s="9"/>
      <c r="I7758" s="9"/>
      <c r="L7758" s="9"/>
      <c r="O7758" s="9"/>
      <c r="P7758" s="9"/>
      <c r="R7758" s="9"/>
      <c r="U7758" s="9"/>
    </row>
    <row r="7759" spans="3:21">
      <c r="C7759" s="9"/>
      <c r="F7759" s="9"/>
      <c r="G7759" s="9"/>
      <c r="I7759" s="9"/>
      <c r="L7759" s="9"/>
      <c r="O7759" s="9"/>
      <c r="P7759" s="9"/>
      <c r="R7759" s="9"/>
      <c r="U7759" s="9"/>
    </row>
    <row r="7760" spans="3:21">
      <c r="C7760" s="9"/>
      <c r="F7760" s="9"/>
      <c r="G7760" s="9"/>
      <c r="I7760" s="9"/>
      <c r="L7760" s="9"/>
      <c r="O7760" s="9"/>
      <c r="P7760" s="9"/>
      <c r="R7760" s="9"/>
      <c r="U7760" s="9"/>
    </row>
    <row r="7761" spans="3:21">
      <c r="C7761" s="9"/>
      <c r="F7761" s="9"/>
      <c r="G7761" s="9"/>
      <c r="I7761" s="9"/>
      <c r="L7761" s="9"/>
      <c r="O7761" s="9"/>
      <c r="P7761" s="9"/>
      <c r="R7761" s="9"/>
      <c r="U7761" s="9"/>
    </row>
    <row r="7762" spans="3:21">
      <c r="C7762" s="9"/>
      <c r="F7762" s="9"/>
      <c r="G7762" s="9"/>
      <c r="I7762" s="9"/>
      <c r="L7762" s="9"/>
      <c r="O7762" s="9"/>
      <c r="P7762" s="9"/>
      <c r="R7762" s="9"/>
      <c r="U7762" s="9"/>
    </row>
    <row r="7763" spans="3:21">
      <c r="C7763" s="9"/>
      <c r="F7763" s="9"/>
      <c r="G7763" s="9"/>
      <c r="I7763" s="9"/>
      <c r="L7763" s="9"/>
      <c r="O7763" s="9"/>
      <c r="P7763" s="9"/>
      <c r="R7763" s="9"/>
      <c r="U7763" s="9"/>
    </row>
    <row r="7764" spans="3:21">
      <c r="C7764" s="9"/>
      <c r="F7764" s="9"/>
      <c r="G7764" s="9"/>
      <c r="I7764" s="9"/>
      <c r="L7764" s="9"/>
      <c r="O7764" s="9"/>
      <c r="P7764" s="9"/>
      <c r="R7764" s="9"/>
      <c r="U7764" s="9"/>
    </row>
    <row r="7765" spans="3:21">
      <c r="C7765" s="9"/>
      <c r="F7765" s="9"/>
      <c r="G7765" s="9"/>
      <c r="I7765" s="9"/>
      <c r="L7765" s="9"/>
      <c r="O7765" s="9"/>
      <c r="P7765" s="9"/>
      <c r="R7765" s="9"/>
      <c r="U7765" s="9"/>
    </row>
    <row r="7766" spans="3:21">
      <c r="C7766" s="9"/>
      <c r="F7766" s="9"/>
      <c r="G7766" s="9"/>
      <c r="I7766" s="9"/>
      <c r="L7766" s="9"/>
      <c r="O7766" s="9"/>
      <c r="P7766" s="9"/>
      <c r="R7766" s="9"/>
      <c r="U7766" s="9"/>
    </row>
    <row r="7767" spans="3:21">
      <c r="C7767" s="9"/>
      <c r="F7767" s="9"/>
      <c r="G7767" s="9"/>
      <c r="I7767" s="9"/>
      <c r="L7767" s="9"/>
      <c r="O7767" s="9"/>
      <c r="P7767" s="9"/>
      <c r="R7767" s="9"/>
      <c r="U7767" s="9"/>
    </row>
    <row r="7768" spans="3:21">
      <c r="C7768" s="9"/>
      <c r="F7768" s="9"/>
      <c r="G7768" s="9"/>
      <c r="I7768" s="9"/>
      <c r="L7768" s="9"/>
      <c r="O7768" s="9"/>
      <c r="P7768" s="9"/>
      <c r="R7768" s="9"/>
      <c r="U7768" s="9"/>
    </row>
    <row r="7769" spans="3:21">
      <c r="C7769" s="9"/>
      <c r="F7769" s="9"/>
      <c r="G7769" s="9"/>
      <c r="I7769" s="9"/>
      <c r="L7769" s="9"/>
      <c r="O7769" s="9"/>
      <c r="P7769" s="9"/>
      <c r="R7769" s="9"/>
      <c r="U7769" s="9"/>
    </row>
    <row r="7770" spans="3:21">
      <c r="C7770" s="9"/>
      <c r="F7770" s="9"/>
      <c r="G7770" s="9"/>
      <c r="I7770" s="9"/>
      <c r="L7770" s="9"/>
      <c r="O7770" s="9"/>
      <c r="P7770" s="9"/>
      <c r="R7770" s="9"/>
      <c r="U7770" s="9"/>
    </row>
    <row r="7771" spans="3:21">
      <c r="C7771" s="9"/>
      <c r="F7771" s="9"/>
      <c r="G7771" s="9"/>
      <c r="I7771" s="9"/>
      <c r="L7771" s="9"/>
      <c r="O7771" s="9"/>
      <c r="P7771" s="9"/>
      <c r="R7771" s="9"/>
      <c r="U7771" s="9"/>
    </row>
    <row r="7772" spans="3:21">
      <c r="C7772" s="9"/>
      <c r="F7772" s="9"/>
      <c r="G7772" s="9"/>
      <c r="I7772" s="9"/>
      <c r="L7772" s="9"/>
      <c r="O7772" s="9"/>
      <c r="P7772" s="9"/>
      <c r="R7772" s="9"/>
      <c r="U7772" s="9"/>
    </row>
    <row r="7773" spans="3:21">
      <c r="C7773" s="9"/>
      <c r="F7773" s="9"/>
      <c r="G7773" s="9"/>
      <c r="I7773" s="9"/>
      <c r="L7773" s="9"/>
      <c r="O7773" s="9"/>
      <c r="P7773" s="9"/>
      <c r="R7773" s="9"/>
      <c r="U7773" s="9"/>
    </row>
    <row r="7774" spans="3:21">
      <c r="C7774" s="9"/>
      <c r="F7774" s="9"/>
      <c r="G7774" s="9"/>
      <c r="I7774" s="9"/>
      <c r="L7774" s="9"/>
      <c r="O7774" s="9"/>
      <c r="P7774" s="9"/>
      <c r="R7774" s="9"/>
      <c r="U7774" s="9"/>
    </row>
    <row r="7775" spans="3:21">
      <c r="C7775" s="9"/>
      <c r="F7775" s="9"/>
      <c r="G7775" s="9"/>
      <c r="I7775" s="9"/>
      <c r="L7775" s="9"/>
      <c r="O7775" s="9"/>
      <c r="P7775" s="9"/>
      <c r="R7775" s="9"/>
      <c r="U7775" s="9"/>
    </row>
    <row r="7776" spans="3:21">
      <c r="C7776" s="9"/>
      <c r="F7776" s="9"/>
      <c r="G7776" s="9"/>
      <c r="I7776" s="9"/>
      <c r="L7776" s="9"/>
      <c r="O7776" s="9"/>
      <c r="P7776" s="9"/>
      <c r="R7776" s="9"/>
      <c r="U7776" s="9"/>
    </row>
    <row r="7777" spans="3:21">
      <c r="C7777" s="9"/>
      <c r="F7777" s="9"/>
      <c r="G7777" s="9"/>
      <c r="I7777" s="9"/>
      <c r="L7777" s="9"/>
      <c r="O7777" s="9"/>
      <c r="P7777" s="9"/>
      <c r="R7777" s="9"/>
      <c r="U7777" s="9"/>
    </row>
    <row r="7778" spans="3:21">
      <c r="C7778" s="9"/>
      <c r="F7778" s="9"/>
      <c r="G7778" s="9"/>
      <c r="I7778" s="9"/>
      <c r="L7778" s="9"/>
      <c r="O7778" s="9"/>
      <c r="P7778" s="9"/>
      <c r="R7778" s="9"/>
      <c r="U7778" s="9"/>
    </row>
    <row r="7779" spans="3:21">
      <c r="C7779" s="9"/>
      <c r="F7779" s="9"/>
      <c r="G7779" s="9"/>
      <c r="I7779" s="9"/>
      <c r="L7779" s="9"/>
      <c r="O7779" s="9"/>
      <c r="P7779" s="9"/>
      <c r="R7779" s="9"/>
      <c r="U7779" s="9"/>
    </row>
    <row r="7780" spans="3:21">
      <c r="C7780" s="9"/>
      <c r="F7780" s="9"/>
      <c r="G7780" s="9"/>
      <c r="I7780" s="9"/>
      <c r="L7780" s="9"/>
      <c r="O7780" s="9"/>
      <c r="P7780" s="9"/>
      <c r="R7780" s="9"/>
      <c r="U7780" s="9"/>
    </row>
    <row r="7781" spans="3:21">
      <c r="C7781" s="9"/>
      <c r="F7781" s="9"/>
      <c r="G7781" s="9"/>
      <c r="I7781" s="9"/>
      <c r="L7781" s="9"/>
      <c r="O7781" s="9"/>
      <c r="P7781" s="9"/>
      <c r="R7781" s="9"/>
      <c r="U7781" s="9"/>
    </row>
    <row r="7782" spans="3:21">
      <c r="C7782" s="9"/>
      <c r="F7782" s="9"/>
      <c r="G7782" s="9"/>
      <c r="I7782" s="9"/>
      <c r="L7782" s="9"/>
      <c r="O7782" s="9"/>
      <c r="P7782" s="9"/>
      <c r="R7782" s="9"/>
      <c r="U7782" s="9"/>
    </row>
    <row r="7783" spans="3:21">
      <c r="C7783" s="9"/>
      <c r="F7783" s="9"/>
      <c r="G7783" s="9"/>
      <c r="I7783" s="9"/>
      <c r="L7783" s="9"/>
      <c r="O7783" s="9"/>
      <c r="P7783" s="9"/>
      <c r="R7783" s="9"/>
      <c r="U7783" s="9"/>
    </row>
    <row r="7784" spans="3:21">
      <c r="C7784" s="9"/>
      <c r="F7784" s="9"/>
      <c r="G7784" s="9"/>
      <c r="I7784" s="9"/>
      <c r="L7784" s="9"/>
      <c r="O7784" s="9"/>
      <c r="P7784" s="9"/>
      <c r="R7784" s="9"/>
      <c r="U7784" s="9"/>
    </row>
    <row r="7785" spans="3:21">
      <c r="C7785" s="9"/>
      <c r="F7785" s="9"/>
      <c r="G7785" s="9"/>
      <c r="I7785" s="9"/>
      <c r="L7785" s="9"/>
      <c r="O7785" s="9"/>
      <c r="P7785" s="9"/>
      <c r="R7785" s="9"/>
      <c r="U7785" s="9"/>
    </row>
    <row r="7786" spans="3:21">
      <c r="C7786" s="9"/>
      <c r="F7786" s="9"/>
      <c r="G7786" s="9"/>
      <c r="I7786" s="9"/>
      <c r="L7786" s="9"/>
      <c r="O7786" s="9"/>
      <c r="P7786" s="9"/>
      <c r="R7786" s="9"/>
      <c r="U7786" s="9"/>
    </row>
    <row r="7787" spans="3:21">
      <c r="C7787" s="9"/>
      <c r="F7787" s="9"/>
      <c r="G7787" s="9"/>
      <c r="I7787" s="9"/>
      <c r="L7787" s="9"/>
      <c r="O7787" s="9"/>
      <c r="P7787" s="9"/>
      <c r="R7787" s="9"/>
      <c r="U7787" s="9"/>
    </row>
    <row r="7788" spans="3:21">
      <c r="C7788" s="9"/>
      <c r="F7788" s="9"/>
      <c r="G7788" s="9"/>
      <c r="I7788" s="9"/>
      <c r="L7788" s="9"/>
      <c r="O7788" s="9"/>
      <c r="P7788" s="9"/>
      <c r="R7788" s="9"/>
      <c r="U7788" s="9"/>
    </row>
    <row r="7789" spans="3:21">
      <c r="C7789" s="9"/>
      <c r="F7789" s="9"/>
      <c r="G7789" s="9"/>
      <c r="I7789" s="9"/>
      <c r="L7789" s="9"/>
      <c r="O7789" s="9"/>
      <c r="P7789" s="9"/>
      <c r="R7789" s="9"/>
      <c r="U7789" s="9"/>
    </row>
    <row r="7790" spans="3:21">
      <c r="C7790" s="9"/>
      <c r="F7790" s="9"/>
      <c r="G7790" s="9"/>
      <c r="I7790" s="9"/>
      <c r="L7790" s="9"/>
      <c r="O7790" s="9"/>
      <c r="P7790" s="9"/>
      <c r="R7790" s="9"/>
      <c r="U7790" s="9"/>
    </row>
    <row r="7791" spans="3:21">
      <c r="C7791" s="9"/>
      <c r="F7791" s="9"/>
      <c r="G7791" s="9"/>
      <c r="I7791" s="9"/>
      <c r="L7791" s="9"/>
      <c r="O7791" s="9"/>
      <c r="P7791" s="9"/>
      <c r="R7791" s="9"/>
      <c r="U7791" s="9"/>
    </row>
    <row r="7792" spans="3:21">
      <c r="C7792" s="9"/>
      <c r="F7792" s="9"/>
      <c r="G7792" s="9"/>
      <c r="I7792" s="9"/>
      <c r="L7792" s="9"/>
      <c r="O7792" s="9"/>
      <c r="P7792" s="9"/>
      <c r="R7792" s="9"/>
      <c r="U7792" s="9"/>
    </row>
    <row r="7793" spans="3:21">
      <c r="C7793" s="9"/>
      <c r="F7793" s="9"/>
      <c r="G7793" s="9"/>
      <c r="I7793" s="9"/>
      <c r="L7793" s="9"/>
      <c r="O7793" s="9"/>
      <c r="P7793" s="9"/>
      <c r="R7793" s="9"/>
      <c r="U7793" s="9"/>
    </row>
    <row r="7794" spans="3:21">
      <c r="C7794" s="9"/>
      <c r="F7794" s="9"/>
      <c r="G7794" s="9"/>
      <c r="I7794" s="9"/>
      <c r="L7794" s="9"/>
      <c r="O7794" s="9"/>
      <c r="P7794" s="9"/>
      <c r="R7794" s="9"/>
      <c r="U7794" s="9"/>
    </row>
    <row r="7795" spans="3:21">
      <c r="C7795" s="9"/>
      <c r="F7795" s="9"/>
      <c r="G7795" s="9"/>
      <c r="I7795" s="9"/>
      <c r="L7795" s="9"/>
      <c r="O7795" s="9"/>
      <c r="P7795" s="9"/>
      <c r="R7795" s="9"/>
      <c r="U7795" s="9"/>
    </row>
    <row r="7796" spans="3:21">
      <c r="C7796" s="9"/>
      <c r="F7796" s="9"/>
      <c r="G7796" s="9"/>
      <c r="I7796" s="9"/>
      <c r="L7796" s="9"/>
      <c r="O7796" s="9"/>
      <c r="P7796" s="9"/>
      <c r="R7796" s="9"/>
      <c r="U7796" s="9"/>
    </row>
    <row r="7797" spans="3:21">
      <c r="C7797" s="9"/>
      <c r="F7797" s="9"/>
      <c r="G7797" s="9"/>
      <c r="I7797" s="9"/>
      <c r="L7797" s="9"/>
      <c r="O7797" s="9"/>
      <c r="P7797" s="9"/>
      <c r="R7797" s="9"/>
      <c r="U7797" s="9"/>
    </row>
    <row r="7798" spans="3:21">
      <c r="C7798" s="9"/>
      <c r="F7798" s="9"/>
      <c r="G7798" s="9"/>
      <c r="I7798" s="9"/>
      <c r="L7798" s="9"/>
      <c r="O7798" s="9"/>
      <c r="P7798" s="9"/>
      <c r="R7798" s="9"/>
      <c r="U7798" s="9"/>
    </row>
    <row r="7799" spans="3:21">
      <c r="C7799" s="9"/>
      <c r="F7799" s="9"/>
      <c r="G7799" s="9"/>
      <c r="I7799" s="9"/>
      <c r="L7799" s="9"/>
      <c r="O7799" s="9"/>
      <c r="P7799" s="9"/>
      <c r="R7799" s="9"/>
      <c r="U7799" s="9"/>
    </row>
    <row r="7800" spans="3:21">
      <c r="C7800" s="9"/>
      <c r="F7800" s="9"/>
      <c r="G7800" s="9"/>
      <c r="I7800" s="9"/>
      <c r="L7800" s="9"/>
      <c r="O7800" s="9"/>
      <c r="P7800" s="9"/>
      <c r="R7800" s="9"/>
      <c r="U7800" s="9"/>
    </row>
    <row r="7801" spans="3:21">
      <c r="C7801" s="9"/>
      <c r="F7801" s="9"/>
      <c r="G7801" s="9"/>
      <c r="I7801" s="9"/>
      <c r="L7801" s="9"/>
      <c r="O7801" s="9"/>
      <c r="P7801" s="9"/>
      <c r="R7801" s="9"/>
      <c r="U7801" s="9"/>
    </row>
    <row r="7802" spans="3:21">
      <c r="C7802" s="9"/>
      <c r="F7802" s="9"/>
      <c r="G7802" s="9"/>
      <c r="I7802" s="9"/>
      <c r="L7802" s="9"/>
      <c r="O7802" s="9"/>
      <c r="P7802" s="9"/>
      <c r="R7802" s="9"/>
      <c r="U7802" s="9"/>
    </row>
    <row r="7803" spans="3:21">
      <c r="C7803" s="9"/>
      <c r="F7803" s="9"/>
      <c r="G7803" s="9"/>
      <c r="I7803" s="9"/>
      <c r="L7803" s="9"/>
      <c r="O7803" s="9"/>
      <c r="P7803" s="9"/>
      <c r="R7803" s="9"/>
      <c r="U7803" s="9"/>
    </row>
    <row r="7804" spans="3:21">
      <c r="C7804" s="9"/>
      <c r="F7804" s="9"/>
      <c r="G7804" s="9"/>
      <c r="I7804" s="9"/>
      <c r="L7804" s="9"/>
      <c r="O7804" s="9"/>
      <c r="P7804" s="9"/>
      <c r="R7804" s="9"/>
      <c r="U7804" s="9"/>
    </row>
    <row r="7805" spans="3:21">
      <c r="C7805" s="9"/>
      <c r="F7805" s="9"/>
      <c r="G7805" s="9"/>
      <c r="I7805" s="9"/>
      <c r="L7805" s="9"/>
      <c r="O7805" s="9"/>
      <c r="P7805" s="9"/>
      <c r="R7805" s="9"/>
      <c r="U7805" s="9"/>
    </row>
    <row r="7806" spans="3:21">
      <c r="C7806" s="9"/>
      <c r="F7806" s="9"/>
      <c r="G7806" s="9"/>
      <c r="I7806" s="9"/>
      <c r="L7806" s="9"/>
      <c r="O7806" s="9"/>
      <c r="P7806" s="9"/>
      <c r="R7806" s="9"/>
      <c r="U7806" s="9"/>
    </row>
    <row r="7807" spans="3:21">
      <c r="C7807" s="9"/>
      <c r="F7807" s="9"/>
      <c r="G7807" s="9"/>
      <c r="I7807" s="9"/>
      <c r="L7807" s="9"/>
      <c r="O7807" s="9"/>
      <c r="P7807" s="9"/>
      <c r="R7807" s="9"/>
      <c r="U7807" s="9"/>
    </row>
    <row r="7808" spans="3:21">
      <c r="C7808" s="9"/>
      <c r="F7808" s="9"/>
      <c r="G7808" s="9"/>
      <c r="I7808" s="9"/>
      <c r="L7808" s="9"/>
      <c r="O7808" s="9"/>
      <c r="P7808" s="9"/>
      <c r="R7808" s="9"/>
      <c r="U7808" s="9"/>
    </row>
    <row r="7809" spans="3:21">
      <c r="C7809" s="9"/>
      <c r="F7809" s="9"/>
      <c r="G7809" s="9"/>
      <c r="I7809" s="9"/>
      <c r="L7809" s="9"/>
      <c r="O7809" s="9"/>
      <c r="P7809" s="9"/>
      <c r="R7809" s="9"/>
      <c r="U7809" s="9"/>
    </row>
    <row r="7810" spans="3:21">
      <c r="C7810" s="9"/>
      <c r="F7810" s="9"/>
      <c r="G7810" s="9"/>
      <c r="I7810" s="9"/>
      <c r="L7810" s="9"/>
      <c r="O7810" s="9"/>
      <c r="P7810" s="9"/>
      <c r="R7810" s="9"/>
      <c r="U7810" s="9"/>
    </row>
    <row r="7811" spans="3:21">
      <c r="C7811" s="9"/>
      <c r="F7811" s="9"/>
      <c r="G7811" s="9"/>
      <c r="I7811" s="9"/>
      <c r="L7811" s="9"/>
      <c r="O7811" s="9"/>
      <c r="P7811" s="9"/>
      <c r="R7811" s="9"/>
      <c r="U7811" s="9"/>
    </row>
    <row r="7812" spans="3:21">
      <c r="C7812" s="9"/>
      <c r="F7812" s="9"/>
      <c r="G7812" s="9"/>
      <c r="I7812" s="9"/>
      <c r="L7812" s="9"/>
      <c r="O7812" s="9"/>
      <c r="P7812" s="9"/>
      <c r="R7812" s="9"/>
      <c r="U7812" s="9"/>
    </row>
    <row r="7813" spans="3:21">
      <c r="C7813" s="9"/>
      <c r="F7813" s="9"/>
      <c r="G7813" s="9"/>
      <c r="I7813" s="9"/>
      <c r="L7813" s="9"/>
      <c r="O7813" s="9"/>
      <c r="P7813" s="9"/>
      <c r="R7813" s="9"/>
      <c r="U7813" s="9"/>
    </row>
    <row r="7814" spans="3:21">
      <c r="C7814" s="9"/>
      <c r="F7814" s="9"/>
      <c r="G7814" s="9"/>
      <c r="I7814" s="9"/>
      <c r="L7814" s="9"/>
      <c r="O7814" s="9"/>
      <c r="P7814" s="9"/>
      <c r="R7814" s="9"/>
      <c r="U7814" s="9"/>
    </row>
    <row r="7815" spans="3:21">
      <c r="C7815" s="9"/>
      <c r="F7815" s="9"/>
      <c r="G7815" s="9"/>
      <c r="I7815" s="9"/>
      <c r="L7815" s="9"/>
      <c r="O7815" s="9"/>
      <c r="P7815" s="9"/>
      <c r="R7815" s="9"/>
      <c r="U7815" s="9"/>
    </row>
    <row r="7816" spans="3:21">
      <c r="C7816" s="9"/>
      <c r="F7816" s="9"/>
      <c r="G7816" s="9"/>
      <c r="I7816" s="9"/>
      <c r="L7816" s="9"/>
      <c r="O7816" s="9"/>
      <c r="P7816" s="9"/>
      <c r="R7816" s="9"/>
      <c r="U7816" s="9"/>
    </row>
    <row r="7817" spans="3:21">
      <c r="C7817" s="9"/>
      <c r="F7817" s="9"/>
      <c r="G7817" s="9"/>
      <c r="I7817" s="9"/>
      <c r="L7817" s="9"/>
      <c r="O7817" s="9"/>
      <c r="P7817" s="9"/>
      <c r="R7817" s="9"/>
      <c r="U7817" s="9"/>
    </row>
    <row r="7818" spans="3:21">
      <c r="C7818" s="9"/>
      <c r="F7818" s="9"/>
      <c r="G7818" s="9"/>
      <c r="I7818" s="9"/>
      <c r="L7818" s="9"/>
      <c r="O7818" s="9"/>
      <c r="P7818" s="9"/>
      <c r="R7818" s="9"/>
      <c r="U7818" s="9"/>
    </row>
    <row r="7819" spans="3:21">
      <c r="C7819" s="9"/>
      <c r="F7819" s="9"/>
      <c r="G7819" s="9"/>
      <c r="I7819" s="9"/>
      <c r="L7819" s="9"/>
      <c r="O7819" s="9"/>
      <c r="P7819" s="9"/>
      <c r="R7819" s="9"/>
      <c r="U7819" s="9"/>
    </row>
    <row r="7820" spans="3:21">
      <c r="C7820" s="9"/>
      <c r="F7820" s="9"/>
      <c r="G7820" s="9"/>
      <c r="I7820" s="9"/>
      <c r="L7820" s="9"/>
      <c r="O7820" s="9"/>
      <c r="P7820" s="9"/>
      <c r="R7820" s="9"/>
      <c r="U7820" s="9"/>
    </row>
    <row r="7821" spans="3:21">
      <c r="C7821" s="9"/>
      <c r="F7821" s="9"/>
      <c r="G7821" s="9"/>
      <c r="I7821" s="9"/>
      <c r="L7821" s="9"/>
      <c r="O7821" s="9"/>
      <c r="P7821" s="9"/>
      <c r="R7821" s="9"/>
      <c r="U7821" s="9"/>
    </row>
    <row r="7822" spans="3:21">
      <c r="C7822" s="9"/>
      <c r="F7822" s="9"/>
      <c r="G7822" s="9"/>
      <c r="I7822" s="9"/>
      <c r="L7822" s="9"/>
      <c r="O7822" s="9"/>
      <c r="P7822" s="9"/>
      <c r="R7822" s="9"/>
      <c r="U7822" s="9"/>
    </row>
    <row r="7823" spans="3:21">
      <c r="C7823" s="9"/>
      <c r="F7823" s="9"/>
      <c r="G7823" s="9"/>
      <c r="I7823" s="9"/>
      <c r="L7823" s="9"/>
      <c r="O7823" s="9"/>
      <c r="P7823" s="9"/>
      <c r="R7823" s="9"/>
      <c r="U7823" s="9"/>
    </row>
    <row r="7824" spans="3:21">
      <c r="C7824" s="9"/>
      <c r="F7824" s="9"/>
      <c r="G7824" s="9"/>
      <c r="I7824" s="9"/>
      <c r="L7824" s="9"/>
      <c r="O7824" s="9"/>
      <c r="P7824" s="9"/>
      <c r="R7824" s="9"/>
      <c r="U7824" s="9"/>
    </row>
    <row r="7825" spans="3:21">
      <c r="C7825" s="9"/>
      <c r="F7825" s="9"/>
      <c r="G7825" s="9"/>
      <c r="I7825" s="9"/>
      <c r="L7825" s="9"/>
      <c r="O7825" s="9"/>
      <c r="P7825" s="9"/>
      <c r="R7825" s="9"/>
      <c r="U7825" s="9"/>
    </row>
    <row r="7826" spans="3:21">
      <c r="C7826" s="9"/>
      <c r="F7826" s="9"/>
      <c r="G7826" s="9"/>
      <c r="I7826" s="9"/>
      <c r="L7826" s="9"/>
      <c r="O7826" s="9"/>
      <c r="P7826" s="9"/>
      <c r="R7826" s="9"/>
      <c r="U7826" s="9"/>
    </row>
    <row r="7827" spans="3:21">
      <c r="C7827" s="9"/>
      <c r="F7827" s="9"/>
      <c r="G7827" s="9"/>
      <c r="I7827" s="9"/>
      <c r="L7827" s="9"/>
      <c r="O7827" s="9"/>
      <c r="P7827" s="9"/>
      <c r="R7827" s="9"/>
      <c r="U7827" s="9"/>
    </row>
    <row r="7828" spans="3:21">
      <c r="C7828" s="9"/>
      <c r="F7828" s="9"/>
      <c r="G7828" s="9"/>
      <c r="I7828" s="9"/>
      <c r="L7828" s="9"/>
      <c r="O7828" s="9"/>
      <c r="P7828" s="9"/>
      <c r="R7828" s="9"/>
      <c r="U7828" s="9"/>
    </row>
    <row r="7829" spans="3:21">
      <c r="C7829" s="9"/>
      <c r="F7829" s="9"/>
      <c r="G7829" s="9"/>
      <c r="I7829" s="9"/>
      <c r="L7829" s="9"/>
      <c r="O7829" s="9"/>
      <c r="P7829" s="9"/>
      <c r="R7829" s="9"/>
      <c r="U7829" s="9"/>
    </row>
    <row r="7830" spans="3:21">
      <c r="C7830" s="9"/>
      <c r="F7830" s="9"/>
      <c r="G7830" s="9"/>
      <c r="I7830" s="9"/>
      <c r="L7830" s="9"/>
      <c r="O7830" s="9"/>
      <c r="P7830" s="9"/>
      <c r="R7830" s="9"/>
      <c r="U7830" s="9"/>
    </row>
    <row r="7831" spans="3:21">
      <c r="C7831" s="9"/>
      <c r="F7831" s="9"/>
      <c r="G7831" s="9"/>
      <c r="I7831" s="9"/>
      <c r="L7831" s="9"/>
      <c r="O7831" s="9"/>
      <c r="P7831" s="9"/>
      <c r="R7831" s="9"/>
      <c r="U7831" s="9"/>
    </row>
    <row r="7832" spans="3:21">
      <c r="C7832" s="9"/>
      <c r="F7832" s="9"/>
      <c r="G7832" s="9"/>
      <c r="I7832" s="9"/>
      <c r="L7832" s="9"/>
      <c r="O7832" s="9"/>
      <c r="P7832" s="9"/>
      <c r="R7832" s="9"/>
      <c r="U7832" s="9"/>
    </row>
    <row r="7833" spans="3:21">
      <c r="C7833" s="9"/>
      <c r="F7833" s="9"/>
      <c r="G7833" s="9"/>
      <c r="I7833" s="9"/>
      <c r="L7833" s="9"/>
      <c r="O7833" s="9"/>
      <c r="P7833" s="9"/>
      <c r="R7833" s="9"/>
      <c r="U7833" s="9"/>
    </row>
    <row r="7834" spans="3:21">
      <c r="C7834" s="9"/>
      <c r="F7834" s="9"/>
      <c r="G7834" s="9"/>
      <c r="I7834" s="9"/>
      <c r="L7834" s="9"/>
      <c r="O7834" s="9"/>
      <c r="P7834" s="9"/>
      <c r="R7834" s="9"/>
      <c r="U7834" s="9"/>
    </row>
    <row r="7835" spans="3:21">
      <c r="C7835" s="9"/>
      <c r="F7835" s="9"/>
      <c r="G7835" s="9"/>
      <c r="I7835" s="9"/>
      <c r="L7835" s="9"/>
      <c r="O7835" s="9"/>
      <c r="P7835" s="9"/>
      <c r="R7835" s="9"/>
      <c r="U7835" s="9"/>
    </row>
    <row r="7836" spans="3:21">
      <c r="C7836" s="9"/>
      <c r="F7836" s="9"/>
      <c r="G7836" s="9"/>
      <c r="I7836" s="9"/>
      <c r="L7836" s="9"/>
      <c r="O7836" s="9"/>
      <c r="P7836" s="9"/>
      <c r="R7836" s="9"/>
      <c r="U7836" s="9"/>
    </row>
    <row r="7837" spans="3:21">
      <c r="C7837" s="9"/>
      <c r="F7837" s="9"/>
      <c r="G7837" s="9"/>
      <c r="I7837" s="9"/>
      <c r="L7837" s="9"/>
      <c r="O7837" s="9"/>
      <c r="P7837" s="9"/>
      <c r="R7837" s="9"/>
      <c r="U7837" s="9"/>
    </row>
    <row r="7838" spans="3:21">
      <c r="C7838" s="9"/>
      <c r="F7838" s="9"/>
      <c r="G7838" s="9"/>
      <c r="I7838" s="9"/>
      <c r="L7838" s="9"/>
      <c r="O7838" s="9"/>
      <c r="P7838" s="9"/>
      <c r="R7838" s="9"/>
      <c r="U7838" s="9"/>
    </row>
    <row r="7839" spans="3:21">
      <c r="C7839" s="9"/>
      <c r="F7839" s="9"/>
      <c r="G7839" s="9"/>
      <c r="I7839" s="9"/>
      <c r="L7839" s="9"/>
      <c r="O7839" s="9"/>
      <c r="P7839" s="9"/>
      <c r="R7839" s="9"/>
      <c r="U7839" s="9"/>
    </row>
    <row r="7840" spans="3:21">
      <c r="C7840" s="9"/>
      <c r="F7840" s="9"/>
      <c r="G7840" s="9"/>
      <c r="I7840" s="9"/>
      <c r="L7840" s="9"/>
      <c r="O7840" s="9"/>
      <c r="P7840" s="9"/>
      <c r="R7840" s="9"/>
      <c r="U7840" s="9"/>
    </row>
    <row r="7841" spans="3:21">
      <c r="C7841" s="9"/>
      <c r="F7841" s="9"/>
      <c r="G7841" s="9"/>
      <c r="I7841" s="9"/>
      <c r="L7841" s="9"/>
      <c r="O7841" s="9"/>
      <c r="P7841" s="9"/>
      <c r="R7841" s="9"/>
      <c r="U7841" s="9"/>
    </row>
    <row r="7842" spans="3:21">
      <c r="C7842" s="9"/>
      <c r="F7842" s="9"/>
      <c r="G7842" s="9"/>
      <c r="I7842" s="9"/>
      <c r="L7842" s="9"/>
      <c r="O7842" s="9"/>
      <c r="P7842" s="9"/>
      <c r="R7842" s="9"/>
      <c r="U7842" s="9"/>
    </row>
    <row r="7843" spans="3:21">
      <c r="C7843" s="9"/>
      <c r="F7843" s="9"/>
      <c r="G7843" s="9"/>
      <c r="I7843" s="9"/>
      <c r="L7843" s="9"/>
      <c r="O7843" s="9"/>
      <c r="P7843" s="9"/>
      <c r="R7843" s="9"/>
      <c r="U7843" s="9"/>
    </row>
    <row r="7844" spans="3:21">
      <c r="C7844" s="9"/>
      <c r="F7844" s="9"/>
      <c r="G7844" s="9"/>
      <c r="I7844" s="9"/>
      <c r="L7844" s="9"/>
      <c r="O7844" s="9"/>
      <c r="P7844" s="9"/>
      <c r="R7844" s="9"/>
      <c r="U7844" s="9"/>
    </row>
    <row r="7845" spans="3:21">
      <c r="C7845" s="9"/>
      <c r="F7845" s="9"/>
      <c r="G7845" s="9"/>
      <c r="I7845" s="9"/>
      <c r="L7845" s="9"/>
      <c r="O7845" s="9"/>
      <c r="P7845" s="9"/>
      <c r="R7845" s="9"/>
      <c r="U7845" s="9"/>
    </row>
    <row r="7846" spans="3:21">
      <c r="C7846" s="9"/>
      <c r="F7846" s="9"/>
      <c r="G7846" s="9"/>
      <c r="I7846" s="9"/>
      <c r="L7846" s="9"/>
      <c r="O7846" s="9"/>
      <c r="P7846" s="9"/>
      <c r="R7846" s="9"/>
      <c r="U7846" s="9"/>
    </row>
    <row r="7847" spans="3:21">
      <c r="C7847" s="9"/>
      <c r="F7847" s="9"/>
      <c r="G7847" s="9"/>
      <c r="I7847" s="9"/>
      <c r="L7847" s="9"/>
      <c r="O7847" s="9"/>
      <c r="P7847" s="9"/>
      <c r="R7847" s="9"/>
      <c r="U7847" s="9"/>
    </row>
    <row r="7848" spans="3:21">
      <c r="C7848" s="9"/>
      <c r="F7848" s="9"/>
      <c r="G7848" s="9"/>
      <c r="I7848" s="9"/>
      <c r="L7848" s="9"/>
      <c r="O7848" s="9"/>
      <c r="P7848" s="9"/>
      <c r="R7848" s="9"/>
      <c r="U7848" s="9"/>
    </row>
    <row r="7849" spans="3:21">
      <c r="C7849" s="9"/>
      <c r="F7849" s="9"/>
      <c r="G7849" s="9"/>
      <c r="I7849" s="9"/>
      <c r="L7849" s="9"/>
      <c r="O7849" s="9"/>
      <c r="P7849" s="9"/>
      <c r="R7849" s="9"/>
      <c r="U7849" s="9"/>
    </row>
    <row r="7850" spans="3:21">
      <c r="C7850" s="9"/>
      <c r="F7850" s="9"/>
      <c r="G7850" s="9"/>
      <c r="I7850" s="9"/>
      <c r="L7850" s="9"/>
      <c r="O7850" s="9"/>
      <c r="P7850" s="9"/>
      <c r="R7850" s="9"/>
      <c r="U7850" s="9"/>
    </row>
    <row r="7851" spans="3:21">
      <c r="C7851" s="9"/>
      <c r="F7851" s="9"/>
      <c r="G7851" s="9"/>
      <c r="I7851" s="9"/>
      <c r="L7851" s="9"/>
      <c r="O7851" s="9"/>
      <c r="P7851" s="9"/>
      <c r="R7851" s="9"/>
      <c r="U7851" s="9"/>
    </row>
    <row r="7852" spans="3:21">
      <c r="C7852" s="9"/>
      <c r="F7852" s="9"/>
      <c r="G7852" s="9"/>
      <c r="I7852" s="9"/>
      <c r="L7852" s="9"/>
      <c r="O7852" s="9"/>
      <c r="P7852" s="9"/>
      <c r="R7852" s="9"/>
      <c r="U7852" s="9"/>
    </row>
    <row r="7853" spans="3:21">
      <c r="C7853" s="9"/>
      <c r="F7853" s="9"/>
      <c r="G7853" s="9"/>
      <c r="I7853" s="9"/>
      <c r="L7853" s="9"/>
      <c r="O7853" s="9"/>
      <c r="P7853" s="9"/>
      <c r="R7853" s="9"/>
      <c r="U7853" s="9"/>
    </row>
    <row r="7854" spans="3:21">
      <c r="C7854" s="9"/>
      <c r="F7854" s="9"/>
      <c r="G7854" s="9"/>
      <c r="I7854" s="9"/>
      <c r="L7854" s="9"/>
      <c r="O7854" s="9"/>
      <c r="P7854" s="9"/>
      <c r="R7854" s="9"/>
      <c r="U7854" s="9"/>
    </row>
    <row r="7855" spans="3:21">
      <c r="C7855" s="9"/>
      <c r="F7855" s="9"/>
      <c r="G7855" s="9"/>
      <c r="I7855" s="9"/>
      <c r="L7855" s="9"/>
      <c r="O7855" s="9"/>
      <c r="P7855" s="9"/>
      <c r="R7855" s="9"/>
      <c r="U7855" s="9"/>
    </row>
    <row r="7856" spans="3:21">
      <c r="C7856" s="9"/>
      <c r="F7856" s="9"/>
      <c r="G7856" s="9"/>
      <c r="I7856" s="9"/>
      <c r="L7856" s="9"/>
      <c r="O7856" s="9"/>
      <c r="P7856" s="9"/>
      <c r="R7856" s="9"/>
      <c r="U7856" s="9"/>
    </row>
    <row r="7857" spans="3:21">
      <c r="C7857" s="9"/>
      <c r="F7857" s="9"/>
      <c r="G7857" s="9"/>
      <c r="I7857" s="9"/>
      <c r="L7857" s="9"/>
      <c r="O7857" s="9"/>
      <c r="P7857" s="9"/>
      <c r="R7857" s="9"/>
      <c r="U7857" s="9"/>
    </row>
    <row r="7858" spans="3:21">
      <c r="C7858" s="9"/>
      <c r="F7858" s="9"/>
      <c r="G7858" s="9"/>
      <c r="I7858" s="9"/>
      <c r="L7858" s="9"/>
      <c r="O7858" s="9"/>
      <c r="P7858" s="9"/>
      <c r="R7858" s="9"/>
      <c r="U7858" s="9"/>
    </row>
    <row r="7859" spans="3:21">
      <c r="C7859" s="9"/>
      <c r="F7859" s="9"/>
      <c r="G7859" s="9"/>
      <c r="I7859" s="9"/>
      <c r="L7859" s="9"/>
      <c r="O7859" s="9"/>
      <c r="P7859" s="9"/>
      <c r="R7859" s="9"/>
      <c r="U7859" s="9"/>
    </row>
    <row r="7860" spans="3:21">
      <c r="C7860" s="9"/>
      <c r="F7860" s="9"/>
      <c r="G7860" s="9"/>
      <c r="I7860" s="9"/>
      <c r="L7860" s="9"/>
      <c r="O7860" s="9"/>
      <c r="P7860" s="9"/>
      <c r="R7860" s="9"/>
      <c r="U7860" s="9"/>
    </row>
    <row r="7861" spans="3:21">
      <c r="C7861" s="9"/>
      <c r="F7861" s="9"/>
      <c r="G7861" s="9"/>
      <c r="I7861" s="9"/>
      <c r="L7861" s="9"/>
      <c r="O7861" s="9"/>
      <c r="P7861" s="9"/>
      <c r="R7861" s="9"/>
      <c r="U7861" s="9"/>
    </row>
    <row r="7862" spans="3:21">
      <c r="C7862" s="9"/>
      <c r="F7862" s="9"/>
      <c r="G7862" s="9"/>
      <c r="I7862" s="9"/>
      <c r="L7862" s="9"/>
      <c r="O7862" s="9"/>
      <c r="P7862" s="9"/>
      <c r="R7862" s="9"/>
      <c r="U7862" s="9"/>
    </row>
    <row r="7863" spans="3:21">
      <c r="C7863" s="9"/>
      <c r="F7863" s="9"/>
      <c r="G7863" s="9"/>
      <c r="I7863" s="9"/>
      <c r="L7863" s="9"/>
      <c r="O7863" s="9"/>
      <c r="P7863" s="9"/>
      <c r="R7863" s="9"/>
      <c r="U7863" s="9"/>
    </row>
    <row r="7864" spans="3:21">
      <c r="C7864" s="9"/>
      <c r="F7864" s="9"/>
      <c r="G7864" s="9"/>
      <c r="I7864" s="9"/>
      <c r="L7864" s="9"/>
      <c r="O7864" s="9"/>
      <c r="P7864" s="9"/>
      <c r="R7864" s="9"/>
      <c r="U7864" s="9"/>
    </row>
    <row r="7865" spans="3:21">
      <c r="C7865" s="9"/>
      <c r="F7865" s="9"/>
      <c r="G7865" s="9"/>
      <c r="I7865" s="9"/>
      <c r="L7865" s="9"/>
      <c r="O7865" s="9"/>
      <c r="P7865" s="9"/>
      <c r="R7865" s="9"/>
      <c r="U7865" s="9"/>
    </row>
    <row r="7866" spans="3:21">
      <c r="C7866" s="9"/>
      <c r="F7866" s="9"/>
      <c r="G7866" s="9"/>
      <c r="I7866" s="9"/>
      <c r="L7866" s="9"/>
      <c r="O7866" s="9"/>
      <c r="P7866" s="9"/>
      <c r="R7866" s="9"/>
      <c r="U7866" s="9"/>
    </row>
    <row r="7867" spans="3:21">
      <c r="C7867" s="9"/>
      <c r="F7867" s="9"/>
      <c r="G7867" s="9"/>
      <c r="I7867" s="9"/>
      <c r="L7867" s="9"/>
      <c r="O7867" s="9"/>
      <c r="P7867" s="9"/>
      <c r="R7867" s="9"/>
      <c r="U7867" s="9"/>
    </row>
    <row r="7868" spans="3:21">
      <c r="C7868" s="9"/>
      <c r="F7868" s="9"/>
      <c r="G7868" s="9"/>
      <c r="I7868" s="9"/>
      <c r="L7868" s="9"/>
      <c r="O7868" s="9"/>
      <c r="P7868" s="9"/>
      <c r="R7868" s="9"/>
      <c r="U7868" s="9"/>
    </row>
    <row r="7869" spans="3:21">
      <c r="C7869" s="9"/>
      <c r="F7869" s="9"/>
      <c r="G7869" s="9"/>
      <c r="I7869" s="9"/>
      <c r="L7869" s="9"/>
      <c r="O7869" s="9"/>
      <c r="P7869" s="9"/>
      <c r="R7869" s="9"/>
      <c r="U7869" s="9"/>
    </row>
    <row r="7870" spans="3:21">
      <c r="C7870" s="9"/>
      <c r="F7870" s="9"/>
      <c r="G7870" s="9"/>
      <c r="I7870" s="9"/>
      <c r="L7870" s="9"/>
      <c r="O7870" s="9"/>
      <c r="P7870" s="9"/>
      <c r="R7870" s="9"/>
      <c r="U7870" s="9"/>
    </row>
    <row r="7871" spans="3:21">
      <c r="C7871" s="9"/>
      <c r="F7871" s="9"/>
      <c r="G7871" s="9"/>
      <c r="I7871" s="9"/>
      <c r="L7871" s="9"/>
      <c r="O7871" s="9"/>
      <c r="P7871" s="9"/>
      <c r="R7871" s="9"/>
      <c r="U7871" s="9"/>
    </row>
    <row r="7872" spans="3:21">
      <c r="C7872" s="9"/>
      <c r="F7872" s="9"/>
      <c r="G7872" s="9"/>
      <c r="I7872" s="9"/>
      <c r="L7872" s="9"/>
      <c r="O7872" s="9"/>
      <c r="P7872" s="9"/>
      <c r="R7872" s="9"/>
      <c r="U7872" s="9"/>
    </row>
    <row r="7873" spans="3:21">
      <c r="C7873" s="9"/>
      <c r="F7873" s="9"/>
      <c r="G7873" s="9"/>
      <c r="I7873" s="9"/>
      <c r="L7873" s="9"/>
      <c r="O7873" s="9"/>
      <c r="P7873" s="9"/>
      <c r="R7873" s="9"/>
      <c r="U7873" s="9"/>
    </row>
    <row r="7874" spans="3:21">
      <c r="C7874" s="9"/>
      <c r="F7874" s="9"/>
      <c r="G7874" s="9"/>
      <c r="I7874" s="9"/>
      <c r="L7874" s="9"/>
      <c r="O7874" s="9"/>
      <c r="P7874" s="9"/>
      <c r="R7874" s="9"/>
      <c r="U7874" s="9"/>
    </row>
    <row r="7875" spans="3:21">
      <c r="C7875" s="9"/>
      <c r="F7875" s="9"/>
      <c r="G7875" s="9"/>
      <c r="I7875" s="9"/>
      <c r="L7875" s="9"/>
      <c r="O7875" s="9"/>
      <c r="P7875" s="9"/>
      <c r="R7875" s="9"/>
      <c r="U7875" s="9"/>
    </row>
    <row r="7876" spans="3:21">
      <c r="C7876" s="9"/>
      <c r="F7876" s="9"/>
      <c r="G7876" s="9"/>
      <c r="I7876" s="9"/>
      <c r="L7876" s="9"/>
      <c r="O7876" s="9"/>
      <c r="P7876" s="9"/>
      <c r="R7876" s="9"/>
      <c r="U7876" s="9"/>
    </row>
    <row r="7877" spans="3:21">
      <c r="C7877" s="9"/>
      <c r="F7877" s="9"/>
      <c r="G7877" s="9"/>
      <c r="I7877" s="9"/>
      <c r="L7877" s="9"/>
      <c r="O7877" s="9"/>
      <c r="P7877" s="9"/>
      <c r="R7877" s="9"/>
      <c r="U7877" s="9"/>
    </row>
    <row r="7878" spans="3:21">
      <c r="C7878" s="9"/>
      <c r="F7878" s="9"/>
      <c r="G7878" s="9"/>
      <c r="I7878" s="9"/>
      <c r="L7878" s="9"/>
      <c r="O7878" s="9"/>
      <c r="P7878" s="9"/>
      <c r="R7878" s="9"/>
      <c r="U7878" s="9"/>
    </row>
    <row r="7879" spans="3:21">
      <c r="C7879" s="9"/>
      <c r="F7879" s="9"/>
      <c r="G7879" s="9"/>
      <c r="I7879" s="9"/>
      <c r="L7879" s="9"/>
      <c r="O7879" s="9"/>
      <c r="P7879" s="9"/>
      <c r="R7879" s="9"/>
      <c r="U7879" s="9"/>
    </row>
    <row r="7880" spans="3:21">
      <c r="C7880" s="9"/>
      <c r="F7880" s="9"/>
      <c r="G7880" s="9"/>
      <c r="I7880" s="9"/>
      <c r="L7880" s="9"/>
      <c r="O7880" s="9"/>
      <c r="P7880" s="9"/>
      <c r="R7880" s="9"/>
      <c r="U7880" s="9"/>
    </row>
    <row r="7881" spans="3:21">
      <c r="C7881" s="9"/>
      <c r="F7881" s="9"/>
      <c r="G7881" s="9"/>
      <c r="I7881" s="9"/>
      <c r="L7881" s="9"/>
      <c r="O7881" s="9"/>
      <c r="P7881" s="9"/>
      <c r="R7881" s="9"/>
      <c r="U7881" s="9"/>
    </row>
    <row r="7882" spans="3:21">
      <c r="C7882" s="9"/>
      <c r="F7882" s="9"/>
      <c r="G7882" s="9"/>
      <c r="I7882" s="9"/>
      <c r="L7882" s="9"/>
      <c r="O7882" s="9"/>
      <c r="P7882" s="9"/>
      <c r="R7882" s="9"/>
      <c r="U7882" s="9"/>
    </row>
    <row r="7883" spans="3:21">
      <c r="C7883" s="9"/>
      <c r="F7883" s="9"/>
      <c r="G7883" s="9"/>
      <c r="I7883" s="9"/>
      <c r="L7883" s="9"/>
      <c r="O7883" s="9"/>
      <c r="P7883" s="9"/>
      <c r="R7883" s="9"/>
      <c r="U7883" s="9"/>
    </row>
    <row r="7884" spans="3:21">
      <c r="C7884" s="9"/>
      <c r="F7884" s="9"/>
      <c r="G7884" s="9"/>
      <c r="I7884" s="9"/>
      <c r="L7884" s="9"/>
      <c r="O7884" s="9"/>
      <c r="P7884" s="9"/>
      <c r="R7884" s="9"/>
      <c r="U7884" s="9"/>
    </row>
    <row r="7885" spans="3:21">
      <c r="C7885" s="9"/>
      <c r="F7885" s="9"/>
      <c r="G7885" s="9"/>
      <c r="I7885" s="9"/>
      <c r="L7885" s="9"/>
      <c r="O7885" s="9"/>
      <c r="P7885" s="9"/>
      <c r="R7885" s="9"/>
      <c r="U7885" s="9"/>
    </row>
    <row r="7886" spans="3:21">
      <c r="C7886" s="9"/>
      <c r="F7886" s="9"/>
      <c r="G7886" s="9"/>
      <c r="I7886" s="9"/>
      <c r="L7886" s="9"/>
      <c r="O7886" s="9"/>
      <c r="P7886" s="9"/>
      <c r="R7886" s="9"/>
      <c r="U7886" s="9"/>
    </row>
    <row r="7887" spans="3:21">
      <c r="C7887" s="9"/>
      <c r="F7887" s="9"/>
      <c r="G7887" s="9"/>
      <c r="I7887" s="9"/>
      <c r="L7887" s="9"/>
      <c r="O7887" s="9"/>
      <c r="P7887" s="9"/>
      <c r="R7887" s="9"/>
      <c r="U7887" s="9"/>
    </row>
    <row r="7888" spans="3:21">
      <c r="C7888" s="9"/>
      <c r="F7888" s="9"/>
      <c r="G7888" s="9"/>
      <c r="I7888" s="9"/>
      <c r="L7888" s="9"/>
      <c r="O7888" s="9"/>
      <c r="P7888" s="9"/>
      <c r="R7888" s="9"/>
      <c r="U7888" s="9"/>
    </row>
    <row r="7889" spans="3:21">
      <c r="C7889" s="9"/>
      <c r="F7889" s="9"/>
      <c r="G7889" s="9"/>
      <c r="I7889" s="9"/>
      <c r="L7889" s="9"/>
      <c r="O7889" s="9"/>
      <c r="P7889" s="9"/>
      <c r="R7889" s="9"/>
      <c r="U7889" s="9"/>
    </row>
    <row r="7890" spans="3:21">
      <c r="C7890" s="9"/>
      <c r="F7890" s="9"/>
      <c r="G7890" s="9"/>
      <c r="I7890" s="9"/>
      <c r="L7890" s="9"/>
      <c r="O7890" s="9"/>
      <c r="P7890" s="9"/>
      <c r="R7890" s="9"/>
      <c r="U7890" s="9"/>
    </row>
    <row r="7891" spans="3:21">
      <c r="C7891" s="9"/>
      <c r="F7891" s="9"/>
      <c r="G7891" s="9"/>
      <c r="I7891" s="9"/>
      <c r="L7891" s="9"/>
      <c r="O7891" s="9"/>
      <c r="P7891" s="9"/>
      <c r="R7891" s="9"/>
      <c r="U7891" s="9"/>
    </row>
    <row r="7892" spans="3:21">
      <c r="C7892" s="9"/>
      <c r="F7892" s="9"/>
      <c r="G7892" s="9"/>
      <c r="I7892" s="9"/>
      <c r="L7892" s="9"/>
      <c r="O7892" s="9"/>
      <c r="P7892" s="9"/>
      <c r="R7892" s="9"/>
      <c r="U7892" s="9"/>
    </row>
    <row r="7893" spans="3:21">
      <c r="C7893" s="9"/>
      <c r="F7893" s="9"/>
      <c r="G7893" s="9"/>
      <c r="I7893" s="9"/>
      <c r="L7893" s="9"/>
      <c r="O7893" s="9"/>
      <c r="P7893" s="9"/>
      <c r="R7893" s="9"/>
      <c r="U7893" s="9"/>
    </row>
    <row r="7894" spans="3:21">
      <c r="C7894" s="9"/>
      <c r="F7894" s="9"/>
      <c r="G7894" s="9"/>
      <c r="I7894" s="9"/>
      <c r="L7894" s="9"/>
      <c r="O7894" s="9"/>
      <c r="P7894" s="9"/>
      <c r="R7894" s="9"/>
      <c r="U7894" s="9"/>
    </row>
    <row r="7895" spans="3:21">
      <c r="C7895" s="9"/>
      <c r="F7895" s="9"/>
      <c r="G7895" s="9"/>
      <c r="I7895" s="9"/>
      <c r="L7895" s="9"/>
      <c r="O7895" s="9"/>
      <c r="P7895" s="9"/>
      <c r="R7895" s="9"/>
      <c r="U7895" s="9"/>
    </row>
    <row r="7896" spans="3:21">
      <c r="C7896" s="9"/>
      <c r="F7896" s="9"/>
      <c r="G7896" s="9"/>
      <c r="I7896" s="9"/>
      <c r="L7896" s="9"/>
      <c r="O7896" s="9"/>
      <c r="P7896" s="9"/>
      <c r="R7896" s="9"/>
      <c r="U7896" s="9"/>
    </row>
    <row r="7897" spans="3:21">
      <c r="C7897" s="9"/>
      <c r="F7897" s="9"/>
      <c r="G7897" s="9"/>
      <c r="I7897" s="9"/>
      <c r="L7897" s="9"/>
      <c r="O7897" s="9"/>
      <c r="P7897" s="9"/>
      <c r="R7897" s="9"/>
      <c r="U7897" s="9"/>
    </row>
    <row r="7898" spans="3:21">
      <c r="C7898" s="9"/>
      <c r="F7898" s="9"/>
      <c r="G7898" s="9"/>
      <c r="I7898" s="9"/>
      <c r="L7898" s="9"/>
      <c r="O7898" s="9"/>
      <c r="P7898" s="9"/>
      <c r="R7898" s="9"/>
      <c r="U7898" s="9"/>
    </row>
    <row r="7899" spans="3:21">
      <c r="C7899" s="9"/>
      <c r="F7899" s="9"/>
      <c r="G7899" s="9"/>
      <c r="I7899" s="9"/>
      <c r="L7899" s="9"/>
      <c r="O7899" s="9"/>
      <c r="P7899" s="9"/>
      <c r="R7899" s="9"/>
      <c r="U7899" s="9"/>
    </row>
    <row r="7900" spans="3:21">
      <c r="C7900" s="9"/>
      <c r="F7900" s="9"/>
      <c r="G7900" s="9"/>
      <c r="I7900" s="9"/>
      <c r="L7900" s="9"/>
      <c r="O7900" s="9"/>
      <c r="P7900" s="9"/>
      <c r="R7900" s="9"/>
      <c r="U7900" s="9"/>
    </row>
    <row r="7901" spans="3:21">
      <c r="C7901" s="9"/>
      <c r="F7901" s="9"/>
      <c r="G7901" s="9"/>
      <c r="I7901" s="9"/>
      <c r="L7901" s="9"/>
      <c r="O7901" s="9"/>
      <c r="P7901" s="9"/>
      <c r="R7901" s="9"/>
      <c r="U7901" s="9"/>
    </row>
    <row r="7902" spans="3:21">
      <c r="C7902" s="9"/>
      <c r="F7902" s="9"/>
      <c r="G7902" s="9"/>
      <c r="I7902" s="9"/>
      <c r="L7902" s="9"/>
      <c r="O7902" s="9"/>
      <c r="P7902" s="9"/>
      <c r="R7902" s="9"/>
      <c r="U7902" s="9"/>
    </row>
    <row r="7903" spans="3:21">
      <c r="C7903" s="9"/>
      <c r="F7903" s="9"/>
      <c r="G7903" s="9"/>
      <c r="I7903" s="9"/>
      <c r="L7903" s="9"/>
      <c r="O7903" s="9"/>
      <c r="P7903" s="9"/>
      <c r="R7903" s="9"/>
      <c r="U7903" s="9"/>
    </row>
    <row r="7904" spans="3:21">
      <c r="C7904" s="9"/>
      <c r="F7904" s="9"/>
      <c r="G7904" s="9"/>
      <c r="I7904" s="9"/>
      <c r="L7904" s="9"/>
      <c r="O7904" s="9"/>
      <c r="P7904" s="9"/>
      <c r="R7904" s="9"/>
      <c r="U7904" s="9"/>
    </row>
    <row r="7905" spans="3:21">
      <c r="C7905" s="9"/>
      <c r="F7905" s="9"/>
      <c r="G7905" s="9"/>
      <c r="I7905" s="9"/>
      <c r="L7905" s="9"/>
      <c r="O7905" s="9"/>
      <c r="P7905" s="9"/>
      <c r="R7905" s="9"/>
      <c r="U7905" s="9"/>
    </row>
    <row r="7906" spans="3:21">
      <c r="C7906" s="9"/>
      <c r="F7906" s="9"/>
      <c r="G7906" s="9"/>
      <c r="I7906" s="9"/>
      <c r="L7906" s="9"/>
      <c r="O7906" s="9"/>
      <c r="P7906" s="9"/>
      <c r="R7906" s="9"/>
      <c r="U7906" s="9"/>
    </row>
    <row r="7907" spans="3:21">
      <c r="C7907" s="9"/>
      <c r="F7907" s="9"/>
      <c r="G7907" s="9"/>
      <c r="I7907" s="9"/>
      <c r="L7907" s="9"/>
      <c r="O7907" s="9"/>
      <c r="P7907" s="9"/>
      <c r="R7907" s="9"/>
      <c r="U7907" s="9"/>
    </row>
    <row r="7908" spans="3:21">
      <c r="C7908" s="9"/>
      <c r="F7908" s="9"/>
      <c r="G7908" s="9"/>
      <c r="I7908" s="9"/>
      <c r="L7908" s="9"/>
      <c r="O7908" s="9"/>
      <c r="P7908" s="9"/>
      <c r="R7908" s="9"/>
      <c r="U7908" s="9"/>
    </row>
    <row r="7909" spans="3:21">
      <c r="C7909" s="9"/>
      <c r="F7909" s="9"/>
      <c r="G7909" s="9"/>
      <c r="I7909" s="9"/>
      <c r="L7909" s="9"/>
      <c r="O7909" s="9"/>
      <c r="P7909" s="9"/>
      <c r="R7909" s="9"/>
      <c r="U7909" s="9"/>
    </row>
    <row r="7910" spans="3:21">
      <c r="C7910" s="9"/>
      <c r="F7910" s="9"/>
      <c r="G7910" s="9"/>
      <c r="I7910" s="9"/>
      <c r="L7910" s="9"/>
      <c r="O7910" s="9"/>
      <c r="P7910" s="9"/>
      <c r="R7910" s="9"/>
      <c r="U7910" s="9"/>
    </row>
    <row r="7911" spans="3:21">
      <c r="C7911" s="9"/>
      <c r="F7911" s="9"/>
      <c r="G7911" s="9"/>
      <c r="I7911" s="9"/>
      <c r="L7911" s="9"/>
      <c r="O7911" s="9"/>
      <c r="P7911" s="9"/>
      <c r="R7911" s="9"/>
      <c r="U7911" s="9"/>
    </row>
    <row r="7912" spans="3:21">
      <c r="C7912" s="9"/>
      <c r="F7912" s="9"/>
      <c r="G7912" s="9"/>
      <c r="I7912" s="9"/>
      <c r="L7912" s="9"/>
      <c r="O7912" s="9"/>
      <c r="P7912" s="9"/>
      <c r="R7912" s="9"/>
      <c r="U7912" s="9"/>
    </row>
    <row r="7913" spans="3:21">
      <c r="C7913" s="9"/>
      <c r="F7913" s="9"/>
      <c r="G7913" s="9"/>
      <c r="I7913" s="9"/>
      <c r="L7913" s="9"/>
      <c r="O7913" s="9"/>
      <c r="P7913" s="9"/>
      <c r="R7913" s="9"/>
      <c r="U7913" s="9"/>
    </row>
    <row r="7914" spans="3:21">
      <c r="C7914" s="9"/>
      <c r="F7914" s="9"/>
      <c r="G7914" s="9"/>
      <c r="I7914" s="9"/>
      <c r="L7914" s="9"/>
      <c r="O7914" s="9"/>
      <c r="P7914" s="9"/>
      <c r="R7914" s="9"/>
      <c r="U7914" s="9"/>
    </row>
    <row r="7915" spans="3:21">
      <c r="C7915" s="9"/>
      <c r="F7915" s="9"/>
      <c r="G7915" s="9"/>
      <c r="I7915" s="9"/>
      <c r="L7915" s="9"/>
      <c r="O7915" s="9"/>
      <c r="P7915" s="9"/>
      <c r="R7915" s="9"/>
      <c r="U7915" s="9"/>
    </row>
    <row r="7916" spans="3:21">
      <c r="C7916" s="9"/>
      <c r="F7916" s="9"/>
      <c r="G7916" s="9"/>
      <c r="I7916" s="9"/>
      <c r="L7916" s="9"/>
      <c r="O7916" s="9"/>
      <c r="P7916" s="9"/>
      <c r="R7916" s="9"/>
      <c r="U7916" s="9"/>
    </row>
    <row r="7917" spans="3:21">
      <c r="C7917" s="9"/>
      <c r="F7917" s="9"/>
      <c r="G7917" s="9"/>
      <c r="I7917" s="9"/>
      <c r="L7917" s="9"/>
      <c r="O7917" s="9"/>
      <c r="P7917" s="9"/>
      <c r="R7917" s="9"/>
      <c r="U7917" s="9"/>
    </row>
    <row r="7918" spans="3:21">
      <c r="C7918" s="9"/>
      <c r="F7918" s="9"/>
      <c r="G7918" s="9"/>
      <c r="I7918" s="9"/>
      <c r="L7918" s="9"/>
      <c r="O7918" s="9"/>
      <c r="P7918" s="9"/>
      <c r="R7918" s="9"/>
      <c r="U7918" s="9"/>
    </row>
    <row r="7919" spans="3:21">
      <c r="C7919" s="9"/>
      <c r="F7919" s="9"/>
      <c r="G7919" s="9"/>
      <c r="I7919" s="9"/>
      <c r="L7919" s="9"/>
      <c r="O7919" s="9"/>
      <c r="P7919" s="9"/>
      <c r="R7919" s="9"/>
      <c r="U7919" s="9"/>
    </row>
    <row r="7920" spans="3:21">
      <c r="C7920" s="9"/>
      <c r="F7920" s="9"/>
      <c r="G7920" s="9"/>
      <c r="I7920" s="9"/>
      <c r="L7920" s="9"/>
      <c r="O7920" s="9"/>
      <c r="P7920" s="9"/>
      <c r="R7920" s="9"/>
      <c r="U7920" s="9"/>
    </row>
    <row r="7921" spans="3:21">
      <c r="C7921" s="9"/>
      <c r="F7921" s="9"/>
      <c r="G7921" s="9"/>
      <c r="I7921" s="9"/>
      <c r="L7921" s="9"/>
      <c r="O7921" s="9"/>
      <c r="P7921" s="9"/>
      <c r="R7921" s="9"/>
      <c r="U7921" s="9"/>
    </row>
    <row r="7922" spans="3:21">
      <c r="C7922" s="9"/>
      <c r="F7922" s="9"/>
      <c r="G7922" s="9"/>
      <c r="I7922" s="9"/>
      <c r="L7922" s="9"/>
      <c r="O7922" s="9"/>
      <c r="P7922" s="9"/>
      <c r="R7922" s="9"/>
      <c r="U7922" s="9"/>
    </row>
    <row r="7923" spans="3:21">
      <c r="C7923" s="9"/>
      <c r="F7923" s="9"/>
      <c r="G7923" s="9"/>
      <c r="I7923" s="9"/>
      <c r="L7923" s="9"/>
      <c r="O7923" s="9"/>
      <c r="P7923" s="9"/>
      <c r="R7923" s="9"/>
      <c r="U7923" s="9"/>
    </row>
    <row r="7924" spans="3:21">
      <c r="C7924" s="9"/>
      <c r="F7924" s="9"/>
      <c r="G7924" s="9"/>
      <c r="I7924" s="9"/>
      <c r="L7924" s="9"/>
      <c r="O7924" s="9"/>
      <c r="P7924" s="9"/>
      <c r="R7924" s="9"/>
      <c r="U7924" s="9"/>
    </row>
    <row r="7925" spans="3:21">
      <c r="C7925" s="9"/>
      <c r="F7925" s="9"/>
      <c r="G7925" s="9"/>
      <c r="I7925" s="9"/>
      <c r="L7925" s="9"/>
      <c r="O7925" s="9"/>
      <c r="P7925" s="9"/>
      <c r="R7925" s="9"/>
      <c r="U7925" s="9"/>
    </row>
    <row r="7926" spans="3:21">
      <c r="C7926" s="9"/>
      <c r="F7926" s="9"/>
      <c r="G7926" s="9"/>
      <c r="I7926" s="9"/>
      <c r="L7926" s="9"/>
      <c r="O7926" s="9"/>
      <c r="P7926" s="9"/>
      <c r="R7926" s="9"/>
      <c r="U7926" s="9"/>
    </row>
    <row r="7927" spans="3:21">
      <c r="C7927" s="9"/>
      <c r="F7927" s="9"/>
      <c r="G7927" s="9"/>
      <c r="I7927" s="9"/>
      <c r="L7927" s="9"/>
      <c r="O7927" s="9"/>
      <c r="P7927" s="9"/>
      <c r="R7927" s="9"/>
      <c r="U7927" s="9"/>
    </row>
    <row r="7928" spans="3:21">
      <c r="C7928" s="9"/>
      <c r="F7928" s="9"/>
      <c r="G7928" s="9"/>
      <c r="I7928" s="9"/>
      <c r="L7928" s="9"/>
      <c r="O7928" s="9"/>
      <c r="P7928" s="9"/>
      <c r="R7928" s="9"/>
      <c r="U7928" s="9"/>
    </row>
    <row r="7929" spans="3:21">
      <c r="C7929" s="9"/>
      <c r="F7929" s="9"/>
      <c r="G7929" s="9"/>
      <c r="I7929" s="9"/>
      <c r="L7929" s="9"/>
      <c r="O7929" s="9"/>
      <c r="P7929" s="9"/>
      <c r="R7929" s="9"/>
      <c r="U7929" s="9"/>
    </row>
    <row r="7930" spans="3:21">
      <c r="C7930" s="9"/>
      <c r="F7930" s="9"/>
      <c r="G7930" s="9"/>
      <c r="I7930" s="9"/>
      <c r="L7930" s="9"/>
      <c r="O7930" s="9"/>
      <c r="P7930" s="9"/>
      <c r="R7930" s="9"/>
      <c r="U7930" s="9"/>
    </row>
    <row r="7931" spans="3:21">
      <c r="C7931" s="9"/>
      <c r="F7931" s="9"/>
      <c r="G7931" s="9"/>
      <c r="I7931" s="9"/>
      <c r="L7931" s="9"/>
      <c r="O7931" s="9"/>
      <c r="P7931" s="9"/>
      <c r="R7931" s="9"/>
      <c r="U7931" s="9"/>
    </row>
    <row r="7932" spans="3:21">
      <c r="C7932" s="9"/>
      <c r="F7932" s="9"/>
      <c r="G7932" s="9"/>
      <c r="I7932" s="9"/>
      <c r="L7932" s="9"/>
      <c r="O7932" s="9"/>
      <c r="P7932" s="9"/>
      <c r="R7932" s="9"/>
      <c r="U7932" s="9"/>
    </row>
    <row r="7933" spans="3:21">
      <c r="C7933" s="9"/>
      <c r="F7933" s="9"/>
      <c r="G7933" s="9"/>
      <c r="I7933" s="9"/>
      <c r="L7933" s="9"/>
      <c r="O7933" s="9"/>
      <c r="P7933" s="9"/>
      <c r="R7933" s="9"/>
      <c r="U7933" s="9"/>
    </row>
    <row r="7934" spans="3:21">
      <c r="C7934" s="9"/>
      <c r="F7934" s="9"/>
      <c r="G7934" s="9"/>
      <c r="I7934" s="9"/>
      <c r="L7934" s="9"/>
      <c r="O7934" s="9"/>
      <c r="P7934" s="9"/>
      <c r="R7934" s="9"/>
      <c r="U7934" s="9"/>
    </row>
    <row r="7935" spans="3:21">
      <c r="C7935" s="9"/>
      <c r="F7935" s="9"/>
      <c r="G7935" s="9"/>
      <c r="I7935" s="9"/>
      <c r="L7935" s="9"/>
      <c r="O7935" s="9"/>
      <c r="P7935" s="9"/>
      <c r="R7935" s="9"/>
      <c r="U7935" s="9"/>
    </row>
    <row r="7936" spans="3:21">
      <c r="C7936" s="9"/>
      <c r="F7936" s="9"/>
      <c r="G7936" s="9"/>
      <c r="I7936" s="9"/>
      <c r="L7936" s="9"/>
      <c r="O7936" s="9"/>
      <c r="P7936" s="9"/>
      <c r="R7936" s="9"/>
      <c r="U7936" s="9"/>
    </row>
    <row r="7937" spans="3:21">
      <c r="C7937" s="9"/>
      <c r="F7937" s="9"/>
      <c r="G7937" s="9"/>
      <c r="I7937" s="9"/>
      <c r="L7937" s="9"/>
      <c r="O7937" s="9"/>
      <c r="P7937" s="9"/>
      <c r="R7937" s="9"/>
      <c r="U7937" s="9"/>
    </row>
    <row r="7938" spans="3:21">
      <c r="C7938" s="9"/>
      <c r="F7938" s="9"/>
      <c r="G7938" s="9"/>
      <c r="I7938" s="9"/>
      <c r="L7938" s="9"/>
      <c r="O7938" s="9"/>
      <c r="P7938" s="9"/>
      <c r="R7938" s="9"/>
      <c r="U7938" s="9"/>
    </row>
    <row r="7939" spans="3:21">
      <c r="C7939" s="9"/>
      <c r="F7939" s="9"/>
      <c r="G7939" s="9"/>
      <c r="I7939" s="9"/>
      <c r="L7939" s="9"/>
      <c r="O7939" s="9"/>
      <c r="P7939" s="9"/>
      <c r="R7939" s="9"/>
      <c r="U7939" s="9"/>
    </row>
    <row r="7940" spans="3:21">
      <c r="C7940" s="9"/>
      <c r="F7940" s="9"/>
      <c r="G7940" s="9"/>
      <c r="I7940" s="9"/>
      <c r="L7940" s="9"/>
      <c r="O7940" s="9"/>
      <c r="P7940" s="9"/>
      <c r="R7940" s="9"/>
      <c r="U7940" s="9"/>
    </row>
    <row r="7941" spans="3:21">
      <c r="C7941" s="9"/>
      <c r="F7941" s="9"/>
      <c r="G7941" s="9"/>
      <c r="I7941" s="9"/>
      <c r="L7941" s="9"/>
      <c r="O7941" s="9"/>
      <c r="P7941" s="9"/>
      <c r="R7941" s="9"/>
      <c r="U7941" s="9"/>
    </row>
    <row r="7942" spans="3:21">
      <c r="C7942" s="9"/>
      <c r="F7942" s="9"/>
      <c r="G7942" s="9"/>
      <c r="I7942" s="9"/>
      <c r="L7942" s="9"/>
      <c r="O7942" s="9"/>
      <c r="P7942" s="9"/>
      <c r="R7942" s="9"/>
      <c r="U7942" s="9"/>
    </row>
    <row r="7943" spans="3:21">
      <c r="C7943" s="9"/>
      <c r="F7943" s="9"/>
      <c r="G7943" s="9"/>
      <c r="I7943" s="9"/>
      <c r="L7943" s="9"/>
      <c r="O7943" s="9"/>
      <c r="P7943" s="9"/>
      <c r="R7943" s="9"/>
      <c r="U7943" s="9"/>
    </row>
    <row r="7944" spans="3:21">
      <c r="C7944" s="9"/>
      <c r="F7944" s="9"/>
      <c r="G7944" s="9"/>
      <c r="I7944" s="9"/>
      <c r="L7944" s="9"/>
      <c r="O7944" s="9"/>
      <c r="P7944" s="9"/>
      <c r="R7944" s="9"/>
      <c r="U7944" s="9"/>
    </row>
    <row r="7945" spans="3:21">
      <c r="C7945" s="9"/>
      <c r="F7945" s="9"/>
      <c r="G7945" s="9"/>
      <c r="I7945" s="9"/>
      <c r="L7945" s="9"/>
      <c r="O7945" s="9"/>
      <c r="P7945" s="9"/>
      <c r="R7945" s="9"/>
      <c r="U7945" s="9"/>
    </row>
    <row r="7946" spans="3:21">
      <c r="C7946" s="9"/>
      <c r="F7946" s="9"/>
      <c r="G7946" s="9"/>
      <c r="I7946" s="9"/>
      <c r="L7946" s="9"/>
      <c r="O7946" s="9"/>
      <c r="P7946" s="9"/>
      <c r="R7946" s="9"/>
      <c r="U7946" s="9"/>
    </row>
    <row r="7947" spans="3:21">
      <c r="C7947" s="9"/>
      <c r="F7947" s="9"/>
      <c r="G7947" s="9"/>
      <c r="I7947" s="9"/>
      <c r="L7947" s="9"/>
      <c r="O7947" s="9"/>
      <c r="P7947" s="9"/>
      <c r="R7947" s="9"/>
      <c r="U7947" s="9"/>
    </row>
    <row r="7948" spans="3:21">
      <c r="C7948" s="9"/>
      <c r="F7948" s="9"/>
      <c r="G7948" s="9"/>
      <c r="I7948" s="9"/>
      <c r="L7948" s="9"/>
      <c r="O7948" s="9"/>
      <c r="P7948" s="9"/>
      <c r="R7948" s="9"/>
      <c r="U7948" s="9"/>
    </row>
    <row r="7949" spans="3:21">
      <c r="C7949" s="9"/>
      <c r="F7949" s="9"/>
      <c r="G7949" s="9"/>
      <c r="I7949" s="9"/>
      <c r="L7949" s="9"/>
      <c r="O7949" s="9"/>
      <c r="P7949" s="9"/>
      <c r="R7949" s="9"/>
      <c r="U7949" s="9"/>
    </row>
    <row r="7950" spans="3:21">
      <c r="C7950" s="9"/>
      <c r="F7950" s="9"/>
      <c r="G7950" s="9"/>
      <c r="I7950" s="9"/>
      <c r="L7950" s="9"/>
      <c r="O7950" s="9"/>
      <c r="P7950" s="9"/>
      <c r="R7950" s="9"/>
      <c r="U7950" s="9"/>
    </row>
    <row r="7951" spans="3:21">
      <c r="C7951" s="9"/>
      <c r="F7951" s="9"/>
      <c r="G7951" s="9"/>
      <c r="I7951" s="9"/>
      <c r="L7951" s="9"/>
      <c r="O7951" s="9"/>
      <c r="P7951" s="9"/>
      <c r="R7951" s="9"/>
      <c r="U7951" s="9"/>
    </row>
    <row r="7952" spans="3:21">
      <c r="C7952" s="9"/>
      <c r="F7952" s="9"/>
      <c r="G7952" s="9"/>
      <c r="I7952" s="9"/>
      <c r="L7952" s="9"/>
      <c r="O7952" s="9"/>
      <c r="P7952" s="9"/>
      <c r="R7952" s="9"/>
      <c r="U7952" s="9"/>
    </row>
    <row r="7953" spans="3:21">
      <c r="C7953" s="9"/>
      <c r="F7953" s="9"/>
      <c r="G7953" s="9"/>
      <c r="I7953" s="9"/>
      <c r="L7953" s="9"/>
      <c r="O7953" s="9"/>
      <c r="P7953" s="9"/>
      <c r="R7953" s="9"/>
      <c r="U7953" s="9"/>
    </row>
    <row r="7954" spans="3:21">
      <c r="C7954" s="9"/>
      <c r="F7954" s="9"/>
      <c r="G7954" s="9"/>
      <c r="I7954" s="9"/>
      <c r="L7954" s="9"/>
      <c r="O7954" s="9"/>
      <c r="P7954" s="9"/>
      <c r="R7954" s="9"/>
      <c r="U7954" s="9"/>
    </row>
    <row r="7955" spans="3:21">
      <c r="C7955" s="9"/>
      <c r="F7955" s="9"/>
      <c r="G7955" s="9"/>
      <c r="I7955" s="9"/>
      <c r="L7955" s="9"/>
      <c r="O7955" s="9"/>
      <c r="P7955" s="9"/>
      <c r="R7955" s="9"/>
      <c r="U7955" s="9"/>
    </row>
    <row r="7956" spans="3:21">
      <c r="C7956" s="9"/>
      <c r="F7956" s="9"/>
      <c r="G7956" s="9"/>
      <c r="I7956" s="9"/>
      <c r="L7956" s="9"/>
      <c r="O7956" s="9"/>
      <c r="P7956" s="9"/>
      <c r="R7956" s="9"/>
      <c r="U7956" s="9"/>
    </row>
    <row r="7957" spans="3:21">
      <c r="C7957" s="9"/>
      <c r="F7957" s="9"/>
      <c r="G7957" s="9"/>
      <c r="I7957" s="9"/>
      <c r="L7957" s="9"/>
      <c r="O7957" s="9"/>
      <c r="P7957" s="9"/>
      <c r="R7957" s="9"/>
      <c r="U7957" s="9"/>
    </row>
    <row r="7958" spans="3:21">
      <c r="C7958" s="9"/>
      <c r="F7958" s="9"/>
      <c r="G7958" s="9"/>
      <c r="I7958" s="9"/>
      <c r="L7958" s="9"/>
      <c r="O7958" s="9"/>
      <c r="P7958" s="9"/>
      <c r="R7958" s="9"/>
      <c r="U7958" s="9"/>
    </row>
    <row r="7959" spans="3:21">
      <c r="C7959" s="9"/>
      <c r="F7959" s="9"/>
      <c r="G7959" s="9"/>
      <c r="I7959" s="9"/>
      <c r="L7959" s="9"/>
      <c r="O7959" s="9"/>
      <c r="P7959" s="9"/>
      <c r="R7959" s="9"/>
      <c r="U7959" s="9"/>
    </row>
    <row r="7960" spans="3:21">
      <c r="C7960" s="9"/>
      <c r="F7960" s="9"/>
      <c r="G7960" s="9"/>
      <c r="I7960" s="9"/>
      <c r="L7960" s="9"/>
      <c r="O7960" s="9"/>
      <c r="P7960" s="9"/>
      <c r="R7960" s="9"/>
      <c r="U7960" s="9"/>
    </row>
    <row r="7961" spans="3:21">
      <c r="C7961" s="9"/>
      <c r="F7961" s="9"/>
      <c r="G7961" s="9"/>
      <c r="I7961" s="9"/>
      <c r="L7961" s="9"/>
      <c r="O7961" s="9"/>
      <c r="P7961" s="9"/>
      <c r="R7961" s="9"/>
      <c r="U7961" s="9"/>
    </row>
    <row r="7962" spans="3:21">
      <c r="C7962" s="9"/>
      <c r="F7962" s="9"/>
      <c r="G7962" s="9"/>
      <c r="I7962" s="9"/>
      <c r="L7962" s="9"/>
      <c r="O7962" s="9"/>
      <c r="P7962" s="9"/>
      <c r="R7962" s="9"/>
      <c r="U7962" s="9"/>
    </row>
    <row r="7963" spans="3:21">
      <c r="C7963" s="9"/>
      <c r="F7963" s="9"/>
      <c r="G7963" s="9"/>
      <c r="I7963" s="9"/>
      <c r="L7963" s="9"/>
      <c r="O7963" s="9"/>
      <c r="P7963" s="9"/>
      <c r="R7963" s="9"/>
      <c r="U7963" s="9"/>
    </row>
    <row r="7964" spans="3:21">
      <c r="C7964" s="9"/>
      <c r="F7964" s="9"/>
      <c r="G7964" s="9"/>
      <c r="I7964" s="9"/>
      <c r="L7964" s="9"/>
      <c r="O7964" s="9"/>
      <c r="P7964" s="9"/>
      <c r="R7964" s="9"/>
      <c r="U7964" s="9"/>
    </row>
    <row r="7965" spans="3:21">
      <c r="C7965" s="9"/>
      <c r="F7965" s="9"/>
      <c r="G7965" s="9"/>
      <c r="I7965" s="9"/>
      <c r="L7965" s="9"/>
      <c r="O7965" s="9"/>
      <c r="P7965" s="9"/>
      <c r="R7965" s="9"/>
      <c r="U7965" s="9"/>
    </row>
    <row r="7966" spans="3:21">
      <c r="C7966" s="9"/>
      <c r="F7966" s="9"/>
      <c r="G7966" s="9"/>
      <c r="I7966" s="9"/>
      <c r="L7966" s="9"/>
      <c r="O7966" s="9"/>
      <c r="P7966" s="9"/>
      <c r="R7966" s="9"/>
      <c r="U7966" s="9"/>
    </row>
    <row r="7967" spans="3:21">
      <c r="C7967" s="9"/>
      <c r="F7967" s="9"/>
      <c r="G7967" s="9"/>
      <c r="I7967" s="9"/>
      <c r="L7967" s="9"/>
      <c r="O7967" s="9"/>
      <c r="P7967" s="9"/>
      <c r="R7967" s="9"/>
      <c r="U7967" s="9"/>
    </row>
    <row r="7968" spans="3:21">
      <c r="C7968" s="9"/>
      <c r="F7968" s="9"/>
      <c r="G7968" s="9"/>
      <c r="I7968" s="9"/>
      <c r="L7968" s="9"/>
      <c r="O7968" s="9"/>
      <c r="P7968" s="9"/>
      <c r="R7968" s="9"/>
      <c r="U7968" s="9"/>
    </row>
    <row r="7969" spans="3:21">
      <c r="C7969" s="9"/>
      <c r="F7969" s="9"/>
      <c r="G7969" s="9"/>
      <c r="I7969" s="9"/>
      <c r="L7969" s="9"/>
      <c r="O7969" s="9"/>
      <c r="P7969" s="9"/>
      <c r="R7969" s="9"/>
      <c r="U7969" s="9"/>
    </row>
    <row r="7970" spans="3:21">
      <c r="C7970" s="9"/>
      <c r="F7970" s="9"/>
      <c r="G7970" s="9"/>
      <c r="I7970" s="9"/>
      <c r="L7970" s="9"/>
      <c r="O7970" s="9"/>
      <c r="P7970" s="9"/>
      <c r="R7970" s="9"/>
      <c r="U7970" s="9"/>
    </row>
    <row r="7971" spans="3:21">
      <c r="C7971" s="9"/>
      <c r="F7971" s="9"/>
      <c r="G7971" s="9"/>
      <c r="I7971" s="9"/>
      <c r="L7971" s="9"/>
      <c r="O7971" s="9"/>
      <c r="P7971" s="9"/>
      <c r="R7971" s="9"/>
      <c r="U7971" s="9"/>
    </row>
    <row r="7972" spans="3:21">
      <c r="C7972" s="9"/>
      <c r="F7972" s="9"/>
      <c r="G7972" s="9"/>
      <c r="I7972" s="9"/>
      <c r="L7972" s="9"/>
      <c r="O7972" s="9"/>
      <c r="P7972" s="9"/>
      <c r="R7972" s="9"/>
      <c r="U7972" s="9"/>
    </row>
    <row r="7973" spans="3:21">
      <c r="C7973" s="9"/>
      <c r="F7973" s="9"/>
      <c r="G7973" s="9"/>
      <c r="I7973" s="9"/>
      <c r="L7973" s="9"/>
      <c r="O7973" s="9"/>
      <c r="P7973" s="9"/>
      <c r="R7973" s="9"/>
      <c r="U7973" s="9"/>
    </row>
    <row r="7974" spans="3:21">
      <c r="C7974" s="9"/>
      <c r="F7974" s="9"/>
      <c r="G7974" s="9"/>
      <c r="I7974" s="9"/>
      <c r="L7974" s="9"/>
      <c r="O7974" s="9"/>
      <c r="P7974" s="9"/>
      <c r="R7974" s="9"/>
      <c r="U7974" s="9"/>
    </row>
    <row r="7975" spans="3:21">
      <c r="C7975" s="9"/>
      <c r="F7975" s="9"/>
      <c r="G7975" s="9"/>
      <c r="I7975" s="9"/>
      <c r="L7975" s="9"/>
      <c r="O7975" s="9"/>
      <c r="P7975" s="9"/>
      <c r="R7975" s="9"/>
      <c r="U7975" s="9"/>
    </row>
    <row r="7976" spans="3:21">
      <c r="C7976" s="9"/>
      <c r="F7976" s="9"/>
      <c r="G7976" s="9"/>
      <c r="I7976" s="9"/>
      <c r="L7976" s="9"/>
      <c r="O7976" s="9"/>
      <c r="P7976" s="9"/>
      <c r="R7976" s="9"/>
      <c r="U7976" s="9"/>
    </row>
    <row r="7977" spans="3:21">
      <c r="C7977" s="9"/>
      <c r="F7977" s="9"/>
      <c r="G7977" s="9"/>
      <c r="I7977" s="9"/>
      <c r="L7977" s="9"/>
      <c r="O7977" s="9"/>
      <c r="P7977" s="9"/>
      <c r="R7977" s="9"/>
      <c r="U7977" s="9"/>
    </row>
    <row r="7978" spans="3:21">
      <c r="C7978" s="9"/>
      <c r="F7978" s="9"/>
      <c r="G7978" s="9"/>
      <c r="I7978" s="9"/>
      <c r="L7978" s="9"/>
      <c r="O7978" s="9"/>
      <c r="P7978" s="9"/>
      <c r="R7978" s="9"/>
      <c r="U7978" s="9"/>
    </row>
    <row r="7979" spans="3:21">
      <c r="C7979" s="9"/>
      <c r="F7979" s="9"/>
      <c r="G7979" s="9"/>
      <c r="I7979" s="9"/>
      <c r="L7979" s="9"/>
      <c r="O7979" s="9"/>
      <c r="P7979" s="9"/>
      <c r="R7979" s="9"/>
      <c r="U7979" s="9"/>
    </row>
    <row r="7980" spans="3:21">
      <c r="C7980" s="9"/>
      <c r="F7980" s="9"/>
      <c r="G7980" s="9"/>
      <c r="I7980" s="9"/>
      <c r="L7980" s="9"/>
      <c r="O7980" s="9"/>
      <c r="P7980" s="9"/>
      <c r="R7980" s="9"/>
      <c r="U7980" s="9"/>
    </row>
    <row r="7981" spans="3:21">
      <c r="C7981" s="9"/>
      <c r="F7981" s="9"/>
      <c r="G7981" s="9"/>
      <c r="I7981" s="9"/>
      <c r="L7981" s="9"/>
      <c r="O7981" s="9"/>
      <c r="P7981" s="9"/>
      <c r="R7981" s="9"/>
      <c r="U7981" s="9"/>
    </row>
    <row r="7982" spans="3:21">
      <c r="C7982" s="9"/>
      <c r="F7982" s="9"/>
      <c r="G7982" s="9"/>
      <c r="I7982" s="9"/>
      <c r="L7982" s="9"/>
      <c r="O7982" s="9"/>
      <c r="P7982" s="9"/>
      <c r="R7982" s="9"/>
      <c r="U7982" s="9"/>
    </row>
    <row r="7983" spans="3:21">
      <c r="C7983" s="9"/>
      <c r="F7983" s="9"/>
      <c r="G7983" s="9"/>
      <c r="I7983" s="9"/>
      <c r="L7983" s="9"/>
      <c r="O7983" s="9"/>
      <c r="P7983" s="9"/>
      <c r="R7983" s="9"/>
      <c r="U7983" s="9"/>
    </row>
    <row r="7984" spans="3:21">
      <c r="C7984" s="9"/>
      <c r="F7984" s="9"/>
      <c r="G7984" s="9"/>
      <c r="I7984" s="9"/>
      <c r="L7984" s="9"/>
      <c r="O7984" s="9"/>
      <c r="P7984" s="9"/>
      <c r="R7984" s="9"/>
      <c r="U7984" s="9"/>
    </row>
    <row r="7985" spans="3:21">
      <c r="C7985" s="9"/>
      <c r="F7985" s="9"/>
      <c r="G7985" s="9"/>
      <c r="I7985" s="9"/>
      <c r="L7985" s="9"/>
      <c r="O7985" s="9"/>
      <c r="P7985" s="9"/>
      <c r="R7985" s="9"/>
      <c r="U7985" s="9"/>
    </row>
    <row r="7986" spans="3:21">
      <c r="C7986" s="9"/>
      <c r="F7986" s="9"/>
      <c r="G7986" s="9"/>
      <c r="I7986" s="9"/>
      <c r="L7986" s="9"/>
      <c r="O7986" s="9"/>
      <c r="P7986" s="9"/>
      <c r="R7986" s="9"/>
      <c r="U7986" s="9"/>
    </row>
    <row r="7987" spans="3:21">
      <c r="C7987" s="9"/>
      <c r="F7987" s="9"/>
      <c r="G7987" s="9"/>
      <c r="I7987" s="9"/>
      <c r="L7987" s="9"/>
      <c r="O7987" s="9"/>
      <c r="P7987" s="9"/>
      <c r="R7987" s="9"/>
      <c r="U7987" s="9"/>
    </row>
    <row r="7988" spans="3:21">
      <c r="C7988" s="9"/>
      <c r="F7988" s="9"/>
      <c r="G7988" s="9"/>
      <c r="I7988" s="9"/>
      <c r="L7988" s="9"/>
      <c r="O7988" s="9"/>
      <c r="P7988" s="9"/>
      <c r="R7988" s="9"/>
      <c r="U7988" s="9"/>
    </row>
    <row r="7989" spans="3:21">
      <c r="C7989" s="9"/>
      <c r="F7989" s="9"/>
      <c r="G7989" s="9"/>
      <c r="I7989" s="9"/>
      <c r="L7989" s="9"/>
      <c r="O7989" s="9"/>
      <c r="P7989" s="9"/>
      <c r="R7989" s="9"/>
      <c r="U7989" s="9"/>
    </row>
    <row r="7990" spans="3:21">
      <c r="C7990" s="9"/>
      <c r="F7990" s="9"/>
      <c r="G7990" s="9"/>
      <c r="I7990" s="9"/>
      <c r="L7990" s="9"/>
      <c r="O7990" s="9"/>
      <c r="P7990" s="9"/>
      <c r="R7990" s="9"/>
      <c r="U7990" s="9"/>
    </row>
    <row r="7991" spans="3:21">
      <c r="C7991" s="9"/>
      <c r="F7991" s="9"/>
      <c r="G7991" s="9"/>
      <c r="I7991" s="9"/>
      <c r="L7991" s="9"/>
      <c r="O7991" s="9"/>
      <c r="P7991" s="9"/>
      <c r="R7991" s="9"/>
      <c r="U7991" s="9"/>
    </row>
    <row r="7992" spans="3:21">
      <c r="C7992" s="9"/>
      <c r="F7992" s="9"/>
      <c r="G7992" s="9"/>
      <c r="I7992" s="9"/>
      <c r="L7992" s="9"/>
      <c r="O7992" s="9"/>
      <c r="P7992" s="9"/>
      <c r="R7992" s="9"/>
      <c r="U7992" s="9"/>
    </row>
    <row r="7993" spans="3:21">
      <c r="C7993" s="9"/>
      <c r="F7993" s="9"/>
      <c r="G7993" s="9"/>
      <c r="I7993" s="9"/>
      <c r="L7993" s="9"/>
      <c r="O7993" s="9"/>
      <c r="P7993" s="9"/>
      <c r="R7993" s="9"/>
      <c r="U7993" s="9"/>
    </row>
    <row r="7994" spans="3:21">
      <c r="C7994" s="9"/>
      <c r="F7994" s="9"/>
      <c r="G7994" s="9"/>
      <c r="I7994" s="9"/>
      <c r="L7994" s="9"/>
      <c r="O7994" s="9"/>
      <c r="P7994" s="9"/>
      <c r="R7994" s="9"/>
      <c r="U7994" s="9"/>
    </row>
    <row r="7995" spans="3:21">
      <c r="C7995" s="9"/>
      <c r="F7995" s="9"/>
      <c r="G7995" s="9"/>
      <c r="I7995" s="9"/>
      <c r="L7995" s="9"/>
      <c r="O7995" s="9"/>
      <c r="P7995" s="9"/>
      <c r="R7995" s="9"/>
      <c r="U7995" s="9"/>
    </row>
    <row r="7996" spans="3:21">
      <c r="C7996" s="9"/>
      <c r="F7996" s="9"/>
      <c r="G7996" s="9"/>
      <c r="I7996" s="9"/>
      <c r="L7996" s="9"/>
      <c r="O7996" s="9"/>
      <c r="P7996" s="9"/>
      <c r="R7996" s="9"/>
      <c r="U7996" s="9"/>
    </row>
    <row r="7997" spans="3:21">
      <c r="C7997" s="9"/>
      <c r="F7997" s="9"/>
      <c r="G7997" s="9"/>
      <c r="I7997" s="9"/>
      <c r="L7997" s="9"/>
      <c r="O7997" s="9"/>
      <c r="P7997" s="9"/>
      <c r="R7997" s="9"/>
      <c r="U7997" s="9"/>
    </row>
    <row r="7998" spans="3:21">
      <c r="C7998" s="9"/>
      <c r="F7998" s="9"/>
      <c r="G7998" s="9"/>
      <c r="I7998" s="9"/>
      <c r="L7998" s="9"/>
      <c r="O7998" s="9"/>
      <c r="P7998" s="9"/>
      <c r="R7998" s="9"/>
      <c r="U7998" s="9"/>
    </row>
    <row r="7999" spans="3:21">
      <c r="C7999" s="9"/>
      <c r="F7999" s="9"/>
      <c r="G7999" s="9"/>
      <c r="I7999" s="9"/>
      <c r="L7999" s="9"/>
      <c r="O7999" s="9"/>
      <c r="P7999" s="9"/>
      <c r="R7999" s="9"/>
      <c r="U7999" s="9"/>
    </row>
    <row r="8000" spans="3:21">
      <c r="C8000" s="9"/>
      <c r="F8000" s="9"/>
      <c r="G8000" s="9"/>
      <c r="I8000" s="9"/>
      <c r="L8000" s="9"/>
      <c r="O8000" s="9"/>
      <c r="P8000" s="9"/>
      <c r="R8000" s="9"/>
      <c r="U8000" s="9"/>
    </row>
    <row r="8001" spans="3:21">
      <c r="C8001" s="9"/>
      <c r="F8001" s="9"/>
      <c r="G8001" s="9"/>
      <c r="I8001" s="9"/>
      <c r="L8001" s="9"/>
      <c r="O8001" s="9"/>
      <c r="P8001" s="9"/>
      <c r="R8001" s="9"/>
      <c r="U8001" s="9"/>
    </row>
    <row r="8002" spans="3:21">
      <c r="C8002" s="9"/>
      <c r="F8002" s="9"/>
      <c r="G8002" s="9"/>
      <c r="I8002" s="9"/>
      <c r="L8002" s="9"/>
      <c r="O8002" s="9"/>
      <c r="P8002" s="9"/>
      <c r="R8002" s="9"/>
      <c r="U8002" s="9"/>
    </row>
    <row r="8003" spans="3:21">
      <c r="C8003" s="9"/>
      <c r="F8003" s="9"/>
      <c r="G8003" s="9"/>
      <c r="I8003" s="9"/>
      <c r="L8003" s="9"/>
      <c r="O8003" s="9"/>
      <c r="P8003" s="9"/>
      <c r="R8003" s="9"/>
      <c r="U8003" s="9"/>
    </row>
    <row r="8004" spans="3:21">
      <c r="C8004" s="9"/>
      <c r="F8004" s="9"/>
      <c r="G8004" s="9"/>
      <c r="I8004" s="9"/>
      <c r="L8004" s="9"/>
      <c r="O8004" s="9"/>
      <c r="P8004" s="9"/>
      <c r="R8004" s="9"/>
      <c r="U8004" s="9"/>
    </row>
    <row r="8005" spans="3:21">
      <c r="C8005" s="9"/>
      <c r="F8005" s="9"/>
      <c r="G8005" s="9"/>
      <c r="I8005" s="9"/>
      <c r="L8005" s="9"/>
      <c r="O8005" s="9"/>
      <c r="P8005" s="9"/>
      <c r="R8005" s="9"/>
      <c r="U8005" s="9"/>
    </row>
    <row r="8006" spans="3:21">
      <c r="C8006" s="9"/>
      <c r="F8006" s="9"/>
      <c r="G8006" s="9"/>
      <c r="I8006" s="9"/>
      <c r="L8006" s="9"/>
      <c r="O8006" s="9"/>
      <c r="P8006" s="9"/>
      <c r="R8006" s="9"/>
      <c r="U8006" s="9"/>
    </row>
    <row r="8007" spans="3:21">
      <c r="C8007" s="9"/>
      <c r="F8007" s="9"/>
      <c r="G8007" s="9"/>
      <c r="I8007" s="9"/>
      <c r="L8007" s="9"/>
      <c r="O8007" s="9"/>
      <c r="P8007" s="9"/>
      <c r="R8007" s="9"/>
      <c r="U8007" s="9"/>
    </row>
    <row r="8008" spans="3:21">
      <c r="C8008" s="9"/>
      <c r="F8008" s="9"/>
      <c r="G8008" s="9"/>
      <c r="I8008" s="9"/>
      <c r="L8008" s="9"/>
      <c r="O8008" s="9"/>
      <c r="P8008" s="9"/>
      <c r="R8008" s="9"/>
      <c r="U8008" s="9"/>
    </row>
    <row r="8009" spans="3:21">
      <c r="C8009" s="9"/>
      <c r="F8009" s="9"/>
      <c r="G8009" s="9"/>
      <c r="I8009" s="9"/>
      <c r="L8009" s="9"/>
      <c r="O8009" s="9"/>
      <c r="P8009" s="9"/>
      <c r="R8009" s="9"/>
      <c r="U8009" s="9"/>
    </row>
    <row r="8010" spans="3:21">
      <c r="C8010" s="9"/>
      <c r="F8010" s="9"/>
      <c r="G8010" s="9"/>
      <c r="I8010" s="9"/>
      <c r="L8010" s="9"/>
      <c r="O8010" s="9"/>
      <c r="P8010" s="9"/>
      <c r="R8010" s="9"/>
      <c r="U8010" s="9"/>
    </row>
    <row r="8011" spans="3:21">
      <c r="C8011" s="9"/>
      <c r="F8011" s="9"/>
      <c r="G8011" s="9"/>
      <c r="I8011" s="9"/>
      <c r="L8011" s="9"/>
      <c r="O8011" s="9"/>
      <c r="P8011" s="9"/>
      <c r="R8011" s="9"/>
      <c r="U8011" s="9"/>
    </row>
    <row r="8012" spans="3:21">
      <c r="C8012" s="9"/>
      <c r="F8012" s="9"/>
      <c r="G8012" s="9"/>
      <c r="I8012" s="9"/>
      <c r="L8012" s="9"/>
      <c r="O8012" s="9"/>
      <c r="P8012" s="9"/>
      <c r="R8012" s="9"/>
      <c r="U8012" s="9"/>
    </row>
    <row r="8013" spans="3:21">
      <c r="C8013" s="9"/>
      <c r="F8013" s="9"/>
      <c r="G8013" s="9"/>
      <c r="I8013" s="9"/>
      <c r="L8013" s="9"/>
      <c r="O8013" s="9"/>
      <c r="P8013" s="9"/>
      <c r="R8013" s="9"/>
      <c r="U8013" s="9"/>
    </row>
    <row r="8014" spans="3:21">
      <c r="C8014" s="9"/>
      <c r="F8014" s="9"/>
      <c r="G8014" s="9"/>
      <c r="I8014" s="9"/>
      <c r="L8014" s="9"/>
      <c r="O8014" s="9"/>
      <c r="P8014" s="9"/>
      <c r="R8014" s="9"/>
      <c r="U8014" s="9"/>
    </row>
    <row r="8015" spans="3:21">
      <c r="C8015" s="9"/>
      <c r="F8015" s="9"/>
      <c r="G8015" s="9"/>
      <c r="I8015" s="9"/>
      <c r="L8015" s="9"/>
      <c r="O8015" s="9"/>
      <c r="P8015" s="9"/>
      <c r="R8015" s="9"/>
      <c r="U8015" s="9"/>
    </row>
    <row r="8016" spans="3:21">
      <c r="C8016" s="9"/>
      <c r="F8016" s="9"/>
      <c r="G8016" s="9"/>
      <c r="I8016" s="9"/>
      <c r="L8016" s="9"/>
      <c r="O8016" s="9"/>
      <c r="P8016" s="9"/>
      <c r="R8016" s="9"/>
      <c r="U8016" s="9"/>
    </row>
    <row r="8017" spans="3:21">
      <c r="C8017" s="9"/>
      <c r="F8017" s="9"/>
      <c r="G8017" s="9"/>
      <c r="I8017" s="9"/>
      <c r="L8017" s="9"/>
      <c r="O8017" s="9"/>
      <c r="P8017" s="9"/>
      <c r="R8017" s="9"/>
      <c r="U8017" s="9"/>
    </row>
    <row r="8018" spans="3:21">
      <c r="C8018" s="9"/>
      <c r="F8018" s="9"/>
      <c r="G8018" s="9"/>
      <c r="I8018" s="9"/>
      <c r="L8018" s="9"/>
      <c r="O8018" s="9"/>
      <c r="P8018" s="9"/>
      <c r="R8018" s="9"/>
      <c r="U8018" s="9"/>
    </row>
    <row r="8019" spans="3:21">
      <c r="C8019" s="9"/>
      <c r="F8019" s="9"/>
      <c r="G8019" s="9"/>
      <c r="I8019" s="9"/>
      <c r="L8019" s="9"/>
      <c r="O8019" s="9"/>
      <c r="P8019" s="9"/>
      <c r="R8019" s="9"/>
      <c r="U8019" s="9"/>
    </row>
    <row r="8020" spans="3:21">
      <c r="C8020" s="9"/>
      <c r="F8020" s="9"/>
      <c r="G8020" s="9"/>
      <c r="I8020" s="9"/>
      <c r="L8020" s="9"/>
      <c r="O8020" s="9"/>
      <c r="P8020" s="9"/>
      <c r="R8020" s="9"/>
      <c r="U8020" s="9"/>
    </row>
    <row r="8021" spans="3:21">
      <c r="C8021" s="9"/>
      <c r="F8021" s="9"/>
      <c r="G8021" s="9"/>
      <c r="I8021" s="9"/>
      <c r="L8021" s="9"/>
      <c r="O8021" s="9"/>
      <c r="P8021" s="9"/>
      <c r="R8021" s="9"/>
      <c r="U8021" s="9"/>
    </row>
    <row r="8022" spans="3:21">
      <c r="C8022" s="9"/>
      <c r="F8022" s="9"/>
      <c r="G8022" s="9"/>
      <c r="I8022" s="9"/>
      <c r="L8022" s="9"/>
      <c r="O8022" s="9"/>
      <c r="P8022" s="9"/>
      <c r="R8022" s="9"/>
      <c r="U8022" s="9"/>
    </row>
    <row r="8023" spans="3:21">
      <c r="C8023" s="9"/>
      <c r="F8023" s="9"/>
      <c r="G8023" s="9"/>
      <c r="I8023" s="9"/>
      <c r="L8023" s="9"/>
      <c r="O8023" s="9"/>
      <c r="P8023" s="9"/>
      <c r="R8023" s="9"/>
      <c r="U8023" s="9"/>
    </row>
    <row r="8024" spans="3:21">
      <c r="C8024" s="9"/>
      <c r="F8024" s="9"/>
      <c r="G8024" s="9"/>
      <c r="I8024" s="9"/>
      <c r="L8024" s="9"/>
      <c r="O8024" s="9"/>
      <c r="P8024" s="9"/>
      <c r="R8024" s="9"/>
      <c r="U8024" s="9"/>
    </row>
    <row r="8025" spans="3:21">
      <c r="C8025" s="9"/>
      <c r="F8025" s="9"/>
      <c r="G8025" s="9"/>
      <c r="I8025" s="9"/>
      <c r="L8025" s="9"/>
      <c r="O8025" s="9"/>
      <c r="P8025" s="9"/>
      <c r="R8025" s="9"/>
      <c r="U8025" s="9"/>
    </row>
    <row r="8026" spans="3:21">
      <c r="C8026" s="9"/>
      <c r="F8026" s="9"/>
      <c r="G8026" s="9"/>
      <c r="I8026" s="9"/>
      <c r="L8026" s="9"/>
      <c r="O8026" s="9"/>
      <c r="P8026" s="9"/>
      <c r="R8026" s="9"/>
      <c r="U8026" s="9"/>
    </row>
    <row r="8027" spans="3:21">
      <c r="C8027" s="9"/>
      <c r="F8027" s="9"/>
      <c r="G8027" s="9"/>
      <c r="I8027" s="9"/>
      <c r="L8027" s="9"/>
      <c r="O8027" s="9"/>
      <c r="P8027" s="9"/>
      <c r="R8027" s="9"/>
      <c r="U8027" s="9"/>
    </row>
    <row r="8028" spans="3:21">
      <c r="C8028" s="9"/>
      <c r="F8028" s="9"/>
      <c r="G8028" s="9"/>
      <c r="I8028" s="9"/>
      <c r="L8028" s="9"/>
      <c r="O8028" s="9"/>
      <c r="P8028" s="9"/>
      <c r="R8028" s="9"/>
      <c r="U8028" s="9"/>
    </row>
    <row r="8029" spans="3:21">
      <c r="C8029" s="9"/>
      <c r="F8029" s="9"/>
      <c r="G8029" s="9"/>
      <c r="I8029" s="9"/>
      <c r="L8029" s="9"/>
      <c r="O8029" s="9"/>
      <c r="P8029" s="9"/>
      <c r="R8029" s="9"/>
      <c r="U8029" s="9"/>
    </row>
    <row r="8030" spans="3:21">
      <c r="C8030" s="9"/>
      <c r="F8030" s="9"/>
      <c r="G8030" s="9"/>
      <c r="I8030" s="9"/>
      <c r="L8030" s="9"/>
      <c r="O8030" s="9"/>
      <c r="P8030" s="9"/>
      <c r="R8030" s="9"/>
      <c r="U8030" s="9"/>
    </row>
    <row r="8031" spans="3:21">
      <c r="C8031" s="9"/>
      <c r="F8031" s="9"/>
      <c r="G8031" s="9"/>
      <c r="I8031" s="9"/>
      <c r="L8031" s="9"/>
      <c r="O8031" s="9"/>
      <c r="P8031" s="9"/>
      <c r="R8031" s="9"/>
      <c r="U8031" s="9"/>
    </row>
    <row r="8032" spans="3:21">
      <c r="C8032" s="9"/>
      <c r="F8032" s="9"/>
      <c r="G8032" s="9"/>
      <c r="I8032" s="9"/>
      <c r="L8032" s="9"/>
      <c r="O8032" s="9"/>
      <c r="P8032" s="9"/>
      <c r="R8032" s="9"/>
      <c r="U8032" s="9"/>
    </row>
    <row r="8033" spans="3:21">
      <c r="C8033" s="9"/>
      <c r="F8033" s="9"/>
      <c r="G8033" s="9"/>
      <c r="I8033" s="9"/>
      <c r="L8033" s="9"/>
      <c r="O8033" s="9"/>
      <c r="P8033" s="9"/>
      <c r="R8033" s="9"/>
      <c r="U8033" s="9"/>
    </row>
    <row r="8034" spans="3:21">
      <c r="C8034" s="9"/>
      <c r="F8034" s="9"/>
      <c r="G8034" s="9"/>
      <c r="I8034" s="9"/>
      <c r="L8034" s="9"/>
      <c r="O8034" s="9"/>
      <c r="P8034" s="9"/>
      <c r="R8034" s="9"/>
      <c r="U8034" s="9"/>
    </row>
    <row r="8035" spans="3:21">
      <c r="C8035" s="9"/>
      <c r="F8035" s="9"/>
      <c r="G8035" s="9"/>
      <c r="I8035" s="9"/>
      <c r="L8035" s="9"/>
      <c r="O8035" s="9"/>
      <c r="P8035" s="9"/>
      <c r="R8035" s="9"/>
      <c r="U8035" s="9"/>
    </row>
    <row r="8036" spans="3:21">
      <c r="C8036" s="9"/>
      <c r="F8036" s="9"/>
      <c r="G8036" s="9"/>
      <c r="I8036" s="9"/>
      <c r="L8036" s="9"/>
      <c r="O8036" s="9"/>
      <c r="P8036" s="9"/>
      <c r="R8036" s="9"/>
      <c r="U8036" s="9"/>
    </row>
    <row r="8037" spans="3:21">
      <c r="C8037" s="9"/>
      <c r="F8037" s="9"/>
      <c r="G8037" s="9"/>
      <c r="I8037" s="9"/>
      <c r="L8037" s="9"/>
      <c r="O8037" s="9"/>
      <c r="P8037" s="9"/>
      <c r="R8037" s="9"/>
      <c r="U8037" s="9"/>
    </row>
    <row r="8038" spans="3:21">
      <c r="C8038" s="9"/>
      <c r="F8038" s="9"/>
      <c r="G8038" s="9"/>
      <c r="I8038" s="9"/>
      <c r="L8038" s="9"/>
      <c r="O8038" s="9"/>
      <c r="P8038" s="9"/>
      <c r="R8038" s="9"/>
      <c r="U8038" s="9"/>
    </row>
    <row r="8039" spans="3:21">
      <c r="C8039" s="9"/>
      <c r="F8039" s="9"/>
      <c r="G8039" s="9"/>
      <c r="I8039" s="9"/>
      <c r="L8039" s="9"/>
      <c r="O8039" s="9"/>
      <c r="P8039" s="9"/>
      <c r="R8039" s="9"/>
      <c r="U8039" s="9"/>
    </row>
    <row r="8040" spans="3:21">
      <c r="C8040" s="9"/>
      <c r="F8040" s="9"/>
      <c r="G8040" s="9"/>
      <c r="I8040" s="9"/>
      <c r="L8040" s="9"/>
      <c r="O8040" s="9"/>
      <c r="P8040" s="9"/>
      <c r="R8040" s="9"/>
      <c r="U8040" s="9"/>
    </row>
    <row r="8041" spans="3:21">
      <c r="C8041" s="9"/>
      <c r="F8041" s="9"/>
      <c r="G8041" s="9"/>
      <c r="I8041" s="9"/>
      <c r="L8041" s="9"/>
      <c r="O8041" s="9"/>
      <c r="P8041" s="9"/>
      <c r="R8041" s="9"/>
      <c r="U8041" s="9"/>
    </row>
    <row r="8042" spans="3:21">
      <c r="C8042" s="9"/>
      <c r="F8042" s="9"/>
      <c r="G8042" s="9"/>
      <c r="I8042" s="9"/>
      <c r="L8042" s="9"/>
      <c r="O8042" s="9"/>
      <c r="P8042" s="9"/>
      <c r="R8042" s="9"/>
      <c r="U8042" s="9"/>
    </row>
    <row r="8043" spans="3:21">
      <c r="C8043" s="9"/>
      <c r="F8043" s="9"/>
      <c r="G8043" s="9"/>
      <c r="I8043" s="9"/>
      <c r="L8043" s="9"/>
      <c r="O8043" s="9"/>
      <c r="P8043" s="9"/>
      <c r="R8043" s="9"/>
      <c r="U8043" s="9"/>
    </row>
    <row r="8044" spans="3:21">
      <c r="C8044" s="9"/>
      <c r="F8044" s="9"/>
      <c r="G8044" s="9"/>
      <c r="I8044" s="9"/>
      <c r="L8044" s="9"/>
      <c r="O8044" s="9"/>
      <c r="P8044" s="9"/>
      <c r="R8044" s="9"/>
      <c r="U8044" s="9"/>
    </row>
    <row r="8045" spans="3:21">
      <c r="C8045" s="9"/>
      <c r="F8045" s="9"/>
      <c r="G8045" s="9"/>
      <c r="I8045" s="9"/>
      <c r="L8045" s="9"/>
      <c r="O8045" s="9"/>
      <c r="P8045" s="9"/>
      <c r="R8045" s="9"/>
      <c r="U8045" s="9"/>
    </row>
    <row r="8046" spans="3:21">
      <c r="C8046" s="9"/>
      <c r="F8046" s="9"/>
      <c r="G8046" s="9"/>
      <c r="I8046" s="9"/>
      <c r="L8046" s="9"/>
      <c r="O8046" s="9"/>
      <c r="P8046" s="9"/>
      <c r="R8046" s="9"/>
      <c r="U8046" s="9"/>
    </row>
    <row r="8047" spans="3:21">
      <c r="C8047" s="9"/>
      <c r="F8047" s="9"/>
      <c r="G8047" s="9"/>
      <c r="I8047" s="9"/>
      <c r="L8047" s="9"/>
      <c r="O8047" s="9"/>
      <c r="P8047" s="9"/>
      <c r="R8047" s="9"/>
      <c r="U8047" s="9"/>
    </row>
    <row r="8048" spans="3:21">
      <c r="C8048" s="9"/>
      <c r="F8048" s="9"/>
      <c r="G8048" s="9"/>
      <c r="I8048" s="9"/>
      <c r="L8048" s="9"/>
      <c r="O8048" s="9"/>
      <c r="P8048" s="9"/>
      <c r="R8048" s="9"/>
      <c r="U8048" s="9"/>
    </row>
    <row r="8049" spans="3:21">
      <c r="C8049" s="9"/>
      <c r="F8049" s="9"/>
      <c r="G8049" s="9"/>
      <c r="I8049" s="9"/>
      <c r="L8049" s="9"/>
      <c r="O8049" s="9"/>
      <c r="P8049" s="9"/>
      <c r="R8049" s="9"/>
      <c r="U8049" s="9"/>
    </row>
    <row r="8050" spans="3:21">
      <c r="C8050" s="9"/>
      <c r="F8050" s="9"/>
      <c r="G8050" s="9"/>
      <c r="I8050" s="9"/>
      <c r="L8050" s="9"/>
      <c r="O8050" s="9"/>
      <c r="P8050" s="9"/>
      <c r="R8050" s="9"/>
      <c r="U8050" s="9"/>
    </row>
    <row r="8051" spans="3:21">
      <c r="C8051" s="9"/>
      <c r="F8051" s="9"/>
      <c r="G8051" s="9"/>
      <c r="I8051" s="9"/>
      <c r="L8051" s="9"/>
      <c r="O8051" s="9"/>
      <c r="P8051" s="9"/>
      <c r="R8051" s="9"/>
      <c r="U8051" s="9"/>
    </row>
    <row r="8052" spans="3:21">
      <c r="C8052" s="9"/>
      <c r="F8052" s="9"/>
      <c r="G8052" s="9"/>
      <c r="I8052" s="9"/>
      <c r="L8052" s="9"/>
      <c r="O8052" s="9"/>
      <c r="P8052" s="9"/>
      <c r="R8052" s="9"/>
      <c r="U8052" s="9"/>
    </row>
    <row r="8053" spans="3:21">
      <c r="C8053" s="9"/>
      <c r="F8053" s="9"/>
      <c r="G8053" s="9"/>
      <c r="I8053" s="9"/>
      <c r="L8053" s="9"/>
      <c r="O8053" s="9"/>
      <c r="P8053" s="9"/>
      <c r="R8053" s="9"/>
      <c r="U8053" s="9"/>
    </row>
    <row r="8054" spans="3:21">
      <c r="C8054" s="9"/>
      <c r="F8054" s="9"/>
      <c r="G8054" s="9"/>
      <c r="I8054" s="9"/>
      <c r="L8054" s="9"/>
      <c r="O8054" s="9"/>
      <c r="P8054" s="9"/>
      <c r="R8054" s="9"/>
      <c r="U8054" s="9"/>
    </row>
    <row r="8055" spans="3:21">
      <c r="C8055" s="9"/>
      <c r="F8055" s="9"/>
      <c r="G8055" s="9"/>
      <c r="I8055" s="9"/>
      <c r="L8055" s="9"/>
      <c r="O8055" s="9"/>
      <c r="P8055" s="9"/>
      <c r="R8055" s="9"/>
      <c r="U8055" s="9"/>
    </row>
    <row r="8056" spans="3:21">
      <c r="C8056" s="9"/>
      <c r="F8056" s="9"/>
      <c r="G8056" s="9"/>
      <c r="I8056" s="9"/>
      <c r="L8056" s="9"/>
      <c r="O8056" s="9"/>
      <c r="P8056" s="9"/>
      <c r="R8056" s="9"/>
      <c r="U8056" s="9"/>
    </row>
    <row r="8057" spans="3:21">
      <c r="C8057" s="9"/>
      <c r="F8057" s="9"/>
      <c r="G8057" s="9"/>
      <c r="I8057" s="9"/>
      <c r="L8057" s="9"/>
      <c r="O8057" s="9"/>
      <c r="P8057" s="9"/>
      <c r="R8057" s="9"/>
      <c r="U8057" s="9"/>
    </row>
    <row r="8058" spans="3:21">
      <c r="C8058" s="9"/>
      <c r="F8058" s="9"/>
      <c r="G8058" s="9"/>
      <c r="I8058" s="9"/>
      <c r="L8058" s="9"/>
      <c r="O8058" s="9"/>
      <c r="P8058" s="9"/>
      <c r="R8058" s="9"/>
      <c r="U8058" s="9"/>
    </row>
    <row r="8059" spans="3:21">
      <c r="C8059" s="9"/>
      <c r="F8059" s="9"/>
      <c r="G8059" s="9"/>
      <c r="I8059" s="9"/>
      <c r="L8059" s="9"/>
      <c r="O8059" s="9"/>
      <c r="P8059" s="9"/>
      <c r="R8059" s="9"/>
      <c r="U8059" s="9"/>
    </row>
    <row r="8060" spans="3:21">
      <c r="C8060" s="9"/>
      <c r="F8060" s="9"/>
      <c r="G8060" s="9"/>
      <c r="I8060" s="9"/>
      <c r="L8060" s="9"/>
      <c r="O8060" s="9"/>
      <c r="P8060" s="9"/>
      <c r="R8060" s="9"/>
      <c r="U8060" s="9"/>
    </row>
    <row r="8061" spans="3:21">
      <c r="C8061" s="9"/>
      <c r="F8061" s="9"/>
      <c r="G8061" s="9"/>
      <c r="I8061" s="9"/>
      <c r="L8061" s="9"/>
      <c r="O8061" s="9"/>
      <c r="P8061" s="9"/>
      <c r="R8061" s="9"/>
      <c r="U8061" s="9"/>
    </row>
    <row r="8062" spans="3:21">
      <c r="C8062" s="9"/>
      <c r="F8062" s="9"/>
      <c r="G8062" s="9"/>
      <c r="I8062" s="9"/>
      <c r="L8062" s="9"/>
      <c r="O8062" s="9"/>
      <c r="P8062" s="9"/>
      <c r="R8062" s="9"/>
      <c r="U8062" s="9"/>
    </row>
    <row r="8063" spans="3:21">
      <c r="C8063" s="9"/>
      <c r="F8063" s="9"/>
      <c r="G8063" s="9"/>
      <c r="I8063" s="9"/>
      <c r="L8063" s="9"/>
      <c r="O8063" s="9"/>
      <c r="P8063" s="9"/>
      <c r="R8063" s="9"/>
      <c r="U8063" s="9"/>
    </row>
    <row r="8064" spans="3:21">
      <c r="C8064" s="9"/>
      <c r="F8064" s="9"/>
      <c r="G8064" s="9"/>
      <c r="I8064" s="9"/>
      <c r="L8064" s="9"/>
      <c r="O8064" s="9"/>
      <c r="P8064" s="9"/>
      <c r="R8064" s="9"/>
      <c r="U8064" s="9"/>
    </row>
    <row r="8065" spans="3:21">
      <c r="C8065" s="9"/>
      <c r="F8065" s="9"/>
      <c r="G8065" s="9"/>
      <c r="I8065" s="9"/>
      <c r="L8065" s="9"/>
      <c r="O8065" s="9"/>
      <c r="P8065" s="9"/>
      <c r="R8065" s="9"/>
      <c r="U8065" s="9"/>
    </row>
    <row r="8066" spans="3:21">
      <c r="C8066" s="9"/>
      <c r="F8066" s="9"/>
      <c r="G8066" s="9"/>
      <c r="I8066" s="9"/>
      <c r="L8066" s="9"/>
      <c r="O8066" s="9"/>
      <c r="P8066" s="9"/>
      <c r="R8066" s="9"/>
      <c r="U8066" s="9"/>
    </row>
    <row r="8067" spans="3:21">
      <c r="C8067" s="9"/>
      <c r="F8067" s="9"/>
      <c r="G8067" s="9"/>
      <c r="I8067" s="9"/>
      <c r="L8067" s="9"/>
      <c r="O8067" s="9"/>
      <c r="P8067" s="9"/>
      <c r="R8067" s="9"/>
      <c r="U8067" s="9"/>
    </row>
    <row r="8068" spans="3:21">
      <c r="C8068" s="9"/>
      <c r="F8068" s="9"/>
      <c r="G8068" s="9"/>
      <c r="I8068" s="9"/>
      <c r="L8068" s="9"/>
      <c r="O8068" s="9"/>
      <c r="P8068" s="9"/>
      <c r="R8068" s="9"/>
      <c r="U8068" s="9"/>
    </row>
    <row r="8069" spans="3:21">
      <c r="C8069" s="9"/>
      <c r="F8069" s="9"/>
      <c r="G8069" s="9"/>
      <c r="I8069" s="9"/>
      <c r="L8069" s="9"/>
      <c r="O8069" s="9"/>
      <c r="P8069" s="9"/>
      <c r="R8069" s="9"/>
      <c r="U8069" s="9"/>
    </row>
    <row r="8070" spans="3:21">
      <c r="C8070" s="9"/>
      <c r="F8070" s="9"/>
      <c r="G8070" s="9"/>
      <c r="I8070" s="9"/>
      <c r="L8070" s="9"/>
      <c r="O8070" s="9"/>
      <c r="P8070" s="9"/>
      <c r="R8070" s="9"/>
      <c r="U8070" s="9"/>
    </row>
    <row r="8071" spans="3:21">
      <c r="C8071" s="9"/>
      <c r="F8071" s="9"/>
      <c r="G8071" s="9"/>
      <c r="I8071" s="9"/>
      <c r="L8071" s="9"/>
      <c r="O8071" s="9"/>
      <c r="P8071" s="9"/>
      <c r="R8071" s="9"/>
      <c r="U8071" s="9"/>
    </row>
    <row r="8072" spans="3:21">
      <c r="C8072" s="9"/>
      <c r="F8072" s="9"/>
      <c r="G8072" s="9"/>
      <c r="I8072" s="9"/>
      <c r="L8072" s="9"/>
      <c r="O8072" s="9"/>
      <c r="P8072" s="9"/>
      <c r="R8072" s="9"/>
      <c r="U8072" s="9"/>
    </row>
    <row r="8073" spans="3:21">
      <c r="C8073" s="9"/>
      <c r="F8073" s="9"/>
      <c r="G8073" s="9"/>
      <c r="I8073" s="9"/>
      <c r="L8073" s="9"/>
      <c r="O8073" s="9"/>
      <c r="P8073" s="9"/>
      <c r="R8073" s="9"/>
      <c r="U8073" s="9"/>
    </row>
    <row r="8074" spans="3:21">
      <c r="C8074" s="9"/>
      <c r="F8074" s="9"/>
      <c r="G8074" s="9"/>
      <c r="I8074" s="9"/>
      <c r="L8074" s="9"/>
      <c r="O8074" s="9"/>
      <c r="P8074" s="9"/>
      <c r="R8074" s="9"/>
      <c r="U8074" s="9"/>
    </row>
    <row r="8075" spans="3:21">
      <c r="C8075" s="9"/>
      <c r="F8075" s="9"/>
      <c r="G8075" s="9"/>
      <c r="I8075" s="9"/>
      <c r="L8075" s="9"/>
      <c r="O8075" s="9"/>
      <c r="P8075" s="9"/>
      <c r="R8075" s="9"/>
      <c r="U8075" s="9"/>
    </row>
    <row r="8076" spans="3:21">
      <c r="C8076" s="9"/>
      <c r="F8076" s="9"/>
      <c r="G8076" s="9"/>
      <c r="I8076" s="9"/>
      <c r="L8076" s="9"/>
      <c r="O8076" s="9"/>
      <c r="P8076" s="9"/>
      <c r="R8076" s="9"/>
      <c r="U8076" s="9"/>
    </row>
    <row r="8077" spans="3:21">
      <c r="C8077" s="9"/>
      <c r="F8077" s="9"/>
      <c r="G8077" s="9"/>
      <c r="I8077" s="9"/>
      <c r="L8077" s="9"/>
      <c r="O8077" s="9"/>
      <c r="P8077" s="9"/>
      <c r="R8077" s="9"/>
      <c r="U8077" s="9"/>
    </row>
    <row r="8078" spans="3:21">
      <c r="C8078" s="9"/>
      <c r="F8078" s="9"/>
      <c r="G8078" s="9"/>
      <c r="I8078" s="9"/>
      <c r="L8078" s="9"/>
      <c r="O8078" s="9"/>
      <c r="P8078" s="9"/>
      <c r="R8078" s="9"/>
      <c r="U8078" s="9"/>
    </row>
    <row r="8079" spans="3:21">
      <c r="C8079" s="9"/>
      <c r="F8079" s="9"/>
      <c r="G8079" s="9"/>
      <c r="I8079" s="9"/>
      <c r="L8079" s="9"/>
      <c r="O8079" s="9"/>
      <c r="P8079" s="9"/>
      <c r="R8079" s="9"/>
      <c r="U8079" s="9"/>
    </row>
    <row r="8080" spans="3:21">
      <c r="C8080" s="9"/>
      <c r="F8080" s="9"/>
      <c r="G8080" s="9"/>
      <c r="I8080" s="9"/>
      <c r="L8080" s="9"/>
      <c r="O8080" s="9"/>
      <c r="P8080" s="9"/>
      <c r="R8080" s="9"/>
      <c r="U8080" s="9"/>
    </row>
    <row r="8081" spans="3:21">
      <c r="C8081" s="9"/>
      <c r="F8081" s="9"/>
      <c r="G8081" s="9"/>
      <c r="I8081" s="9"/>
      <c r="L8081" s="9"/>
      <c r="O8081" s="9"/>
      <c r="P8081" s="9"/>
      <c r="R8081" s="9"/>
      <c r="U8081" s="9"/>
    </row>
    <row r="8082" spans="3:21">
      <c r="C8082" s="9"/>
      <c r="F8082" s="9"/>
      <c r="G8082" s="9"/>
      <c r="I8082" s="9"/>
      <c r="L8082" s="9"/>
      <c r="O8082" s="9"/>
      <c r="P8082" s="9"/>
      <c r="R8082" s="9"/>
      <c r="U8082" s="9"/>
    </row>
    <row r="8083" spans="3:21">
      <c r="C8083" s="9"/>
      <c r="F8083" s="9"/>
      <c r="G8083" s="9"/>
      <c r="I8083" s="9"/>
      <c r="L8083" s="9"/>
      <c r="O8083" s="9"/>
      <c r="P8083" s="9"/>
      <c r="R8083" s="9"/>
      <c r="U8083" s="9"/>
    </row>
    <row r="8084" spans="3:21">
      <c r="C8084" s="9"/>
      <c r="F8084" s="9"/>
      <c r="G8084" s="9"/>
      <c r="I8084" s="9"/>
      <c r="L8084" s="9"/>
      <c r="O8084" s="9"/>
      <c r="P8084" s="9"/>
      <c r="R8084" s="9"/>
      <c r="U8084" s="9"/>
    </row>
    <row r="8085" spans="3:21">
      <c r="C8085" s="9"/>
      <c r="F8085" s="9"/>
      <c r="G8085" s="9"/>
      <c r="I8085" s="9"/>
      <c r="L8085" s="9"/>
      <c r="O8085" s="9"/>
      <c r="P8085" s="9"/>
      <c r="R8085" s="9"/>
      <c r="U8085" s="9"/>
    </row>
    <row r="8086" spans="3:21">
      <c r="C8086" s="9"/>
      <c r="F8086" s="9"/>
      <c r="G8086" s="9"/>
      <c r="I8086" s="9"/>
      <c r="L8086" s="9"/>
      <c r="O8086" s="9"/>
      <c r="P8086" s="9"/>
      <c r="R8086" s="9"/>
      <c r="U8086" s="9"/>
    </row>
    <row r="8087" spans="3:21">
      <c r="C8087" s="9"/>
      <c r="F8087" s="9"/>
      <c r="G8087" s="9"/>
      <c r="I8087" s="9"/>
      <c r="L8087" s="9"/>
      <c r="O8087" s="9"/>
      <c r="P8087" s="9"/>
      <c r="R8087" s="9"/>
      <c r="U8087" s="9"/>
    </row>
    <row r="8088" spans="3:21">
      <c r="C8088" s="9"/>
      <c r="F8088" s="9"/>
      <c r="G8088" s="9"/>
      <c r="I8088" s="9"/>
      <c r="L8088" s="9"/>
      <c r="O8088" s="9"/>
      <c r="P8088" s="9"/>
      <c r="R8088" s="9"/>
      <c r="U8088" s="9"/>
    </row>
    <row r="8089" spans="3:21">
      <c r="C8089" s="9"/>
      <c r="F8089" s="9"/>
      <c r="G8089" s="9"/>
      <c r="I8089" s="9"/>
      <c r="L8089" s="9"/>
      <c r="O8089" s="9"/>
      <c r="P8089" s="9"/>
      <c r="R8089" s="9"/>
      <c r="U8089" s="9"/>
    </row>
    <row r="8090" spans="3:21">
      <c r="C8090" s="9"/>
      <c r="F8090" s="9"/>
      <c r="G8090" s="9"/>
      <c r="I8090" s="9"/>
      <c r="L8090" s="9"/>
      <c r="O8090" s="9"/>
      <c r="P8090" s="9"/>
      <c r="R8090" s="9"/>
      <c r="U8090" s="9"/>
    </row>
    <row r="8091" spans="3:21">
      <c r="C8091" s="9"/>
      <c r="F8091" s="9"/>
      <c r="G8091" s="9"/>
      <c r="I8091" s="9"/>
      <c r="L8091" s="9"/>
      <c r="O8091" s="9"/>
      <c r="P8091" s="9"/>
      <c r="R8091" s="9"/>
      <c r="U8091" s="9"/>
    </row>
    <row r="8092" spans="3:21">
      <c r="C8092" s="9"/>
      <c r="F8092" s="9"/>
      <c r="G8092" s="9"/>
      <c r="I8092" s="9"/>
      <c r="L8092" s="9"/>
      <c r="O8092" s="9"/>
      <c r="P8092" s="9"/>
      <c r="R8092" s="9"/>
      <c r="U8092" s="9"/>
    </row>
    <row r="8093" spans="3:21">
      <c r="C8093" s="9"/>
      <c r="F8093" s="9"/>
      <c r="G8093" s="9"/>
      <c r="I8093" s="9"/>
      <c r="L8093" s="9"/>
      <c r="O8093" s="9"/>
      <c r="P8093" s="9"/>
      <c r="R8093" s="9"/>
      <c r="U8093" s="9"/>
    </row>
    <row r="8094" spans="3:21">
      <c r="C8094" s="9"/>
      <c r="F8094" s="9"/>
      <c r="G8094" s="9"/>
      <c r="I8094" s="9"/>
      <c r="L8094" s="9"/>
      <c r="O8094" s="9"/>
      <c r="P8094" s="9"/>
      <c r="R8094" s="9"/>
      <c r="U8094" s="9"/>
    </row>
    <row r="8095" spans="3:21">
      <c r="C8095" s="9"/>
      <c r="F8095" s="9"/>
      <c r="G8095" s="9"/>
      <c r="I8095" s="9"/>
      <c r="L8095" s="9"/>
      <c r="O8095" s="9"/>
      <c r="P8095" s="9"/>
      <c r="R8095" s="9"/>
      <c r="U8095" s="9"/>
    </row>
    <row r="8096" spans="3:21">
      <c r="C8096" s="9"/>
      <c r="F8096" s="9"/>
      <c r="G8096" s="9"/>
      <c r="I8096" s="9"/>
      <c r="L8096" s="9"/>
      <c r="O8096" s="9"/>
      <c r="P8096" s="9"/>
      <c r="R8096" s="9"/>
      <c r="U8096" s="9"/>
    </row>
    <row r="8097" spans="3:21">
      <c r="C8097" s="9"/>
      <c r="F8097" s="9"/>
      <c r="G8097" s="9"/>
      <c r="I8097" s="9"/>
      <c r="L8097" s="9"/>
      <c r="O8097" s="9"/>
      <c r="P8097" s="9"/>
      <c r="R8097" s="9"/>
      <c r="U8097" s="9"/>
    </row>
    <row r="8098" spans="3:21">
      <c r="C8098" s="9"/>
      <c r="F8098" s="9"/>
      <c r="G8098" s="9"/>
      <c r="I8098" s="9"/>
      <c r="L8098" s="9"/>
      <c r="O8098" s="9"/>
      <c r="P8098" s="9"/>
      <c r="R8098" s="9"/>
      <c r="U8098" s="9"/>
    </row>
    <row r="8099" spans="3:21">
      <c r="C8099" s="9"/>
      <c r="F8099" s="9"/>
      <c r="G8099" s="9"/>
      <c r="I8099" s="9"/>
      <c r="L8099" s="9"/>
      <c r="O8099" s="9"/>
      <c r="P8099" s="9"/>
      <c r="R8099" s="9"/>
      <c r="U8099" s="9"/>
    </row>
    <row r="8100" spans="3:21">
      <c r="C8100" s="9"/>
      <c r="F8100" s="9"/>
      <c r="G8100" s="9"/>
      <c r="I8100" s="9"/>
      <c r="L8100" s="9"/>
      <c r="O8100" s="9"/>
      <c r="P8100" s="9"/>
      <c r="R8100" s="9"/>
      <c r="U8100" s="9"/>
    </row>
    <row r="8101" spans="3:21">
      <c r="C8101" s="9"/>
      <c r="F8101" s="9"/>
      <c r="G8101" s="9"/>
      <c r="I8101" s="9"/>
      <c r="L8101" s="9"/>
      <c r="O8101" s="9"/>
      <c r="P8101" s="9"/>
      <c r="R8101" s="9"/>
      <c r="U8101" s="9"/>
    </row>
    <row r="8102" spans="3:21">
      <c r="C8102" s="9"/>
      <c r="F8102" s="9"/>
      <c r="G8102" s="9"/>
      <c r="I8102" s="9"/>
      <c r="L8102" s="9"/>
      <c r="O8102" s="9"/>
      <c r="P8102" s="9"/>
      <c r="R8102" s="9"/>
      <c r="U8102" s="9"/>
    </row>
    <row r="8103" spans="3:21">
      <c r="C8103" s="9"/>
      <c r="F8103" s="9"/>
      <c r="G8103" s="9"/>
      <c r="I8103" s="9"/>
      <c r="L8103" s="9"/>
      <c r="O8103" s="9"/>
      <c r="P8103" s="9"/>
      <c r="R8103" s="9"/>
      <c r="U8103" s="9"/>
    </row>
    <row r="8104" spans="3:21">
      <c r="C8104" s="9"/>
      <c r="F8104" s="9"/>
      <c r="G8104" s="9"/>
      <c r="I8104" s="9"/>
      <c r="L8104" s="9"/>
      <c r="O8104" s="9"/>
      <c r="P8104" s="9"/>
      <c r="R8104" s="9"/>
      <c r="U8104" s="9"/>
    </row>
    <row r="8105" spans="3:21">
      <c r="C8105" s="9"/>
      <c r="F8105" s="9"/>
      <c r="G8105" s="9"/>
      <c r="I8105" s="9"/>
      <c r="L8105" s="9"/>
      <c r="O8105" s="9"/>
      <c r="P8105" s="9"/>
      <c r="R8105" s="9"/>
      <c r="U8105" s="9"/>
    </row>
    <row r="8106" spans="3:21">
      <c r="C8106" s="9"/>
      <c r="F8106" s="9"/>
      <c r="G8106" s="9"/>
      <c r="I8106" s="9"/>
      <c r="L8106" s="9"/>
      <c r="O8106" s="9"/>
      <c r="P8106" s="9"/>
      <c r="R8106" s="9"/>
      <c r="U8106" s="9"/>
    </row>
    <row r="8107" spans="3:21">
      <c r="C8107" s="9"/>
      <c r="F8107" s="9"/>
      <c r="G8107" s="9"/>
      <c r="I8107" s="9"/>
      <c r="L8107" s="9"/>
      <c r="O8107" s="9"/>
      <c r="P8107" s="9"/>
      <c r="R8107" s="9"/>
      <c r="U8107" s="9"/>
    </row>
    <row r="8108" spans="3:21">
      <c r="C8108" s="9"/>
      <c r="F8108" s="9"/>
      <c r="G8108" s="9"/>
      <c r="I8108" s="9"/>
      <c r="L8108" s="9"/>
      <c r="O8108" s="9"/>
      <c r="P8108" s="9"/>
      <c r="R8108" s="9"/>
      <c r="U8108" s="9"/>
    </row>
    <row r="8109" spans="3:21">
      <c r="C8109" s="9"/>
      <c r="F8109" s="9"/>
      <c r="G8109" s="9"/>
      <c r="I8109" s="9"/>
      <c r="L8109" s="9"/>
      <c r="O8109" s="9"/>
      <c r="P8109" s="9"/>
      <c r="R8109" s="9"/>
      <c r="U8109" s="9"/>
    </row>
    <row r="8110" spans="3:21">
      <c r="C8110" s="9"/>
      <c r="F8110" s="9"/>
      <c r="G8110" s="9"/>
      <c r="I8110" s="9"/>
      <c r="L8110" s="9"/>
      <c r="O8110" s="9"/>
      <c r="P8110" s="9"/>
      <c r="R8110" s="9"/>
      <c r="U8110" s="9"/>
    </row>
    <row r="8111" spans="3:21">
      <c r="C8111" s="9"/>
      <c r="F8111" s="9"/>
      <c r="G8111" s="9"/>
      <c r="I8111" s="9"/>
      <c r="L8111" s="9"/>
      <c r="O8111" s="9"/>
      <c r="P8111" s="9"/>
      <c r="R8111" s="9"/>
      <c r="U8111" s="9"/>
    </row>
    <row r="8112" spans="3:21">
      <c r="C8112" s="9"/>
      <c r="F8112" s="9"/>
      <c r="G8112" s="9"/>
      <c r="I8112" s="9"/>
      <c r="L8112" s="9"/>
      <c r="O8112" s="9"/>
      <c r="P8112" s="9"/>
      <c r="R8112" s="9"/>
      <c r="U8112" s="9"/>
    </row>
    <row r="8113" spans="3:21">
      <c r="C8113" s="9"/>
      <c r="F8113" s="9"/>
      <c r="G8113" s="9"/>
      <c r="I8113" s="9"/>
      <c r="L8113" s="9"/>
      <c r="O8113" s="9"/>
      <c r="P8113" s="9"/>
      <c r="R8113" s="9"/>
      <c r="U8113" s="9"/>
    </row>
    <row r="8114" spans="3:21">
      <c r="C8114" s="9"/>
      <c r="F8114" s="9"/>
      <c r="G8114" s="9"/>
      <c r="I8114" s="9"/>
      <c r="L8114" s="9"/>
      <c r="O8114" s="9"/>
      <c r="P8114" s="9"/>
      <c r="R8114" s="9"/>
      <c r="U8114" s="9"/>
    </row>
    <row r="8115" spans="3:21">
      <c r="C8115" s="9"/>
      <c r="F8115" s="9"/>
      <c r="G8115" s="9"/>
      <c r="I8115" s="9"/>
      <c r="L8115" s="9"/>
      <c r="O8115" s="9"/>
      <c r="P8115" s="9"/>
      <c r="R8115" s="9"/>
      <c r="U8115" s="9"/>
    </row>
    <row r="8116" spans="3:21">
      <c r="C8116" s="9"/>
      <c r="F8116" s="9"/>
      <c r="G8116" s="9"/>
      <c r="I8116" s="9"/>
      <c r="L8116" s="9"/>
      <c r="O8116" s="9"/>
      <c r="P8116" s="9"/>
      <c r="R8116" s="9"/>
      <c r="U8116" s="9"/>
    </row>
    <row r="8117" spans="3:21">
      <c r="C8117" s="9"/>
      <c r="F8117" s="9"/>
      <c r="G8117" s="9"/>
      <c r="I8117" s="9"/>
      <c r="L8117" s="9"/>
      <c r="O8117" s="9"/>
      <c r="P8117" s="9"/>
      <c r="R8117" s="9"/>
      <c r="U8117" s="9"/>
    </row>
    <row r="8118" spans="3:21">
      <c r="C8118" s="9"/>
      <c r="F8118" s="9"/>
      <c r="G8118" s="9"/>
      <c r="I8118" s="9"/>
      <c r="L8118" s="9"/>
      <c r="O8118" s="9"/>
      <c r="P8118" s="9"/>
      <c r="R8118" s="9"/>
      <c r="U8118" s="9"/>
    </row>
    <row r="8119" spans="3:21">
      <c r="C8119" s="9"/>
      <c r="F8119" s="9"/>
      <c r="G8119" s="9"/>
      <c r="I8119" s="9"/>
      <c r="L8119" s="9"/>
      <c r="O8119" s="9"/>
      <c r="P8119" s="9"/>
      <c r="R8119" s="9"/>
      <c r="U8119" s="9"/>
    </row>
    <row r="8120" spans="3:21">
      <c r="C8120" s="9"/>
      <c r="F8120" s="9"/>
      <c r="G8120" s="9"/>
      <c r="I8120" s="9"/>
      <c r="L8120" s="9"/>
      <c r="O8120" s="9"/>
      <c r="P8120" s="9"/>
      <c r="R8120" s="9"/>
      <c r="U8120" s="9"/>
    </row>
    <row r="8121" spans="3:21">
      <c r="C8121" s="9"/>
      <c r="F8121" s="9"/>
      <c r="G8121" s="9"/>
      <c r="I8121" s="9"/>
      <c r="L8121" s="9"/>
      <c r="O8121" s="9"/>
      <c r="P8121" s="9"/>
      <c r="R8121" s="9"/>
      <c r="U8121" s="9"/>
    </row>
    <row r="8122" spans="3:21">
      <c r="C8122" s="9"/>
      <c r="F8122" s="9"/>
      <c r="G8122" s="9"/>
      <c r="I8122" s="9"/>
      <c r="L8122" s="9"/>
      <c r="O8122" s="9"/>
      <c r="P8122" s="9"/>
      <c r="R8122" s="9"/>
      <c r="U8122" s="9"/>
    </row>
    <row r="8123" spans="3:21">
      <c r="C8123" s="9"/>
      <c r="F8123" s="9"/>
      <c r="G8123" s="9"/>
      <c r="I8123" s="9"/>
      <c r="L8123" s="9"/>
      <c r="O8123" s="9"/>
      <c r="P8123" s="9"/>
      <c r="R8123" s="9"/>
      <c r="U8123" s="9"/>
    </row>
    <row r="8124" spans="3:21">
      <c r="C8124" s="9"/>
      <c r="F8124" s="9"/>
      <c r="G8124" s="9"/>
      <c r="I8124" s="9"/>
      <c r="L8124" s="9"/>
      <c r="O8124" s="9"/>
      <c r="P8124" s="9"/>
      <c r="R8124" s="9"/>
      <c r="U8124" s="9"/>
    </row>
    <row r="8125" spans="3:21">
      <c r="C8125" s="9"/>
      <c r="F8125" s="9"/>
      <c r="G8125" s="9"/>
      <c r="I8125" s="9"/>
      <c r="L8125" s="9"/>
      <c r="O8125" s="9"/>
      <c r="P8125" s="9"/>
      <c r="R8125" s="9"/>
      <c r="U8125" s="9"/>
    </row>
    <row r="8126" spans="3:21">
      <c r="C8126" s="9"/>
      <c r="F8126" s="9"/>
      <c r="G8126" s="9"/>
      <c r="I8126" s="9"/>
      <c r="L8126" s="9"/>
      <c r="O8126" s="9"/>
      <c r="P8126" s="9"/>
      <c r="R8126" s="9"/>
      <c r="U8126" s="9"/>
    </row>
    <row r="8127" spans="3:21">
      <c r="C8127" s="9"/>
      <c r="F8127" s="9"/>
      <c r="G8127" s="9"/>
      <c r="I8127" s="9"/>
      <c r="L8127" s="9"/>
      <c r="O8127" s="9"/>
      <c r="P8127" s="9"/>
      <c r="R8127" s="9"/>
      <c r="U8127" s="9"/>
    </row>
    <row r="8128" spans="3:21">
      <c r="C8128" s="9"/>
      <c r="F8128" s="9"/>
      <c r="G8128" s="9"/>
      <c r="I8128" s="9"/>
      <c r="L8128" s="9"/>
      <c r="O8128" s="9"/>
      <c r="P8128" s="9"/>
      <c r="R8128" s="9"/>
      <c r="U8128" s="9"/>
    </row>
    <row r="8129" spans="3:21">
      <c r="C8129" s="9"/>
      <c r="F8129" s="9"/>
      <c r="G8129" s="9"/>
      <c r="I8129" s="9"/>
      <c r="L8129" s="9"/>
      <c r="O8129" s="9"/>
      <c r="P8129" s="9"/>
      <c r="R8129" s="9"/>
      <c r="U8129" s="9"/>
    </row>
    <row r="8130" spans="3:21">
      <c r="C8130" s="9"/>
      <c r="F8130" s="9"/>
      <c r="G8130" s="9"/>
      <c r="I8130" s="9"/>
      <c r="L8130" s="9"/>
      <c r="O8130" s="9"/>
      <c r="P8130" s="9"/>
      <c r="R8130" s="9"/>
      <c r="U8130" s="9"/>
    </row>
    <row r="8131" spans="3:21">
      <c r="C8131" s="9"/>
      <c r="F8131" s="9"/>
      <c r="G8131" s="9"/>
      <c r="I8131" s="9"/>
      <c r="L8131" s="9"/>
      <c r="O8131" s="9"/>
      <c r="P8131" s="9"/>
      <c r="R8131" s="9"/>
      <c r="U8131" s="9"/>
    </row>
    <row r="8132" spans="3:21">
      <c r="C8132" s="9"/>
      <c r="F8132" s="9"/>
      <c r="G8132" s="9"/>
      <c r="I8132" s="9"/>
      <c r="L8132" s="9"/>
      <c r="O8132" s="9"/>
      <c r="P8132" s="9"/>
      <c r="R8132" s="9"/>
      <c r="U8132" s="9"/>
    </row>
    <row r="8133" spans="3:21">
      <c r="C8133" s="9"/>
      <c r="F8133" s="9"/>
      <c r="G8133" s="9"/>
      <c r="I8133" s="9"/>
      <c r="L8133" s="9"/>
      <c r="O8133" s="9"/>
      <c r="P8133" s="9"/>
      <c r="R8133" s="9"/>
      <c r="U8133" s="9"/>
    </row>
    <row r="8134" spans="3:21">
      <c r="C8134" s="9"/>
      <c r="F8134" s="9"/>
      <c r="G8134" s="9"/>
      <c r="I8134" s="9"/>
      <c r="L8134" s="9"/>
      <c r="O8134" s="9"/>
      <c r="P8134" s="9"/>
      <c r="R8134" s="9"/>
      <c r="U8134" s="9"/>
    </row>
    <row r="8135" spans="3:21">
      <c r="C8135" s="9"/>
      <c r="F8135" s="9"/>
      <c r="G8135" s="9"/>
      <c r="I8135" s="9"/>
      <c r="L8135" s="9"/>
      <c r="O8135" s="9"/>
      <c r="P8135" s="9"/>
      <c r="R8135" s="9"/>
      <c r="U8135" s="9"/>
    </row>
    <row r="8136" spans="3:21">
      <c r="C8136" s="9"/>
      <c r="F8136" s="9"/>
      <c r="G8136" s="9"/>
      <c r="I8136" s="9"/>
      <c r="L8136" s="9"/>
      <c r="O8136" s="9"/>
      <c r="P8136" s="9"/>
      <c r="R8136" s="9"/>
      <c r="U8136" s="9"/>
    </row>
    <row r="8137" spans="3:21">
      <c r="C8137" s="9"/>
      <c r="F8137" s="9"/>
      <c r="G8137" s="9"/>
      <c r="I8137" s="9"/>
      <c r="L8137" s="9"/>
      <c r="O8137" s="9"/>
      <c r="P8137" s="9"/>
      <c r="R8137" s="9"/>
      <c r="U8137" s="9"/>
    </row>
    <row r="8138" spans="3:21">
      <c r="C8138" s="9"/>
      <c r="F8138" s="9"/>
      <c r="G8138" s="9"/>
      <c r="I8138" s="9"/>
      <c r="L8138" s="9"/>
      <c r="O8138" s="9"/>
      <c r="P8138" s="9"/>
      <c r="R8138" s="9"/>
      <c r="U8138" s="9"/>
    </row>
    <row r="8139" spans="3:21">
      <c r="C8139" s="9"/>
      <c r="F8139" s="9"/>
      <c r="G8139" s="9"/>
      <c r="I8139" s="9"/>
      <c r="L8139" s="9"/>
      <c r="O8139" s="9"/>
      <c r="P8139" s="9"/>
      <c r="R8139" s="9"/>
      <c r="U8139" s="9"/>
    </row>
    <row r="8140" spans="3:21">
      <c r="C8140" s="9"/>
      <c r="F8140" s="9"/>
      <c r="G8140" s="9"/>
      <c r="I8140" s="9"/>
      <c r="L8140" s="9"/>
      <c r="O8140" s="9"/>
      <c r="P8140" s="9"/>
      <c r="R8140" s="9"/>
      <c r="U8140" s="9"/>
    </row>
    <row r="8141" spans="3:21">
      <c r="C8141" s="9"/>
      <c r="F8141" s="9"/>
      <c r="G8141" s="9"/>
      <c r="I8141" s="9"/>
      <c r="L8141" s="9"/>
      <c r="O8141" s="9"/>
      <c r="P8141" s="9"/>
      <c r="R8141" s="9"/>
      <c r="U8141" s="9"/>
    </row>
    <row r="8142" spans="3:21">
      <c r="C8142" s="9"/>
      <c r="F8142" s="9"/>
      <c r="G8142" s="9"/>
      <c r="I8142" s="9"/>
      <c r="L8142" s="9"/>
      <c r="O8142" s="9"/>
      <c r="P8142" s="9"/>
      <c r="R8142" s="9"/>
      <c r="U8142" s="9"/>
    </row>
    <row r="8143" spans="3:21">
      <c r="C8143" s="9"/>
      <c r="F8143" s="9"/>
      <c r="G8143" s="9"/>
      <c r="I8143" s="9"/>
      <c r="L8143" s="9"/>
      <c r="O8143" s="9"/>
      <c r="P8143" s="9"/>
      <c r="R8143" s="9"/>
      <c r="U8143" s="9"/>
    </row>
    <row r="8144" spans="3:21">
      <c r="C8144" s="9"/>
      <c r="F8144" s="9"/>
      <c r="G8144" s="9"/>
      <c r="I8144" s="9"/>
      <c r="L8144" s="9"/>
      <c r="O8144" s="9"/>
      <c r="P8144" s="9"/>
      <c r="R8144" s="9"/>
      <c r="U8144" s="9"/>
    </row>
    <row r="8145" spans="3:21">
      <c r="C8145" s="9"/>
      <c r="F8145" s="9"/>
      <c r="G8145" s="9"/>
      <c r="I8145" s="9"/>
      <c r="L8145" s="9"/>
      <c r="O8145" s="9"/>
      <c r="P8145" s="9"/>
      <c r="R8145" s="9"/>
      <c r="U8145" s="9"/>
    </row>
    <row r="8146" spans="3:21">
      <c r="C8146" s="9"/>
      <c r="F8146" s="9"/>
      <c r="G8146" s="9"/>
      <c r="I8146" s="9"/>
      <c r="L8146" s="9"/>
      <c r="O8146" s="9"/>
      <c r="P8146" s="9"/>
      <c r="R8146" s="9"/>
      <c r="U8146" s="9"/>
    </row>
    <row r="8147" spans="3:21">
      <c r="C8147" s="9"/>
      <c r="F8147" s="9"/>
      <c r="G8147" s="9"/>
      <c r="I8147" s="9"/>
      <c r="L8147" s="9"/>
      <c r="O8147" s="9"/>
      <c r="P8147" s="9"/>
      <c r="R8147" s="9"/>
      <c r="U8147" s="9"/>
    </row>
    <row r="8148" spans="3:21">
      <c r="C8148" s="9"/>
      <c r="F8148" s="9"/>
      <c r="G8148" s="9"/>
      <c r="I8148" s="9"/>
      <c r="L8148" s="9"/>
      <c r="O8148" s="9"/>
      <c r="P8148" s="9"/>
      <c r="R8148" s="9"/>
      <c r="U8148" s="9"/>
    </row>
    <row r="8149" spans="3:21">
      <c r="C8149" s="9"/>
      <c r="F8149" s="9"/>
      <c r="G8149" s="9"/>
      <c r="I8149" s="9"/>
      <c r="L8149" s="9"/>
      <c r="O8149" s="9"/>
      <c r="P8149" s="9"/>
      <c r="R8149" s="9"/>
      <c r="U8149" s="9"/>
    </row>
    <row r="8150" spans="3:21">
      <c r="C8150" s="9"/>
      <c r="F8150" s="9"/>
      <c r="G8150" s="9"/>
      <c r="I8150" s="9"/>
      <c r="L8150" s="9"/>
      <c r="O8150" s="9"/>
      <c r="P8150" s="9"/>
      <c r="R8150" s="9"/>
      <c r="U8150" s="9"/>
    </row>
    <row r="8151" spans="3:21">
      <c r="C8151" s="9"/>
      <c r="F8151" s="9"/>
      <c r="G8151" s="9"/>
      <c r="I8151" s="9"/>
      <c r="L8151" s="9"/>
      <c r="O8151" s="9"/>
      <c r="P8151" s="9"/>
      <c r="R8151" s="9"/>
      <c r="U8151" s="9"/>
    </row>
    <row r="8152" spans="3:21">
      <c r="C8152" s="9"/>
      <c r="F8152" s="9"/>
      <c r="G8152" s="9"/>
      <c r="I8152" s="9"/>
      <c r="L8152" s="9"/>
      <c r="O8152" s="9"/>
      <c r="P8152" s="9"/>
      <c r="R8152" s="9"/>
      <c r="U8152" s="9"/>
    </row>
    <row r="8153" spans="3:21">
      <c r="C8153" s="9"/>
      <c r="F8153" s="9"/>
      <c r="G8153" s="9"/>
      <c r="I8153" s="9"/>
      <c r="L8153" s="9"/>
      <c r="O8153" s="9"/>
      <c r="P8153" s="9"/>
      <c r="R8153" s="9"/>
      <c r="U8153" s="9"/>
    </row>
    <row r="8154" spans="3:21">
      <c r="C8154" s="9"/>
      <c r="F8154" s="9"/>
      <c r="G8154" s="9"/>
      <c r="I8154" s="9"/>
      <c r="L8154" s="9"/>
      <c r="O8154" s="9"/>
      <c r="P8154" s="9"/>
      <c r="R8154" s="9"/>
      <c r="U8154" s="9"/>
    </row>
    <row r="8155" spans="3:21">
      <c r="C8155" s="9"/>
      <c r="F8155" s="9"/>
      <c r="G8155" s="9"/>
      <c r="I8155" s="9"/>
      <c r="L8155" s="9"/>
      <c r="O8155" s="9"/>
      <c r="P8155" s="9"/>
      <c r="R8155" s="9"/>
      <c r="U8155" s="9"/>
    </row>
    <row r="8156" spans="3:21">
      <c r="C8156" s="9"/>
      <c r="F8156" s="9"/>
      <c r="G8156" s="9"/>
      <c r="I8156" s="9"/>
      <c r="L8156" s="9"/>
      <c r="O8156" s="9"/>
      <c r="P8156" s="9"/>
      <c r="R8156" s="9"/>
      <c r="U8156" s="9"/>
    </row>
    <row r="8157" spans="3:21">
      <c r="C8157" s="9"/>
      <c r="F8157" s="9"/>
      <c r="G8157" s="9"/>
      <c r="I8157" s="9"/>
      <c r="L8157" s="9"/>
      <c r="O8157" s="9"/>
      <c r="P8157" s="9"/>
      <c r="R8157" s="9"/>
      <c r="U8157" s="9"/>
    </row>
    <row r="8158" spans="3:21">
      <c r="C8158" s="9"/>
      <c r="F8158" s="9"/>
      <c r="G8158" s="9"/>
      <c r="I8158" s="9"/>
      <c r="L8158" s="9"/>
      <c r="O8158" s="9"/>
      <c r="P8158" s="9"/>
      <c r="R8158" s="9"/>
      <c r="U8158" s="9"/>
    </row>
    <row r="8159" spans="3:21">
      <c r="C8159" s="9"/>
      <c r="F8159" s="9"/>
      <c r="G8159" s="9"/>
      <c r="I8159" s="9"/>
      <c r="L8159" s="9"/>
      <c r="O8159" s="9"/>
      <c r="P8159" s="9"/>
      <c r="R8159" s="9"/>
      <c r="U8159" s="9"/>
    </row>
    <row r="8160" spans="3:21">
      <c r="C8160" s="9"/>
      <c r="F8160" s="9"/>
      <c r="G8160" s="9"/>
      <c r="I8160" s="9"/>
      <c r="L8160" s="9"/>
      <c r="O8160" s="9"/>
      <c r="P8160" s="9"/>
      <c r="R8160" s="9"/>
      <c r="U8160" s="9"/>
    </row>
    <row r="8161" spans="3:21">
      <c r="C8161" s="9"/>
      <c r="F8161" s="9"/>
      <c r="G8161" s="9"/>
      <c r="I8161" s="9"/>
      <c r="L8161" s="9"/>
      <c r="O8161" s="9"/>
      <c r="P8161" s="9"/>
      <c r="R8161" s="9"/>
      <c r="U8161" s="9"/>
    </row>
    <row r="8162" spans="3:21">
      <c r="C8162" s="9"/>
      <c r="F8162" s="9"/>
      <c r="G8162" s="9"/>
      <c r="I8162" s="9"/>
      <c r="L8162" s="9"/>
      <c r="O8162" s="9"/>
      <c r="P8162" s="9"/>
      <c r="R8162" s="9"/>
      <c r="U8162" s="9"/>
    </row>
    <row r="8163" spans="3:21">
      <c r="C8163" s="9"/>
      <c r="F8163" s="9"/>
      <c r="G8163" s="9"/>
      <c r="I8163" s="9"/>
      <c r="L8163" s="9"/>
      <c r="O8163" s="9"/>
      <c r="P8163" s="9"/>
      <c r="R8163" s="9"/>
      <c r="U8163" s="9"/>
    </row>
    <row r="8164" spans="3:21">
      <c r="C8164" s="9"/>
      <c r="F8164" s="9"/>
      <c r="G8164" s="9"/>
      <c r="I8164" s="9"/>
      <c r="L8164" s="9"/>
      <c r="O8164" s="9"/>
      <c r="P8164" s="9"/>
      <c r="R8164" s="9"/>
      <c r="U8164" s="9"/>
    </row>
    <row r="8165" spans="3:21">
      <c r="C8165" s="9"/>
      <c r="F8165" s="9"/>
      <c r="G8165" s="9"/>
      <c r="I8165" s="9"/>
      <c r="L8165" s="9"/>
      <c r="O8165" s="9"/>
      <c r="P8165" s="9"/>
      <c r="R8165" s="9"/>
      <c r="U8165" s="9"/>
    </row>
    <row r="8166" spans="3:21">
      <c r="C8166" s="9"/>
      <c r="F8166" s="9"/>
      <c r="G8166" s="9"/>
      <c r="I8166" s="9"/>
      <c r="L8166" s="9"/>
      <c r="O8166" s="9"/>
      <c r="P8166" s="9"/>
      <c r="R8166" s="9"/>
      <c r="U8166" s="9"/>
    </row>
    <row r="8167" spans="3:21">
      <c r="C8167" s="9"/>
      <c r="F8167" s="9"/>
      <c r="G8167" s="9"/>
      <c r="I8167" s="9"/>
      <c r="L8167" s="9"/>
      <c r="O8167" s="9"/>
      <c r="P8167" s="9"/>
      <c r="R8167" s="9"/>
      <c r="U8167" s="9"/>
    </row>
    <row r="8168" spans="3:21">
      <c r="C8168" s="9"/>
      <c r="F8168" s="9"/>
      <c r="G8168" s="9"/>
      <c r="I8168" s="9"/>
      <c r="L8168" s="9"/>
      <c r="O8168" s="9"/>
      <c r="P8168" s="9"/>
      <c r="R8168" s="9"/>
      <c r="U8168" s="9"/>
    </row>
    <row r="8169" spans="3:21">
      <c r="C8169" s="9"/>
      <c r="F8169" s="9"/>
      <c r="G8169" s="9"/>
      <c r="I8169" s="9"/>
      <c r="L8169" s="9"/>
      <c r="O8169" s="9"/>
      <c r="P8169" s="9"/>
      <c r="R8169" s="9"/>
      <c r="U8169" s="9"/>
    </row>
    <row r="8170" spans="3:21">
      <c r="C8170" s="9"/>
      <c r="F8170" s="9"/>
      <c r="G8170" s="9"/>
      <c r="I8170" s="9"/>
      <c r="L8170" s="9"/>
      <c r="O8170" s="9"/>
      <c r="P8170" s="9"/>
      <c r="R8170" s="9"/>
      <c r="U8170" s="9"/>
    </row>
    <row r="8171" spans="3:21">
      <c r="C8171" s="9"/>
      <c r="F8171" s="9"/>
      <c r="G8171" s="9"/>
      <c r="I8171" s="9"/>
      <c r="L8171" s="9"/>
      <c r="O8171" s="9"/>
      <c r="P8171" s="9"/>
      <c r="R8171" s="9"/>
      <c r="U8171" s="9"/>
    </row>
    <row r="8172" spans="3:21">
      <c r="C8172" s="9"/>
      <c r="F8172" s="9"/>
      <c r="G8172" s="9"/>
      <c r="I8172" s="9"/>
      <c r="L8172" s="9"/>
      <c r="O8172" s="9"/>
      <c r="P8172" s="9"/>
      <c r="R8172" s="9"/>
      <c r="U8172" s="9"/>
    </row>
    <row r="8173" spans="3:21">
      <c r="C8173" s="9"/>
      <c r="F8173" s="9"/>
      <c r="G8173" s="9"/>
      <c r="I8173" s="9"/>
      <c r="L8173" s="9"/>
      <c r="O8173" s="9"/>
      <c r="P8173" s="9"/>
      <c r="R8173" s="9"/>
      <c r="U8173" s="9"/>
    </row>
    <row r="8174" spans="3:21">
      <c r="C8174" s="9"/>
      <c r="F8174" s="9"/>
      <c r="G8174" s="9"/>
      <c r="I8174" s="9"/>
      <c r="L8174" s="9"/>
      <c r="O8174" s="9"/>
      <c r="P8174" s="9"/>
      <c r="R8174" s="9"/>
      <c r="U8174" s="9"/>
    </row>
    <row r="8175" spans="3:21">
      <c r="C8175" s="9"/>
      <c r="F8175" s="9"/>
      <c r="G8175" s="9"/>
      <c r="I8175" s="9"/>
      <c r="L8175" s="9"/>
      <c r="O8175" s="9"/>
      <c r="P8175" s="9"/>
      <c r="R8175" s="9"/>
      <c r="U8175" s="9"/>
    </row>
    <row r="8176" spans="3:21">
      <c r="C8176" s="9"/>
      <c r="F8176" s="9"/>
      <c r="G8176" s="9"/>
      <c r="I8176" s="9"/>
      <c r="L8176" s="9"/>
      <c r="O8176" s="9"/>
      <c r="P8176" s="9"/>
      <c r="R8176" s="9"/>
      <c r="U8176" s="9"/>
    </row>
    <row r="8177" spans="3:21">
      <c r="C8177" s="9"/>
      <c r="F8177" s="9"/>
      <c r="G8177" s="9"/>
      <c r="I8177" s="9"/>
      <c r="L8177" s="9"/>
      <c r="O8177" s="9"/>
      <c r="P8177" s="9"/>
      <c r="R8177" s="9"/>
      <c r="U8177" s="9"/>
    </row>
    <row r="8178" spans="3:21">
      <c r="C8178" s="9"/>
      <c r="F8178" s="9"/>
      <c r="G8178" s="9"/>
      <c r="I8178" s="9"/>
      <c r="L8178" s="9"/>
      <c r="O8178" s="9"/>
      <c r="P8178" s="9"/>
      <c r="R8178" s="9"/>
      <c r="U8178" s="9"/>
    </row>
    <row r="8179" spans="3:21">
      <c r="C8179" s="9"/>
      <c r="F8179" s="9"/>
      <c r="G8179" s="9"/>
      <c r="I8179" s="9"/>
      <c r="L8179" s="9"/>
      <c r="O8179" s="9"/>
      <c r="P8179" s="9"/>
      <c r="R8179" s="9"/>
      <c r="U8179" s="9"/>
    </row>
    <row r="8180" spans="3:21">
      <c r="C8180" s="9"/>
      <c r="F8180" s="9"/>
      <c r="G8180" s="9"/>
      <c r="I8180" s="9"/>
      <c r="L8180" s="9"/>
      <c r="O8180" s="9"/>
      <c r="P8180" s="9"/>
      <c r="R8180" s="9"/>
      <c r="U8180" s="9"/>
    </row>
    <row r="8181" spans="3:21">
      <c r="C8181" s="9"/>
      <c r="F8181" s="9"/>
      <c r="G8181" s="9"/>
      <c r="I8181" s="9"/>
      <c r="L8181" s="9"/>
      <c r="O8181" s="9"/>
      <c r="P8181" s="9"/>
      <c r="R8181" s="9"/>
      <c r="U8181" s="9"/>
    </row>
    <row r="8182" spans="3:21">
      <c r="C8182" s="9"/>
      <c r="F8182" s="9"/>
      <c r="G8182" s="9"/>
      <c r="I8182" s="9"/>
      <c r="L8182" s="9"/>
      <c r="O8182" s="9"/>
      <c r="P8182" s="9"/>
      <c r="R8182" s="9"/>
      <c r="U8182" s="9"/>
    </row>
    <row r="8183" spans="3:21">
      <c r="C8183" s="9"/>
      <c r="F8183" s="9"/>
      <c r="G8183" s="9"/>
      <c r="I8183" s="9"/>
      <c r="L8183" s="9"/>
      <c r="O8183" s="9"/>
      <c r="P8183" s="9"/>
      <c r="R8183" s="9"/>
      <c r="U8183" s="9"/>
    </row>
    <row r="8184" spans="3:21">
      <c r="C8184" s="9"/>
      <c r="F8184" s="9"/>
      <c r="G8184" s="9"/>
      <c r="I8184" s="9"/>
      <c r="L8184" s="9"/>
      <c r="O8184" s="9"/>
      <c r="P8184" s="9"/>
      <c r="R8184" s="9"/>
      <c r="U8184" s="9"/>
    </row>
    <row r="8185" spans="3:21">
      <c r="C8185" s="9"/>
      <c r="F8185" s="9"/>
      <c r="G8185" s="9"/>
      <c r="I8185" s="9"/>
      <c r="L8185" s="9"/>
      <c r="O8185" s="9"/>
      <c r="P8185" s="9"/>
      <c r="R8185" s="9"/>
      <c r="U8185" s="9"/>
    </row>
    <row r="8186" spans="3:21">
      <c r="C8186" s="9"/>
      <c r="F8186" s="9"/>
      <c r="G8186" s="9"/>
      <c r="I8186" s="9"/>
      <c r="L8186" s="9"/>
      <c r="O8186" s="9"/>
      <c r="P8186" s="9"/>
      <c r="R8186" s="9"/>
      <c r="U8186" s="9"/>
    </row>
    <row r="8187" spans="3:21">
      <c r="C8187" s="9"/>
      <c r="F8187" s="9"/>
      <c r="G8187" s="9"/>
      <c r="I8187" s="9"/>
      <c r="L8187" s="9"/>
      <c r="O8187" s="9"/>
      <c r="P8187" s="9"/>
      <c r="R8187" s="9"/>
      <c r="U8187" s="9"/>
    </row>
    <row r="8188" spans="3:21">
      <c r="C8188" s="9"/>
      <c r="F8188" s="9"/>
      <c r="G8188" s="9"/>
      <c r="I8188" s="9"/>
      <c r="L8188" s="9"/>
      <c r="O8188" s="9"/>
      <c r="P8188" s="9"/>
      <c r="R8188" s="9"/>
      <c r="U8188" s="9"/>
    </row>
    <row r="8189" spans="3:21">
      <c r="C8189" s="9"/>
      <c r="F8189" s="9"/>
      <c r="G8189" s="9"/>
      <c r="I8189" s="9"/>
      <c r="L8189" s="9"/>
      <c r="O8189" s="9"/>
      <c r="P8189" s="9"/>
      <c r="R8189" s="9"/>
      <c r="U8189" s="9"/>
    </row>
    <row r="8190" spans="3:21">
      <c r="C8190" s="9"/>
      <c r="F8190" s="9"/>
      <c r="G8190" s="9"/>
      <c r="I8190" s="9"/>
      <c r="L8190" s="9"/>
      <c r="O8190" s="9"/>
      <c r="P8190" s="9"/>
      <c r="R8190" s="9"/>
      <c r="U8190" s="9"/>
    </row>
    <row r="8191" spans="3:21">
      <c r="C8191" s="9"/>
      <c r="F8191" s="9"/>
      <c r="G8191" s="9"/>
      <c r="I8191" s="9"/>
      <c r="L8191" s="9"/>
      <c r="O8191" s="9"/>
      <c r="P8191" s="9"/>
      <c r="R8191" s="9"/>
      <c r="U8191" s="9"/>
    </row>
    <row r="8192" spans="3:21">
      <c r="C8192" s="9"/>
      <c r="F8192" s="9"/>
      <c r="G8192" s="9"/>
      <c r="I8192" s="9"/>
      <c r="L8192" s="9"/>
      <c r="O8192" s="9"/>
      <c r="P8192" s="9"/>
      <c r="R8192" s="9"/>
      <c r="U8192" s="9"/>
    </row>
    <row r="8193" spans="3:21">
      <c r="C8193" s="9"/>
      <c r="F8193" s="9"/>
      <c r="G8193" s="9"/>
      <c r="I8193" s="9"/>
      <c r="L8193" s="9"/>
      <c r="O8193" s="9"/>
      <c r="P8193" s="9"/>
      <c r="R8193" s="9"/>
      <c r="U8193" s="9"/>
    </row>
    <row r="8194" spans="3:21">
      <c r="C8194" s="9"/>
      <c r="F8194" s="9"/>
      <c r="G8194" s="9"/>
      <c r="I8194" s="9"/>
      <c r="L8194" s="9"/>
      <c r="O8194" s="9"/>
      <c r="P8194" s="9"/>
      <c r="R8194" s="9"/>
      <c r="U8194" s="9"/>
    </row>
    <row r="8195" spans="3:21">
      <c r="C8195" s="9"/>
      <c r="F8195" s="9"/>
      <c r="G8195" s="9"/>
      <c r="I8195" s="9"/>
      <c r="L8195" s="9"/>
      <c r="O8195" s="9"/>
      <c r="P8195" s="9"/>
      <c r="R8195" s="9"/>
      <c r="U8195" s="9"/>
    </row>
    <row r="8196" spans="3:21">
      <c r="C8196" s="9"/>
      <c r="F8196" s="9"/>
      <c r="G8196" s="9"/>
      <c r="I8196" s="9"/>
      <c r="L8196" s="9"/>
      <c r="O8196" s="9"/>
      <c r="P8196" s="9"/>
      <c r="R8196" s="9"/>
      <c r="U8196" s="9"/>
    </row>
    <row r="8197" spans="3:21">
      <c r="C8197" s="9"/>
      <c r="F8197" s="9"/>
      <c r="G8197" s="9"/>
      <c r="I8197" s="9"/>
      <c r="L8197" s="9"/>
      <c r="O8197" s="9"/>
      <c r="P8197" s="9"/>
      <c r="R8197" s="9"/>
      <c r="U8197" s="9"/>
    </row>
    <row r="8198" spans="3:21">
      <c r="C8198" s="9"/>
      <c r="F8198" s="9"/>
      <c r="G8198" s="9"/>
      <c r="I8198" s="9"/>
      <c r="L8198" s="9"/>
      <c r="O8198" s="9"/>
      <c r="P8198" s="9"/>
      <c r="R8198" s="9"/>
      <c r="U8198" s="9"/>
    </row>
    <row r="8199" spans="3:21">
      <c r="C8199" s="9"/>
      <c r="F8199" s="9"/>
      <c r="G8199" s="9"/>
      <c r="I8199" s="9"/>
      <c r="L8199" s="9"/>
      <c r="O8199" s="9"/>
      <c r="P8199" s="9"/>
      <c r="R8199" s="9"/>
      <c r="U8199" s="9"/>
    </row>
    <row r="8200" spans="3:21">
      <c r="C8200" s="9"/>
      <c r="F8200" s="9"/>
      <c r="G8200" s="9"/>
      <c r="I8200" s="9"/>
      <c r="L8200" s="9"/>
      <c r="O8200" s="9"/>
      <c r="P8200" s="9"/>
      <c r="R8200" s="9"/>
      <c r="U8200" s="9"/>
    </row>
    <row r="8201" spans="3:21">
      <c r="C8201" s="9"/>
      <c r="F8201" s="9"/>
      <c r="G8201" s="9"/>
      <c r="I8201" s="9"/>
      <c r="L8201" s="9"/>
      <c r="O8201" s="9"/>
      <c r="P8201" s="9"/>
      <c r="R8201" s="9"/>
      <c r="U8201" s="9"/>
    </row>
    <row r="8202" spans="3:21">
      <c r="C8202" s="9"/>
      <c r="F8202" s="9"/>
      <c r="G8202" s="9"/>
      <c r="I8202" s="9"/>
      <c r="L8202" s="9"/>
      <c r="O8202" s="9"/>
      <c r="P8202" s="9"/>
      <c r="R8202" s="9"/>
      <c r="U8202" s="9"/>
    </row>
    <row r="8203" spans="3:21">
      <c r="C8203" s="9"/>
      <c r="F8203" s="9"/>
      <c r="G8203" s="9"/>
      <c r="I8203" s="9"/>
      <c r="L8203" s="9"/>
      <c r="O8203" s="9"/>
      <c r="P8203" s="9"/>
      <c r="R8203" s="9"/>
      <c r="U8203" s="9"/>
    </row>
    <row r="8204" spans="3:21">
      <c r="C8204" s="9"/>
      <c r="F8204" s="9"/>
      <c r="G8204" s="9"/>
      <c r="I8204" s="9"/>
      <c r="L8204" s="9"/>
      <c r="O8204" s="9"/>
      <c r="P8204" s="9"/>
      <c r="R8204" s="9"/>
      <c r="U8204" s="9"/>
    </row>
    <row r="8205" spans="3:21">
      <c r="C8205" s="9"/>
      <c r="F8205" s="9"/>
      <c r="G8205" s="9"/>
      <c r="I8205" s="9"/>
      <c r="L8205" s="9"/>
      <c r="O8205" s="9"/>
      <c r="P8205" s="9"/>
      <c r="R8205" s="9"/>
      <c r="U8205" s="9"/>
    </row>
    <row r="8206" spans="3:21">
      <c r="C8206" s="9"/>
      <c r="F8206" s="9"/>
      <c r="G8206" s="9"/>
      <c r="I8206" s="9"/>
      <c r="L8206" s="9"/>
      <c r="O8206" s="9"/>
      <c r="P8206" s="9"/>
      <c r="R8206" s="9"/>
      <c r="U8206" s="9"/>
    </row>
    <row r="8207" spans="3:21">
      <c r="C8207" s="9"/>
      <c r="F8207" s="9"/>
      <c r="G8207" s="9"/>
      <c r="I8207" s="9"/>
      <c r="L8207" s="9"/>
      <c r="O8207" s="9"/>
      <c r="P8207" s="9"/>
      <c r="R8207" s="9"/>
      <c r="U8207" s="9"/>
    </row>
    <row r="8208" spans="3:21">
      <c r="C8208" s="9"/>
      <c r="F8208" s="9"/>
      <c r="G8208" s="9"/>
      <c r="I8208" s="9"/>
      <c r="L8208" s="9"/>
      <c r="O8208" s="9"/>
      <c r="P8208" s="9"/>
      <c r="R8208" s="9"/>
      <c r="U8208" s="9"/>
    </row>
    <row r="8209" spans="3:21">
      <c r="C8209" s="9"/>
      <c r="F8209" s="9"/>
      <c r="G8209" s="9"/>
      <c r="I8209" s="9"/>
      <c r="L8209" s="9"/>
      <c r="O8209" s="9"/>
      <c r="P8209" s="9"/>
      <c r="R8209" s="9"/>
      <c r="U8209" s="9"/>
    </row>
    <row r="8210" spans="3:21">
      <c r="C8210" s="9"/>
      <c r="F8210" s="9"/>
      <c r="G8210" s="9"/>
      <c r="I8210" s="9"/>
      <c r="L8210" s="9"/>
      <c r="O8210" s="9"/>
      <c r="P8210" s="9"/>
      <c r="R8210" s="9"/>
      <c r="U8210" s="9"/>
    </row>
    <row r="8211" spans="3:21">
      <c r="C8211" s="9"/>
      <c r="F8211" s="9"/>
      <c r="G8211" s="9"/>
      <c r="I8211" s="9"/>
      <c r="L8211" s="9"/>
      <c r="O8211" s="9"/>
      <c r="P8211" s="9"/>
      <c r="R8211" s="9"/>
      <c r="U8211" s="9"/>
    </row>
    <row r="8212" spans="3:21">
      <c r="C8212" s="9"/>
      <c r="F8212" s="9"/>
      <c r="G8212" s="9"/>
      <c r="I8212" s="9"/>
      <c r="L8212" s="9"/>
      <c r="O8212" s="9"/>
      <c r="P8212" s="9"/>
      <c r="R8212" s="9"/>
      <c r="U8212" s="9"/>
    </row>
    <row r="8213" spans="3:21">
      <c r="C8213" s="9"/>
      <c r="F8213" s="9"/>
      <c r="G8213" s="9"/>
      <c r="I8213" s="9"/>
      <c r="L8213" s="9"/>
      <c r="O8213" s="9"/>
      <c r="P8213" s="9"/>
      <c r="R8213" s="9"/>
      <c r="U8213" s="9"/>
    </row>
    <row r="8214" spans="3:21">
      <c r="C8214" s="9"/>
      <c r="F8214" s="9"/>
      <c r="G8214" s="9"/>
      <c r="I8214" s="9"/>
      <c r="L8214" s="9"/>
      <c r="O8214" s="9"/>
      <c r="P8214" s="9"/>
      <c r="R8214" s="9"/>
      <c r="U8214" s="9"/>
    </row>
    <row r="8215" spans="3:21">
      <c r="C8215" s="9"/>
      <c r="F8215" s="9"/>
      <c r="G8215" s="9"/>
      <c r="I8215" s="9"/>
      <c r="L8215" s="9"/>
      <c r="O8215" s="9"/>
      <c r="P8215" s="9"/>
      <c r="R8215" s="9"/>
      <c r="U8215" s="9"/>
    </row>
    <row r="8216" spans="3:21">
      <c r="C8216" s="9"/>
      <c r="F8216" s="9"/>
      <c r="G8216" s="9"/>
      <c r="I8216" s="9"/>
      <c r="L8216" s="9"/>
      <c r="O8216" s="9"/>
      <c r="P8216" s="9"/>
      <c r="R8216" s="9"/>
      <c r="U8216" s="9"/>
    </row>
    <row r="8217" spans="3:21">
      <c r="C8217" s="9"/>
      <c r="F8217" s="9"/>
      <c r="G8217" s="9"/>
      <c r="I8217" s="9"/>
      <c r="L8217" s="9"/>
      <c r="O8217" s="9"/>
      <c r="P8217" s="9"/>
      <c r="R8217" s="9"/>
      <c r="U8217" s="9"/>
    </row>
    <row r="8218" spans="3:21">
      <c r="C8218" s="9"/>
      <c r="F8218" s="9"/>
      <c r="G8218" s="9"/>
      <c r="I8218" s="9"/>
      <c r="L8218" s="9"/>
      <c r="O8218" s="9"/>
      <c r="P8218" s="9"/>
      <c r="R8218" s="9"/>
      <c r="U8218" s="9"/>
    </row>
    <row r="8219" spans="3:21">
      <c r="C8219" s="9"/>
      <c r="F8219" s="9"/>
      <c r="G8219" s="9"/>
      <c r="I8219" s="9"/>
      <c r="L8219" s="9"/>
      <c r="O8219" s="9"/>
      <c r="P8219" s="9"/>
      <c r="R8219" s="9"/>
      <c r="U8219" s="9"/>
    </row>
    <row r="8220" spans="3:21">
      <c r="C8220" s="9"/>
      <c r="F8220" s="9"/>
      <c r="G8220" s="9"/>
      <c r="I8220" s="9"/>
      <c r="L8220" s="9"/>
      <c r="O8220" s="9"/>
      <c r="P8220" s="9"/>
      <c r="R8220" s="9"/>
      <c r="U8220" s="9"/>
    </row>
    <row r="8221" spans="3:21">
      <c r="C8221" s="9"/>
      <c r="F8221" s="9"/>
      <c r="G8221" s="9"/>
      <c r="I8221" s="9"/>
      <c r="L8221" s="9"/>
      <c r="O8221" s="9"/>
      <c r="P8221" s="9"/>
      <c r="R8221" s="9"/>
      <c r="U8221" s="9"/>
    </row>
    <row r="8222" spans="3:21">
      <c r="C8222" s="9"/>
      <c r="F8222" s="9"/>
      <c r="G8222" s="9"/>
      <c r="I8222" s="9"/>
      <c r="L8222" s="9"/>
      <c r="O8222" s="9"/>
      <c r="P8222" s="9"/>
      <c r="R8222" s="9"/>
      <c r="U8222" s="9"/>
    </row>
    <row r="8223" spans="3:21">
      <c r="C8223" s="9"/>
      <c r="F8223" s="9"/>
      <c r="G8223" s="9"/>
      <c r="I8223" s="9"/>
      <c r="L8223" s="9"/>
      <c r="O8223" s="9"/>
      <c r="P8223" s="9"/>
      <c r="R8223" s="9"/>
      <c r="U8223" s="9"/>
    </row>
    <row r="8224" spans="3:21">
      <c r="C8224" s="9"/>
      <c r="F8224" s="9"/>
      <c r="G8224" s="9"/>
      <c r="I8224" s="9"/>
      <c r="L8224" s="9"/>
      <c r="O8224" s="9"/>
      <c r="P8224" s="9"/>
      <c r="R8224" s="9"/>
      <c r="U8224" s="9"/>
    </row>
    <row r="8225" spans="3:21">
      <c r="C8225" s="9"/>
      <c r="F8225" s="9"/>
      <c r="G8225" s="9"/>
      <c r="I8225" s="9"/>
      <c r="L8225" s="9"/>
      <c r="O8225" s="9"/>
      <c r="P8225" s="9"/>
      <c r="R8225" s="9"/>
      <c r="U8225" s="9"/>
    </row>
    <row r="8226" spans="3:21">
      <c r="C8226" s="9"/>
      <c r="F8226" s="9"/>
      <c r="G8226" s="9"/>
      <c r="I8226" s="9"/>
      <c r="L8226" s="9"/>
      <c r="O8226" s="9"/>
      <c r="P8226" s="9"/>
      <c r="R8226" s="9"/>
      <c r="U8226" s="9"/>
    </row>
    <row r="8227" spans="3:21">
      <c r="C8227" s="9"/>
      <c r="F8227" s="9"/>
      <c r="G8227" s="9"/>
      <c r="I8227" s="9"/>
      <c r="L8227" s="9"/>
      <c r="O8227" s="9"/>
      <c r="P8227" s="9"/>
      <c r="R8227" s="9"/>
      <c r="U8227" s="9"/>
    </row>
    <row r="8228" spans="3:21">
      <c r="C8228" s="9"/>
      <c r="F8228" s="9"/>
      <c r="G8228" s="9"/>
      <c r="I8228" s="9"/>
      <c r="L8228" s="9"/>
      <c r="O8228" s="9"/>
      <c r="P8228" s="9"/>
      <c r="R8228" s="9"/>
      <c r="U8228" s="9"/>
    </row>
    <row r="8229" spans="3:21">
      <c r="C8229" s="9"/>
      <c r="F8229" s="9"/>
      <c r="G8229" s="9"/>
      <c r="I8229" s="9"/>
      <c r="L8229" s="9"/>
      <c r="O8229" s="9"/>
      <c r="P8229" s="9"/>
      <c r="R8229" s="9"/>
      <c r="U8229" s="9"/>
    </row>
    <row r="8230" spans="3:21">
      <c r="C8230" s="9"/>
      <c r="F8230" s="9"/>
      <c r="G8230" s="9"/>
      <c r="I8230" s="9"/>
      <c r="L8230" s="9"/>
      <c r="O8230" s="9"/>
      <c r="P8230" s="9"/>
      <c r="R8230" s="9"/>
      <c r="U8230" s="9"/>
    </row>
    <row r="8231" spans="3:21">
      <c r="C8231" s="9"/>
      <c r="F8231" s="9"/>
      <c r="G8231" s="9"/>
      <c r="I8231" s="9"/>
      <c r="L8231" s="9"/>
      <c r="O8231" s="9"/>
      <c r="P8231" s="9"/>
      <c r="R8231" s="9"/>
      <c r="U8231" s="9"/>
    </row>
    <row r="8232" spans="3:21">
      <c r="C8232" s="9"/>
      <c r="F8232" s="9"/>
      <c r="G8232" s="9"/>
      <c r="I8232" s="9"/>
      <c r="L8232" s="9"/>
      <c r="O8232" s="9"/>
      <c r="P8232" s="9"/>
      <c r="R8232" s="9"/>
      <c r="U8232" s="9"/>
    </row>
    <row r="8233" spans="3:21">
      <c r="C8233" s="9"/>
      <c r="F8233" s="9"/>
      <c r="G8233" s="9"/>
      <c r="I8233" s="9"/>
      <c r="L8233" s="9"/>
      <c r="O8233" s="9"/>
      <c r="P8233" s="9"/>
      <c r="R8233" s="9"/>
      <c r="U8233" s="9"/>
    </row>
    <row r="8234" spans="3:21">
      <c r="C8234" s="9"/>
      <c r="F8234" s="9"/>
      <c r="G8234" s="9"/>
      <c r="I8234" s="9"/>
      <c r="L8234" s="9"/>
      <c r="O8234" s="9"/>
      <c r="P8234" s="9"/>
      <c r="R8234" s="9"/>
      <c r="U8234" s="9"/>
    </row>
    <row r="8235" spans="3:21">
      <c r="C8235" s="9"/>
      <c r="F8235" s="9"/>
      <c r="G8235" s="9"/>
      <c r="I8235" s="9"/>
      <c r="L8235" s="9"/>
      <c r="O8235" s="9"/>
      <c r="P8235" s="9"/>
      <c r="R8235" s="9"/>
      <c r="U8235" s="9"/>
    </row>
    <row r="8236" spans="3:21">
      <c r="C8236" s="9"/>
      <c r="F8236" s="9"/>
      <c r="G8236" s="9"/>
      <c r="I8236" s="9"/>
      <c r="L8236" s="9"/>
      <c r="O8236" s="9"/>
      <c r="P8236" s="9"/>
      <c r="R8236" s="9"/>
      <c r="U8236" s="9"/>
    </row>
    <row r="8237" spans="3:21">
      <c r="C8237" s="9"/>
      <c r="F8237" s="9"/>
      <c r="G8237" s="9"/>
      <c r="I8237" s="9"/>
      <c r="L8237" s="9"/>
      <c r="O8237" s="9"/>
      <c r="P8237" s="9"/>
      <c r="R8237" s="9"/>
      <c r="U8237" s="9"/>
    </row>
    <row r="8238" spans="3:21">
      <c r="C8238" s="9"/>
      <c r="F8238" s="9"/>
      <c r="G8238" s="9"/>
      <c r="I8238" s="9"/>
      <c r="L8238" s="9"/>
      <c r="O8238" s="9"/>
      <c r="P8238" s="9"/>
      <c r="R8238" s="9"/>
      <c r="U8238" s="9"/>
    </row>
    <row r="8239" spans="3:21">
      <c r="C8239" s="9"/>
      <c r="F8239" s="9"/>
      <c r="G8239" s="9"/>
      <c r="I8239" s="9"/>
      <c r="L8239" s="9"/>
      <c r="O8239" s="9"/>
      <c r="P8239" s="9"/>
      <c r="R8239" s="9"/>
      <c r="U8239" s="9"/>
    </row>
    <row r="8240" spans="3:21">
      <c r="C8240" s="9"/>
      <c r="F8240" s="9"/>
      <c r="G8240" s="9"/>
      <c r="I8240" s="9"/>
      <c r="L8240" s="9"/>
      <c r="O8240" s="9"/>
      <c r="P8240" s="9"/>
      <c r="R8240" s="9"/>
      <c r="U8240" s="9"/>
    </row>
    <row r="8241" spans="3:21">
      <c r="C8241" s="9"/>
      <c r="F8241" s="9"/>
      <c r="G8241" s="9"/>
      <c r="I8241" s="9"/>
      <c r="L8241" s="9"/>
      <c r="O8241" s="9"/>
      <c r="P8241" s="9"/>
      <c r="R8241" s="9"/>
      <c r="U8241" s="9"/>
    </row>
    <row r="8242" spans="3:21">
      <c r="C8242" s="9"/>
      <c r="F8242" s="9"/>
      <c r="G8242" s="9"/>
      <c r="I8242" s="9"/>
      <c r="L8242" s="9"/>
      <c r="O8242" s="9"/>
      <c r="P8242" s="9"/>
      <c r="R8242" s="9"/>
      <c r="U8242" s="9"/>
    </row>
    <row r="8243" spans="3:21">
      <c r="C8243" s="9"/>
      <c r="F8243" s="9"/>
      <c r="G8243" s="9"/>
      <c r="I8243" s="9"/>
      <c r="L8243" s="9"/>
      <c r="O8243" s="9"/>
      <c r="P8243" s="9"/>
      <c r="R8243" s="9"/>
      <c r="U8243" s="9"/>
    </row>
    <row r="8244" spans="3:21">
      <c r="C8244" s="9"/>
      <c r="F8244" s="9"/>
      <c r="G8244" s="9"/>
      <c r="I8244" s="9"/>
      <c r="L8244" s="9"/>
      <c r="O8244" s="9"/>
      <c r="P8244" s="9"/>
      <c r="R8244" s="9"/>
      <c r="U8244" s="9"/>
    </row>
    <row r="8245" spans="3:21">
      <c r="C8245" s="9"/>
      <c r="F8245" s="9"/>
      <c r="G8245" s="9"/>
      <c r="I8245" s="9"/>
      <c r="L8245" s="9"/>
      <c r="O8245" s="9"/>
      <c r="P8245" s="9"/>
      <c r="R8245" s="9"/>
      <c r="U8245" s="9"/>
    </row>
    <row r="8246" spans="3:21">
      <c r="C8246" s="9"/>
      <c r="F8246" s="9"/>
      <c r="G8246" s="9"/>
      <c r="I8246" s="9"/>
      <c r="L8246" s="9"/>
      <c r="O8246" s="9"/>
      <c r="P8246" s="9"/>
      <c r="R8246" s="9"/>
      <c r="U8246" s="9"/>
    </row>
    <row r="8247" spans="3:21">
      <c r="C8247" s="9"/>
      <c r="F8247" s="9"/>
      <c r="G8247" s="9"/>
      <c r="I8247" s="9"/>
      <c r="L8247" s="9"/>
      <c r="O8247" s="9"/>
      <c r="P8247" s="9"/>
      <c r="R8247" s="9"/>
      <c r="U8247" s="9"/>
    </row>
    <row r="8248" spans="3:21">
      <c r="C8248" s="9"/>
      <c r="F8248" s="9"/>
      <c r="G8248" s="9"/>
      <c r="I8248" s="9"/>
      <c r="L8248" s="9"/>
      <c r="O8248" s="9"/>
      <c r="P8248" s="9"/>
      <c r="R8248" s="9"/>
      <c r="U8248" s="9"/>
    </row>
    <row r="8249" spans="3:21">
      <c r="C8249" s="9"/>
      <c r="F8249" s="9"/>
      <c r="G8249" s="9"/>
      <c r="I8249" s="9"/>
      <c r="L8249" s="9"/>
      <c r="O8249" s="9"/>
      <c r="P8249" s="9"/>
      <c r="R8249" s="9"/>
      <c r="U8249" s="9"/>
    </row>
    <row r="8250" spans="3:21">
      <c r="C8250" s="9"/>
      <c r="F8250" s="9"/>
      <c r="G8250" s="9"/>
      <c r="I8250" s="9"/>
      <c r="L8250" s="9"/>
      <c r="O8250" s="9"/>
      <c r="P8250" s="9"/>
      <c r="R8250" s="9"/>
      <c r="U8250" s="9"/>
    </row>
    <row r="8251" spans="3:21">
      <c r="C8251" s="9"/>
      <c r="F8251" s="9"/>
      <c r="G8251" s="9"/>
      <c r="I8251" s="9"/>
      <c r="L8251" s="9"/>
      <c r="O8251" s="9"/>
      <c r="P8251" s="9"/>
      <c r="R8251" s="9"/>
      <c r="U8251" s="9"/>
    </row>
    <row r="8252" spans="3:21">
      <c r="C8252" s="9"/>
      <c r="F8252" s="9"/>
      <c r="G8252" s="9"/>
      <c r="I8252" s="9"/>
      <c r="L8252" s="9"/>
      <c r="O8252" s="9"/>
      <c r="P8252" s="9"/>
      <c r="R8252" s="9"/>
      <c r="U8252" s="9"/>
    </row>
    <row r="8253" spans="3:21">
      <c r="C8253" s="9"/>
      <c r="F8253" s="9"/>
      <c r="G8253" s="9"/>
      <c r="I8253" s="9"/>
      <c r="L8253" s="9"/>
      <c r="O8253" s="9"/>
      <c r="P8253" s="9"/>
      <c r="R8253" s="9"/>
      <c r="U8253" s="9"/>
    </row>
    <row r="8254" spans="3:21">
      <c r="C8254" s="9"/>
      <c r="F8254" s="9"/>
      <c r="G8254" s="9"/>
      <c r="I8254" s="9"/>
      <c r="L8254" s="9"/>
      <c r="O8254" s="9"/>
      <c r="P8254" s="9"/>
      <c r="R8254" s="9"/>
      <c r="U8254" s="9"/>
    </row>
    <row r="8255" spans="3:21">
      <c r="C8255" s="9"/>
      <c r="F8255" s="9"/>
      <c r="G8255" s="9"/>
      <c r="I8255" s="9"/>
      <c r="L8255" s="9"/>
      <c r="O8255" s="9"/>
      <c r="P8255" s="9"/>
      <c r="R8255" s="9"/>
      <c r="U8255" s="9"/>
    </row>
    <row r="8256" spans="3:21">
      <c r="C8256" s="9"/>
      <c r="F8256" s="9"/>
      <c r="G8256" s="9"/>
      <c r="I8256" s="9"/>
      <c r="L8256" s="9"/>
      <c r="O8256" s="9"/>
      <c r="P8256" s="9"/>
      <c r="R8256" s="9"/>
      <c r="U8256" s="9"/>
    </row>
    <row r="8257" spans="3:21">
      <c r="C8257" s="9"/>
      <c r="F8257" s="9"/>
      <c r="G8257" s="9"/>
      <c r="I8257" s="9"/>
      <c r="L8257" s="9"/>
      <c r="O8257" s="9"/>
      <c r="P8257" s="9"/>
      <c r="R8257" s="9"/>
      <c r="U8257" s="9"/>
    </row>
    <row r="8258" spans="3:21">
      <c r="C8258" s="9"/>
      <c r="F8258" s="9"/>
      <c r="G8258" s="9"/>
      <c r="I8258" s="9"/>
      <c r="L8258" s="9"/>
      <c r="O8258" s="9"/>
      <c r="P8258" s="9"/>
      <c r="R8258" s="9"/>
      <c r="U8258" s="9"/>
    </row>
    <row r="8259" spans="3:21">
      <c r="C8259" s="9"/>
      <c r="F8259" s="9"/>
      <c r="G8259" s="9"/>
      <c r="I8259" s="9"/>
      <c r="L8259" s="9"/>
      <c r="O8259" s="9"/>
      <c r="P8259" s="9"/>
      <c r="R8259" s="9"/>
      <c r="U8259" s="9"/>
    </row>
    <row r="8260" spans="3:21">
      <c r="C8260" s="9"/>
      <c r="F8260" s="9"/>
      <c r="G8260" s="9"/>
      <c r="I8260" s="9"/>
      <c r="L8260" s="9"/>
      <c r="O8260" s="9"/>
      <c r="P8260" s="9"/>
      <c r="R8260" s="9"/>
      <c r="U8260" s="9"/>
    </row>
    <row r="8261" spans="3:21">
      <c r="C8261" s="9"/>
      <c r="F8261" s="9"/>
      <c r="G8261" s="9"/>
      <c r="I8261" s="9"/>
      <c r="L8261" s="9"/>
      <c r="O8261" s="9"/>
      <c r="P8261" s="9"/>
      <c r="R8261" s="9"/>
      <c r="U8261" s="9"/>
    </row>
    <row r="8262" spans="3:21">
      <c r="C8262" s="9"/>
      <c r="F8262" s="9"/>
      <c r="G8262" s="9"/>
      <c r="I8262" s="9"/>
      <c r="L8262" s="9"/>
      <c r="O8262" s="9"/>
      <c r="P8262" s="9"/>
      <c r="R8262" s="9"/>
      <c r="U8262" s="9"/>
    </row>
    <row r="8263" spans="3:21">
      <c r="C8263" s="9"/>
      <c r="F8263" s="9"/>
      <c r="G8263" s="9"/>
      <c r="I8263" s="9"/>
      <c r="L8263" s="9"/>
      <c r="O8263" s="9"/>
      <c r="P8263" s="9"/>
      <c r="R8263" s="9"/>
      <c r="U8263" s="9"/>
    </row>
    <row r="8264" spans="3:21">
      <c r="C8264" s="9"/>
      <c r="F8264" s="9"/>
      <c r="G8264" s="9"/>
      <c r="I8264" s="9"/>
      <c r="L8264" s="9"/>
      <c r="O8264" s="9"/>
      <c r="P8264" s="9"/>
      <c r="R8264" s="9"/>
      <c r="U8264" s="9"/>
    </row>
    <row r="8265" spans="3:21">
      <c r="C8265" s="9"/>
      <c r="F8265" s="9"/>
      <c r="G8265" s="9"/>
      <c r="I8265" s="9"/>
      <c r="L8265" s="9"/>
      <c r="O8265" s="9"/>
      <c r="P8265" s="9"/>
      <c r="R8265" s="9"/>
      <c r="U8265" s="9"/>
    </row>
    <row r="8266" spans="3:21">
      <c r="C8266" s="9"/>
      <c r="F8266" s="9"/>
      <c r="G8266" s="9"/>
      <c r="I8266" s="9"/>
      <c r="L8266" s="9"/>
      <c r="O8266" s="9"/>
      <c r="P8266" s="9"/>
      <c r="R8266" s="9"/>
      <c r="U8266" s="9"/>
    </row>
    <row r="8267" spans="3:21">
      <c r="C8267" s="9"/>
      <c r="F8267" s="9"/>
      <c r="G8267" s="9"/>
      <c r="I8267" s="9"/>
      <c r="L8267" s="9"/>
      <c r="O8267" s="9"/>
      <c r="P8267" s="9"/>
      <c r="R8267" s="9"/>
      <c r="U8267" s="9"/>
    </row>
    <row r="8268" spans="3:21">
      <c r="C8268" s="9"/>
      <c r="F8268" s="9"/>
      <c r="G8268" s="9"/>
      <c r="I8268" s="9"/>
      <c r="L8268" s="9"/>
      <c r="O8268" s="9"/>
      <c r="P8268" s="9"/>
      <c r="R8268" s="9"/>
      <c r="U8268" s="9"/>
    </row>
    <row r="8269" spans="3:21">
      <c r="C8269" s="9"/>
      <c r="F8269" s="9"/>
      <c r="G8269" s="9"/>
      <c r="I8269" s="9"/>
      <c r="L8269" s="9"/>
      <c r="O8269" s="9"/>
      <c r="P8269" s="9"/>
      <c r="R8269" s="9"/>
      <c r="U8269" s="9"/>
    </row>
    <row r="8270" spans="3:21">
      <c r="C8270" s="9"/>
      <c r="F8270" s="9"/>
      <c r="G8270" s="9"/>
      <c r="I8270" s="9"/>
      <c r="L8270" s="9"/>
      <c r="O8270" s="9"/>
      <c r="P8270" s="9"/>
      <c r="R8270" s="9"/>
      <c r="U8270" s="9"/>
    </row>
    <row r="8271" spans="3:21">
      <c r="C8271" s="9"/>
      <c r="F8271" s="9"/>
      <c r="G8271" s="9"/>
      <c r="I8271" s="9"/>
      <c r="L8271" s="9"/>
      <c r="O8271" s="9"/>
      <c r="P8271" s="9"/>
      <c r="R8271" s="9"/>
      <c r="U8271" s="9"/>
    </row>
    <row r="8272" spans="3:21">
      <c r="C8272" s="9"/>
      <c r="F8272" s="9"/>
      <c r="G8272" s="9"/>
      <c r="I8272" s="9"/>
      <c r="L8272" s="9"/>
      <c r="O8272" s="9"/>
      <c r="P8272" s="9"/>
      <c r="R8272" s="9"/>
      <c r="U8272" s="9"/>
    </row>
    <row r="8273" spans="3:21">
      <c r="C8273" s="9"/>
      <c r="F8273" s="9"/>
      <c r="G8273" s="9"/>
      <c r="I8273" s="9"/>
      <c r="L8273" s="9"/>
      <c r="O8273" s="9"/>
      <c r="P8273" s="9"/>
      <c r="R8273" s="9"/>
      <c r="U8273" s="9"/>
    </row>
    <row r="8274" spans="3:21">
      <c r="C8274" s="9"/>
      <c r="F8274" s="9"/>
      <c r="G8274" s="9"/>
      <c r="I8274" s="9"/>
      <c r="L8274" s="9"/>
      <c r="O8274" s="9"/>
      <c r="P8274" s="9"/>
      <c r="R8274" s="9"/>
      <c r="U8274" s="9"/>
    </row>
    <row r="8275" spans="3:21">
      <c r="C8275" s="9"/>
      <c r="F8275" s="9"/>
      <c r="G8275" s="9"/>
      <c r="I8275" s="9"/>
      <c r="L8275" s="9"/>
      <c r="O8275" s="9"/>
      <c r="P8275" s="9"/>
      <c r="R8275" s="9"/>
      <c r="U8275" s="9"/>
    </row>
    <row r="8276" spans="3:21">
      <c r="C8276" s="9"/>
      <c r="F8276" s="9"/>
      <c r="G8276" s="9"/>
      <c r="I8276" s="9"/>
      <c r="L8276" s="9"/>
      <c r="O8276" s="9"/>
      <c r="P8276" s="9"/>
      <c r="R8276" s="9"/>
      <c r="U8276" s="9"/>
    </row>
    <row r="8277" spans="3:21">
      <c r="C8277" s="9"/>
      <c r="F8277" s="9"/>
      <c r="G8277" s="9"/>
      <c r="I8277" s="9"/>
      <c r="L8277" s="9"/>
      <c r="O8277" s="9"/>
      <c r="P8277" s="9"/>
      <c r="R8277" s="9"/>
      <c r="U8277" s="9"/>
    </row>
    <row r="8278" spans="3:21">
      <c r="C8278" s="9"/>
      <c r="F8278" s="9"/>
      <c r="G8278" s="9"/>
      <c r="I8278" s="9"/>
      <c r="L8278" s="9"/>
      <c r="O8278" s="9"/>
      <c r="P8278" s="9"/>
      <c r="R8278" s="9"/>
      <c r="U8278" s="9"/>
    </row>
    <row r="8279" spans="3:21">
      <c r="C8279" s="9"/>
      <c r="F8279" s="9"/>
      <c r="G8279" s="9"/>
      <c r="I8279" s="9"/>
      <c r="L8279" s="9"/>
      <c r="O8279" s="9"/>
      <c r="P8279" s="9"/>
      <c r="R8279" s="9"/>
      <c r="U8279" s="9"/>
    </row>
    <row r="8280" spans="3:21">
      <c r="C8280" s="9"/>
      <c r="F8280" s="9"/>
      <c r="G8280" s="9"/>
      <c r="I8280" s="9"/>
      <c r="L8280" s="9"/>
      <c r="O8280" s="9"/>
      <c r="P8280" s="9"/>
      <c r="R8280" s="9"/>
      <c r="U8280" s="9"/>
    </row>
    <row r="8281" spans="3:21">
      <c r="C8281" s="9"/>
      <c r="F8281" s="9"/>
      <c r="G8281" s="9"/>
      <c r="I8281" s="9"/>
      <c r="L8281" s="9"/>
      <c r="O8281" s="9"/>
      <c r="P8281" s="9"/>
      <c r="R8281" s="9"/>
      <c r="U8281" s="9"/>
    </row>
    <row r="8282" spans="3:21">
      <c r="C8282" s="9"/>
      <c r="F8282" s="9"/>
      <c r="G8282" s="9"/>
      <c r="I8282" s="9"/>
      <c r="L8282" s="9"/>
      <c r="O8282" s="9"/>
      <c r="P8282" s="9"/>
      <c r="R8282" s="9"/>
      <c r="U8282" s="9"/>
    </row>
    <row r="8283" spans="3:21">
      <c r="C8283" s="9"/>
      <c r="F8283" s="9"/>
      <c r="G8283" s="9"/>
      <c r="I8283" s="9"/>
      <c r="L8283" s="9"/>
      <c r="O8283" s="9"/>
      <c r="P8283" s="9"/>
      <c r="R8283" s="9"/>
      <c r="U8283" s="9"/>
    </row>
    <row r="8284" spans="3:21">
      <c r="C8284" s="9"/>
      <c r="F8284" s="9"/>
      <c r="G8284" s="9"/>
      <c r="I8284" s="9"/>
      <c r="L8284" s="9"/>
      <c r="O8284" s="9"/>
      <c r="P8284" s="9"/>
      <c r="R8284" s="9"/>
      <c r="U8284" s="9"/>
    </row>
    <row r="8285" spans="3:21">
      <c r="C8285" s="9"/>
      <c r="F8285" s="9"/>
      <c r="G8285" s="9"/>
      <c r="I8285" s="9"/>
      <c r="L8285" s="9"/>
      <c r="O8285" s="9"/>
      <c r="P8285" s="9"/>
      <c r="R8285" s="9"/>
      <c r="U8285" s="9"/>
    </row>
    <row r="8286" spans="3:21">
      <c r="C8286" s="9"/>
      <c r="F8286" s="9"/>
      <c r="G8286" s="9"/>
      <c r="I8286" s="9"/>
      <c r="L8286" s="9"/>
      <c r="O8286" s="9"/>
      <c r="P8286" s="9"/>
      <c r="R8286" s="9"/>
      <c r="U8286" s="9"/>
    </row>
    <row r="8287" spans="3:21">
      <c r="C8287" s="9"/>
      <c r="F8287" s="9"/>
      <c r="G8287" s="9"/>
      <c r="I8287" s="9"/>
      <c r="L8287" s="9"/>
      <c r="O8287" s="9"/>
      <c r="P8287" s="9"/>
      <c r="R8287" s="9"/>
      <c r="U8287" s="9"/>
    </row>
    <row r="8288" spans="3:21">
      <c r="C8288" s="9"/>
      <c r="F8288" s="9"/>
      <c r="G8288" s="9"/>
      <c r="I8288" s="9"/>
      <c r="L8288" s="9"/>
      <c r="O8288" s="9"/>
      <c r="P8288" s="9"/>
      <c r="R8288" s="9"/>
      <c r="U8288" s="9"/>
    </row>
    <row r="8289" spans="3:21">
      <c r="C8289" s="9"/>
      <c r="F8289" s="9"/>
      <c r="G8289" s="9"/>
      <c r="I8289" s="9"/>
      <c r="L8289" s="9"/>
      <c r="O8289" s="9"/>
      <c r="P8289" s="9"/>
      <c r="R8289" s="9"/>
      <c r="U8289" s="9"/>
    </row>
    <row r="8290" spans="3:21">
      <c r="C8290" s="9"/>
      <c r="F8290" s="9"/>
      <c r="G8290" s="9"/>
      <c r="I8290" s="9"/>
      <c r="L8290" s="9"/>
      <c r="O8290" s="9"/>
      <c r="P8290" s="9"/>
      <c r="R8290" s="9"/>
      <c r="U8290" s="9"/>
    </row>
    <row r="8291" spans="3:21">
      <c r="C8291" s="9"/>
      <c r="F8291" s="9"/>
      <c r="G8291" s="9"/>
      <c r="I8291" s="9"/>
      <c r="L8291" s="9"/>
      <c r="O8291" s="9"/>
      <c r="P8291" s="9"/>
      <c r="R8291" s="9"/>
      <c r="U8291" s="9"/>
    </row>
    <row r="8292" spans="3:21">
      <c r="C8292" s="9"/>
      <c r="F8292" s="9"/>
      <c r="G8292" s="9"/>
      <c r="I8292" s="9"/>
      <c r="L8292" s="9"/>
      <c r="O8292" s="9"/>
      <c r="P8292" s="9"/>
      <c r="R8292" s="9"/>
      <c r="U8292" s="9"/>
    </row>
    <row r="8293" spans="3:21">
      <c r="C8293" s="9"/>
      <c r="F8293" s="9"/>
      <c r="G8293" s="9"/>
      <c r="I8293" s="9"/>
      <c r="L8293" s="9"/>
      <c r="O8293" s="9"/>
      <c r="P8293" s="9"/>
      <c r="R8293" s="9"/>
      <c r="U8293" s="9"/>
    </row>
    <row r="8294" spans="3:21">
      <c r="C8294" s="9"/>
      <c r="F8294" s="9"/>
      <c r="G8294" s="9"/>
      <c r="I8294" s="9"/>
      <c r="L8294" s="9"/>
      <c r="O8294" s="9"/>
      <c r="P8294" s="9"/>
      <c r="R8294" s="9"/>
      <c r="U8294" s="9"/>
    </row>
    <row r="8295" spans="3:21">
      <c r="C8295" s="9"/>
      <c r="F8295" s="9"/>
      <c r="G8295" s="9"/>
      <c r="I8295" s="9"/>
      <c r="L8295" s="9"/>
      <c r="O8295" s="9"/>
      <c r="P8295" s="9"/>
      <c r="R8295" s="9"/>
      <c r="U8295" s="9"/>
    </row>
    <row r="8296" spans="3:21">
      <c r="C8296" s="9"/>
      <c r="F8296" s="9"/>
      <c r="G8296" s="9"/>
      <c r="I8296" s="9"/>
      <c r="L8296" s="9"/>
      <c r="O8296" s="9"/>
      <c r="P8296" s="9"/>
      <c r="R8296" s="9"/>
      <c r="U8296" s="9"/>
    </row>
    <row r="8297" spans="3:21">
      <c r="C8297" s="9"/>
      <c r="F8297" s="9"/>
      <c r="G8297" s="9"/>
      <c r="I8297" s="9"/>
      <c r="L8297" s="9"/>
      <c r="O8297" s="9"/>
      <c r="P8297" s="9"/>
      <c r="R8297" s="9"/>
      <c r="U8297" s="9"/>
    </row>
    <row r="8298" spans="3:21">
      <c r="C8298" s="9"/>
      <c r="F8298" s="9"/>
      <c r="G8298" s="9"/>
      <c r="I8298" s="9"/>
      <c r="L8298" s="9"/>
      <c r="O8298" s="9"/>
      <c r="P8298" s="9"/>
      <c r="R8298" s="9"/>
      <c r="U8298" s="9"/>
    </row>
    <row r="8299" spans="3:21">
      <c r="C8299" s="9"/>
      <c r="F8299" s="9"/>
      <c r="G8299" s="9"/>
      <c r="I8299" s="9"/>
      <c r="L8299" s="9"/>
      <c r="O8299" s="9"/>
      <c r="P8299" s="9"/>
      <c r="R8299" s="9"/>
      <c r="U8299" s="9"/>
    </row>
    <row r="8300" spans="3:21">
      <c r="C8300" s="9"/>
      <c r="F8300" s="9"/>
      <c r="G8300" s="9"/>
      <c r="I8300" s="9"/>
      <c r="L8300" s="9"/>
      <c r="O8300" s="9"/>
      <c r="P8300" s="9"/>
      <c r="R8300" s="9"/>
      <c r="U8300" s="9"/>
    </row>
    <row r="8301" spans="3:21">
      <c r="C8301" s="9"/>
      <c r="F8301" s="9"/>
      <c r="G8301" s="9"/>
      <c r="I8301" s="9"/>
      <c r="L8301" s="9"/>
      <c r="O8301" s="9"/>
      <c r="P8301" s="9"/>
      <c r="R8301" s="9"/>
      <c r="U8301" s="9"/>
    </row>
    <row r="8302" spans="3:21">
      <c r="C8302" s="9"/>
      <c r="F8302" s="9"/>
      <c r="G8302" s="9"/>
      <c r="I8302" s="9"/>
      <c r="L8302" s="9"/>
      <c r="O8302" s="9"/>
      <c r="P8302" s="9"/>
      <c r="R8302" s="9"/>
      <c r="U8302" s="9"/>
    </row>
    <row r="8303" spans="3:21">
      <c r="C8303" s="9"/>
      <c r="F8303" s="9"/>
      <c r="G8303" s="9"/>
      <c r="I8303" s="9"/>
      <c r="L8303" s="9"/>
      <c r="O8303" s="9"/>
      <c r="P8303" s="9"/>
      <c r="R8303" s="9"/>
      <c r="U8303" s="9"/>
    </row>
    <row r="8304" spans="3:21">
      <c r="C8304" s="9"/>
      <c r="F8304" s="9"/>
      <c r="G8304" s="9"/>
      <c r="I8304" s="9"/>
      <c r="L8304" s="9"/>
      <c r="O8304" s="9"/>
      <c r="P8304" s="9"/>
      <c r="R8304" s="9"/>
      <c r="U8304" s="9"/>
    </row>
    <row r="8305" spans="3:21">
      <c r="C8305" s="9"/>
      <c r="F8305" s="9"/>
      <c r="G8305" s="9"/>
      <c r="I8305" s="9"/>
      <c r="L8305" s="9"/>
      <c r="O8305" s="9"/>
      <c r="P8305" s="9"/>
      <c r="R8305" s="9"/>
      <c r="U8305" s="9"/>
    </row>
    <row r="8306" spans="3:21">
      <c r="C8306" s="9"/>
      <c r="F8306" s="9"/>
      <c r="G8306" s="9"/>
      <c r="I8306" s="9"/>
      <c r="L8306" s="9"/>
      <c r="O8306" s="9"/>
      <c r="P8306" s="9"/>
      <c r="R8306" s="9"/>
      <c r="U8306" s="9"/>
    </row>
    <row r="8307" spans="3:21">
      <c r="C8307" s="9"/>
      <c r="F8307" s="9"/>
      <c r="G8307" s="9"/>
      <c r="I8307" s="9"/>
      <c r="L8307" s="9"/>
      <c r="O8307" s="9"/>
      <c r="P8307" s="9"/>
      <c r="R8307" s="9"/>
      <c r="U8307" s="9"/>
    </row>
    <row r="8308" spans="3:21">
      <c r="C8308" s="9"/>
      <c r="F8308" s="9"/>
      <c r="G8308" s="9"/>
      <c r="I8308" s="9"/>
      <c r="L8308" s="9"/>
      <c r="O8308" s="9"/>
      <c r="P8308" s="9"/>
      <c r="R8308" s="9"/>
      <c r="U8308" s="9"/>
    </row>
    <row r="8309" spans="3:21">
      <c r="C8309" s="9"/>
      <c r="F8309" s="9"/>
      <c r="G8309" s="9"/>
      <c r="I8309" s="9"/>
      <c r="L8309" s="9"/>
      <c r="O8309" s="9"/>
      <c r="P8309" s="9"/>
      <c r="R8309" s="9"/>
      <c r="U8309" s="9"/>
    </row>
    <row r="8310" spans="3:21">
      <c r="C8310" s="9"/>
      <c r="F8310" s="9"/>
      <c r="G8310" s="9"/>
      <c r="I8310" s="9"/>
      <c r="L8310" s="9"/>
      <c r="O8310" s="9"/>
      <c r="P8310" s="9"/>
      <c r="R8310" s="9"/>
      <c r="U8310" s="9"/>
    </row>
    <row r="8311" spans="3:21">
      <c r="C8311" s="9"/>
      <c r="F8311" s="9"/>
      <c r="G8311" s="9"/>
      <c r="I8311" s="9"/>
      <c r="L8311" s="9"/>
      <c r="O8311" s="9"/>
      <c r="P8311" s="9"/>
      <c r="R8311" s="9"/>
      <c r="U8311" s="9"/>
    </row>
    <row r="8312" spans="3:21">
      <c r="C8312" s="9"/>
      <c r="F8312" s="9"/>
      <c r="G8312" s="9"/>
      <c r="I8312" s="9"/>
      <c r="L8312" s="9"/>
      <c r="O8312" s="9"/>
      <c r="P8312" s="9"/>
      <c r="R8312" s="9"/>
      <c r="U8312" s="9"/>
    </row>
    <row r="8313" spans="3:21">
      <c r="C8313" s="9"/>
      <c r="F8313" s="9"/>
      <c r="G8313" s="9"/>
      <c r="I8313" s="9"/>
      <c r="L8313" s="9"/>
      <c r="O8313" s="9"/>
      <c r="P8313" s="9"/>
      <c r="R8313" s="9"/>
      <c r="U8313" s="9"/>
    </row>
    <row r="8314" spans="3:21">
      <c r="C8314" s="9"/>
      <c r="F8314" s="9"/>
      <c r="G8314" s="9"/>
      <c r="I8314" s="9"/>
      <c r="L8314" s="9"/>
      <c r="O8314" s="9"/>
      <c r="P8314" s="9"/>
      <c r="R8314" s="9"/>
      <c r="U8314" s="9"/>
    </row>
    <row r="8315" spans="3:21">
      <c r="C8315" s="9"/>
      <c r="F8315" s="9"/>
      <c r="G8315" s="9"/>
      <c r="I8315" s="9"/>
      <c r="L8315" s="9"/>
      <c r="O8315" s="9"/>
      <c r="P8315" s="9"/>
      <c r="R8315" s="9"/>
      <c r="U8315" s="9"/>
    </row>
    <row r="8316" spans="3:21">
      <c r="C8316" s="9"/>
      <c r="F8316" s="9"/>
      <c r="G8316" s="9"/>
      <c r="I8316" s="9"/>
      <c r="L8316" s="9"/>
      <c r="O8316" s="9"/>
      <c r="P8316" s="9"/>
      <c r="R8316" s="9"/>
      <c r="U8316" s="9"/>
    </row>
    <row r="8317" spans="3:21">
      <c r="C8317" s="9"/>
      <c r="F8317" s="9"/>
      <c r="G8317" s="9"/>
      <c r="I8317" s="9"/>
      <c r="L8317" s="9"/>
      <c r="O8317" s="9"/>
      <c r="P8317" s="9"/>
      <c r="R8317" s="9"/>
      <c r="U8317" s="9"/>
    </row>
    <row r="8318" spans="3:21">
      <c r="C8318" s="9"/>
      <c r="F8318" s="9"/>
      <c r="G8318" s="9"/>
      <c r="I8318" s="9"/>
      <c r="L8318" s="9"/>
      <c r="O8318" s="9"/>
      <c r="P8318" s="9"/>
      <c r="R8318" s="9"/>
      <c r="U8318" s="9"/>
    </row>
    <row r="8319" spans="3:21">
      <c r="C8319" s="9"/>
      <c r="F8319" s="9"/>
      <c r="G8319" s="9"/>
      <c r="I8319" s="9"/>
      <c r="L8319" s="9"/>
      <c r="O8319" s="9"/>
      <c r="P8319" s="9"/>
      <c r="R8319" s="9"/>
      <c r="U8319" s="9"/>
    </row>
    <row r="8320" spans="3:21">
      <c r="C8320" s="9"/>
      <c r="F8320" s="9"/>
      <c r="G8320" s="9"/>
      <c r="I8320" s="9"/>
      <c r="L8320" s="9"/>
      <c r="O8320" s="9"/>
      <c r="P8320" s="9"/>
      <c r="R8320" s="9"/>
      <c r="U8320" s="9"/>
    </row>
    <row r="8321" spans="3:21">
      <c r="C8321" s="9"/>
      <c r="F8321" s="9"/>
      <c r="G8321" s="9"/>
      <c r="I8321" s="9"/>
      <c r="L8321" s="9"/>
      <c r="O8321" s="9"/>
      <c r="P8321" s="9"/>
      <c r="R8321" s="9"/>
      <c r="U8321" s="9"/>
    </row>
    <row r="8322" spans="3:21">
      <c r="C8322" s="9"/>
      <c r="F8322" s="9"/>
      <c r="G8322" s="9"/>
      <c r="I8322" s="9"/>
      <c r="L8322" s="9"/>
      <c r="O8322" s="9"/>
      <c r="P8322" s="9"/>
      <c r="R8322" s="9"/>
      <c r="U8322" s="9"/>
    </row>
    <row r="8323" spans="3:21">
      <c r="C8323" s="9"/>
      <c r="F8323" s="9"/>
      <c r="G8323" s="9"/>
      <c r="I8323" s="9"/>
      <c r="L8323" s="9"/>
      <c r="O8323" s="9"/>
      <c r="P8323" s="9"/>
      <c r="R8323" s="9"/>
      <c r="U8323" s="9"/>
    </row>
    <row r="8324" spans="3:21">
      <c r="C8324" s="9"/>
      <c r="F8324" s="9"/>
      <c r="G8324" s="9"/>
      <c r="I8324" s="9"/>
      <c r="L8324" s="9"/>
      <c r="O8324" s="9"/>
      <c r="P8324" s="9"/>
      <c r="R8324" s="9"/>
      <c r="U8324" s="9"/>
    </row>
    <row r="8325" spans="3:21">
      <c r="C8325" s="9"/>
      <c r="F8325" s="9"/>
      <c r="G8325" s="9"/>
      <c r="I8325" s="9"/>
      <c r="L8325" s="9"/>
      <c r="O8325" s="9"/>
      <c r="P8325" s="9"/>
      <c r="R8325" s="9"/>
      <c r="U8325" s="9"/>
    </row>
    <row r="8326" spans="3:21">
      <c r="C8326" s="9"/>
      <c r="F8326" s="9"/>
      <c r="G8326" s="9"/>
      <c r="I8326" s="9"/>
      <c r="L8326" s="9"/>
      <c r="O8326" s="9"/>
      <c r="P8326" s="9"/>
      <c r="R8326" s="9"/>
      <c r="U8326" s="9"/>
    </row>
    <row r="8327" spans="3:21">
      <c r="C8327" s="9"/>
      <c r="F8327" s="9"/>
      <c r="G8327" s="9"/>
      <c r="I8327" s="9"/>
      <c r="L8327" s="9"/>
      <c r="O8327" s="9"/>
      <c r="P8327" s="9"/>
      <c r="R8327" s="9"/>
      <c r="U8327" s="9"/>
    </row>
    <row r="8328" spans="3:21">
      <c r="C8328" s="9"/>
      <c r="F8328" s="9"/>
      <c r="G8328" s="9"/>
      <c r="I8328" s="9"/>
      <c r="L8328" s="9"/>
      <c r="O8328" s="9"/>
      <c r="P8328" s="9"/>
      <c r="R8328" s="9"/>
      <c r="U8328" s="9"/>
    </row>
    <row r="8329" spans="3:21">
      <c r="C8329" s="9"/>
      <c r="F8329" s="9"/>
      <c r="G8329" s="9"/>
      <c r="I8329" s="9"/>
      <c r="L8329" s="9"/>
      <c r="O8329" s="9"/>
      <c r="P8329" s="9"/>
      <c r="R8329" s="9"/>
      <c r="U8329" s="9"/>
    </row>
    <row r="8330" spans="3:21">
      <c r="C8330" s="9"/>
      <c r="F8330" s="9"/>
      <c r="G8330" s="9"/>
      <c r="I8330" s="9"/>
      <c r="L8330" s="9"/>
      <c r="O8330" s="9"/>
      <c r="P8330" s="9"/>
      <c r="R8330" s="9"/>
      <c r="U8330" s="9"/>
    </row>
    <row r="8331" spans="3:21">
      <c r="C8331" s="9"/>
      <c r="F8331" s="9"/>
      <c r="G8331" s="9"/>
      <c r="I8331" s="9"/>
      <c r="L8331" s="9"/>
      <c r="O8331" s="9"/>
      <c r="P8331" s="9"/>
      <c r="R8331" s="9"/>
      <c r="U8331" s="9"/>
    </row>
    <row r="8332" spans="3:21">
      <c r="C8332" s="9"/>
      <c r="F8332" s="9"/>
      <c r="G8332" s="9"/>
      <c r="I8332" s="9"/>
      <c r="L8332" s="9"/>
      <c r="O8332" s="9"/>
      <c r="P8332" s="9"/>
      <c r="R8332" s="9"/>
      <c r="U8332" s="9"/>
    </row>
    <row r="8333" spans="3:21">
      <c r="C8333" s="9"/>
      <c r="F8333" s="9"/>
      <c r="G8333" s="9"/>
      <c r="I8333" s="9"/>
      <c r="L8333" s="9"/>
      <c r="O8333" s="9"/>
      <c r="P8333" s="9"/>
      <c r="R8333" s="9"/>
      <c r="U8333" s="9"/>
    </row>
    <row r="8334" spans="3:21">
      <c r="C8334" s="9"/>
      <c r="F8334" s="9"/>
      <c r="G8334" s="9"/>
      <c r="I8334" s="9"/>
      <c r="L8334" s="9"/>
      <c r="O8334" s="9"/>
      <c r="P8334" s="9"/>
      <c r="R8334" s="9"/>
      <c r="U8334" s="9"/>
    </row>
    <row r="8335" spans="3:21">
      <c r="C8335" s="9"/>
      <c r="F8335" s="9"/>
      <c r="G8335" s="9"/>
      <c r="I8335" s="9"/>
      <c r="L8335" s="9"/>
      <c r="O8335" s="9"/>
      <c r="P8335" s="9"/>
      <c r="R8335" s="9"/>
      <c r="U8335" s="9"/>
    </row>
    <row r="8336" spans="3:21">
      <c r="C8336" s="9"/>
      <c r="F8336" s="9"/>
      <c r="G8336" s="9"/>
      <c r="I8336" s="9"/>
      <c r="L8336" s="9"/>
      <c r="O8336" s="9"/>
      <c r="P8336" s="9"/>
      <c r="R8336" s="9"/>
      <c r="U8336" s="9"/>
    </row>
    <row r="8337" spans="3:21">
      <c r="C8337" s="9"/>
      <c r="F8337" s="9"/>
      <c r="G8337" s="9"/>
      <c r="I8337" s="9"/>
      <c r="L8337" s="9"/>
      <c r="O8337" s="9"/>
      <c r="P8337" s="9"/>
      <c r="R8337" s="9"/>
      <c r="U8337" s="9"/>
    </row>
    <row r="8338" spans="3:21">
      <c r="C8338" s="9"/>
      <c r="F8338" s="9"/>
      <c r="G8338" s="9"/>
      <c r="I8338" s="9"/>
      <c r="L8338" s="9"/>
      <c r="O8338" s="9"/>
      <c r="P8338" s="9"/>
      <c r="R8338" s="9"/>
      <c r="U8338" s="9"/>
    </row>
    <row r="8339" spans="3:21">
      <c r="C8339" s="9"/>
      <c r="F8339" s="9"/>
      <c r="G8339" s="9"/>
      <c r="I8339" s="9"/>
      <c r="L8339" s="9"/>
      <c r="O8339" s="9"/>
      <c r="P8339" s="9"/>
      <c r="R8339" s="9"/>
      <c r="U8339" s="9"/>
    </row>
    <row r="8340" spans="3:21">
      <c r="C8340" s="9"/>
      <c r="F8340" s="9"/>
      <c r="G8340" s="9"/>
      <c r="I8340" s="9"/>
      <c r="L8340" s="9"/>
      <c r="O8340" s="9"/>
      <c r="P8340" s="9"/>
      <c r="R8340" s="9"/>
      <c r="U8340" s="9"/>
    </row>
    <row r="8341" spans="3:21">
      <c r="C8341" s="9"/>
      <c r="F8341" s="9"/>
      <c r="G8341" s="9"/>
      <c r="I8341" s="9"/>
      <c r="L8341" s="9"/>
      <c r="O8341" s="9"/>
      <c r="P8341" s="9"/>
      <c r="R8341" s="9"/>
      <c r="U8341" s="9"/>
    </row>
    <row r="8342" spans="3:21">
      <c r="C8342" s="9"/>
      <c r="F8342" s="9"/>
      <c r="G8342" s="9"/>
      <c r="I8342" s="9"/>
      <c r="L8342" s="9"/>
      <c r="O8342" s="9"/>
      <c r="P8342" s="9"/>
      <c r="R8342" s="9"/>
      <c r="U8342" s="9"/>
    </row>
    <row r="8343" spans="3:21">
      <c r="C8343" s="9"/>
      <c r="F8343" s="9"/>
      <c r="G8343" s="9"/>
      <c r="I8343" s="9"/>
      <c r="L8343" s="9"/>
      <c r="O8343" s="9"/>
      <c r="P8343" s="9"/>
      <c r="R8343" s="9"/>
      <c r="U8343" s="9"/>
    </row>
    <row r="8344" spans="3:21">
      <c r="C8344" s="9"/>
      <c r="F8344" s="9"/>
      <c r="G8344" s="9"/>
      <c r="I8344" s="9"/>
      <c r="L8344" s="9"/>
      <c r="O8344" s="9"/>
      <c r="P8344" s="9"/>
      <c r="R8344" s="9"/>
      <c r="U8344" s="9"/>
    </row>
    <row r="8345" spans="3:21">
      <c r="C8345" s="9"/>
      <c r="F8345" s="9"/>
      <c r="G8345" s="9"/>
      <c r="I8345" s="9"/>
      <c r="L8345" s="9"/>
      <c r="O8345" s="9"/>
      <c r="P8345" s="9"/>
      <c r="R8345" s="9"/>
      <c r="U8345" s="9"/>
    </row>
    <row r="8346" spans="3:21">
      <c r="C8346" s="9"/>
      <c r="F8346" s="9"/>
      <c r="G8346" s="9"/>
      <c r="I8346" s="9"/>
      <c r="L8346" s="9"/>
      <c r="O8346" s="9"/>
      <c r="P8346" s="9"/>
      <c r="R8346" s="9"/>
      <c r="U8346" s="9"/>
    </row>
    <row r="8347" spans="3:21">
      <c r="C8347" s="9"/>
      <c r="F8347" s="9"/>
      <c r="G8347" s="9"/>
      <c r="I8347" s="9"/>
      <c r="L8347" s="9"/>
      <c r="O8347" s="9"/>
      <c r="P8347" s="9"/>
      <c r="R8347" s="9"/>
      <c r="U8347" s="9"/>
    </row>
    <row r="8348" spans="3:21">
      <c r="C8348" s="9"/>
      <c r="F8348" s="9"/>
      <c r="G8348" s="9"/>
      <c r="I8348" s="9"/>
      <c r="L8348" s="9"/>
      <c r="O8348" s="9"/>
      <c r="P8348" s="9"/>
      <c r="R8348" s="9"/>
      <c r="U8348" s="9"/>
    </row>
    <row r="8349" spans="3:21">
      <c r="C8349" s="9"/>
      <c r="F8349" s="9"/>
      <c r="G8349" s="9"/>
      <c r="I8349" s="9"/>
      <c r="L8349" s="9"/>
      <c r="O8349" s="9"/>
      <c r="P8349" s="9"/>
      <c r="R8349" s="9"/>
      <c r="U8349" s="9"/>
    </row>
    <row r="8350" spans="3:21">
      <c r="C8350" s="9"/>
      <c r="F8350" s="9"/>
      <c r="G8350" s="9"/>
      <c r="I8350" s="9"/>
      <c r="L8350" s="9"/>
      <c r="O8350" s="9"/>
      <c r="P8350" s="9"/>
      <c r="R8350" s="9"/>
      <c r="U8350" s="9"/>
    </row>
    <row r="8351" spans="3:21">
      <c r="C8351" s="9"/>
      <c r="F8351" s="9"/>
      <c r="G8351" s="9"/>
      <c r="I8351" s="9"/>
      <c r="L8351" s="9"/>
      <c r="O8351" s="9"/>
      <c r="P8351" s="9"/>
      <c r="R8351" s="9"/>
      <c r="U8351" s="9"/>
    </row>
    <row r="8352" spans="3:21">
      <c r="C8352" s="9"/>
      <c r="F8352" s="9"/>
      <c r="G8352" s="9"/>
      <c r="I8352" s="9"/>
      <c r="L8352" s="9"/>
      <c r="O8352" s="9"/>
      <c r="P8352" s="9"/>
      <c r="R8352" s="9"/>
      <c r="U8352" s="9"/>
    </row>
    <row r="8353" spans="3:21">
      <c r="C8353" s="9"/>
      <c r="F8353" s="9"/>
      <c r="G8353" s="9"/>
      <c r="I8353" s="9"/>
      <c r="L8353" s="9"/>
      <c r="O8353" s="9"/>
      <c r="P8353" s="9"/>
      <c r="R8353" s="9"/>
      <c r="U8353" s="9"/>
    </row>
    <row r="8354" spans="3:21">
      <c r="C8354" s="9"/>
      <c r="F8354" s="9"/>
      <c r="G8354" s="9"/>
      <c r="I8354" s="9"/>
      <c r="L8354" s="9"/>
      <c r="O8354" s="9"/>
      <c r="P8354" s="9"/>
      <c r="R8354" s="9"/>
      <c r="U8354" s="9"/>
    </row>
    <row r="8355" spans="3:21">
      <c r="C8355" s="9"/>
      <c r="F8355" s="9"/>
      <c r="G8355" s="9"/>
      <c r="I8355" s="9"/>
      <c r="L8355" s="9"/>
      <c r="O8355" s="9"/>
      <c r="P8355" s="9"/>
      <c r="R8355" s="9"/>
      <c r="U8355" s="9"/>
    </row>
    <row r="8356" spans="3:21">
      <c r="C8356" s="9"/>
      <c r="F8356" s="9"/>
      <c r="G8356" s="9"/>
      <c r="I8356" s="9"/>
      <c r="L8356" s="9"/>
      <c r="O8356" s="9"/>
      <c r="P8356" s="9"/>
      <c r="R8356" s="9"/>
      <c r="U8356" s="9"/>
    </row>
    <row r="8357" spans="3:21">
      <c r="C8357" s="9"/>
      <c r="F8357" s="9"/>
      <c r="G8357" s="9"/>
      <c r="I8357" s="9"/>
      <c r="L8357" s="9"/>
      <c r="O8357" s="9"/>
      <c r="P8357" s="9"/>
      <c r="R8357" s="9"/>
      <c r="U8357" s="9"/>
    </row>
    <row r="8358" spans="3:21">
      <c r="C8358" s="9"/>
      <c r="F8358" s="9"/>
      <c r="G8358" s="9"/>
      <c r="I8358" s="9"/>
      <c r="L8358" s="9"/>
      <c r="O8358" s="9"/>
      <c r="P8358" s="9"/>
      <c r="R8358" s="9"/>
      <c r="U8358" s="9"/>
    </row>
    <row r="8359" spans="3:21">
      <c r="C8359" s="9"/>
      <c r="F8359" s="9"/>
      <c r="G8359" s="9"/>
      <c r="I8359" s="9"/>
      <c r="L8359" s="9"/>
      <c r="O8359" s="9"/>
      <c r="P8359" s="9"/>
      <c r="R8359" s="9"/>
      <c r="U8359" s="9"/>
    </row>
    <row r="8360" spans="3:21">
      <c r="C8360" s="9"/>
      <c r="F8360" s="9"/>
      <c r="G8360" s="9"/>
      <c r="I8360" s="9"/>
      <c r="L8360" s="9"/>
      <c r="O8360" s="9"/>
      <c r="P8360" s="9"/>
      <c r="R8360" s="9"/>
      <c r="U8360" s="9"/>
    </row>
    <row r="8361" spans="3:21">
      <c r="C8361" s="9"/>
      <c r="F8361" s="9"/>
      <c r="G8361" s="9"/>
      <c r="I8361" s="9"/>
      <c r="L8361" s="9"/>
      <c r="O8361" s="9"/>
      <c r="P8361" s="9"/>
      <c r="R8361" s="9"/>
      <c r="U8361" s="9"/>
    </row>
    <row r="8362" spans="3:21">
      <c r="C8362" s="9"/>
      <c r="F8362" s="9"/>
      <c r="G8362" s="9"/>
      <c r="I8362" s="9"/>
      <c r="L8362" s="9"/>
      <c r="O8362" s="9"/>
      <c r="P8362" s="9"/>
      <c r="R8362" s="9"/>
      <c r="U8362" s="9"/>
    </row>
    <row r="8363" spans="3:21">
      <c r="C8363" s="9"/>
      <c r="F8363" s="9"/>
      <c r="G8363" s="9"/>
      <c r="I8363" s="9"/>
      <c r="L8363" s="9"/>
      <c r="O8363" s="9"/>
      <c r="P8363" s="9"/>
      <c r="R8363" s="9"/>
      <c r="U8363" s="9"/>
    </row>
    <row r="8364" spans="3:21">
      <c r="C8364" s="9"/>
      <c r="F8364" s="9"/>
      <c r="G8364" s="9"/>
      <c r="I8364" s="9"/>
      <c r="L8364" s="9"/>
      <c r="O8364" s="9"/>
      <c r="P8364" s="9"/>
      <c r="R8364" s="9"/>
      <c r="U8364" s="9"/>
    </row>
    <row r="8365" spans="3:21">
      <c r="C8365" s="9"/>
      <c r="F8365" s="9"/>
      <c r="G8365" s="9"/>
      <c r="I8365" s="9"/>
      <c r="L8365" s="9"/>
      <c r="O8365" s="9"/>
      <c r="P8365" s="9"/>
      <c r="R8365" s="9"/>
      <c r="U8365" s="9"/>
    </row>
    <row r="8366" spans="3:21">
      <c r="C8366" s="9"/>
      <c r="F8366" s="9"/>
      <c r="G8366" s="9"/>
      <c r="I8366" s="9"/>
      <c r="L8366" s="9"/>
      <c r="O8366" s="9"/>
      <c r="P8366" s="9"/>
      <c r="R8366" s="9"/>
      <c r="U8366" s="9"/>
    </row>
    <row r="8367" spans="3:21">
      <c r="C8367" s="9"/>
      <c r="F8367" s="9"/>
      <c r="G8367" s="9"/>
      <c r="I8367" s="9"/>
      <c r="L8367" s="9"/>
      <c r="O8367" s="9"/>
      <c r="P8367" s="9"/>
      <c r="R8367" s="9"/>
      <c r="U8367" s="9"/>
    </row>
    <row r="8368" spans="3:21">
      <c r="C8368" s="9"/>
      <c r="F8368" s="9"/>
      <c r="G8368" s="9"/>
      <c r="I8368" s="9"/>
      <c r="L8368" s="9"/>
      <c r="O8368" s="9"/>
      <c r="P8368" s="9"/>
      <c r="R8368" s="9"/>
      <c r="U8368" s="9"/>
    </row>
    <row r="8369" spans="3:21">
      <c r="C8369" s="9"/>
      <c r="F8369" s="9"/>
      <c r="G8369" s="9"/>
      <c r="I8369" s="9"/>
      <c r="L8369" s="9"/>
      <c r="O8369" s="9"/>
      <c r="P8369" s="9"/>
      <c r="R8369" s="9"/>
      <c r="U8369" s="9"/>
    </row>
    <row r="8370" spans="3:21">
      <c r="C8370" s="9"/>
      <c r="F8370" s="9"/>
      <c r="G8370" s="9"/>
      <c r="I8370" s="9"/>
      <c r="L8370" s="9"/>
      <c r="O8370" s="9"/>
      <c r="P8370" s="9"/>
      <c r="R8370" s="9"/>
      <c r="U8370" s="9"/>
    </row>
    <row r="8371" spans="3:21">
      <c r="C8371" s="9"/>
      <c r="F8371" s="9"/>
      <c r="G8371" s="9"/>
      <c r="I8371" s="9"/>
      <c r="L8371" s="9"/>
      <c r="O8371" s="9"/>
      <c r="P8371" s="9"/>
      <c r="R8371" s="9"/>
      <c r="U8371" s="9"/>
    </row>
    <row r="8372" spans="3:21">
      <c r="C8372" s="9"/>
      <c r="F8372" s="9"/>
      <c r="G8372" s="9"/>
      <c r="I8372" s="9"/>
      <c r="L8372" s="9"/>
      <c r="O8372" s="9"/>
      <c r="P8372" s="9"/>
      <c r="R8372" s="9"/>
      <c r="U8372" s="9"/>
    </row>
    <row r="8373" spans="3:21">
      <c r="C8373" s="9"/>
      <c r="F8373" s="9"/>
      <c r="G8373" s="9"/>
      <c r="I8373" s="9"/>
      <c r="L8373" s="9"/>
      <c r="O8373" s="9"/>
      <c r="P8373" s="9"/>
      <c r="R8373" s="9"/>
      <c r="U8373" s="9"/>
    </row>
    <row r="8374" spans="3:21">
      <c r="C8374" s="9"/>
      <c r="F8374" s="9"/>
      <c r="G8374" s="9"/>
      <c r="I8374" s="9"/>
      <c r="L8374" s="9"/>
      <c r="O8374" s="9"/>
      <c r="P8374" s="9"/>
      <c r="R8374" s="9"/>
      <c r="U8374" s="9"/>
    </row>
    <row r="8375" spans="3:21">
      <c r="C8375" s="9"/>
      <c r="F8375" s="9"/>
      <c r="G8375" s="9"/>
      <c r="I8375" s="9"/>
      <c r="L8375" s="9"/>
      <c r="O8375" s="9"/>
      <c r="P8375" s="9"/>
      <c r="R8375" s="9"/>
      <c r="U8375" s="9"/>
    </row>
    <row r="8376" spans="3:21">
      <c r="C8376" s="9"/>
      <c r="F8376" s="9"/>
      <c r="G8376" s="9"/>
      <c r="I8376" s="9"/>
      <c r="L8376" s="9"/>
      <c r="O8376" s="9"/>
      <c r="P8376" s="9"/>
      <c r="R8376" s="9"/>
      <c r="U8376" s="9"/>
    </row>
    <row r="8377" spans="3:21">
      <c r="C8377" s="9"/>
      <c r="F8377" s="9"/>
      <c r="G8377" s="9"/>
      <c r="I8377" s="9"/>
      <c r="L8377" s="9"/>
      <c r="O8377" s="9"/>
      <c r="P8377" s="9"/>
      <c r="R8377" s="9"/>
      <c r="U8377" s="9"/>
    </row>
    <row r="8378" spans="3:21">
      <c r="C8378" s="9"/>
      <c r="F8378" s="9"/>
      <c r="G8378" s="9"/>
      <c r="I8378" s="9"/>
      <c r="L8378" s="9"/>
      <c r="O8378" s="9"/>
      <c r="P8378" s="9"/>
      <c r="R8378" s="9"/>
      <c r="U8378" s="9"/>
    </row>
    <row r="8379" spans="3:21">
      <c r="C8379" s="9"/>
      <c r="F8379" s="9"/>
      <c r="G8379" s="9"/>
      <c r="I8379" s="9"/>
      <c r="L8379" s="9"/>
      <c r="O8379" s="9"/>
      <c r="P8379" s="9"/>
      <c r="R8379" s="9"/>
      <c r="U8379" s="9"/>
    </row>
    <row r="8380" spans="3:21">
      <c r="C8380" s="9"/>
      <c r="F8380" s="9"/>
      <c r="G8380" s="9"/>
      <c r="I8380" s="9"/>
      <c r="L8380" s="9"/>
      <c r="O8380" s="9"/>
      <c r="P8380" s="9"/>
      <c r="R8380" s="9"/>
      <c r="U8380" s="9"/>
    </row>
    <row r="8381" spans="3:21">
      <c r="C8381" s="9"/>
      <c r="F8381" s="9"/>
      <c r="G8381" s="9"/>
      <c r="I8381" s="9"/>
      <c r="L8381" s="9"/>
      <c r="O8381" s="9"/>
      <c r="P8381" s="9"/>
      <c r="R8381" s="9"/>
      <c r="U8381" s="9"/>
    </row>
    <row r="8382" spans="3:21">
      <c r="C8382" s="9"/>
      <c r="F8382" s="9"/>
      <c r="G8382" s="9"/>
      <c r="I8382" s="9"/>
      <c r="L8382" s="9"/>
      <c r="O8382" s="9"/>
      <c r="P8382" s="9"/>
      <c r="R8382" s="9"/>
      <c r="U8382" s="9"/>
    </row>
    <row r="8383" spans="3:21">
      <c r="C8383" s="9"/>
      <c r="F8383" s="9"/>
      <c r="G8383" s="9"/>
      <c r="I8383" s="9"/>
      <c r="L8383" s="9"/>
      <c r="O8383" s="9"/>
      <c r="P8383" s="9"/>
      <c r="R8383" s="9"/>
      <c r="U8383" s="9"/>
    </row>
    <row r="8384" spans="3:21">
      <c r="C8384" s="9"/>
      <c r="F8384" s="9"/>
      <c r="G8384" s="9"/>
      <c r="I8384" s="9"/>
      <c r="L8384" s="9"/>
      <c r="O8384" s="9"/>
      <c r="P8384" s="9"/>
      <c r="R8384" s="9"/>
      <c r="U8384" s="9"/>
    </row>
    <row r="8385" spans="3:21">
      <c r="C8385" s="9"/>
      <c r="F8385" s="9"/>
      <c r="G8385" s="9"/>
      <c r="I8385" s="9"/>
      <c r="L8385" s="9"/>
      <c r="O8385" s="9"/>
      <c r="P8385" s="9"/>
      <c r="R8385" s="9"/>
      <c r="U8385" s="9"/>
    </row>
    <row r="8386" spans="3:21">
      <c r="C8386" s="9"/>
      <c r="F8386" s="9"/>
      <c r="G8386" s="9"/>
      <c r="I8386" s="9"/>
      <c r="L8386" s="9"/>
      <c r="O8386" s="9"/>
      <c r="P8386" s="9"/>
      <c r="R8386" s="9"/>
      <c r="U8386" s="9"/>
    </row>
    <row r="8387" spans="3:21">
      <c r="C8387" s="9"/>
      <c r="F8387" s="9"/>
      <c r="G8387" s="9"/>
      <c r="I8387" s="9"/>
      <c r="L8387" s="9"/>
      <c r="O8387" s="9"/>
      <c r="P8387" s="9"/>
      <c r="R8387" s="9"/>
      <c r="U8387" s="9"/>
    </row>
    <row r="8388" spans="3:21">
      <c r="C8388" s="9"/>
      <c r="F8388" s="9"/>
      <c r="G8388" s="9"/>
      <c r="I8388" s="9"/>
      <c r="L8388" s="9"/>
      <c r="O8388" s="9"/>
      <c r="P8388" s="9"/>
      <c r="R8388" s="9"/>
      <c r="U8388" s="9"/>
    </row>
    <row r="8389" spans="3:21">
      <c r="C8389" s="9"/>
      <c r="F8389" s="9"/>
      <c r="G8389" s="9"/>
      <c r="I8389" s="9"/>
      <c r="L8389" s="9"/>
      <c r="O8389" s="9"/>
      <c r="P8389" s="9"/>
      <c r="R8389" s="9"/>
      <c r="U8389" s="9"/>
    </row>
    <row r="8390" spans="3:21">
      <c r="C8390" s="9"/>
      <c r="F8390" s="9"/>
      <c r="G8390" s="9"/>
      <c r="I8390" s="9"/>
      <c r="L8390" s="9"/>
      <c r="O8390" s="9"/>
      <c r="P8390" s="9"/>
      <c r="R8390" s="9"/>
      <c r="U8390" s="9"/>
    </row>
    <row r="8391" spans="3:21">
      <c r="C8391" s="9"/>
      <c r="F8391" s="9"/>
      <c r="G8391" s="9"/>
      <c r="I8391" s="9"/>
      <c r="L8391" s="9"/>
      <c r="O8391" s="9"/>
      <c r="P8391" s="9"/>
      <c r="R8391" s="9"/>
      <c r="U8391" s="9"/>
    </row>
    <row r="8392" spans="3:21">
      <c r="C8392" s="9"/>
      <c r="F8392" s="9"/>
      <c r="G8392" s="9"/>
      <c r="I8392" s="9"/>
      <c r="L8392" s="9"/>
      <c r="O8392" s="9"/>
      <c r="P8392" s="9"/>
      <c r="R8392" s="9"/>
      <c r="U8392" s="9"/>
    </row>
    <row r="8393" spans="3:21">
      <c r="C8393" s="9"/>
      <c r="F8393" s="9"/>
      <c r="G8393" s="9"/>
      <c r="I8393" s="9"/>
      <c r="L8393" s="9"/>
      <c r="O8393" s="9"/>
      <c r="P8393" s="9"/>
      <c r="R8393" s="9"/>
      <c r="U8393" s="9"/>
    </row>
    <row r="8394" spans="3:21">
      <c r="C8394" s="9"/>
      <c r="F8394" s="9"/>
      <c r="G8394" s="9"/>
      <c r="I8394" s="9"/>
      <c r="L8394" s="9"/>
      <c r="O8394" s="9"/>
      <c r="P8394" s="9"/>
      <c r="R8394" s="9"/>
      <c r="U8394" s="9"/>
    </row>
    <row r="8395" spans="3:21">
      <c r="C8395" s="9"/>
      <c r="F8395" s="9"/>
      <c r="G8395" s="9"/>
      <c r="I8395" s="9"/>
      <c r="L8395" s="9"/>
      <c r="O8395" s="9"/>
      <c r="P8395" s="9"/>
      <c r="R8395" s="9"/>
      <c r="U8395" s="9"/>
    </row>
    <row r="8396" spans="3:21">
      <c r="C8396" s="9"/>
      <c r="F8396" s="9"/>
      <c r="G8396" s="9"/>
      <c r="I8396" s="9"/>
      <c r="L8396" s="9"/>
      <c r="O8396" s="9"/>
      <c r="P8396" s="9"/>
      <c r="R8396" s="9"/>
      <c r="U8396" s="9"/>
    </row>
    <row r="8397" spans="3:21">
      <c r="C8397" s="9"/>
      <c r="F8397" s="9"/>
      <c r="G8397" s="9"/>
      <c r="I8397" s="9"/>
      <c r="L8397" s="9"/>
      <c r="O8397" s="9"/>
      <c r="P8397" s="9"/>
      <c r="R8397" s="9"/>
      <c r="U8397" s="9"/>
    </row>
    <row r="8398" spans="3:21">
      <c r="C8398" s="9"/>
      <c r="F8398" s="9"/>
      <c r="G8398" s="9"/>
      <c r="I8398" s="9"/>
      <c r="L8398" s="9"/>
      <c r="O8398" s="9"/>
      <c r="P8398" s="9"/>
      <c r="R8398" s="9"/>
      <c r="U8398" s="9"/>
    </row>
    <row r="8399" spans="3:21">
      <c r="C8399" s="9"/>
      <c r="F8399" s="9"/>
      <c r="G8399" s="9"/>
      <c r="I8399" s="9"/>
      <c r="L8399" s="9"/>
      <c r="O8399" s="9"/>
      <c r="P8399" s="9"/>
      <c r="R8399" s="9"/>
      <c r="U8399" s="9"/>
    </row>
    <row r="8400" spans="3:21">
      <c r="C8400" s="9"/>
      <c r="F8400" s="9"/>
      <c r="G8400" s="9"/>
      <c r="I8400" s="9"/>
      <c r="L8400" s="9"/>
      <c r="O8400" s="9"/>
      <c r="P8400" s="9"/>
      <c r="R8400" s="9"/>
      <c r="U8400" s="9"/>
    </row>
    <row r="8401" spans="3:21">
      <c r="C8401" s="9"/>
      <c r="F8401" s="9"/>
      <c r="G8401" s="9"/>
      <c r="I8401" s="9"/>
      <c r="L8401" s="9"/>
      <c r="O8401" s="9"/>
      <c r="P8401" s="9"/>
      <c r="R8401" s="9"/>
      <c r="U8401" s="9"/>
    </row>
    <row r="8402" spans="3:21">
      <c r="C8402" s="9"/>
      <c r="F8402" s="9"/>
      <c r="G8402" s="9"/>
      <c r="I8402" s="9"/>
      <c r="L8402" s="9"/>
      <c r="O8402" s="9"/>
      <c r="P8402" s="9"/>
      <c r="R8402" s="9"/>
      <c r="U8402" s="9"/>
    </row>
    <row r="8403" spans="3:21">
      <c r="C8403" s="9"/>
      <c r="F8403" s="9"/>
      <c r="G8403" s="9"/>
      <c r="I8403" s="9"/>
      <c r="L8403" s="9"/>
      <c r="O8403" s="9"/>
      <c r="P8403" s="9"/>
      <c r="R8403" s="9"/>
      <c r="U8403" s="9"/>
    </row>
    <row r="8404" spans="3:21">
      <c r="C8404" s="9"/>
      <c r="F8404" s="9"/>
      <c r="G8404" s="9"/>
      <c r="I8404" s="9"/>
      <c r="L8404" s="9"/>
      <c r="O8404" s="9"/>
      <c r="P8404" s="9"/>
      <c r="R8404" s="9"/>
      <c r="U8404" s="9"/>
    </row>
    <row r="8405" spans="3:21">
      <c r="C8405" s="9"/>
      <c r="F8405" s="9"/>
      <c r="G8405" s="9"/>
      <c r="I8405" s="9"/>
      <c r="L8405" s="9"/>
      <c r="O8405" s="9"/>
      <c r="P8405" s="9"/>
      <c r="R8405" s="9"/>
      <c r="U8405" s="9"/>
    </row>
    <row r="8406" spans="3:21">
      <c r="C8406" s="9"/>
      <c r="F8406" s="9"/>
      <c r="G8406" s="9"/>
      <c r="I8406" s="9"/>
      <c r="L8406" s="9"/>
      <c r="O8406" s="9"/>
      <c r="P8406" s="9"/>
      <c r="R8406" s="9"/>
      <c r="U8406" s="9"/>
    </row>
    <row r="8407" spans="3:21">
      <c r="C8407" s="9"/>
      <c r="F8407" s="9"/>
      <c r="G8407" s="9"/>
      <c r="I8407" s="9"/>
      <c r="L8407" s="9"/>
      <c r="O8407" s="9"/>
      <c r="P8407" s="9"/>
      <c r="R8407" s="9"/>
      <c r="U8407" s="9"/>
    </row>
    <row r="8408" spans="3:21">
      <c r="C8408" s="9"/>
      <c r="F8408" s="9"/>
      <c r="G8408" s="9"/>
      <c r="I8408" s="9"/>
      <c r="L8408" s="9"/>
      <c r="O8408" s="9"/>
      <c r="P8408" s="9"/>
      <c r="R8408" s="9"/>
      <c r="U8408" s="9"/>
    </row>
    <row r="8409" spans="3:21">
      <c r="C8409" s="9"/>
      <c r="F8409" s="9"/>
      <c r="G8409" s="9"/>
      <c r="I8409" s="9"/>
      <c r="L8409" s="9"/>
      <c r="O8409" s="9"/>
      <c r="P8409" s="9"/>
      <c r="R8409" s="9"/>
      <c r="U8409" s="9"/>
    </row>
    <row r="8410" spans="3:21">
      <c r="C8410" s="9"/>
      <c r="F8410" s="9"/>
      <c r="G8410" s="9"/>
      <c r="I8410" s="9"/>
      <c r="L8410" s="9"/>
      <c r="O8410" s="9"/>
      <c r="P8410" s="9"/>
      <c r="R8410" s="9"/>
      <c r="U8410" s="9"/>
    </row>
    <row r="8411" spans="3:21">
      <c r="C8411" s="9"/>
      <c r="F8411" s="9"/>
      <c r="G8411" s="9"/>
      <c r="I8411" s="9"/>
      <c r="L8411" s="9"/>
      <c r="O8411" s="9"/>
      <c r="P8411" s="9"/>
      <c r="R8411" s="9"/>
      <c r="U8411" s="9"/>
    </row>
    <row r="8412" spans="3:21">
      <c r="C8412" s="9"/>
      <c r="F8412" s="9"/>
      <c r="G8412" s="9"/>
      <c r="I8412" s="9"/>
      <c r="L8412" s="9"/>
      <c r="O8412" s="9"/>
      <c r="P8412" s="9"/>
      <c r="R8412" s="9"/>
      <c r="U8412" s="9"/>
    </row>
    <row r="8413" spans="3:21">
      <c r="C8413" s="9"/>
      <c r="F8413" s="9"/>
      <c r="G8413" s="9"/>
      <c r="I8413" s="9"/>
      <c r="L8413" s="9"/>
      <c r="O8413" s="9"/>
      <c r="P8413" s="9"/>
      <c r="R8413" s="9"/>
      <c r="U8413" s="9"/>
    </row>
    <row r="8414" spans="3:21">
      <c r="C8414" s="9"/>
      <c r="F8414" s="9"/>
      <c r="G8414" s="9"/>
      <c r="I8414" s="9"/>
      <c r="L8414" s="9"/>
      <c r="O8414" s="9"/>
      <c r="P8414" s="9"/>
      <c r="R8414" s="9"/>
      <c r="U8414" s="9"/>
    </row>
    <row r="8415" spans="3:21">
      <c r="C8415" s="9"/>
      <c r="F8415" s="9"/>
      <c r="G8415" s="9"/>
      <c r="I8415" s="9"/>
      <c r="L8415" s="9"/>
      <c r="O8415" s="9"/>
      <c r="P8415" s="9"/>
      <c r="R8415" s="9"/>
      <c r="U8415" s="9"/>
    </row>
    <row r="8416" spans="3:21">
      <c r="C8416" s="9"/>
      <c r="F8416" s="9"/>
      <c r="G8416" s="9"/>
      <c r="I8416" s="9"/>
      <c r="L8416" s="9"/>
      <c r="O8416" s="9"/>
      <c r="P8416" s="9"/>
      <c r="R8416" s="9"/>
      <c r="U8416" s="9"/>
    </row>
    <row r="8417" spans="3:21">
      <c r="C8417" s="9"/>
      <c r="F8417" s="9"/>
      <c r="G8417" s="9"/>
      <c r="I8417" s="9"/>
      <c r="L8417" s="9"/>
      <c r="O8417" s="9"/>
      <c r="P8417" s="9"/>
      <c r="R8417" s="9"/>
      <c r="U8417" s="9"/>
    </row>
    <row r="8418" spans="3:21">
      <c r="C8418" s="9"/>
      <c r="F8418" s="9"/>
      <c r="G8418" s="9"/>
      <c r="I8418" s="9"/>
      <c r="L8418" s="9"/>
      <c r="O8418" s="9"/>
      <c r="P8418" s="9"/>
      <c r="R8418" s="9"/>
      <c r="U8418" s="9"/>
    </row>
    <row r="8419" spans="3:21">
      <c r="C8419" s="9"/>
      <c r="F8419" s="9"/>
      <c r="G8419" s="9"/>
      <c r="I8419" s="9"/>
      <c r="L8419" s="9"/>
      <c r="O8419" s="9"/>
      <c r="P8419" s="9"/>
      <c r="R8419" s="9"/>
      <c r="U8419" s="9"/>
    </row>
    <row r="8420" spans="3:21">
      <c r="C8420" s="9"/>
      <c r="F8420" s="9"/>
      <c r="G8420" s="9"/>
      <c r="I8420" s="9"/>
      <c r="L8420" s="9"/>
      <c r="O8420" s="9"/>
      <c r="P8420" s="9"/>
      <c r="R8420" s="9"/>
      <c r="U8420" s="9"/>
    </row>
    <row r="8421" spans="3:21">
      <c r="C8421" s="9"/>
      <c r="F8421" s="9"/>
      <c r="G8421" s="9"/>
      <c r="I8421" s="9"/>
      <c r="L8421" s="9"/>
      <c r="O8421" s="9"/>
      <c r="P8421" s="9"/>
      <c r="R8421" s="9"/>
      <c r="U8421" s="9"/>
    </row>
    <row r="8422" spans="3:21">
      <c r="C8422" s="9"/>
      <c r="F8422" s="9"/>
      <c r="G8422" s="9"/>
      <c r="I8422" s="9"/>
      <c r="L8422" s="9"/>
      <c r="O8422" s="9"/>
      <c r="P8422" s="9"/>
      <c r="R8422" s="9"/>
      <c r="U8422" s="9"/>
    </row>
    <row r="8423" spans="3:21">
      <c r="C8423" s="9"/>
      <c r="F8423" s="9"/>
      <c r="G8423" s="9"/>
      <c r="I8423" s="9"/>
      <c r="L8423" s="9"/>
      <c r="O8423" s="9"/>
      <c r="P8423" s="9"/>
      <c r="R8423" s="9"/>
      <c r="U8423" s="9"/>
    </row>
    <row r="8424" spans="3:21">
      <c r="C8424" s="9"/>
      <c r="F8424" s="9"/>
      <c r="G8424" s="9"/>
      <c r="I8424" s="9"/>
      <c r="L8424" s="9"/>
      <c r="O8424" s="9"/>
      <c r="P8424" s="9"/>
      <c r="R8424" s="9"/>
      <c r="U8424" s="9"/>
    </row>
    <row r="8425" spans="3:21">
      <c r="C8425" s="9"/>
      <c r="F8425" s="9"/>
      <c r="G8425" s="9"/>
      <c r="I8425" s="9"/>
      <c r="L8425" s="9"/>
      <c r="O8425" s="9"/>
      <c r="P8425" s="9"/>
      <c r="R8425" s="9"/>
      <c r="U8425" s="9"/>
    </row>
    <row r="8426" spans="3:21">
      <c r="C8426" s="9"/>
      <c r="F8426" s="9"/>
      <c r="G8426" s="9"/>
      <c r="I8426" s="9"/>
      <c r="L8426" s="9"/>
      <c r="O8426" s="9"/>
      <c r="P8426" s="9"/>
      <c r="R8426" s="9"/>
      <c r="U8426" s="9"/>
    </row>
    <row r="8427" spans="3:21">
      <c r="C8427" s="9"/>
      <c r="F8427" s="9"/>
      <c r="G8427" s="9"/>
      <c r="I8427" s="9"/>
      <c r="L8427" s="9"/>
      <c r="O8427" s="9"/>
      <c r="P8427" s="9"/>
      <c r="R8427" s="9"/>
      <c r="U8427" s="9"/>
    </row>
    <row r="8428" spans="3:21">
      <c r="C8428" s="9"/>
      <c r="F8428" s="9"/>
      <c r="G8428" s="9"/>
      <c r="I8428" s="9"/>
      <c r="L8428" s="9"/>
      <c r="O8428" s="9"/>
      <c r="P8428" s="9"/>
      <c r="R8428" s="9"/>
      <c r="U8428" s="9"/>
    </row>
    <row r="8429" spans="3:21">
      <c r="C8429" s="9"/>
      <c r="F8429" s="9"/>
      <c r="G8429" s="9"/>
      <c r="I8429" s="9"/>
      <c r="L8429" s="9"/>
      <c r="O8429" s="9"/>
      <c r="P8429" s="9"/>
      <c r="R8429" s="9"/>
      <c r="U8429" s="9"/>
    </row>
    <row r="8430" spans="3:21">
      <c r="C8430" s="9"/>
      <c r="F8430" s="9"/>
      <c r="G8430" s="9"/>
      <c r="I8430" s="9"/>
      <c r="L8430" s="9"/>
      <c r="O8430" s="9"/>
      <c r="P8430" s="9"/>
      <c r="R8430" s="9"/>
      <c r="U8430" s="9"/>
    </row>
    <row r="8431" spans="3:21">
      <c r="C8431" s="9"/>
      <c r="F8431" s="9"/>
      <c r="G8431" s="9"/>
      <c r="I8431" s="9"/>
      <c r="L8431" s="9"/>
      <c r="O8431" s="9"/>
      <c r="P8431" s="9"/>
      <c r="R8431" s="9"/>
      <c r="U8431" s="9"/>
    </row>
    <row r="8432" spans="3:21">
      <c r="C8432" s="9"/>
      <c r="F8432" s="9"/>
      <c r="G8432" s="9"/>
      <c r="I8432" s="9"/>
      <c r="L8432" s="9"/>
      <c r="O8432" s="9"/>
      <c r="P8432" s="9"/>
      <c r="R8432" s="9"/>
      <c r="U8432" s="9"/>
    </row>
    <row r="8433" spans="3:21">
      <c r="C8433" s="9"/>
      <c r="F8433" s="9"/>
      <c r="G8433" s="9"/>
      <c r="I8433" s="9"/>
      <c r="L8433" s="9"/>
      <c r="O8433" s="9"/>
      <c r="P8433" s="9"/>
      <c r="R8433" s="9"/>
      <c r="U8433" s="9"/>
    </row>
    <row r="8434" spans="3:21">
      <c r="C8434" s="9"/>
      <c r="F8434" s="9"/>
      <c r="G8434" s="9"/>
      <c r="I8434" s="9"/>
      <c r="L8434" s="9"/>
      <c r="O8434" s="9"/>
      <c r="P8434" s="9"/>
      <c r="R8434" s="9"/>
      <c r="U8434" s="9"/>
    </row>
    <row r="8435" spans="3:21">
      <c r="C8435" s="9"/>
      <c r="F8435" s="9"/>
      <c r="G8435" s="9"/>
      <c r="I8435" s="9"/>
      <c r="L8435" s="9"/>
      <c r="O8435" s="9"/>
      <c r="P8435" s="9"/>
      <c r="R8435" s="9"/>
      <c r="U8435" s="9"/>
    </row>
    <row r="8436" spans="3:21">
      <c r="C8436" s="9"/>
      <c r="F8436" s="9"/>
      <c r="G8436" s="9"/>
      <c r="I8436" s="9"/>
      <c r="L8436" s="9"/>
      <c r="O8436" s="9"/>
      <c r="P8436" s="9"/>
      <c r="R8436" s="9"/>
      <c r="U8436" s="9"/>
    </row>
    <row r="8437" spans="3:21">
      <c r="C8437" s="9"/>
      <c r="F8437" s="9"/>
      <c r="G8437" s="9"/>
      <c r="I8437" s="9"/>
      <c r="L8437" s="9"/>
      <c r="O8437" s="9"/>
      <c r="P8437" s="9"/>
      <c r="R8437" s="9"/>
      <c r="U8437" s="9"/>
    </row>
    <row r="8438" spans="3:21">
      <c r="C8438" s="9"/>
      <c r="F8438" s="9"/>
      <c r="G8438" s="9"/>
      <c r="I8438" s="9"/>
      <c r="L8438" s="9"/>
      <c r="O8438" s="9"/>
      <c r="P8438" s="9"/>
      <c r="R8438" s="9"/>
      <c r="U8438" s="9"/>
    </row>
    <row r="8439" spans="3:21">
      <c r="C8439" s="9"/>
      <c r="F8439" s="9"/>
      <c r="G8439" s="9"/>
      <c r="I8439" s="9"/>
      <c r="L8439" s="9"/>
      <c r="O8439" s="9"/>
      <c r="P8439" s="9"/>
      <c r="R8439" s="9"/>
      <c r="U8439" s="9"/>
    </row>
    <row r="8440" spans="3:21">
      <c r="C8440" s="9"/>
      <c r="F8440" s="9"/>
      <c r="G8440" s="9"/>
      <c r="I8440" s="9"/>
      <c r="L8440" s="9"/>
      <c r="O8440" s="9"/>
      <c r="P8440" s="9"/>
      <c r="R8440" s="9"/>
      <c r="U8440" s="9"/>
    </row>
    <row r="8441" spans="3:21">
      <c r="C8441" s="9"/>
      <c r="F8441" s="9"/>
      <c r="G8441" s="9"/>
      <c r="I8441" s="9"/>
      <c r="L8441" s="9"/>
      <c r="O8441" s="9"/>
      <c r="P8441" s="9"/>
      <c r="R8441" s="9"/>
      <c r="U8441" s="9"/>
    </row>
    <row r="8442" spans="3:21">
      <c r="C8442" s="9"/>
      <c r="F8442" s="9"/>
      <c r="G8442" s="9"/>
      <c r="I8442" s="9"/>
      <c r="L8442" s="9"/>
      <c r="O8442" s="9"/>
      <c r="P8442" s="9"/>
      <c r="R8442" s="9"/>
      <c r="U8442" s="9"/>
    </row>
    <row r="8443" spans="3:21">
      <c r="C8443" s="9"/>
      <c r="F8443" s="9"/>
      <c r="G8443" s="9"/>
      <c r="I8443" s="9"/>
      <c r="L8443" s="9"/>
      <c r="O8443" s="9"/>
      <c r="P8443" s="9"/>
      <c r="R8443" s="9"/>
      <c r="U8443" s="9"/>
    </row>
    <row r="8444" spans="3:21">
      <c r="C8444" s="9"/>
      <c r="F8444" s="9"/>
      <c r="G8444" s="9"/>
      <c r="I8444" s="9"/>
      <c r="L8444" s="9"/>
      <c r="O8444" s="9"/>
      <c r="P8444" s="9"/>
      <c r="R8444" s="9"/>
      <c r="U8444" s="9"/>
    </row>
    <row r="8445" spans="3:21">
      <c r="C8445" s="9"/>
      <c r="F8445" s="9"/>
      <c r="G8445" s="9"/>
      <c r="I8445" s="9"/>
      <c r="L8445" s="9"/>
      <c r="O8445" s="9"/>
      <c r="P8445" s="9"/>
      <c r="R8445" s="9"/>
      <c r="U8445" s="9"/>
    </row>
    <row r="8446" spans="3:21">
      <c r="C8446" s="9"/>
      <c r="F8446" s="9"/>
      <c r="G8446" s="9"/>
      <c r="I8446" s="9"/>
      <c r="L8446" s="9"/>
      <c r="O8446" s="9"/>
      <c r="P8446" s="9"/>
      <c r="R8446" s="9"/>
      <c r="U8446" s="9"/>
    </row>
    <row r="8447" spans="3:21">
      <c r="C8447" s="9"/>
      <c r="F8447" s="9"/>
      <c r="G8447" s="9"/>
      <c r="I8447" s="9"/>
      <c r="L8447" s="9"/>
      <c r="O8447" s="9"/>
      <c r="P8447" s="9"/>
      <c r="R8447" s="9"/>
      <c r="U8447" s="9"/>
    </row>
    <row r="8448" spans="3:21">
      <c r="C8448" s="9"/>
      <c r="F8448" s="9"/>
      <c r="G8448" s="9"/>
      <c r="I8448" s="9"/>
      <c r="L8448" s="9"/>
      <c r="O8448" s="9"/>
      <c r="P8448" s="9"/>
      <c r="R8448" s="9"/>
      <c r="U8448" s="9"/>
    </row>
    <row r="8449" spans="3:21">
      <c r="C8449" s="9"/>
      <c r="F8449" s="9"/>
      <c r="G8449" s="9"/>
      <c r="I8449" s="9"/>
      <c r="L8449" s="9"/>
      <c r="O8449" s="9"/>
      <c r="P8449" s="9"/>
      <c r="R8449" s="9"/>
      <c r="U8449" s="9"/>
    </row>
    <row r="8450" spans="3:21">
      <c r="C8450" s="9"/>
      <c r="F8450" s="9"/>
      <c r="G8450" s="9"/>
      <c r="I8450" s="9"/>
      <c r="L8450" s="9"/>
      <c r="O8450" s="9"/>
      <c r="P8450" s="9"/>
      <c r="R8450" s="9"/>
      <c r="U8450" s="9"/>
    </row>
    <row r="8451" spans="3:21">
      <c r="C8451" s="9"/>
      <c r="F8451" s="9"/>
      <c r="G8451" s="9"/>
      <c r="I8451" s="9"/>
      <c r="L8451" s="9"/>
      <c r="O8451" s="9"/>
      <c r="P8451" s="9"/>
      <c r="R8451" s="9"/>
      <c r="U8451" s="9"/>
    </row>
    <row r="8452" spans="3:21">
      <c r="C8452" s="9"/>
      <c r="F8452" s="9"/>
      <c r="G8452" s="9"/>
      <c r="I8452" s="9"/>
      <c r="L8452" s="9"/>
      <c r="O8452" s="9"/>
      <c r="P8452" s="9"/>
      <c r="R8452" s="9"/>
      <c r="U8452" s="9"/>
    </row>
    <row r="8453" spans="3:21">
      <c r="C8453" s="9"/>
      <c r="F8453" s="9"/>
      <c r="G8453" s="9"/>
      <c r="I8453" s="9"/>
      <c r="L8453" s="9"/>
      <c r="O8453" s="9"/>
      <c r="P8453" s="9"/>
      <c r="R8453" s="9"/>
      <c r="U8453" s="9"/>
    </row>
    <row r="8454" spans="3:21">
      <c r="C8454" s="9"/>
      <c r="F8454" s="9"/>
      <c r="G8454" s="9"/>
      <c r="I8454" s="9"/>
      <c r="L8454" s="9"/>
      <c r="O8454" s="9"/>
      <c r="P8454" s="9"/>
      <c r="R8454" s="9"/>
      <c r="U8454" s="9"/>
    </row>
    <row r="8455" spans="3:21">
      <c r="C8455" s="9"/>
      <c r="F8455" s="9"/>
      <c r="G8455" s="9"/>
      <c r="I8455" s="9"/>
      <c r="L8455" s="9"/>
      <c r="O8455" s="9"/>
      <c r="P8455" s="9"/>
      <c r="R8455" s="9"/>
      <c r="U8455" s="9"/>
    </row>
    <row r="8456" spans="3:21">
      <c r="C8456" s="9"/>
      <c r="F8456" s="9"/>
      <c r="G8456" s="9"/>
      <c r="I8456" s="9"/>
      <c r="L8456" s="9"/>
      <c r="O8456" s="9"/>
      <c r="P8456" s="9"/>
      <c r="R8456" s="9"/>
      <c r="U8456" s="9"/>
    </row>
    <row r="8457" spans="3:21">
      <c r="C8457" s="9"/>
      <c r="F8457" s="9"/>
      <c r="G8457" s="9"/>
      <c r="I8457" s="9"/>
      <c r="L8457" s="9"/>
      <c r="O8457" s="9"/>
      <c r="P8457" s="9"/>
      <c r="R8457" s="9"/>
      <c r="U8457" s="9"/>
    </row>
    <row r="8458" spans="3:21">
      <c r="C8458" s="9"/>
      <c r="F8458" s="9"/>
      <c r="G8458" s="9"/>
      <c r="I8458" s="9"/>
      <c r="L8458" s="9"/>
      <c r="O8458" s="9"/>
      <c r="P8458" s="9"/>
      <c r="R8458" s="9"/>
      <c r="U8458" s="9"/>
    </row>
    <row r="8459" spans="3:21">
      <c r="C8459" s="9"/>
      <c r="F8459" s="9"/>
      <c r="G8459" s="9"/>
      <c r="I8459" s="9"/>
      <c r="L8459" s="9"/>
      <c r="O8459" s="9"/>
      <c r="P8459" s="9"/>
      <c r="R8459" s="9"/>
      <c r="U8459" s="9"/>
    </row>
    <row r="8460" spans="3:21">
      <c r="C8460" s="9"/>
      <c r="F8460" s="9"/>
      <c r="G8460" s="9"/>
      <c r="I8460" s="9"/>
      <c r="L8460" s="9"/>
      <c r="O8460" s="9"/>
      <c r="P8460" s="9"/>
      <c r="R8460" s="9"/>
      <c r="U8460" s="9"/>
    </row>
    <row r="8461" spans="3:21">
      <c r="C8461" s="9"/>
      <c r="F8461" s="9"/>
      <c r="G8461" s="9"/>
      <c r="I8461" s="9"/>
      <c r="L8461" s="9"/>
      <c r="O8461" s="9"/>
      <c r="P8461" s="9"/>
      <c r="R8461" s="9"/>
      <c r="U8461" s="9"/>
    </row>
    <row r="8462" spans="3:21">
      <c r="C8462" s="9"/>
      <c r="F8462" s="9"/>
      <c r="G8462" s="9"/>
      <c r="I8462" s="9"/>
      <c r="L8462" s="9"/>
      <c r="O8462" s="9"/>
      <c r="P8462" s="9"/>
      <c r="R8462" s="9"/>
      <c r="U8462" s="9"/>
    </row>
    <row r="8463" spans="3:21">
      <c r="C8463" s="9"/>
      <c r="F8463" s="9"/>
      <c r="G8463" s="9"/>
      <c r="I8463" s="9"/>
      <c r="L8463" s="9"/>
      <c r="O8463" s="9"/>
      <c r="P8463" s="9"/>
      <c r="R8463" s="9"/>
      <c r="U8463" s="9"/>
    </row>
    <row r="8464" spans="3:21">
      <c r="C8464" s="9"/>
      <c r="F8464" s="9"/>
      <c r="G8464" s="9"/>
      <c r="I8464" s="9"/>
      <c r="L8464" s="9"/>
      <c r="O8464" s="9"/>
      <c r="P8464" s="9"/>
      <c r="R8464" s="9"/>
      <c r="U8464" s="9"/>
    </row>
    <row r="8465" spans="3:21">
      <c r="C8465" s="9"/>
      <c r="F8465" s="9"/>
      <c r="G8465" s="9"/>
      <c r="I8465" s="9"/>
      <c r="L8465" s="9"/>
      <c r="O8465" s="9"/>
      <c r="P8465" s="9"/>
      <c r="R8465" s="9"/>
      <c r="U8465" s="9"/>
    </row>
    <row r="8466" spans="3:21">
      <c r="C8466" s="9"/>
      <c r="F8466" s="9"/>
      <c r="G8466" s="9"/>
      <c r="I8466" s="9"/>
      <c r="L8466" s="9"/>
      <c r="O8466" s="9"/>
      <c r="P8466" s="9"/>
      <c r="R8466" s="9"/>
      <c r="U8466" s="9"/>
    </row>
    <row r="8467" spans="3:21">
      <c r="C8467" s="9"/>
      <c r="F8467" s="9"/>
      <c r="G8467" s="9"/>
      <c r="I8467" s="9"/>
      <c r="L8467" s="9"/>
      <c r="O8467" s="9"/>
      <c r="P8467" s="9"/>
      <c r="R8467" s="9"/>
      <c r="U8467" s="9"/>
    </row>
    <row r="8468" spans="3:21">
      <c r="C8468" s="9"/>
      <c r="F8468" s="9"/>
      <c r="G8468" s="9"/>
      <c r="I8468" s="9"/>
      <c r="L8468" s="9"/>
      <c r="O8468" s="9"/>
      <c r="P8468" s="9"/>
      <c r="R8468" s="9"/>
      <c r="U8468" s="9"/>
    </row>
    <row r="8469" spans="3:21">
      <c r="C8469" s="9"/>
      <c r="F8469" s="9"/>
      <c r="G8469" s="9"/>
      <c r="I8469" s="9"/>
      <c r="L8469" s="9"/>
      <c r="O8469" s="9"/>
      <c r="P8469" s="9"/>
      <c r="R8469" s="9"/>
      <c r="U8469" s="9"/>
    </row>
    <row r="8470" spans="3:21">
      <c r="C8470" s="9"/>
      <c r="F8470" s="9"/>
      <c r="G8470" s="9"/>
      <c r="I8470" s="9"/>
      <c r="L8470" s="9"/>
      <c r="O8470" s="9"/>
      <c r="P8470" s="9"/>
      <c r="R8470" s="9"/>
      <c r="U8470" s="9"/>
    </row>
    <row r="8471" spans="3:21">
      <c r="C8471" s="9"/>
      <c r="F8471" s="9"/>
      <c r="G8471" s="9"/>
      <c r="I8471" s="9"/>
      <c r="L8471" s="9"/>
      <c r="O8471" s="9"/>
      <c r="P8471" s="9"/>
      <c r="R8471" s="9"/>
      <c r="U8471" s="9"/>
    </row>
    <row r="8472" spans="3:21">
      <c r="C8472" s="9"/>
      <c r="F8472" s="9"/>
      <c r="G8472" s="9"/>
      <c r="I8472" s="9"/>
      <c r="L8472" s="9"/>
      <c r="O8472" s="9"/>
      <c r="P8472" s="9"/>
      <c r="R8472" s="9"/>
      <c r="U8472" s="9"/>
    </row>
    <row r="8473" spans="3:21">
      <c r="C8473" s="9"/>
      <c r="F8473" s="9"/>
      <c r="G8473" s="9"/>
      <c r="I8473" s="9"/>
      <c r="L8473" s="9"/>
      <c r="O8473" s="9"/>
      <c r="P8473" s="9"/>
      <c r="R8473" s="9"/>
      <c r="U8473" s="9"/>
    </row>
    <row r="8474" spans="3:21">
      <c r="C8474" s="9"/>
      <c r="F8474" s="9"/>
      <c r="G8474" s="9"/>
      <c r="I8474" s="9"/>
      <c r="L8474" s="9"/>
      <c r="O8474" s="9"/>
      <c r="P8474" s="9"/>
      <c r="R8474" s="9"/>
      <c r="U8474" s="9"/>
    </row>
    <row r="8475" spans="3:21">
      <c r="C8475" s="9"/>
      <c r="F8475" s="9"/>
      <c r="G8475" s="9"/>
      <c r="I8475" s="9"/>
      <c r="L8475" s="9"/>
      <c r="O8475" s="9"/>
      <c r="P8475" s="9"/>
      <c r="R8475" s="9"/>
      <c r="U8475" s="9"/>
    </row>
    <row r="8476" spans="3:21">
      <c r="C8476" s="9"/>
      <c r="F8476" s="9"/>
      <c r="G8476" s="9"/>
      <c r="I8476" s="9"/>
      <c r="L8476" s="9"/>
      <c r="O8476" s="9"/>
      <c r="P8476" s="9"/>
      <c r="R8476" s="9"/>
      <c r="U8476" s="9"/>
    </row>
    <row r="8477" spans="3:21">
      <c r="C8477" s="9"/>
      <c r="F8477" s="9"/>
      <c r="G8477" s="9"/>
      <c r="I8477" s="9"/>
      <c r="L8477" s="9"/>
      <c r="O8477" s="9"/>
      <c r="P8477" s="9"/>
      <c r="R8477" s="9"/>
      <c r="U8477" s="9"/>
    </row>
    <row r="8478" spans="3:21">
      <c r="C8478" s="9"/>
      <c r="F8478" s="9"/>
      <c r="G8478" s="9"/>
      <c r="I8478" s="9"/>
      <c r="L8478" s="9"/>
      <c r="O8478" s="9"/>
      <c r="P8478" s="9"/>
      <c r="R8478" s="9"/>
      <c r="U8478" s="9"/>
    </row>
    <row r="8479" spans="3:21">
      <c r="C8479" s="9"/>
      <c r="F8479" s="9"/>
      <c r="G8479" s="9"/>
      <c r="I8479" s="9"/>
      <c r="L8479" s="9"/>
      <c r="O8479" s="9"/>
      <c r="P8479" s="9"/>
      <c r="R8479" s="9"/>
      <c r="U8479" s="9"/>
    </row>
    <row r="8480" spans="3:21">
      <c r="C8480" s="9"/>
      <c r="F8480" s="9"/>
      <c r="G8480" s="9"/>
      <c r="I8480" s="9"/>
      <c r="L8480" s="9"/>
      <c r="O8480" s="9"/>
      <c r="P8480" s="9"/>
      <c r="R8480" s="9"/>
      <c r="U8480" s="9"/>
    </row>
    <row r="8481" spans="3:21">
      <c r="C8481" s="9"/>
      <c r="F8481" s="9"/>
      <c r="G8481" s="9"/>
      <c r="I8481" s="9"/>
      <c r="L8481" s="9"/>
      <c r="O8481" s="9"/>
      <c r="P8481" s="9"/>
      <c r="R8481" s="9"/>
      <c r="U8481" s="9"/>
    </row>
    <row r="8482" spans="3:21">
      <c r="C8482" s="9"/>
      <c r="F8482" s="9"/>
      <c r="G8482" s="9"/>
      <c r="I8482" s="9"/>
      <c r="L8482" s="9"/>
      <c r="O8482" s="9"/>
      <c r="P8482" s="9"/>
      <c r="R8482" s="9"/>
      <c r="U8482" s="9"/>
    </row>
    <row r="8483" spans="3:21">
      <c r="C8483" s="9"/>
      <c r="F8483" s="9"/>
      <c r="G8483" s="9"/>
      <c r="I8483" s="9"/>
      <c r="L8483" s="9"/>
      <c r="O8483" s="9"/>
      <c r="P8483" s="9"/>
      <c r="R8483" s="9"/>
      <c r="U8483" s="9"/>
    </row>
    <row r="8484" spans="3:21">
      <c r="C8484" s="9"/>
      <c r="F8484" s="9"/>
      <c r="G8484" s="9"/>
      <c r="I8484" s="9"/>
      <c r="L8484" s="9"/>
      <c r="O8484" s="9"/>
      <c r="P8484" s="9"/>
      <c r="R8484" s="9"/>
      <c r="U8484" s="9"/>
    </row>
    <row r="8485" spans="3:21">
      <c r="C8485" s="9"/>
      <c r="F8485" s="9"/>
      <c r="G8485" s="9"/>
      <c r="I8485" s="9"/>
      <c r="L8485" s="9"/>
      <c r="O8485" s="9"/>
      <c r="P8485" s="9"/>
      <c r="R8485" s="9"/>
      <c r="U8485" s="9"/>
    </row>
    <row r="8486" spans="3:21">
      <c r="C8486" s="9"/>
      <c r="F8486" s="9"/>
      <c r="G8486" s="9"/>
      <c r="I8486" s="9"/>
      <c r="L8486" s="9"/>
      <c r="O8486" s="9"/>
      <c r="P8486" s="9"/>
      <c r="R8486" s="9"/>
      <c r="U8486" s="9"/>
    </row>
    <row r="8487" spans="3:21">
      <c r="C8487" s="9"/>
      <c r="F8487" s="9"/>
      <c r="G8487" s="9"/>
      <c r="I8487" s="9"/>
      <c r="L8487" s="9"/>
      <c r="O8487" s="9"/>
      <c r="P8487" s="9"/>
      <c r="R8487" s="9"/>
      <c r="U8487" s="9"/>
    </row>
    <row r="8488" spans="3:21">
      <c r="C8488" s="9"/>
      <c r="F8488" s="9"/>
      <c r="G8488" s="9"/>
      <c r="I8488" s="9"/>
      <c r="L8488" s="9"/>
      <c r="O8488" s="9"/>
      <c r="P8488" s="9"/>
      <c r="R8488" s="9"/>
      <c r="U8488" s="9"/>
    </row>
    <row r="8489" spans="3:21">
      <c r="C8489" s="9"/>
      <c r="F8489" s="9"/>
      <c r="G8489" s="9"/>
      <c r="I8489" s="9"/>
      <c r="L8489" s="9"/>
      <c r="O8489" s="9"/>
      <c r="P8489" s="9"/>
      <c r="R8489" s="9"/>
      <c r="U8489" s="9"/>
    </row>
    <row r="8490" spans="3:21">
      <c r="C8490" s="9"/>
      <c r="F8490" s="9"/>
      <c r="G8490" s="9"/>
      <c r="I8490" s="9"/>
      <c r="L8490" s="9"/>
      <c r="O8490" s="9"/>
      <c r="P8490" s="9"/>
      <c r="R8490" s="9"/>
      <c r="U8490" s="9"/>
    </row>
    <row r="8491" spans="3:21">
      <c r="C8491" s="9"/>
      <c r="F8491" s="9"/>
      <c r="G8491" s="9"/>
      <c r="I8491" s="9"/>
      <c r="L8491" s="9"/>
      <c r="O8491" s="9"/>
      <c r="P8491" s="9"/>
      <c r="R8491" s="9"/>
      <c r="U8491" s="9"/>
    </row>
    <row r="8492" spans="3:21">
      <c r="C8492" s="9"/>
      <c r="F8492" s="9"/>
      <c r="G8492" s="9"/>
      <c r="I8492" s="9"/>
      <c r="L8492" s="9"/>
      <c r="O8492" s="9"/>
      <c r="P8492" s="9"/>
      <c r="R8492" s="9"/>
      <c r="U8492" s="9"/>
    </row>
    <row r="8493" spans="3:21">
      <c r="C8493" s="9"/>
      <c r="F8493" s="9"/>
      <c r="G8493" s="9"/>
      <c r="I8493" s="9"/>
      <c r="L8493" s="9"/>
      <c r="O8493" s="9"/>
      <c r="P8493" s="9"/>
      <c r="R8493" s="9"/>
      <c r="U8493" s="9"/>
    </row>
    <row r="8494" spans="3:21">
      <c r="C8494" s="9"/>
      <c r="F8494" s="9"/>
      <c r="G8494" s="9"/>
      <c r="I8494" s="9"/>
      <c r="L8494" s="9"/>
      <c r="O8494" s="9"/>
      <c r="P8494" s="9"/>
      <c r="R8494" s="9"/>
      <c r="U8494" s="9"/>
    </row>
    <row r="8495" spans="3:21">
      <c r="C8495" s="9"/>
      <c r="F8495" s="9"/>
      <c r="G8495" s="9"/>
      <c r="I8495" s="9"/>
      <c r="L8495" s="9"/>
      <c r="O8495" s="9"/>
      <c r="P8495" s="9"/>
      <c r="R8495" s="9"/>
      <c r="U8495" s="9"/>
    </row>
    <row r="8496" spans="3:21">
      <c r="C8496" s="9"/>
      <c r="F8496" s="9"/>
      <c r="G8496" s="9"/>
      <c r="I8496" s="9"/>
      <c r="L8496" s="9"/>
      <c r="O8496" s="9"/>
      <c r="P8496" s="9"/>
      <c r="R8496" s="9"/>
      <c r="U8496" s="9"/>
    </row>
    <row r="8497" spans="3:21">
      <c r="C8497" s="9"/>
      <c r="F8497" s="9"/>
      <c r="G8497" s="9"/>
      <c r="I8497" s="9"/>
      <c r="L8497" s="9"/>
      <c r="O8497" s="9"/>
      <c r="P8497" s="9"/>
      <c r="R8497" s="9"/>
      <c r="U8497" s="9"/>
    </row>
    <row r="8498" spans="3:21">
      <c r="C8498" s="9"/>
      <c r="F8498" s="9"/>
      <c r="G8498" s="9"/>
      <c r="I8498" s="9"/>
      <c r="L8498" s="9"/>
      <c r="O8498" s="9"/>
      <c r="P8498" s="9"/>
      <c r="R8498" s="9"/>
      <c r="U8498" s="9"/>
    </row>
    <row r="8499" spans="3:21">
      <c r="C8499" s="9"/>
      <c r="F8499" s="9"/>
      <c r="G8499" s="9"/>
      <c r="I8499" s="9"/>
      <c r="L8499" s="9"/>
      <c r="O8499" s="9"/>
      <c r="P8499" s="9"/>
      <c r="R8499" s="9"/>
      <c r="U8499" s="9"/>
    </row>
    <row r="8500" spans="3:21">
      <c r="C8500" s="9"/>
      <c r="F8500" s="9"/>
      <c r="G8500" s="9"/>
      <c r="I8500" s="9"/>
      <c r="L8500" s="9"/>
      <c r="O8500" s="9"/>
      <c r="P8500" s="9"/>
      <c r="R8500" s="9"/>
      <c r="U8500" s="9"/>
    </row>
    <row r="8501" spans="3:21">
      <c r="C8501" s="9"/>
      <c r="F8501" s="9"/>
      <c r="G8501" s="9"/>
      <c r="I8501" s="9"/>
      <c r="L8501" s="9"/>
      <c r="O8501" s="9"/>
      <c r="P8501" s="9"/>
      <c r="R8501" s="9"/>
      <c r="U8501" s="9"/>
    </row>
    <row r="8502" spans="3:21">
      <c r="C8502" s="9"/>
      <c r="F8502" s="9"/>
      <c r="G8502" s="9"/>
      <c r="I8502" s="9"/>
      <c r="L8502" s="9"/>
      <c r="O8502" s="9"/>
      <c r="P8502" s="9"/>
      <c r="R8502" s="9"/>
      <c r="U8502" s="9"/>
    </row>
    <row r="8503" spans="3:21">
      <c r="C8503" s="9"/>
      <c r="F8503" s="9"/>
      <c r="G8503" s="9"/>
      <c r="I8503" s="9"/>
      <c r="L8503" s="9"/>
      <c r="O8503" s="9"/>
      <c r="P8503" s="9"/>
      <c r="R8503" s="9"/>
      <c r="U8503" s="9"/>
    </row>
    <row r="8504" spans="3:21">
      <c r="C8504" s="9"/>
      <c r="F8504" s="9"/>
      <c r="G8504" s="9"/>
      <c r="I8504" s="9"/>
      <c r="L8504" s="9"/>
      <c r="O8504" s="9"/>
      <c r="P8504" s="9"/>
      <c r="R8504" s="9"/>
      <c r="U8504" s="9"/>
    </row>
    <row r="8505" spans="3:21">
      <c r="C8505" s="9"/>
      <c r="F8505" s="9"/>
      <c r="G8505" s="9"/>
      <c r="I8505" s="9"/>
      <c r="L8505" s="9"/>
      <c r="O8505" s="9"/>
      <c r="P8505" s="9"/>
      <c r="R8505" s="9"/>
      <c r="U8505" s="9"/>
    </row>
    <row r="8506" spans="3:21">
      <c r="C8506" s="9"/>
      <c r="F8506" s="9"/>
      <c r="G8506" s="9"/>
      <c r="I8506" s="9"/>
      <c r="L8506" s="9"/>
      <c r="O8506" s="9"/>
      <c r="P8506" s="9"/>
      <c r="R8506" s="9"/>
      <c r="U8506" s="9"/>
    </row>
    <row r="8507" spans="3:21">
      <c r="C8507" s="9"/>
      <c r="F8507" s="9"/>
      <c r="G8507" s="9"/>
      <c r="I8507" s="9"/>
      <c r="L8507" s="9"/>
      <c r="O8507" s="9"/>
      <c r="P8507" s="9"/>
      <c r="R8507" s="9"/>
      <c r="U8507" s="9"/>
    </row>
    <row r="8508" spans="3:21">
      <c r="C8508" s="9"/>
      <c r="F8508" s="9"/>
      <c r="G8508" s="9"/>
      <c r="I8508" s="9"/>
      <c r="L8508" s="9"/>
      <c r="O8508" s="9"/>
      <c r="P8508" s="9"/>
      <c r="R8508" s="9"/>
      <c r="U8508" s="9"/>
    </row>
    <row r="8509" spans="3:21">
      <c r="C8509" s="9"/>
      <c r="F8509" s="9"/>
      <c r="G8509" s="9"/>
      <c r="I8509" s="9"/>
      <c r="L8509" s="9"/>
      <c r="O8509" s="9"/>
      <c r="P8509" s="9"/>
      <c r="R8509" s="9"/>
      <c r="U8509" s="9"/>
    </row>
    <row r="8510" spans="3:21">
      <c r="C8510" s="9"/>
      <c r="F8510" s="9"/>
      <c r="G8510" s="9"/>
      <c r="I8510" s="9"/>
      <c r="L8510" s="9"/>
      <c r="O8510" s="9"/>
      <c r="P8510" s="9"/>
      <c r="R8510" s="9"/>
      <c r="U8510" s="9"/>
    </row>
    <row r="8511" spans="3:21">
      <c r="C8511" s="9"/>
      <c r="F8511" s="9"/>
      <c r="G8511" s="9"/>
      <c r="I8511" s="9"/>
      <c r="L8511" s="9"/>
      <c r="O8511" s="9"/>
      <c r="P8511" s="9"/>
      <c r="R8511" s="9"/>
      <c r="U8511" s="9"/>
    </row>
    <row r="8512" spans="3:21">
      <c r="C8512" s="9"/>
      <c r="F8512" s="9"/>
      <c r="G8512" s="9"/>
      <c r="I8512" s="9"/>
      <c r="L8512" s="9"/>
      <c r="O8512" s="9"/>
      <c r="P8512" s="9"/>
      <c r="R8512" s="9"/>
      <c r="U8512" s="9"/>
    </row>
    <row r="8513" spans="3:21">
      <c r="C8513" s="9"/>
      <c r="F8513" s="9"/>
      <c r="G8513" s="9"/>
      <c r="I8513" s="9"/>
      <c r="L8513" s="9"/>
      <c r="O8513" s="9"/>
      <c r="P8513" s="9"/>
      <c r="R8513" s="9"/>
      <c r="U8513" s="9"/>
    </row>
    <row r="8514" spans="3:21">
      <c r="C8514" s="9"/>
      <c r="F8514" s="9"/>
      <c r="G8514" s="9"/>
      <c r="I8514" s="9"/>
      <c r="L8514" s="9"/>
      <c r="O8514" s="9"/>
      <c r="P8514" s="9"/>
      <c r="R8514" s="9"/>
      <c r="U8514" s="9"/>
    </row>
    <row r="8515" spans="3:21">
      <c r="C8515" s="9"/>
      <c r="F8515" s="9"/>
      <c r="G8515" s="9"/>
      <c r="I8515" s="9"/>
      <c r="L8515" s="9"/>
      <c r="O8515" s="9"/>
      <c r="P8515" s="9"/>
      <c r="R8515" s="9"/>
      <c r="U8515" s="9"/>
    </row>
    <row r="8516" spans="3:21">
      <c r="C8516" s="9"/>
      <c r="F8516" s="9"/>
      <c r="G8516" s="9"/>
      <c r="I8516" s="9"/>
      <c r="L8516" s="9"/>
      <c r="O8516" s="9"/>
      <c r="P8516" s="9"/>
      <c r="R8516" s="9"/>
      <c r="U8516" s="9"/>
    </row>
    <row r="8517" spans="3:21">
      <c r="C8517" s="9"/>
      <c r="F8517" s="9"/>
      <c r="G8517" s="9"/>
      <c r="I8517" s="9"/>
      <c r="L8517" s="9"/>
      <c r="O8517" s="9"/>
      <c r="P8517" s="9"/>
      <c r="R8517" s="9"/>
      <c r="U8517" s="9"/>
    </row>
    <row r="8518" spans="3:21">
      <c r="C8518" s="9"/>
      <c r="F8518" s="9"/>
      <c r="G8518" s="9"/>
      <c r="I8518" s="9"/>
      <c r="L8518" s="9"/>
      <c r="O8518" s="9"/>
      <c r="P8518" s="9"/>
      <c r="R8518" s="9"/>
      <c r="U8518" s="9"/>
    </row>
    <row r="8519" spans="3:21">
      <c r="C8519" s="9"/>
      <c r="F8519" s="9"/>
      <c r="G8519" s="9"/>
      <c r="I8519" s="9"/>
      <c r="L8519" s="9"/>
      <c r="O8519" s="9"/>
      <c r="P8519" s="9"/>
      <c r="R8519" s="9"/>
      <c r="U8519" s="9"/>
    </row>
    <row r="8520" spans="3:21">
      <c r="C8520" s="9"/>
      <c r="F8520" s="9"/>
      <c r="G8520" s="9"/>
      <c r="I8520" s="9"/>
      <c r="L8520" s="9"/>
      <c r="O8520" s="9"/>
      <c r="P8520" s="9"/>
      <c r="R8520" s="9"/>
      <c r="U8520" s="9"/>
    </row>
    <row r="8521" spans="3:21">
      <c r="C8521" s="9"/>
      <c r="F8521" s="9"/>
      <c r="G8521" s="9"/>
      <c r="I8521" s="9"/>
      <c r="L8521" s="9"/>
      <c r="O8521" s="9"/>
      <c r="P8521" s="9"/>
      <c r="R8521" s="9"/>
      <c r="U8521" s="9"/>
    </row>
    <row r="8522" spans="3:21">
      <c r="C8522" s="9"/>
      <c r="F8522" s="9"/>
      <c r="G8522" s="9"/>
      <c r="I8522" s="9"/>
      <c r="L8522" s="9"/>
      <c r="O8522" s="9"/>
      <c r="P8522" s="9"/>
      <c r="R8522" s="9"/>
      <c r="U8522" s="9"/>
    </row>
    <row r="8523" spans="3:21">
      <c r="C8523" s="9"/>
      <c r="F8523" s="9"/>
      <c r="G8523" s="9"/>
      <c r="I8523" s="9"/>
      <c r="L8523" s="9"/>
      <c r="O8523" s="9"/>
      <c r="P8523" s="9"/>
      <c r="R8523" s="9"/>
      <c r="U8523" s="9"/>
    </row>
    <row r="8524" spans="3:21">
      <c r="C8524" s="9"/>
      <c r="F8524" s="9"/>
      <c r="G8524" s="9"/>
      <c r="I8524" s="9"/>
      <c r="L8524" s="9"/>
      <c r="O8524" s="9"/>
      <c r="P8524" s="9"/>
      <c r="R8524" s="9"/>
      <c r="U8524" s="9"/>
    </row>
    <row r="8525" spans="3:21">
      <c r="C8525" s="9"/>
      <c r="F8525" s="9"/>
      <c r="G8525" s="9"/>
      <c r="I8525" s="9"/>
      <c r="L8525" s="9"/>
      <c r="O8525" s="9"/>
      <c r="P8525" s="9"/>
      <c r="R8525" s="9"/>
      <c r="U8525" s="9"/>
    </row>
    <row r="8526" spans="3:21">
      <c r="C8526" s="9"/>
      <c r="F8526" s="9"/>
      <c r="G8526" s="9"/>
      <c r="I8526" s="9"/>
      <c r="L8526" s="9"/>
      <c r="O8526" s="9"/>
      <c r="P8526" s="9"/>
      <c r="R8526" s="9"/>
      <c r="U8526" s="9"/>
    </row>
    <row r="8527" spans="3:21">
      <c r="C8527" s="9"/>
      <c r="F8527" s="9"/>
      <c r="G8527" s="9"/>
      <c r="I8527" s="9"/>
      <c r="L8527" s="9"/>
      <c r="O8527" s="9"/>
      <c r="P8527" s="9"/>
      <c r="R8527" s="9"/>
      <c r="U8527" s="9"/>
    </row>
    <row r="8528" spans="3:21">
      <c r="C8528" s="9"/>
      <c r="F8528" s="9"/>
      <c r="G8528" s="9"/>
      <c r="I8528" s="9"/>
      <c r="L8528" s="9"/>
      <c r="O8528" s="9"/>
      <c r="P8528" s="9"/>
      <c r="R8528" s="9"/>
      <c r="U8528" s="9"/>
    </row>
    <row r="8529" spans="3:21">
      <c r="C8529" s="9"/>
      <c r="F8529" s="9"/>
      <c r="G8529" s="9"/>
      <c r="I8529" s="9"/>
      <c r="L8529" s="9"/>
      <c r="O8529" s="9"/>
      <c r="P8529" s="9"/>
      <c r="R8529" s="9"/>
      <c r="U8529" s="9"/>
    </row>
    <row r="8530" spans="3:21">
      <c r="C8530" s="9"/>
      <c r="F8530" s="9"/>
      <c r="G8530" s="9"/>
      <c r="I8530" s="9"/>
      <c r="L8530" s="9"/>
      <c r="O8530" s="9"/>
      <c r="P8530" s="9"/>
      <c r="R8530" s="9"/>
      <c r="U8530" s="9"/>
    </row>
    <row r="8531" spans="3:21">
      <c r="C8531" s="9"/>
      <c r="F8531" s="9"/>
      <c r="G8531" s="9"/>
      <c r="I8531" s="9"/>
      <c r="L8531" s="9"/>
      <c r="O8531" s="9"/>
      <c r="P8531" s="9"/>
      <c r="R8531" s="9"/>
      <c r="U8531" s="9"/>
    </row>
    <row r="8532" spans="3:21">
      <c r="C8532" s="9"/>
      <c r="F8532" s="9"/>
      <c r="G8532" s="9"/>
      <c r="I8532" s="9"/>
      <c r="L8532" s="9"/>
      <c r="O8532" s="9"/>
      <c r="P8532" s="9"/>
      <c r="R8532" s="9"/>
      <c r="U8532" s="9"/>
    </row>
    <row r="8533" spans="3:21">
      <c r="C8533" s="9"/>
      <c r="F8533" s="9"/>
      <c r="G8533" s="9"/>
      <c r="I8533" s="9"/>
      <c r="L8533" s="9"/>
      <c r="O8533" s="9"/>
      <c r="P8533" s="9"/>
      <c r="R8533" s="9"/>
      <c r="U8533" s="9"/>
    </row>
    <row r="8534" spans="3:21">
      <c r="C8534" s="9"/>
      <c r="F8534" s="9"/>
      <c r="G8534" s="9"/>
      <c r="I8534" s="9"/>
      <c r="L8534" s="9"/>
      <c r="O8534" s="9"/>
      <c r="P8534" s="9"/>
      <c r="R8534" s="9"/>
      <c r="U8534" s="9"/>
    </row>
    <row r="8535" spans="3:21">
      <c r="C8535" s="9"/>
      <c r="F8535" s="9"/>
      <c r="G8535" s="9"/>
      <c r="I8535" s="9"/>
      <c r="L8535" s="9"/>
      <c r="O8535" s="9"/>
      <c r="P8535" s="9"/>
      <c r="R8535" s="9"/>
      <c r="U8535" s="9"/>
    </row>
    <row r="8536" spans="3:21">
      <c r="C8536" s="9"/>
      <c r="F8536" s="9"/>
      <c r="G8536" s="9"/>
      <c r="I8536" s="9"/>
      <c r="L8536" s="9"/>
      <c r="O8536" s="9"/>
      <c r="P8536" s="9"/>
      <c r="R8536" s="9"/>
      <c r="U8536" s="9"/>
    </row>
    <row r="8537" spans="3:21">
      <c r="C8537" s="9"/>
      <c r="F8537" s="9"/>
      <c r="G8537" s="9"/>
      <c r="I8537" s="9"/>
      <c r="L8537" s="9"/>
      <c r="O8537" s="9"/>
      <c r="P8537" s="9"/>
      <c r="R8537" s="9"/>
      <c r="U8537" s="9"/>
    </row>
    <row r="8538" spans="3:21">
      <c r="C8538" s="9"/>
      <c r="F8538" s="9"/>
      <c r="G8538" s="9"/>
      <c r="I8538" s="9"/>
      <c r="L8538" s="9"/>
      <c r="O8538" s="9"/>
      <c r="P8538" s="9"/>
      <c r="R8538" s="9"/>
      <c r="U8538" s="9"/>
    </row>
    <row r="8539" spans="3:21">
      <c r="C8539" s="9"/>
      <c r="F8539" s="9"/>
      <c r="G8539" s="9"/>
      <c r="I8539" s="9"/>
      <c r="L8539" s="9"/>
      <c r="O8539" s="9"/>
      <c r="P8539" s="9"/>
      <c r="R8539" s="9"/>
      <c r="U8539" s="9"/>
    </row>
    <row r="8540" spans="3:21">
      <c r="C8540" s="9"/>
      <c r="F8540" s="9"/>
      <c r="G8540" s="9"/>
      <c r="I8540" s="9"/>
      <c r="L8540" s="9"/>
      <c r="O8540" s="9"/>
      <c r="P8540" s="9"/>
      <c r="R8540" s="9"/>
      <c r="U8540" s="9"/>
    </row>
    <row r="8541" spans="3:21">
      <c r="C8541" s="9"/>
      <c r="F8541" s="9"/>
      <c r="G8541" s="9"/>
      <c r="I8541" s="9"/>
      <c r="L8541" s="9"/>
      <c r="O8541" s="9"/>
      <c r="P8541" s="9"/>
      <c r="R8541" s="9"/>
      <c r="U8541" s="9"/>
    </row>
    <row r="8542" spans="3:21">
      <c r="C8542" s="9"/>
      <c r="F8542" s="9"/>
      <c r="G8542" s="9"/>
      <c r="I8542" s="9"/>
      <c r="L8542" s="9"/>
      <c r="O8542" s="9"/>
      <c r="P8542" s="9"/>
      <c r="R8542" s="9"/>
      <c r="U8542" s="9"/>
    </row>
    <row r="8543" spans="3:21">
      <c r="C8543" s="9"/>
      <c r="F8543" s="9"/>
      <c r="G8543" s="9"/>
      <c r="I8543" s="9"/>
      <c r="L8543" s="9"/>
      <c r="O8543" s="9"/>
      <c r="P8543" s="9"/>
      <c r="R8543" s="9"/>
      <c r="U8543" s="9"/>
    </row>
    <row r="8544" spans="3:21">
      <c r="C8544" s="9"/>
      <c r="F8544" s="9"/>
      <c r="G8544" s="9"/>
      <c r="I8544" s="9"/>
      <c r="L8544" s="9"/>
      <c r="O8544" s="9"/>
      <c r="P8544" s="9"/>
      <c r="R8544" s="9"/>
      <c r="U8544" s="9"/>
    </row>
    <row r="8545" spans="3:21">
      <c r="C8545" s="9"/>
      <c r="F8545" s="9"/>
      <c r="G8545" s="9"/>
      <c r="I8545" s="9"/>
      <c r="L8545" s="9"/>
      <c r="O8545" s="9"/>
      <c r="P8545" s="9"/>
      <c r="R8545" s="9"/>
      <c r="U8545" s="9"/>
    </row>
    <row r="8546" spans="3:21">
      <c r="C8546" s="9"/>
      <c r="F8546" s="9"/>
      <c r="G8546" s="9"/>
      <c r="I8546" s="9"/>
      <c r="L8546" s="9"/>
      <c r="O8546" s="9"/>
      <c r="P8546" s="9"/>
      <c r="R8546" s="9"/>
      <c r="U8546" s="9"/>
    </row>
    <row r="8547" spans="3:21">
      <c r="C8547" s="9"/>
      <c r="F8547" s="9"/>
      <c r="G8547" s="9"/>
      <c r="I8547" s="9"/>
      <c r="L8547" s="9"/>
      <c r="O8547" s="9"/>
      <c r="P8547" s="9"/>
      <c r="R8547" s="9"/>
      <c r="U8547" s="9"/>
    </row>
    <row r="8548" spans="3:21">
      <c r="C8548" s="9"/>
      <c r="F8548" s="9"/>
      <c r="G8548" s="9"/>
      <c r="I8548" s="9"/>
      <c r="L8548" s="9"/>
      <c r="O8548" s="9"/>
      <c r="P8548" s="9"/>
      <c r="R8548" s="9"/>
      <c r="U8548" s="9"/>
    </row>
    <row r="8549" spans="3:21">
      <c r="C8549" s="9"/>
      <c r="F8549" s="9"/>
      <c r="G8549" s="9"/>
      <c r="I8549" s="9"/>
      <c r="L8549" s="9"/>
      <c r="O8549" s="9"/>
      <c r="P8549" s="9"/>
      <c r="R8549" s="9"/>
      <c r="U8549" s="9"/>
    </row>
    <row r="8550" spans="3:21">
      <c r="C8550" s="9"/>
      <c r="F8550" s="9"/>
      <c r="G8550" s="9"/>
      <c r="I8550" s="9"/>
      <c r="L8550" s="9"/>
      <c r="O8550" s="9"/>
      <c r="P8550" s="9"/>
      <c r="R8550" s="9"/>
      <c r="U8550" s="9"/>
    </row>
    <row r="8551" spans="3:21">
      <c r="C8551" s="9"/>
      <c r="F8551" s="9"/>
      <c r="G8551" s="9"/>
      <c r="I8551" s="9"/>
      <c r="L8551" s="9"/>
      <c r="O8551" s="9"/>
      <c r="P8551" s="9"/>
      <c r="R8551" s="9"/>
      <c r="U8551" s="9"/>
    </row>
    <row r="8552" spans="3:21">
      <c r="C8552" s="9"/>
      <c r="F8552" s="9"/>
      <c r="G8552" s="9"/>
      <c r="I8552" s="9"/>
      <c r="L8552" s="9"/>
      <c r="O8552" s="9"/>
      <c r="P8552" s="9"/>
      <c r="R8552" s="9"/>
      <c r="U8552" s="9"/>
    </row>
    <row r="8553" spans="3:21">
      <c r="C8553" s="9"/>
      <c r="F8553" s="9"/>
      <c r="G8553" s="9"/>
      <c r="I8553" s="9"/>
      <c r="L8553" s="9"/>
      <c r="O8553" s="9"/>
      <c r="P8553" s="9"/>
      <c r="R8553" s="9"/>
      <c r="U8553" s="9"/>
    </row>
    <row r="8554" spans="3:21">
      <c r="C8554" s="9"/>
      <c r="F8554" s="9"/>
      <c r="G8554" s="9"/>
      <c r="I8554" s="9"/>
      <c r="L8554" s="9"/>
      <c r="O8554" s="9"/>
      <c r="P8554" s="9"/>
      <c r="R8554" s="9"/>
      <c r="U8554" s="9"/>
    </row>
    <row r="8555" spans="3:21">
      <c r="C8555" s="9"/>
      <c r="F8555" s="9"/>
      <c r="G8555" s="9"/>
      <c r="I8555" s="9"/>
      <c r="L8555" s="9"/>
      <c r="O8555" s="9"/>
      <c r="P8555" s="9"/>
      <c r="R8555" s="9"/>
      <c r="U8555" s="9"/>
    </row>
    <row r="8556" spans="3:21">
      <c r="C8556" s="9"/>
      <c r="F8556" s="9"/>
      <c r="G8556" s="9"/>
      <c r="I8556" s="9"/>
      <c r="L8556" s="9"/>
      <c r="O8556" s="9"/>
      <c r="P8556" s="9"/>
      <c r="R8556" s="9"/>
      <c r="U8556" s="9"/>
    </row>
    <row r="8557" spans="3:21">
      <c r="C8557" s="9"/>
      <c r="F8557" s="9"/>
      <c r="G8557" s="9"/>
      <c r="I8557" s="9"/>
      <c r="L8557" s="9"/>
      <c r="O8557" s="9"/>
      <c r="P8557" s="9"/>
      <c r="R8557" s="9"/>
      <c r="U8557" s="9"/>
    </row>
    <row r="8558" spans="3:21">
      <c r="C8558" s="9"/>
      <c r="F8558" s="9"/>
      <c r="G8558" s="9"/>
      <c r="I8558" s="9"/>
      <c r="L8558" s="9"/>
      <c r="O8558" s="9"/>
      <c r="P8558" s="9"/>
      <c r="R8558" s="9"/>
      <c r="U8558" s="9"/>
    </row>
    <row r="8559" spans="3:21">
      <c r="C8559" s="9"/>
      <c r="F8559" s="9"/>
      <c r="G8559" s="9"/>
      <c r="I8559" s="9"/>
      <c r="L8559" s="9"/>
      <c r="O8559" s="9"/>
      <c r="P8559" s="9"/>
      <c r="R8559" s="9"/>
      <c r="U8559" s="9"/>
    </row>
    <row r="8560" spans="3:21">
      <c r="C8560" s="9"/>
      <c r="F8560" s="9"/>
      <c r="G8560" s="9"/>
      <c r="I8560" s="9"/>
      <c r="L8560" s="9"/>
      <c r="O8560" s="9"/>
      <c r="P8560" s="9"/>
      <c r="R8560" s="9"/>
      <c r="U8560" s="9"/>
    </row>
    <row r="8561" spans="3:21">
      <c r="C8561" s="9"/>
      <c r="F8561" s="9"/>
      <c r="G8561" s="9"/>
      <c r="I8561" s="9"/>
      <c r="L8561" s="9"/>
      <c r="O8561" s="9"/>
      <c r="P8561" s="9"/>
      <c r="R8561" s="9"/>
      <c r="U8561" s="9"/>
    </row>
    <row r="8562" spans="3:21">
      <c r="C8562" s="9"/>
      <c r="F8562" s="9"/>
      <c r="G8562" s="9"/>
      <c r="I8562" s="9"/>
      <c r="L8562" s="9"/>
      <c r="O8562" s="9"/>
      <c r="P8562" s="9"/>
      <c r="R8562" s="9"/>
      <c r="U8562" s="9"/>
    </row>
    <row r="8563" spans="3:21">
      <c r="C8563" s="9"/>
      <c r="F8563" s="9"/>
      <c r="G8563" s="9"/>
      <c r="I8563" s="9"/>
      <c r="L8563" s="9"/>
      <c r="O8563" s="9"/>
      <c r="P8563" s="9"/>
      <c r="R8563" s="9"/>
      <c r="U8563" s="9"/>
    </row>
    <row r="8564" spans="3:21">
      <c r="C8564" s="9"/>
      <c r="F8564" s="9"/>
      <c r="G8564" s="9"/>
      <c r="I8564" s="9"/>
      <c r="L8564" s="9"/>
      <c r="O8564" s="9"/>
      <c r="P8564" s="9"/>
      <c r="R8564" s="9"/>
      <c r="U8564" s="9"/>
    </row>
    <row r="8565" spans="3:21">
      <c r="C8565" s="9"/>
      <c r="F8565" s="9"/>
      <c r="G8565" s="9"/>
      <c r="I8565" s="9"/>
      <c r="L8565" s="9"/>
      <c r="O8565" s="9"/>
      <c r="P8565" s="9"/>
      <c r="R8565" s="9"/>
      <c r="U8565" s="9"/>
    </row>
    <row r="8566" spans="3:21">
      <c r="C8566" s="9"/>
      <c r="F8566" s="9"/>
      <c r="G8566" s="9"/>
      <c r="I8566" s="9"/>
      <c r="L8566" s="9"/>
      <c r="O8566" s="9"/>
      <c r="P8566" s="9"/>
      <c r="R8566" s="9"/>
      <c r="U8566" s="9"/>
    </row>
    <row r="8567" spans="3:21">
      <c r="C8567" s="9"/>
      <c r="F8567" s="9"/>
      <c r="G8567" s="9"/>
      <c r="I8567" s="9"/>
      <c r="L8567" s="9"/>
      <c r="O8567" s="9"/>
      <c r="P8567" s="9"/>
      <c r="R8567" s="9"/>
      <c r="U8567" s="9"/>
    </row>
    <row r="8568" spans="3:21">
      <c r="C8568" s="9"/>
      <c r="F8568" s="9"/>
      <c r="G8568" s="9"/>
      <c r="I8568" s="9"/>
      <c r="L8568" s="9"/>
      <c r="O8568" s="9"/>
      <c r="P8568" s="9"/>
      <c r="R8568" s="9"/>
      <c r="U8568" s="9"/>
    </row>
    <row r="8569" spans="3:21">
      <c r="C8569" s="9"/>
      <c r="F8569" s="9"/>
      <c r="G8569" s="9"/>
      <c r="I8569" s="9"/>
      <c r="L8569" s="9"/>
      <c r="O8569" s="9"/>
      <c r="P8569" s="9"/>
      <c r="R8569" s="9"/>
      <c r="U8569" s="9"/>
    </row>
    <row r="8570" spans="3:21">
      <c r="C8570" s="9"/>
      <c r="F8570" s="9"/>
      <c r="G8570" s="9"/>
      <c r="I8570" s="9"/>
      <c r="L8570" s="9"/>
      <c r="O8570" s="9"/>
      <c r="P8570" s="9"/>
      <c r="R8570" s="9"/>
      <c r="U8570" s="9"/>
    </row>
    <row r="8571" spans="3:21">
      <c r="C8571" s="9"/>
      <c r="F8571" s="9"/>
      <c r="G8571" s="9"/>
      <c r="I8571" s="9"/>
      <c r="L8571" s="9"/>
      <c r="O8571" s="9"/>
      <c r="P8571" s="9"/>
      <c r="R8571" s="9"/>
      <c r="U8571" s="9"/>
    </row>
    <row r="8572" spans="3:21">
      <c r="C8572" s="9"/>
      <c r="F8572" s="9"/>
      <c r="G8572" s="9"/>
      <c r="I8572" s="9"/>
      <c r="L8572" s="9"/>
      <c r="O8572" s="9"/>
      <c r="P8572" s="9"/>
      <c r="R8572" s="9"/>
      <c r="U8572" s="9"/>
    </row>
    <row r="8573" spans="3:21">
      <c r="C8573" s="9"/>
      <c r="F8573" s="9"/>
      <c r="G8573" s="9"/>
      <c r="I8573" s="9"/>
      <c r="L8573" s="9"/>
      <c r="O8573" s="9"/>
      <c r="P8573" s="9"/>
      <c r="R8573" s="9"/>
      <c r="U8573" s="9"/>
    </row>
    <row r="8574" spans="3:21">
      <c r="C8574" s="9"/>
      <c r="F8574" s="9"/>
      <c r="G8574" s="9"/>
      <c r="I8574" s="9"/>
      <c r="L8574" s="9"/>
      <c r="O8574" s="9"/>
      <c r="P8574" s="9"/>
      <c r="R8574" s="9"/>
      <c r="U8574" s="9"/>
    </row>
    <row r="8575" spans="3:21">
      <c r="C8575" s="9"/>
      <c r="F8575" s="9"/>
      <c r="G8575" s="9"/>
      <c r="I8575" s="9"/>
      <c r="L8575" s="9"/>
      <c r="O8575" s="9"/>
      <c r="P8575" s="9"/>
      <c r="R8575" s="9"/>
      <c r="U8575" s="9"/>
    </row>
    <row r="8576" spans="3:21">
      <c r="C8576" s="9"/>
      <c r="F8576" s="9"/>
      <c r="G8576" s="9"/>
      <c r="I8576" s="9"/>
      <c r="L8576" s="9"/>
      <c r="O8576" s="9"/>
      <c r="P8576" s="9"/>
      <c r="R8576" s="9"/>
      <c r="U8576" s="9"/>
    </row>
    <row r="8577" spans="3:21">
      <c r="C8577" s="9"/>
      <c r="F8577" s="9"/>
      <c r="G8577" s="9"/>
      <c r="I8577" s="9"/>
      <c r="L8577" s="9"/>
      <c r="O8577" s="9"/>
      <c r="P8577" s="9"/>
      <c r="R8577" s="9"/>
      <c r="U8577" s="9"/>
    </row>
    <row r="8578" spans="3:21">
      <c r="C8578" s="9"/>
      <c r="F8578" s="9"/>
      <c r="G8578" s="9"/>
      <c r="I8578" s="9"/>
      <c r="L8578" s="9"/>
      <c r="O8578" s="9"/>
      <c r="P8578" s="9"/>
      <c r="R8578" s="9"/>
      <c r="U8578" s="9"/>
    </row>
    <row r="8579" spans="3:21">
      <c r="C8579" s="9"/>
      <c r="F8579" s="9"/>
      <c r="G8579" s="9"/>
      <c r="I8579" s="9"/>
      <c r="L8579" s="9"/>
      <c r="O8579" s="9"/>
      <c r="P8579" s="9"/>
      <c r="R8579" s="9"/>
      <c r="U8579" s="9"/>
    </row>
    <row r="8580" spans="3:21">
      <c r="C8580" s="9"/>
      <c r="F8580" s="9"/>
      <c r="G8580" s="9"/>
      <c r="I8580" s="9"/>
      <c r="L8580" s="9"/>
      <c r="O8580" s="9"/>
      <c r="P8580" s="9"/>
      <c r="R8580" s="9"/>
      <c r="U8580" s="9"/>
    </row>
    <row r="8581" spans="3:21">
      <c r="C8581" s="9"/>
      <c r="F8581" s="9"/>
      <c r="G8581" s="9"/>
      <c r="I8581" s="9"/>
      <c r="L8581" s="9"/>
      <c r="O8581" s="9"/>
      <c r="P8581" s="9"/>
      <c r="R8581" s="9"/>
      <c r="U8581" s="9"/>
    </row>
    <row r="8582" spans="3:21">
      <c r="C8582" s="9"/>
      <c r="F8582" s="9"/>
      <c r="G8582" s="9"/>
      <c r="I8582" s="9"/>
      <c r="L8582" s="9"/>
      <c r="O8582" s="9"/>
      <c r="P8582" s="9"/>
      <c r="R8582" s="9"/>
      <c r="U8582" s="9"/>
    </row>
    <row r="8583" spans="3:21">
      <c r="C8583" s="9"/>
      <c r="F8583" s="9"/>
      <c r="G8583" s="9"/>
      <c r="I8583" s="9"/>
      <c r="L8583" s="9"/>
      <c r="O8583" s="9"/>
      <c r="P8583" s="9"/>
      <c r="R8583" s="9"/>
      <c r="U8583" s="9"/>
    </row>
    <row r="8584" spans="3:21">
      <c r="C8584" s="9"/>
      <c r="F8584" s="9"/>
      <c r="G8584" s="9"/>
      <c r="I8584" s="9"/>
      <c r="L8584" s="9"/>
      <c r="O8584" s="9"/>
      <c r="P8584" s="9"/>
      <c r="R8584" s="9"/>
      <c r="U8584" s="9"/>
    </row>
    <row r="8585" spans="3:21">
      <c r="C8585" s="9"/>
      <c r="F8585" s="9"/>
      <c r="G8585" s="9"/>
      <c r="I8585" s="9"/>
      <c r="L8585" s="9"/>
      <c r="O8585" s="9"/>
      <c r="P8585" s="9"/>
      <c r="R8585" s="9"/>
      <c r="U8585" s="9"/>
    </row>
    <row r="8586" spans="3:21">
      <c r="C8586" s="9"/>
      <c r="F8586" s="9"/>
      <c r="G8586" s="9"/>
      <c r="I8586" s="9"/>
      <c r="L8586" s="9"/>
      <c r="O8586" s="9"/>
      <c r="P8586" s="9"/>
      <c r="R8586" s="9"/>
      <c r="U8586" s="9"/>
    </row>
    <row r="8587" spans="3:21">
      <c r="C8587" s="9"/>
      <c r="F8587" s="9"/>
      <c r="G8587" s="9"/>
      <c r="I8587" s="9"/>
      <c r="L8587" s="9"/>
      <c r="O8587" s="9"/>
      <c r="P8587" s="9"/>
      <c r="R8587" s="9"/>
      <c r="U8587" s="9"/>
    </row>
    <row r="8588" spans="3:21">
      <c r="C8588" s="9"/>
      <c r="F8588" s="9"/>
      <c r="G8588" s="9"/>
      <c r="I8588" s="9"/>
      <c r="L8588" s="9"/>
      <c r="O8588" s="9"/>
      <c r="P8588" s="9"/>
      <c r="R8588" s="9"/>
      <c r="U8588" s="9"/>
    </row>
    <row r="8589" spans="3:21">
      <c r="C8589" s="9"/>
      <c r="F8589" s="9"/>
      <c r="G8589" s="9"/>
      <c r="I8589" s="9"/>
      <c r="L8589" s="9"/>
      <c r="O8589" s="9"/>
      <c r="P8589" s="9"/>
      <c r="R8589" s="9"/>
      <c r="U8589" s="9"/>
    </row>
    <row r="8590" spans="3:21">
      <c r="C8590" s="9"/>
      <c r="F8590" s="9"/>
      <c r="G8590" s="9"/>
      <c r="I8590" s="9"/>
      <c r="L8590" s="9"/>
      <c r="O8590" s="9"/>
      <c r="P8590" s="9"/>
      <c r="R8590" s="9"/>
      <c r="U8590" s="9"/>
    </row>
    <row r="8591" spans="3:21">
      <c r="C8591" s="9"/>
      <c r="F8591" s="9"/>
      <c r="G8591" s="9"/>
      <c r="I8591" s="9"/>
      <c r="L8591" s="9"/>
      <c r="O8591" s="9"/>
      <c r="P8591" s="9"/>
      <c r="R8591" s="9"/>
      <c r="U8591" s="9"/>
    </row>
    <row r="8592" spans="3:21">
      <c r="C8592" s="9"/>
      <c r="F8592" s="9"/>
      <c r="G8592" s="9"/>
      <c r="I8592" s="9"/>
      <c r="L8592" s="9"/>
      <c r="O8592" s="9"/>
      <c r="P8592" s="9"/>
      <c r="R8592" s="9"/>
      <c r="U8592" s="9"/>
    </row>
    <row r="8593" spans="3:21">
      <c r="C8593" s="9"/>
      <c r="F8593" s="9"/>
      <c r="G8593" s="9"/>
      <c r="I8593" s="9"/>
      <c r="L8593" s="9"/>
      <c r="O8593" s="9"/>
      <c r="P8593" s="9"/>
      <c r="R8593" s="9"/>
      <c r="U8593" s="9"/>
    </row>
    <row r="8594" spans="3:21">
      <c r="C8594" s="9"/>
      <c r="F8594" s="9"/>
      <c r="G8594" s="9"/>
      <c r="I8594" s="9"/>
      <c r="L8594" s="9"/>
      <c r="O8594" s="9"/>
      <c r="P8594" s="9"/>
      <c r="R8594" s="9"/>
      <c r="U8594" s="9"/>
    </row>
    <row r="8595" spans="3:21">
      <c r="C8595" s="9"/>
      <c r="F8595" s="9"/>
      <c r="G8595" s="9"/>
      <c r="I8595" s="9"/>
      <c r="L8595" s="9"/>
      <c r="O8595" s="9"/>
      <c r="P8595" s="9"/>
      <c r="R8595" s="9"/>
      <c r="U8595" s="9"/>
    </row>
    <row r="8596" spans="3:21">
      <c r="C8596" s="9"/>
      <c r="F8596" s="9"/>
      <c r="G8596" s="9"/>
      <c r="I8596" s="9"/>
      <c r="L8596" s="9"/>
      <c r="O8596" s="9"/>
      <c r="P8596" s="9"/>
      <c r="R8596" s="9"/>
      <c r="U8596" s="9"/>
    </row>
    <row r="8597" spans="3:21">
      <c r="C8597" s="9"/>
      <c r="F8597" s="9"/>
      <c r="G8597" s="9"/>
      <c r="I8597" s="9"/>
      <c r="L8597" s="9"/>
      <c r="O8597" s="9"/>
      <c r="P8597" s="9"/>
      <c r="R8597" s="9"/>
      <c r="U8597" s="9"/>
    </row>
    <row r="8598" spans="3:21">
      <c r="C8598" s="9"/>
      <c r="F8598" s="9"/>
      <c r="G8598" s="9"/>
      <c r="I8598" s="9"/>
      <c r="L8598" s="9"/>
      <c r="O8598" s="9"/>
      <c r="P8598" s="9"/>
      <c r="R8598" s="9"/>
      <c r="U8598" s="9"/>
    </row>
    <row r="8599" spans="3:21">
      <c r="C8599" s="9"/>
      <c r="F8599" s="9"/>
      <c r="G8599" s="9"/>
      <c r="I8599" s="9"/>
      <c r="L8599" s="9"/>
      <c r="O8599" s="9"/>
      <c r="P8599" s="9"/>
      <c r="R8599" s="9"/>
      <c r="U8599" s="9"/>
    </row>
    <row r="8600" spans="3:21">
      <c r="C8600" s="9"/>
      <c r="F8600" s="9"/>
      <c r="G8600" s="9"/>
      <c r="I8600" s="9"/>
      <c r="L8600" s="9"/>
      <c r="O8600" s="9"/>
      <c r="P8600" s="9"/>
      <c r="R8600" s="9"/>
      <c r="U8600" s="9"/>
    </row>
    <row r="8601" spans="3:21">
      <c r="C8601" s="9"/>
      <c r="F8601" s="9"/>
      <c r="G8601" s="9"/>
      <c r="I8601" s="9"/>
      <c r="L8601" s="9"/>
      <c r="O8601" s="9"/>
      <c r="P8601" s="9"/>
      <c r="R8601" s="9"/>
      <c r="U8601" s="9"/>
    </row>
    <row r="8602" spans="3:21">
      <c r="C8602" s="9"/>
      <c r="F8602" s="9"/>
      <c r="G8602" s="9"/>
      <c r="I8602" s="9"/>
      <c r="L8602" s="9"/>
      <c r="O8602" s="9"/>
      <c r="P8602" s="9"/>
      <c r="R8602" s="9"/>
      <c r="U8602" s="9"/>
    </row>
    <row r="8603" spans="3:21">
      <c r="C8603" s="9"/>
      <c r="F8603" s="9"/>
      <c r="G8603" s="9"/>
      <c r="I8603" s="9"/>
      <c r="L8603" s="9"/>
      <c r="O8603" s="9"/>
      <c r="P8603" s="9"/>
      <c r="R8603" s="9"/>
      <c r="U8603" s="9"/>
    </row>
    <row r="8604" spans="3:21">
      <c r="C8604" s="9"/>
      <c r="F8604" s="9"/>
      <c r="G8604" s="9"/>
      <c r="I8604" s="9"/>
      <c r="L8604" s="9"/>
      <c r="O8604" s="9"/>
      <c r="P8604" s="9"/>
      <c r="R8604" s="9"/>
      <c r="U8604" s="9"/>
    </row>
    <row r="8605" spans="3:21">
      <c r="C8605" s="9"/>
      <c r="F8605" s="9"/>
      <c r="G8605" s="9"/>
      <c r="I8605" s="9"/>
      <c r="L8605" s="9"/>
      <c r="O8605" s="9"/>
      <c r="P8605" s="9"/>
      <c r="R8605" s="9"/>
      <c r="U8605" s="9"/>
    </row>
    <row r="8606" spans="3:21">
      <c r="C8606" s="9"/>
      <c r="F8606" s="9"/>
      <c r="G8606" s="9"/>
      <c r="I8606" s="9"/>
      <c r="L8606" s="9"/>
      <c r="O8606" s="9"/>
      <c r="P8606" s="9"/>
      <c r="R8606" s="9"/>
      <c r="U8606" s="9"/>
    </row>
    <row r="8607" spans="3:21">
      <c r="C8607" s="9"/>
      <c r="F8607" s="9"/>
      <c r="G8607" s="9"/>
      <c r="I8607" s="9"/>
      <c r="L8607" s="9"/>
      <c r="O8607" s="9"/>
      <c r="P8607" s="9"/>
      <c r="R8607" s="9"/>
      <c r="U8607" s="9"/>
    </row>
    <row r="8608" spans="3:21">
      <c r="C8608" s="9"/>
      <c r="F8608" s="9"/>
      <c r="G8608" s="9"/>
      <c r="I8608" s="9"/>
      <c r="L8608" s="9"/>
      <c r="O8608" s="9"/>
      <c r="P8608" s="9"/>
      <c r="R8608" s="9"/>
      <c r="U8608" s="9"/>
    </row>
    <row r="8609" spans="3:21">
      <c r="C8609" s="9"/>
      <c r="F8609" s="9"/>
      <c r="G8609" s="9"/>
      <c r="I8609" s="9"/>
      <c r="L8609" s="9"/>
      <c r="O8609" s="9"/>
      <c r="P8609" s="9"/>
      <c r="R8609" s="9"/>
      <c r="U8609" s="9"/>
    </row>
    <row r="8610" spans="3:21">
      <c r="C8610" s="9"/>
      <c r="F8610" s="9"/>
      <c r="G8610" s="9"/>
      <c r="I8610" s="9"/>
      <c r="L8610" s="9"/>
      <c r="O8610" s="9"/>
      <c r="P8610" s="9"/>
      <c r="R8610" s="9"/>
      <c r="U8610" s="9"/>
    </row>
    <row r="8611" spans="3:21">
      <c r="C8611" s="9"/>
      <c r="F8611" s="9"/>
      <c r="G8611" s="9"/>
      <c r="I8611" s="9"/>
      <c r="L8611" s="9"/>
      <c r="O8611" s="9"/>
      <c r="P8611" s="9"/>
      <c r="R8611" s="9"/>
      <c r="U8611" s="9"/>
    </row>
    <row r="8612" spans="3:21">
      <c r="C8612" s="9"/>
      <c r="F8612" s="9"/>
      <c r="G8612" s="9"/>
      <c r="I8612" s="9"/>
      <c r="L8612" s="9"/>
      <c r="O8612" s="9"/>
      <c r="P8612" s="9"/>
      <c r="R8612" s="9"/>
      <c r="U8612" s="9"/>
    </row>
    <row r="8613" spans="3:21">
      <c r="C8613" s="9"/>
      <c r="F8613" s="9"/>
      <c r="G8613" s="9"/>
      <c r="I8613" s="9"/>
      <c r="L8613" s="9"/>
      <c r="O8613" s="9"/>
      <c r="P8613" s="9"/>
      <c r="R8613" s="9"/>
      <c r="U8613" s="9"/>
    </row>
    <row r="8614" spans="3:21">
      <c r="C8614" s="9"/>
      <c r="F8614" s="9"/>
      <c r="G8614" s="9"/>
      <c r="I8614" s="9"/>
      <c r="L8614" s="9"/>
      <c r="O8614" s="9"/>
      <c r="P8614" s="9"/>
      <c r="R8614" s="9"/>
      <c r="U8614" s="9"/>
    </row>
    <row r="8615" spans="3:21">
      <c r="C8615" s="9"/>
      <c r="F8615" s="9"/>
      <c r="G8615" s="9"/>
      <c r="I8615" s="9"/>
      <c r="L8615" s="9"/>
      <c r="O8615" s="9"/>
      <c r="P8615" s="9"/>
      <c r="R8615" s="9"/>
      <c r="U8615" s="9"/>
    </row>
    <row r="8616" spans="3:21">
      <c r="C8616" s="9"/>
      <c r="F8616" s="9"/>
      <c r="G8616" s="9"/>
      <c r="I8616" s="9"/>
      <c r="L8616" s="9"/>
      <c r="O8616" s="9"/>
      <c r="P8616" s="9"/>
      <c r="R8616" s="9"/>
      <c r="U8616" s="9"/>
    </row>
    <row r="8617" spans="3:21">
      <c r="C8617" s="9"/>
      <c r="F8617" s="9"/>
      <c r="G8617" s="9"/>
      <c r="I8617" s="9"/>
      <c r="L8617" s="9"/>
      <c r="O8617" s="9"/>
      <c r="P8617" s="9"/>
      <c r="R8617" s="9"/>
      <c r="U8617" s="9"/>
    </row>
    <row r="8618" spans="3:21">
      <c r="C8618" s="9"/>
      <c r="F8618" s="9"/>
      <c r="G8618" s="9"/>
      <c r="I8618" s="9"/>
      <c r="L8618" s="9"/>
      <c r="O8618" s="9"/>
      <c r="P8618" s="9"/>
      <c r="R8618" s="9"/>
      <c r="U8618" s="9"/>
    </row>
    <row r="8619" spans="3:21">
      <c r="C8619" s="9"/>
      <c r="F8619" s="9"/>
      <c r="G8619" s="9"/>
      <c r="I8619" s="9"/>
      <c r="L8619" s="9"/>
      <c r="O8619" s="9"/>
      <c r="P8619" s="9"/>
      <c r="R8619" s="9"/>
      <c r="U8619" s="9"/>
    </row>
    <row r="8620" spans="3:21">
      <c r="C8620" s="9"/>
      <c r="F8620" s="9"/>
      <c r="G8620" s="9"/>
      <c r="I8620" s="9"/>
      <c r="L8620" s="9"/>
      <c r="O8620" s="9"/>
      <c r="P8620" s="9"/>
      <c r="R8620" s="9"/>
      <c r="U8620" s="9"/>
    </row>
    <row r="8621" spans="3:21">
      <c r="C8621" s="9"/>
      <c r="F8621" s="9"/>
      <c r="G8621" s="9"/>
      <c r="I8621" s="9"/>
      <c r="L8621" s="9"/>
      <c r="O8621" s="9"/>
      <c r="P8621" s="9"/>
      <c r="R8621" s="9"/>
      <c r="U8621" s="9"/>
    </row>
    <row r="8622" spans="3:21">
      <c r="C8622" s="9"/>
      <c r="F8622" s="9"/>
      <c r="G8622" s="9"/>
      <c r="I8622" s="9"/>
      <c r="L8622" s="9"/>
      <c r="O8622" s="9"/>
      <c r="P8622" s="9"/>
      <c r="R8622" s="9"/>
      <c r="U8622" s="9"/>
    </row>
    <row r="8623" spans="3:21">
      <c r="C8623" s="9"/>
      <c r="F8623" s="9"/>
      <c r="G8623" s="9"/>
      <c r="I8623" s="9"/>
      <c r="L8623" s="9"/>
      <c r="O8623" s="9"/>
      <c r="P8623" s="9"/>
      <c r="R8623" s="9"/>
      <c r="U8623" s="9"/>
    </row>
    <row r="8624" spans="3:21">
      <c r="C8624" s="9"/>
      <c r="F8624" s="9"/>
      <c r="G8624" s="9"/>
      <c r="I8624" s="9"/>
      <c r="L8624" s="9"/>
      <c r="O8624" s="9"/>
      <c r="P8624" s="9"/>
      <c r="R8624" s="9"/>
      <c r="U8624" s="9"/>
    </row>
    <row r="8625" spans="3:21">
      <c r="C8625" s="9"/>
      <c r="F8625" s="9"/>
      <c r="G8625" s="9"/>
      <c r="I8625" s="9"/>
      <c r="L8625" s="9"/>
      <c r="O8625" s="9"/>
      <c r="P8625" s="9"/>
      <c r="R8625" s="9"/>
      <c r="U8625" s="9"/>
    </row>
    <row r="8626" spans="3:21">
      <c r="C8626" s="9"/>
      <c r="F8626" s="9"/>
      <c r="G8626" s="9"/>
      <c r="I8626" s="9"/>
      <c r="L8626" s="9"/>
      <c r="O8626" s="9"/>
      <c r="P8626" s="9"/>
      <c r="R8626" s="9"/>
      <c r="U8626" s="9"/>
    </row>
    <row r="8627" spans="3:21">
      <c r="C8627" s="9"/>
      <c r="F8627" s="9"/>
      <c r="G8627" s="9"/>
      <c r="I8627" s="9"/>
      <c r="L8627" s="9"/>
      <c r="O8627" s="9"/>
      <c r="P8627" s="9"/>
      <c r="R8627" s="9"/>
      <c r="U8627" s="9"/>
    </row>
    <row r="8628" spans="3:21">
      <c r="C8628" s="9"/>
      <c r="F8628" s="9"/>
      <c r="G8628" s="9"/>
      <c r="I8628" s="9"/>
      <c r="L8628" s="9"/>
      <c r="O8628" s="9"/>
      <c r="P8628" s="9"/>
      <c r="R8628" s="9"/>
      <c r="U8628" s="9"/>
    </row>
    <row r="8629" spans="3:21">
      <c r="C8629" s="9"/>
      <c r="F8629" s="9"/>
      <c r="G8629" s="9"/>
      <c r="I8629" s="9"/>
      <c r="L8629" s="9"/>
      <c r="O8629" s="9"/>
      <c r="P8629" s="9"/>
      <c r="R8629" s="9"/>
      <c r="U8629" s="9"/>
    </row>
    <row r="8630" spans="3:21">
      <c r="C8630" s="9"/>
      <c r="F8630" s="9"/>
      <c r="G8630" s="9"/>
      <c r="I8630" s="9"/>
      <c r="L8630" s="9"/>
      <c r="O8630" s="9"/>
      <c r="P8630" s="9"/>
      <c r="R8630" s="9"/>
      <c r="U8630" s="9"/>
    </row>
    <row r="8631" spans="3:21">
      <c r="C8631" s="9"/>
      <c r="F8631" s="9"/>
      <c r="G8631" s="9"/>
      <c r="I8631" s="9"/>
      <c r="L8631" s="9"/>
      <c r="O8631" s="9"/>
      <c r="P8631" s="9"/>
      <c r="R8631" s="9"/>
      <c r="U8631" s="9"/>
    </row>
    <row r="8632" spans="3:21">
      <c r="C8632" s="9"/>
      <c r="F8632" s="9"/>
      <c r="G8632" s="9"/>
      <c r="I8632" s="9"/>
      <c r="L8632" s="9"/>
      <c r="O8632" s="9"/>
      <c r="P8632" s="9"/>
      <c r="R8632" s="9"/>
      <c r="U8632" s="9"/>
    </row>
    <row r="8633" spans="3:21">
      <c r="C8633" s="9"/>
      <c r="F8633" s="9"/>
      <c r="G8633" s="9"/>
      <c r="I8633" s="9"/>
      <c r="L8633" s="9"/>
      <c r="O8633" s="9"/>
      <c r="P8633" s="9"/>
      <c r="R8633" s="9"/>
      <c r="U8633" s="9"/>
    </row>
    <row r="8634" spans="3:21">
      <c r="C8634" s="9"/>
      <c r="F8634" s="9"/>
      <c r="G8634" s="9"/>
      <c r="I8634" s="9"/>
      <c r="L8634" s="9"/>
      <c r="O8634" s="9"/>
      <c r="P8634" s="9"/>
      <c r="R8634" s="9"/>
      <c r="U8634" s="9"/>
    </row>
    <row r="8635" spans="3:21">
      <c r="C8635" s="9"/>
      <c r="F8635" s="9"/>
      <c r="G8635" s="9"/>
      <c r="I8635" s="9"/>
      <c r="L8635" s="9"/>
      <c r="O8635" s="9"/>
      <c r="P8635" s="9"/>
      <c r="R8635" s="9"/>
      <c r="U8635" s="9"/>
    </row>
    <row r="8636" spans="3:21">
      <c r="C8636" s="9"/>
      <c r="F8636" s="9"/>
      <c r="G8636" s="9"/>
      <c r="I8636" s="9"/>
      <c r="L8636" s="9"/>
      <c r="O8636" s="9"/>
      <c r="P8636" s="9"/>
      <c r="R8636" s="9"/>
      <c r="U8636" s="9"/>
    </row>
    <row r="8637" spans="3:21">
      <c r="C8637" s="9"/>
      <c r="F8637" s="9"/>
      <c r="G8637" s="9"/>
      <c r="I8637" s="9"/>
      <c r="L8637" s="9"/>
      <c r="O8637" s="9"/>
      <c r="P8637" s="9"/>
      <c r="R8637" s="9"/>
      <c r="U8637" s="9"/>
    </row>
    <row r="8638" spans="3:21">
      <c r="C8638" s="9"/>
      <c r="F8638" s="9"/>
      <c r="G8638" s="9"/>
      <c r="I8638" s="9"/>
      <c r="L8638" s="9"/>
      <c r="O8638" s="9"/>
      <c r="P8638" s="9"/>
      <c r="R8638" s="9"/>
      <c r="U8638" s="9"/>
    </row>
    <row r="8639" spans="3:21">
      <c r="C8639" s="9"/>
      <c r="F8639" s="9"/>
      <c r="G8639" s="9"/>
      <c r="I8639" s="9"/>
      <c r="L8639" s="9"/>
      <c r="O8639" s="9"/>
      <c r="P8639" s="9"/>
      <c r="R8639" s="9"/>
      <c r="U8639" s="9"/>
    </row>
    <row r="8640" spans="3:21">
      <c r="C8640" s="9"/>
      <c r="F8640" s="9"/>
      <c r="G8640" s="9"/>
      <c r="I8640" s="9"/>
      <c r="L8640" s="9"/>
      <c r="O8640" s="9"/>
      <c r="P8640" s="9"/>
      <c r="R8640" s="9"/>
      <c r="U8640" s="9"/>
    </row>
    <row r="8641" spans="3:21">
      <c r="C8641" s="9"/>
      <c r="F8641" s="9"/>
      <c r="G8641" s="9"/>
      <c r="I8641" s="9"/>
      <c r="L8641" s="9"/>
      <c r="O8641" s="9"/>
      <c r="P8641" s="9"/>
      <c r="R8641" s="9"/>
      <c r="U8641" s="9"/>
    </row>
    <row r="8642" spans="3:21">
      <c r="C8642" s="9"/>
      <c r="F8642" s="9"/>
      <c r="G8642" s="9"/>
      <c r="I8642" s="9"/>
      <c r="L8642" s="9"/>
      <c r="O8642" s="9"/>
      <c r="P8642" s="9"/>
      <c r="R8642" s="9"/>
      <c r="U8642" s="9"/>
    </row>
    <row r="8643" spans="3:21">
      <c r="C8643" s="9"/>
      <c r="F8643" s="9"/>
      <c r="G8643" s="9"/>
      <c r="I8643" s="9"/>
      <c r="L8643" s="9"/>
      <c r="O8643" s="9"/>
      <c r="P8643" s="9"/>
      <c r="R8643" s="9"/>
      <c r="U8643" s="9"/>
    </row>
    <row r="8644" spans="3:21">
      <c r="C8644" s="9"/>
      <c r="F8644" s="9"/>
      <c r="G8644" s="9"/>
      <c r="I8644" s="9"/>
      <c r="L8644" s="9"/>
      <c r="O8644" s="9"/>
      <c r="P8644" s="9"/>
      <c r="R8644" s="9"/>
      <c r="U8644" s="9"/>
    </row>
    <row r="8645" spans="3:21">
      <c r="C8645" s="9"/>
      <c r="F8645" s="9"/>
      <c r="G8645" s="9"/>
      <c r="I8645" s="9"/>
      <c r="L8645" s="9"/>
      <c r="O8645" s="9"/>
      <c r="P8645" s="9"/>
      <c r="R8645" s="9"/>
      <c r="U8645" s="9"/>
    </row>
    <row r="8646" spans="3:21">
      <c r="C8646" s="9"/>
      <c r="F8646" s="9"/>
      <c r="G8646" s="9"/>
      <c r="I8646" s="9"/>
      <c r="L8646" s="9"/>
      <c r="O8646" s="9"/>
      <c r="P8646" s="9"/>
      <c r="R8646" s="9"/>
      <c r="U8646" s="9"/>
    </row>
    <row r="8647" spans="3:21">
      <c r="C8647" s="9"/>
      <c r="F8647" s="9"/>
      <c r="G8647" s="9"/>
      <c r="I8647" s="9"/>
      <c r="L8647" s="9"/>
      <c r="O8647" s="9"/>
      <c r="P8647" s="9"/>
      <c r="R8647" s="9"/>
      <c r="U8647" s="9"/>
    </row>
    <row r="8648" spans="3:21">
      <c r="C8648" s="9"/>
      <c r="F8648" s="9"/>
      <c r="G8648" s="9"/>
      <c r="I8648" s="9"/>
      <c r="L8648" s="9"/>
      <c r="O8648" s="9"/>
      <c r="P8648" s="9"/>
      <c r="R8648" s="9"/>
      <c r="U8648" s="9"/>
    </row>
    <row r="8649" spans="3:21">
      <c r="C8649" s="9"/>
      <c r="F8649" s="9"/>
      <c r="G8649" s="9"/>
      <c r="I8649" s="9"/>
      <c r="L8649" s="9"/>
      <c r="O8649" s="9"/>
      <c r="P8649" s="9"/>
      <c r="R8649" s="9"/>
      <c r="U8649" s="9"/>
    </row>
    <row r="8650" spans="3:21">
      <c r="C8650" s="9"/>
      <c r="F8650" s="9"/>
      <c r="G8650" s="9"/>
      <c r="I8650" s="9"/>
      <c r="L8650" s="9"/>
      <c r="O8650" s="9"/>
      <c r="P8650" s="9"/>
      <c r="R8650" s="9"/>
      <c r="U8650" s="9"/>
    </row>
    <row r="8651" spans="3:21">
      <c r="C8651" s="9"/>
      <c r="F8651" s="9"/>
      <c r="G8651" s="9"/>
      <c r="I8651" s="9"/>
      <c r="L8651" s="9"/>
      <c r="O8651" s="9"/>
      <c r="P8651" s="9"/>
      <c r="R8651" s="9"/>
      <c r="U8651" s="9"/>
    </row>
    <row r="8652" spans="3:21">
      <c r="C8652" s="9"/>
      <c r="F8652" s="9"/>
      <c r="G8652" s="9"/>
      <c r="I8652" s="9"/>
      <c r="L8652" s="9"/>
      <c r="O8652" s="9"/>
      <c r="P8652" s="9"/>
      <c r="R8652" s="9"/>
      <c r="U8652" s="9"/>
    </row>
    <row r="8653" spans="3:21">
      <c r="C8653" s="9"/>
      <c r="F8653" s="9"/>
      <c r="G8653" s="9"/>
      <c r="I8653" s="9"/>
      <c r="L8653" s="9"/>
      <c r="O8653" s="9"/>
      <c r="P8653" s="9"/>
      <c r="R8653" s="9"/>
      <c r="U8653" s="9"/>
    </row>
    <row r="8654" spans="3:21">
      <c r="C8654" s="9"/>
      <c r="F8654" s="9"/>
      <c r="G8654" s="9"/>
      <c r="I8654" s="9"/>
      <c r="L8654" s="9"/>
      <c r="O8654" s="9"/>
      <c r="P8654" s="9"/>
      <c r="R8654" s="9"/>
      <c r="U8654" s="9"/>
    </row>
    <row r="8655" spans="3:21">
      <c r="C8655" s="9"/>
      <c r="F8655" s="9"/>
      <c r="G8655" s="9"/>
      <c r="I8655" s="9"/>
      <c r="L8655" s="9"/>
      <c r="O8655" s="9"/>
      <c r="P8655" s="9"/>
      <c r="R8655" s="9"/>
      <c r="U8655" s="9"/>
    </row>
    <row r="8656" spans="3:21">
      <c r="C8656" s="9"/>
      <c r="F8656" s="9"/>
      <c r="G8656" s="9"/>
      <c r="I8656" s="9"/>
      <c r="L8656" s="9"/>
      <c r="O8656" s="9"/>
      <c r="P8656" s="9"/>
      <c r="R8656" s="9"/>
      <c r="U8656" s="9"/>
    </row>
    <row r="8657" spans="3:21">
      <c r="C8657" s="9"/>
      <c r="F8657" s="9"/>
      <c r="G8657" s="9"/>
      <c r="I8657" s="9"/>
      <c r="L8657" s="9"/>
      <c r="O8657" s="9"/>
      <c r="P8657" s="9"/>
      <c r="R8657" s="9"/>
      <c r="U8657" s="9"/>
    </row>
    <row r="8658" spans="3:21">
      <c r="C8658" s="9"/>
      <c r="F8658" s="9"/>
      <c r="G8658" s="9"/>
      <c r="I8658" s="9"/>
      <c r="L8658" s="9"/>
      <c r="O8658" s="9"/>
      <c r="P8658" s="9"/>
      <c r="R8658" s="9"/>
      <c r="U8658" s="9"/>
    </row>
    <row r="8659" spans="3:21">
      <c r="C8659" s="9"/>
      <c r="F8659" s="9"/>
      <c r="G8659" s="9"/>
      <c r="I8659" s="9"/>
      <c r="L8659" s="9"/>
      <c r="O8659" s="9"/>
      <c r="P8659" s="9"/>
      <c r="R8659" s="9"/>
      <c r="U8659" s="9"/>
    </row>
    <row r="8660" spans="3:21">
      <c r="C8660" s="9"/>
      <c r="F8660" s="9"/>
      <c r="G8660" s="9"/>
      <c r="I8660" s="9"/>
      <c r="L8660" s="9"/>
      <c r="O8660" s="9"/>
      <c r="P8660" s="9"/>
      <c r="R8660" s="9"/>
      <c r="U8660" s="9"/>
    </row>
    <row r="8661" spans="3:21">
      <c r="C8661" s="9"/>
      <c r="F8661" s="9"/>
      <c r="G8661" s="9"/>
      <c r="I8661" s="9"/>
      <c r="L8661" s="9"/>
      <c r="O8661" s="9"/>
      <c r="P8661" s="9"/>
      <c r="R8661" s="9"/>
      <c r="U8661" s="9"/>
    </row>
    <row r="8662" spans="3:21">
      <c r="C8662" s="9"/>
      <c r="F8662" s="9"/>
      <c r="G8662" s="9"/>
      <c r="I8662" s="9"/>
      <c r="L8662" s="9"/>
      <c r="O8662" s="9"/>
      <c r="P8662" s="9"/>
      <c r="R8662" s="9"/>
      <c r="U8662" s="9"/>
    </row>
    <row r="8663" spans="3:21">
      <c r="C8663" s="9"/>
      <c r="F8663" s="9"/>
      <c r="G8663" s="9"/>
      <c r="I8663" s="9"/>
      <c r="L8663" s="9"/>
      <c r="O8663" s="9"/>
      <c r="P8663" s="9"/>
      <c r="R8663" s="9"/>
      <c r="U8663" s="9"/>
    </row>
    <row r="8664" spans="3:21">
      <c r="C8664" s="9"/>
      <c r="F8664" s="9"/>
      <c r="G8664" s="9"/>
      <c r="I8664" s="9"/>
      <c r="L8664" s="9"/>
      <c r="O8664" s="9"/>
      <c r="P8664" s="9"/>
      <c r="R8664" s="9"/>
      <c r="U8664" s="9"/>
    </row>
    <row r="8665" spans="3:21">
      <c r="C8665" s="9"/>
      <c r="F8665" s="9"/>
      <c r="G8665" s="9"/>
      <c r="I8665" s="9"/>
      <c r="L8665" s="9"/>
      <c r="O8665" s="9"/>
      <c r="P8665" s="9"/>
      <c r="R8665" s="9"/>
      <c r="U8665" s="9"/>
    </row>
    <row r="8666" spans="3:21">
      <c r="C8666" s="9"/>
      <c r="F8666" s="9"/>
      <c r="G8666" s="9"/>
      <c r="I8666" s="9"/>
      <c r="L8666" s="9"/>
      <c r="O8666" s="9"/>
      <c r="P8666" s="9"/>
      <c r="R8666" s="9"/>
      <c r="U8666" s="9"/>
    </row>
    <row r="8667" spans="3:21">
      <c r="C8667" s="9"/>
      <c r="F8667" s="9"/>
      <c r="G8667" s="9"/>
      <c r="I8667" s="9"/>
      <c r="L8667" s="9"/>
      <c r="O8667" s="9"/>
      <c r="P8667" s="9"/>
      <c r="R8667" s="9"/>
      <c r="U8667" s="9"/>
    </row>
    <row r="8668" spans="3:21">
      <c r="C8668" s="9"/>
      <c r="F8668" s="9"/>
      <c r="G8668" s="9"/>
      <c r="I8668" s="9"/>
      <c r="L8668" s="9"/>
      <c r="O8668" s="9"/>
      <c r="P8668" s="9"/>
      <c r="R8668" s="9"/>
      <c r="U8668" s="9"/>
    </row>
    <row r="8669" spans="3:21">
      <c r="C8669" s="9"/>
      <c r="F8669" s="9"/>
      <c r="G8669" s="9"/>
      <c r="I8669" s="9"/>
      <c r="L8669" s="9"/>
      <c r="O8669" s="9"/>
      <c r="P8669" s="9"/>
      <c r="R8669" s="9"/>
      <c r="U8669" s="9"/>
    </row>
    <row r="8670" spans="3:21">
      <c r="C8670" s="9"/>
      <c r="F8670" s="9"/>
      <c r="G8670" s="9"/>
      <c r="I8670" s="9"/>
      <c r="L8670" s="9"/>
      <c r="O8670" s="9"/>
      <c r="P8670" s="9"/>
      <c r="R8670" s="9"/>
      <c r="U8670" s="9"/>
    </row>
    <row r="8671" spans="3:21">
      <c r="C8671" s="9"/>
      <c r="F8671" s="9"/>
      <c r="G8671" s="9"/>
      <c r="I8671" s="9"/>
      <c r="L8671" s="9"/>
      <c r="O8671" s="9"/>
      <c r="P8671" s="9"/>
      <c r="R8671" s="9"/>
      <c r="U8671" s="9"/>
    </row>
    <row r="8672" spans="3:21">
      <c r="C8672" s="9"/>
      <c r="F8672" s="9"/>
      <c r="G8672" s="9"/>
      <c r="I8672" s="9"/>
      <c r="L8672" s="9"/>
      <c r="O8672" s="9"/>
      <c r="P8672" s="9"/>
      <c r="R8672" s="9"/>
      <c r="U8672" s="9"/>
    </row>
    <row r="8673" spans="3:21">
      <c r="C8673" s="9"/>
      <c r="F8673" s="9"/>
      <c r="G8673" s="9"/>
      <c r="I8673" s="9"/>
      <c r="L8673" s="9"/>
      <c r="O8673" s="9"/>
      <c r="P8673" s="9"/>
      <c r="R8673" s="9"/>
      <c r="U8673" s="9"/>
    </row>
    <row r="8674" spans="3:21">
      <c r="C8674" s="9"/>
      <c r="F8674" s="9"/>
      <c r="G8674" s="9"/>
      <c r="I8674" s="9"/>
      <c r="L8674" s="9"/>
      <c r="O8674" s="9"/>
      <c r="P8674" s="9"/>
      <c r="R8674" s="9"/>
      <c r="U8674" s="9"/>
    </row>
    <row r="8675" spans="3:21">
      <c r="C8675" s="9"/>
      <c r="F8675" s="9"/>
      <c r="G8675" s="9"/>
      <c r="I8675" s="9"/>
      <c r="L8675" s="9"/>
      <c r="O8675" s="9"/>
      <c r="P8675" s="9"/>
      <c r="R8675" s="9"/>
      <c r="U8675" s="9"/>
    </row>
    <row r="8676" spans="3:21">
      <c r="C8676" s="9"/>
      <c r="F8676" s="9"/>
      <c r="G8676" s="9"/>
      <c r="I8676" s="9"/>
      <c r="L8676" s="9"/>
      <c r="O8676" s="9"/>
      <c r="P8676" s="9"/>
      <c r="R8676" s="9"/>
      <c r="U8676" s="9"/>
    </row>
    <row r="8677" spans="3:21">
      <c r="C8677" s="9"/>
      <c r="F8677" s="9"/>
      <c r="G8677" s="9"/>
      <c r="I8677" s="9"/>
      <c r="L8677" s="9"/>
      <c r="O8677" s="9"/>
      <c r="P8677" s="9"/>
      <c r="R8677" s="9"/>
      <c r="U8677" s="9"/>
    </row>
    <row r="8678" spans="3:21">
      <c r="C8678" s="9"/>
      <c r="F8678" s="9"/>
      <c r="G8678" s="9"/>
      <c r="I8678" s="9"/>
      <c r="L8678" s="9"/>
      <c r="O8678" s="9"/>
      <c r="P8678" s="9"/>
      <c r="R8678" s="9"/>
      <c r="U8678" s="9"/>
    </row>
    <row r="8679" spans="3:21">
      <c r="C8679" s="9"/>
      <c r="F8679" s="9"/>
      <c r="G8679" s="9"/>
      <c r="I8679" s="9"/>
      <c r="L8679" s="9"/>
      <c r="O8679" s="9"/>
      <c r="P8679" s="9"/>
      <c r="R8679" s="9"/>
      <c r="U8679" s="9"/>
    </row>
    <row r="8680" spans="3:21">
      <c r="C8680" s="9"/>
      <c r="F8680" s="9"/>
      <c r="G8680" s="9"/>
      <c r="I8680" s="9"/>
      <c r="L8680" s="9"/>
      <c r="O8680" s="9"/>
      <c r="P8680" s="9"/>
      <c r="R8680" s="9"/>
      <c r="U8680" s="9"/>
    </row>
    <row r="8681" spans="3:21">
      <c r="C8681" s="9"/>
      <c r="F8681" s="9"/>
      <c r="G8681" s="9"/>
      <c r="I8681" s="9"/>
      <c r="L8681" s="9"/>
      <c r="O8681" s="9"/>
      <c r="P8681" s="9"/>
      <c r="R8681" s="9"/>
      <c r="U8681" s="9"/>
    </row>
    <row r="8682" spans="3:21">
      <c r="C8682" s="9"/>
      <c r="F8682" s="9"/>
      <c r="G8682" s="9"/>
      <c r="I8682" s="9"/>
      <c r="L8682" s="9"/>
      <c r="O8682" s="9"/>
      <c r="P8682" s="9"/>
      <c r="R8682" s="9"/>
      <c r="U8682" s="9"/>
    </row>
    <row r="8683" spans="3:21">
      <c r="C8683" s="9"/>
      <c r="F8683" s="9"/>
      <c r="G8683" s="9"/>
      <c r="I8683" s="9"/>
      <c r="L8683" s="9"/>
      <c r="O8683" s="9"/>
      <c r="P8683" s="9"/>
      <c r="R8683" s="9"/>
      <c r="U8683" s="9"/>
    </row>
    <row r="8684" spans="3:21">
      <c r="C8684" s="9"/>
      <c r="F8684" s="9"/>
      <c r="G8684" s="9"/>
      <c r="I8684" s="9"/>
      <c r="L8684" s="9"/>
      <c r="O8684" s="9"/>
      <c r="P8684" s="9"/>
      <c r="R8684" s="9"/>
      <c r="U8684" s="9"/>
    </row>
    <row r="8685" spans="3:21">
      <c r="C8685" s="9"/>
      <c r="F8685" s="9"/>
      <c r="G8685" s="9"/>
      <c r="I8685" s="9"/>
      <c r="L8685" s="9"/>
      <c r="O8685" s="9"/>
      <c r="P8685" s="9"/>
      <c r="R8685" s="9"/>
      <c r="U8685" s="9"/>
    </row>
    <row r="8686" spans="3:21">
      <c r="C8686" s="9"/>
      <c r="F8686" s="9"/>
      <c r="G8686" s="9"/>
      <c r="I8686" s="9"/>
      <c r="L8686" s="9"/>
      <c r="O8686" s="9"/>
      <c r="P8686" s="9"/>
      <c r="R8686" s="9"/>
      <c r="U8686" s="9"/>
    </row>
    <row r="8687" spans="3:21">
      <c r="C8687" s="9"/>
      <c r="F8687" s="9"/>
      <c r="G8687" s="9"/>
      <c r="I8687" s="9"/>
      <c r="L8687" s="9"/>
      <c r="O8687" s="9"/>
      <c r="P8687" s="9"/>
      <c r="R8687" s="9"/>
      <c r="U8687" s="9"/>
    </row>
    <row r="8688" spans="3:21">
      <c r="C8688" s="9"/>
      <c r="F8688" s="9"/>
      <c r="G8688" s="9"/>
      <c r="I8688" s="9"/>
      <c r="L8688" s="9"/>
      <c r="O8688" s="9"/>
      <c r="P8688" s="9"/>
      <c r="R8688" s="9"/>
      <c r="U8688" s="9"/>
    </row>
    <row r="8689" spans="3:21">
      <c r="C8689" s="9"/>
      <c r="F8689" s="9"/>
      <c r="G8689" s="9"/>
      <c r="I8689" s="9"/>
      <c r="L8689" s="9"/>
      <c r="O8689" s="9"/>
      <c r="P8689" s="9"/>
      <c r="R8689" s="9"/>
      <c r="U8689" s="9"/>
    </row>
    <row r="8690" spans="3:21">
      <c r="C8690" s="9"/>
      <c r="F8690" s="9"/>
      <c r="G8690" s="9"/>
      <c r="I8690" s="9"/>
      <c r="L8690" s="9"/>
      <c r="O8690" s="9"/>
      <c r="P8690" s="9"/>
      <c r="R8690" s="9"/>
      <c r="U8690" s="9"/>
    </row>
    <row r="8691" spans="3:21">
      <c r="C8691" s="9"/>
      <c r="F8691" s="9"/>
      <c r="G8691" s="9"/>
      <c r="I8691" s="9"/>
      <c r="L8691" s="9"/>
      <c r="O8691" s="9"/>
      <c r="P8691" s="9"/>
      <c r="R8691" s="9"/>
      <c r="U8691" s="9"/>
    </row>
    <row r="8692" spans="3:21">
      <c r="C8692" s="9"/>
      <c r="F8692" s="9"/>
      <c r="G8692" s="9"/>
      <c r="I8692" s="9"/>
      <c r="L8692" s="9"/>
      <c r="O8692" s="9"/>
      <c r="P8692" s="9"/>
      <c r="R8692" s="9"/>
      <c r="U8692" s="9"/>
    </row>
    <row r="8693" spans="3:21">
      <c r="C8693" s="9"/>
      <c r="F8693" s="9"/>
      <c r="G8693" s="9"/>
      <c r="I8693" s="9"/>
      <c r="L8693" s="9"/>
      <c r="O8693" s="9"/>
      <c r="P8693" s="9"/>
      <c r="R8693" s="9"/>
      <c r="U8693" s="9"/>
    </row>
    <row r="8694" spans="3:21">
      <c r="C8694" s="9"/>
      <c r="F8694" s="9"/>
      <c r="G8694" s="9"/>
      <c r="I8694" s="9"/>
      <c r="L8694" s="9"/>
      <c r="O8694" s="9"/>
      <c r="P8694" s="9"/>
      <c r="R8694" s="9"/>
      <c r="U8694" s="9"/>
    </row>
    <row r="8695" spans="3:21">
      <c r="C8695" s="9"/>
      <c r="F8695" s="9"/>
      <c r="G8695" s="9"/>
      <c r="I8695" s="9"/>
      <c r="L8695" s="9"/>
      <c r="O8695" s="9"/>
      <c r="P8695" s="9"/>
      <c r="R8695" s="9"/>
      <c r="U8695" s="9"/>
    </row>
    <row r="8696" spans="3:21">
      <c r="C8696" s="9"/>
      <c r="F8696" s="9"/>
      <c r="G8696" s="9"/>
      <c r="I8696" s="9"/>
      <c r="L8696" s="9"/>
      <c r="O8696" s="9"/>
      <c r="P8696" s="9"/>
      <c r="R8696" s="9"/>
      <c r="U8696" s="9"/>
    </row>
    <row r="8697" spans="3:21">
      <c r="C8697" s="9"/>
      <c r="F8697" s="9"/>
      <c r="G8697" s="9"/>
      <c r="I8697" s="9"/>
      <c r="L8697" s="9"/>
      <c r="O8697" s="9"/>
      <c r="P8697" s="9"/>
      <c r="R8697" s="9"/>
      <c r="U8697" s="9"/>
    </row>
    <row r="8698" spans="3:21">
      <c r="C8698" s="9"/>
      <c r="F8698" s="9"/>
      <c r="G8698" s="9"/>
      <c r="I8698" s="9"/>
      <c r="L8698" s="9"/>
      <c r="O8698" s="9"/>
      <c r="P8698" s="9"/>
      <c r="R8698" s="9"/>
      <c r="U8698" s="9"/>
    </row>
    <row r="8699" spans="3:21">
      <c r="C8699" s="9"/>
      <c r="F8699" s="9"/>
      <c r="G8699" s="9"/>
      <c r="I8699" s="9"/>
      <c r="L8699" s="9"/>
      <c r="O8699" s="9"/>
      <c r="P8699" s="9"/>
      <c r="R8699" s="9"/>
      <c r="U8699" s="9"/>
    </row>
    <row r="8700" spans="3:21">
      <c r="C8700" s="9"/>
      <c r="F8700" s="9"/>
      <c r="G8700" s="9"/>
      <c r="I8700" s="9"/>
      <c r="L8700" s="9"/>
      <c r="O8700" s="9"/>
      <c r="P8700" s="9"/>
      <c r="R8700" s="9"/>
      <c r="U8700" s="9"/>
    </row>
    <row r="8701" spans="3:21">
      <c r="C8701" s="9"/>
      <c r="F8701" s="9"/>
      <c r="G8701" s="9"/>
      <c r="I8701" s="9"/>
      <c r="L8701" s="9"/>
      <c r="O8701" s="9"/>
      <c r="P8701" s="9"/>
      <c r="R8701" s="9"/>
      <c r="U8701" s="9"/>
    </row>
    <row r="8702" spans="3:21">
      <c r="C8702" s="9"/>
      <c r="F8702" s="9"/>
      <c r="G8702" s="9"/>
      <c r="I8702" s="9"/>
      <c r="L8702" s="9"/>
      <c r="O8702" s="9"/>
      <c r="P8702" s="9"/>
      <c r="R8702" s="9"/>
      <c r="U8702" s="9"/>
    </row>
    <row r="8703" spans="3:21">
      <c r="C8703" s="9"/>
      <c r="F8703" s="9"/>
      <c r="G8703" s="9"/>
      <c r="I8703" s="9"/>
      <c r="L8703" s="9"/>
      <c r="O8703" s="9"/>
      <c r="P8703" s="9"/>
      <c r="R8703" s="9"/>
      <c r="U8703" s="9"/>
    </row>
    <row r="8704" spans="3:21">
      <c r="C8704" s="9"/>
      <c r="F8704" s="9"/>
      <c r="G8704" s="9"/>
      <c r="I8704" s="9"/>
      <c r="L8704" s="9"/>
      <c r="O8704" s="9"/>
      <c r="P8704" s="9"/>
      <c r="R8704" s="9"/>
      <c r="U8704" s="9"/>
    </row>
    <row r="8705" spans="3:21">
      <c r="C8705" s="9"/>
      <c r="F8705" s="9"/>
      <c r="G8705" s="9"/>
      <c r="I8705" s="9"/>
      <c r="L8705" s="9"/>
      <c r="O8705" s="9"/>
      <c r="P8705" s="9"/>
      <c r="R8705" s="9"/>
      <c r="U8705" s="9"/>
    </row>
    <row r="8706" spans="3:21">
      <c r="C8706" s="9"/>
      <c r="F8706" s="9"/>
      <c r="G8706" s="9"/>
      <c r="I8706" s="9"/>
      <c r="L8706" s="9"/>
      <c r="O8706" s="9"/>
      <c r="P8706" s="9"/>
      <c r="R8706" s="9"/>
      <c r="U8706" s="9"/>
    </row>
    <row r="8707" spans="3:21">
      <c r="C8707" s="9"/>
      <c r="F8707" s="9"/>
      <c r="G8707" s="9"/>
      <c r="I8707" s="9"/>
      <c r="L8707" s="9"/>
      <c r="O8707" s="9"/>
      <c r="P8707" s="9"/>
      <c r="R8707" s="9"/>
      <c r="U8707" s="9"/>
    </row>
    <row r="8708" spans="3:21">
      <c r="C8708" s="9"/>
      <c r="F8708" s="9"/>
      <c r="G8708" s="9"/>
      <c r="I8708" s="9"/>
      <c r="L8708" s="9"/>
      <c r="O8708" s="9"/>
      <c r="P8708" s="9"/>
      <c r="R8708" s="9"/>
      <c r="U8708" s="9"/>
    </row>
    <row r="8709" spans="3:21">
      <c r="C8709" s="9"/>
      <c r="F8709" s="9"/>
      <c r="G8709" s="9"/>
      <c r="I8709" s="9"/>
      <c r="L8709" s="9"/>
      <c r="O8709" s="9"/>
      <c r="P8709" s="9"/>
      <c r="R8709" s="9"/>
      <c r="U8709" s="9"/>
    </row>
    <row r="8710" spans="3:21">
      <c r="C8710" s="9"/>
      <c r="F8710" s="9"/>
      <c r="G8710" s="9"/>
      <c r="I8710" s="9"/>
      <c r="L8710" s="9"/>
      <c r="O8710" s="9"/>
      <c r="P8710" s="9"/>
      <c r="R8710" s="9"/>
      <c r="U8710" s="9"/>
    </row>
    <row r="8711" spans="3:21">
      <c r="C8711" s="9"/>
      <c r="F8711" s="9"/>
      <c r="G8711" s="9"/>
      <c r="I8711" s="9"/>
      <c r="L8711" s="9"/>
      <c r="O8711" s="9"/>
      <c r="P8711" s="9"/>
      <c r="R8711" s="9"/>
      <c r="U8711" s="9"/>
    </row>
    <row r="8712" spans="3:21">
      <c r="C8712" s="9"/>
      <c r="F8712" s="9"/>
      <c r="G8712" s="9"/>
      <c r="I8712" s="9"/>
      <c r="L8712" s="9"/>
      <c r="O8712" s="9"/>
      <c r="P8712" s="9"/>
      <c r="R8712" s="9"/>
      <c r="U8712" s="9"/>
    </row>
    <row r="8713" spans="3:21">
      <c r="C8713" s="9"/>
      <c r="F8713" s="9"/>
      <c r="G8713" s="9"/>
      <c r="I8713" s="9"/>
      <c r="L8713" s="9"/>
      <c r="O8713" s="9"/>
      <c r="P8713" s="9"/>
      <c r="R8713" s="9"/>
      <c r="U8713" s="9"/>
    </row>
    <row r="8714" spans="3:21">
      <c r="C8714" s="9"/>
      <c r="F8714" s="9"/>
      <c r="G8714" s="9"/>
      <c r="I8714" s="9"/>
      <c r="L8714" s="9"/>
      <c r="O8714" s="9"/>
      <c r="P8714" s="9"/>
      <c r="R8714" s="9"/>
      <c r="U8714" s="9"/>
    </row>
    <row r="8715" spans="3:21">
      <c r="C8715" s="9"/>
      <c r="F8715" s="9"/>
      <c r="G8715" s="9"/>
      <c r="I8715" s="9"/>
      <c r="L8715" s="9"/>
      <c r="O8715" s="9"/>
      <c r="P8715" s="9"/>
      <c r="R8715" s="9"/>
      <c r="U8715" s="9"/>
    </row>
    <row r="8716" spans="3:21">
      <c r="C8716" s="9"/>
      <c r="F8716" s="9"/>
      <c r="G8716" s="9"/>
      <c r="I8716" s="9"/>
      <c r="L8716" s="9"/>
      <c r="O8716" s="9"/>
      <c r="P8716" s="9"/>
      <c r="R8716" s="9"/>
      <c r="U8716" s="9"/>
    </row>
    <row r="8717" spans="3:21">
      <c r="C8717" s="9"/>
      <c r="F8717" s="9"/>
      <c r="G8717" s="9"/>
      <c r="I8717" s="9"/>
      <c r="L8717" s="9"/>
      <c r="O8717" s="9"/>
      <c r="P8717" s="9"/>
      <c r="R8717" s="9"/>
      <c r="U8717" s="9"/>
    </row>
    <row r="8718" spans="3:21">
      <c r="C8718" s="9"/>
      <c r="F8718" s="9"/>
      <c r="G8718" s="9"/>
      <c r="I8718" s="9"/>
      <c r="L8718" s="9"/>
      <c r="O8718" s="9"/>
      <c r="P8718" s="9"/>
      <c r="R8718" s="9"/>
      <c r="U8718" s="9"/>
    </row>
    <row r="8719" spans="3:21">
      <c r="C8719" s="9"/>
      <c r="F8719" s="9"/>
      <c r="G8719" s="9"/>
      <c r="I8719" s="9"/>
      <c r="L8719" s="9"/>
      <c r="O8719" s="9"/>
      <c r="P8719" s="9"/>
      <c r="R8719" s="9"/>
      <c r="U8719" s="9"/>
    </row>
    <row r="8720" spans="3:21">
      <c r="C8720" s="9"/>
      <c r="F8720" s="9"/>
      <c r="G8720" s="9"/>
      <c r="I8720" s="9"/>
      <c r="L8720" s="9"/>
      <c r="O8720" s="9"/>
      <c r="P8720" s="9"/>
      <c r="R8720" s="9"/>
      <c r="U8720" s="9"/>
    </row>
    <row r="8721" spans="3:21">
      <c r="C8721" s="9"/>
      <c r="F8721" s="9"/>
      <c r="G8721" s="9"/>
      <c r="I8721" s="9"/>
      <c r="L8721" s="9"/>
      <c r="O8721" s="9"/>
      <c r="P8721" s="9"/>
      <c r="R8721" s="9"/>
      <c r="U8721" s="9"/>
    </row>
    <row r="8722" spans="3:21">
      <c r="C8722" s="9"/>
      <c r="F8722" s="9"/>
      <c r="G8722" s="9"/>
      <c r="I8722" s="9"/>
      <c r="L8722" s="9"/>
      <c r="O8722" s="9"/>
      <c r="P8722" s="9"/>
      <c r="R8722" s="9"/>
      <c r="U8722" s="9"/>
    </row>
    <row r="8723" spans="3:21">
      <c r="C8723" s="9"/>
      <c r="F8723" s="9"/>
      <c r="G8723" s="9"/>
      <c r="I8723" s="9"/>
      <c r="L8723" s="9"/>
      <c r="O8723" s="9"/>
      <c r="P8723" s="9"/>
      <c r="R8723" s="9"/>
      <c r="U8723" s="9"/>
    </row>
    <row r="8724" spans="3:21">
      <c r="C8724" s="9"/>
      <c r="F8724" s="9"/>
      <c r="G8724" s="9"/>
      <c r="I8724" s="9"/>
      <c r="L8724" s="9"/>
      <c r="O8724" s="9"/>
      <c r="P8724" s="9"/>
      <c r="R8724" s="9"/>
      <c r="U8724" s="9"/>
    </row>
    <row r="8725" spans="3:21">
      <c r="C8725" s="9"/>
      <c r="F8725" s="9"/>
      <c r="G8725" s="9"/>
      <c r="I8725" s="9"/>
      <c r="L8725" s="9"/>
      <c r="O8725" s="9"/>
      <c r="P8725" s="9"/>
      <c r="R8725" s="9"/>
      <c r="U8725" s="9"/>
    </row>
    <row r="8726" spans="3:21">
      <c r="C8726" s="9"/>
      <c r="F8726" s="9"/>
      <c r="G8726" s="9"/>
      <c r="I8726" s="9"/>
      <c r="L8726" s="9"/>
      <c r="O8726" s="9"/>
      <c r="P8726" s="9"/>
      <c r="R8726" s="9"/>
      <c r="U8726" s="9"/>
    </row>
    <row r="8727" spans="3:21">
      <c r="C8727" s="9"/>
      <c r="F8727" s="9"/>
      <c r="G8727" s="9"/>
      <c r="I8727" s="9"/>
      <c r="L8727" s="9"/>
      <c r="O8727" s="9"/>
      <c r="P8727" s="9"/>
      <c r="R8727" s="9"/>
      <c r="U8727" s="9"/>
    </row>
    <row r="8728" spans="3:21">
      <c r="C8728" s="9"/>
      <c r="F8728" s="9"/>
      <c r="G8728" s="9"/>
      <c r="I8728" s="9"/>
      <c r="L8728" s="9"/>
      <c r="O8728" s="9"/>
      <c r="P8728" s="9"/>
      <c r="R8728" s="9"/>
      <c r="U8728" s="9"/>
    </row>
    <row r="8729" spans="3:21">
      <c r="C8729" s="9"/>
      <c r="F8729" s="9"/>
      <c r="G8729" s="9"/>
      <c r="I8729" s="9"/>
      <c r="L8729" s="9"/>
      <c r="O8729" s="9"/>
      <c r="P8729" s="9"/>
      <c r="R8729" s="9"/>
      <c r="U8729" s="9"/>
    </row>
    <row r="8730" spans="3:21">
      <c r="C8730" s="9"/>
      <c r="F8730" s="9"/>
      <c r="G8730" s="9"/>
      <c r="I8730" s="9"/>
      <c r="L8730" s="9"/>
      <c r="O8730" s="9"/>
      <c r="P8730" s="9"/>
      <c r="R8730" s="9"/>
      <c r="U8730" s="9"/>
    </row>
    <row r="8731" spans="3:21">
      <c r="C8731" s="9"/>
      <c r="F8731" s="9"/>
      <c r="G8731" s="9"/>
      <c r="I8731" s="9"/>
      <c r="L8731" s="9"/>
      <c r="O8731" s="9"/>
      <c r="P8731" s="9"/>
      <c r="R8731" s="9"/>
      <c r="U8731" s="9"/>
    </row>
    <row r="8732" spans="3:21">
      <c r="C8732" s="9"/>
      <c r="F8732" s="9"/>
      <c r="G8732" s="9"/>
      <c r="I8732" s="9"/>
      <c r="L8732" s="9"/>
      <c r="O8732" s="9"/>
      <c r="P8732" s="9"/>
      <c r="R8732" s="9"/>
      <c r="U8732" s="9"/>
    </row>
    <row r="8733" spans="3:21">
      <c r="C8733" s="9"/>
      <c r="F8733" s="9"/>
      <c r="G8733" s="9"/>
      <c r="I8733" s="9"/>
      <c r="L8733" s="9"/>
      <c r="O8733" s="9"/>
      <c r="P8733" s="9"/>
      <c r="R8733" s="9"/>
      <c r="U8733" s="9"/>
    </row>
    <row r="8734" spans="3:21">
      <c r="C8734" s="9"/>
      <c r="F8734" s="9"/>
      <c r="G8734" s="9"/>
      <c r="I8734" s="9"/>
      <c r="L8734" s="9"/>
      <c r="O8734" s="9"/>
      <c r="P8734" s="9"/>
      <c r="R8734" s="9"/>
      <c r="U8734" s="9"/>
    </row>
    <row r="8735" spans="3:21">
      <c r="C8735" s="9"/>
      <c r="F8735" s="9"/>
      <c r="G8735" s="9"/>
      <c r="I8735" s="9"/>
      <c r="L8735" s="9"/>
      <c r="O8735" s="9"/>
      <c r="P8735" s="9"/>
      <c r="R8735" s="9"/>
      <c r="U8735" s="9"/>
    </row>
    <row r="8736" spans="3:21">
      <c r="C8736" s="9"/>
      <c r="F8736" s="9"/>
      <c r="G8736" s="9"/>
      <c r="I8736" s="9"/>
      <c r="L8736" s="9"/>
      <c r="O8736" s="9"/>
      <c r="P8736" s="9"/>
      <c r="R8736" s="9"/>
      <c r="U8736" s="9"/>
    </row>
    <row r="8737" spans="3:21">
      <c r="C8737" s="9"/>
      <c r="F8737" s="9"/>
      <c r="G8737" s="9"/>
      <c r="I8737" s="9"/>
      <c r="L8737" s="9"/>
      <c r="O8737" s="9"/>
      <c r="P8737" s="9"/>
      <c r="R8737" s="9"/>
      <c r="U8737" s="9"/>
    </row>
    <row r="8738" spans="3:21">
      <c r="C8738" s="9"/>
      <c r="F8738" s="9"/>
      <c r="G8738" s="9"/>
      <c r="I8738" s="9"/>
      <c r="L8738" s="9"/>
      <c r="O8738" s="9"/>
      <c r="P8738" s="9"/>
      <c r="R8738" s="9"/>
      <c r="U8738" s="9"/>
    </row>
    <row r="8739" spans="3:21">
      <c r="C8739" s="9"/>
      <c r="F8739" s="9"/>
      <c r="G8739" s="9"/>
      <c r="I8739" s="9"/>
      <c r="L8739" s="9"/>
      <c r="O8739" s="9"/>
      <c r="P8739" s="9"/>
      <c r="R8739" s="9"/>
      <c r="U8739" s="9"/>
    </row>
    <row r="8740" spans="3:21">
      <c r="C8740" s="9"/>
      <c r="F8740" s="9"/>
      <c r="G8740" s="9"/>
      <c r="I8740" s="9"/>
      <c r="L8740" s="9"/>
      <c r="O8740" s="9"/>
      <c r="P8740" s="9"/>
      <c r="R8740" s="9"/>
      <c r="U8740" s="9"/>
    </row>
    <row r="8741" spans="3:21">
      <c r="C8741" s="9"/>
      <c r="F8741" s="9"/>
      <c r="G8741" s="9"/>
      <c r="I8741" s="9"/>
      <c r="L8741" s="9"/>
      <c r="O8741" s="9"/>
      <c r="P8741" s="9"/>
      <c r="R8741" s="9"/>
      <c r="U8741" s="9"/>
    </row>
    <row r="8742" spans="3:21">
      <c r="C8742" s="9"/>
      <c r="F8742" s="9"/>
      <c r="G8742" s="9"/>
      <c r="I8742" s="9"/>
      <c r="L8742" s="9"/>
      <c r="O8742" s="9"/>
      <c r="P8742" s="9"/>
      <c r="R8742" s="9"/>
      <c r="U8742" s="9"/>
    </row>
    <row r="8743" spans="3:21">
      <c r="C8743" s="9"/>
      <c r="F8743" s="9"/>
      <c r="G8743" s="9"/>
      <c r="I8743" s="9"/>
      <c r="L8743" s="9"/>
      <c r="O8743" s="9"/>
      <c r="P8743" s="9"/>
      <c r="R8743" s="9"/>
      <c r="U8743" s="9"/>
    </row>
    <row r="8744" spans="3:21">
      <c r="C8744" s="9"/>
      <c r="F8744" s="9"/>
      <c r="G8744" s="9"/>
      <c r="I8744" s="9"/>
      <c r="L8744" s="9"/>
      <c r="O8744" s="9"/>
      <c r="P8744" s="9"/>
      <c r="R8744" s="9"/>
      <c r="U8744" s="9"/>
    </row>
    <row r="8745" spans="3:21">
      <c r="C8745" s="9"/>
      <c r="F8745" s="9"/>
      <c r="G8745" s="9"/>
      <c r="I8745" s="9"/>
      <c r="L8745" s="9"/>
      <c r="O8745" s="9"/>
      <c r="P8745" s="9"/>
      <c r="R8745" s="9"/>
      <c r="U8745" s="9"/>
    </row>
    <row r="8746" spans="3:21">
      <c r="C8746" s="9"/>
      <c r="F8746" s="9"/>
      <c r="G8746" s="9"/>
      <c r="I8746" s="9"/>
      <c r="L8746" s="9"/>
      <c r="O8746" s="9"/>
      <c r="P8746" s="9"/>
      <c r="R8746" s="9"/>
      <c r="U8746" s="9"/>
    </row>
    <row r="8747" spans="3:21">
      <c r="C8747" s="9"/>
      <c r="F8747" s="9"/>
      <c r="G8747" s="9"/>
      <c r="I8747" s="9"/>
      <c r="L8747" s="9"/>
      <c r="O8747" s="9"/>
      <c r="P8747" s="9"/>
      <c r="R8747" s="9"/>
      <c r="U8747" s="9"/>
    </row>
    <row r="8748" spans="3:21">
      <c r="C8748" s="9"/>
      <c r="F8748" s="9"/>
      <c r="G8748" s="9"/>
      <c r="I8748" s="9"/>
      <c r="L8748" s="9"/>
      <c r="O8748" s="9"/>
      <c r="P8748" s="9"/>
      <c r="R8748" s="9"/>
      <c r="U8748" s="9"/>
    </row>
    <row r="8749" spans="3:21">
      <c r="C8749" s="9"/>
      <c r="F8749" s="9"/>
      <c r="G8749" s="9"/>
      <c r="I8749" s="9"/>
      <c r="L8749" s="9"/>
      <c r="O8749" s="9"/>
      <c r="P8749" s="9"/>
      <c r="R8749" s="9"/>
      <c r="U8749" s="9"/>
    </row>
    <row r="8750" spans="3:21">
      <c r="C8750" s="9"/>
      <c r="F8750" s="9"/>
      <c r="G8750" s="9"/>
      <c r="I8750" s="9"/>
      <c r="L8750" s="9"/>
      <c r="O8750" s="9"/>
      <c r="P8750" s="9"/>
      <c r="R8750" s="9"/>
      <c r="U8750" s="9"/>
    </row>
    <row r="8751" spans="3:21">
      <c r="C8751" s="9"/>
      <c r="F8751" s="9"/>
      <c r="G8751" s="9"/>
      <c r="I8751" s="9"/>
      <c r="L8751" s="9"/>
      <c r="O8751" s="9"/>
      <c r="P8751" s="9"/>
      <c r="R8751" s="9"/>
      <c r="U8751" s="9"/>
    </row>
    <row r="8752" spans="3:21">
      <c r="C8752" s="9"/>
      <c r="F8752" s="9"/>
      <c r="G8752" s="9"/>
      <c r="I8752" s="9"/>
      <c r="L8752" s="9"/>
      <c r="O8752" s="9"/>
      <c r="P8752" s="9"/>
      <c r="R8752" s="9"/>
      <c r="U8752" s="9"/>
    </row>
    <row r="8753" spans="3:21">
      <c r="C8753" s="9"/>
      <c r="F8753" s="9"/>
      <c r="G8753" s="9"/>
      <c r="I8753" s="9"/>
      <c r="L8753" s="9"/>
      <c r="O8753" s="9"/>
      <c r="P8753" s="9"/>
      <c r="R8753" s="9"/>
      <c r="U8753" s="9"/>
    </row>
    <row r="8754" spans="3:21">
      <c r="C8754" s="9"/>
      <c r="F8754" s="9"/>
      <c r="G8754" s="9"/>
      <c r="I8754" s="9"/>
      <c r="L8754" s="9"/>
      <c r="O8754" s="9"/>
      <c r="P8754" s="9"/>
      <c r="R8754" s="9"/>
      <c r="U8754" s="9"/>
    </row>
    <row r="8755" spans="3:21">
      <c r="C8755" s="9"/>
      <c r="F8755" s="9"/>
      <c r="G8755" s="9"/>
      <c r="I8755" s="9"/>
      <c r="L8755" s="9"/>
      <c r="O8755" s="9"/>
      <c r="P8755" s="9"/>
      <c r="R8755" s="9"/>
      <c r="U8755" s="9"/>
    </row>
    <row r="8756" spans="3:21">
      <c r="C8756" s="9"/>
      <c r="F8756" s="9"/>
      <c r="G8756" s="9"/>
      <c r="I8756" s="9"/>
      <c r="L8756" s="9"/>
      <c r="O8756" s="9"/>
      <c r="P8756" s="9"/>
      <c r="R8756" s="9"/>
      <c r="U8756" s="9"/>
    </row>
    <row r="8757" spans="3:21">
      <c r="C8757" s="9"/>
      <c r="F8757" s="9"/>
      <c r="G8757" s="9"/>
      <c r="I8757" s="9"/>
      <c r="L8757" s="9"/>
      <c r="O8757" s="9"/>
      <c r="P8757" s="9"/>
      <c r="R8757" s="9"/>
      <c r="U8757" s="9"/>
    </row>
    <row r="8758" spans="3:21">
      <c r="C8758" s="9"/>
      <c r="F8758" s="9"/>
      <c r="G8758" s="9"/>
      <c r="I8758" s="9"/>
      <c r="L8758" s="9"/>
      <c r="O8758" s="9"/>
      <c r="P8758" s="9"/>
      <c r="R8758" s="9"/>
      <c r="U8758" s="9"/>
    </row>
    <row r="8759" spans="3:21">
      <c r="C8759" s="9"/>
      <c r="F8759" s="9"/>
      <c r="G8759" s="9"/>
      <c r="I8759" s="9"/>
      <c r="L8759" s="9"/>
      <c r="O8759" s="9"/>
      <c r="P8759" s="9"/>
      <c r="R8759" s="9"/>
      <c r="U8759" s="9"/>
    </row>
    <row r="8760" spans="3:21">
      <c r="C8760" s="9"/>
      <c r="F8760" s="9"/>
      <c r="G8760" s="9"/>
      <c r="I8760" s="9"/>
      <c r="L8760" s="9"/>
      <c r="O8760" s="9"/>
      <c r="P8760" s="9"/>
      <c r="R8760" s="9"/>
      <c r="U8760" s="9"/>
    </row>
    <row r="8761" spans="3:21">
      <c r="C8761" s="9"/>
      <c r="F8761" s="9"/>
      <c r="G8761" s="9"/>
      <c r="I8761" s="9"/>
      <c r="L8761" s="9"/>
      <c r="O8761" s="9"/>
      <c r="P8761" s="9"/>
      <c r="R8761" s="9"/>
      <c r="U8761" s="9"/>
    </row>
    <row r="8762" spans="3:21">
      <c r="C8762" s="9"/>
      <c r="F8762" s="9"/>
      <c r="G8762" s="9"/>
      <c r="I8762" s="9"/>
      <c r="L8762" s="9"/>
      <c r="O8762" s="9"/>
      <c r="P8762" s="9"/>
      <c r="R8762" s="9"/>
      <c r="U8762" s="9"/>
    </row>
    <row r="8763" spans="3:21">
      <c r="C8763" s="9"/>
      <c r="F8763" s="9"/>
      <c r="G8763" s="9"/>
      <c r="I8763" s="9"/>
      <c r="L8763" s="9"/>
      <c r="O8763" s="9"/>
      <c r="P8763" s="9"/>
      <c r="R8763" s="9"/>
      <c r="U8763" s="9"/>
    </row>
    <row r="8764" spans="3:21">
      <c r="C8764" s="9"/>
      <c r="F8764" s="9"/>
      <c r="G8764" s="9"/>
      <c r="I8764" s="9"/>
      <c r="L8764" s="9"/>
      <c r="O8764" s="9"/>
      <c r="P8764" s="9"/>
      <c r="R8764" s="9"/>
      <c r="U8764" s="9"/>
    </row>
    <row r="8765" spans="3:21">
      <c r="C8765" s="9"/>
      <c r="F8765" s="9"/>
      <c r="G8765" s="9"/>
      <c r="I8765" s="9"/>
      <c r="L8765" s="9"/>
      <c r="O8765" s="9"/>
      <c r="P8765" s="9"/>
      <c r="R8765" s="9"/>
      <c r="U8765" s="9"/>
    </row>
    <row r="8766" spans="3:21">
      <c r="C8766" s="9"/>
      <c r="F8766" s="9"/>
      <c r="G8766" s="9"/>
      <c r="I8766" s="9"/>
      <c r="L8766" s="9"/>
      <c r="O8766" s="9"/>
      <c r="P8766" s="9"/>
      <c r="R8766" s="9"/>
      <c r="U8766" s="9"/>
    </row>
    <row r="8767" spans="3:21">
      <c r="C8767" s="9"/>
      <c r="F8767" s="9"/>
      <c r="G8767" s="9"/>
      <c r="I8767" s="9"/>
      <c r="L8767" s="9"/>
      <c r="O8767" s="9"/>
      <c r="P8767" s="9"/>
      <c r="R8767" s="9"/>
      <c r="U8767" s="9"/>
    </row>
    <row r="8768" spans="3:21">
      <c r="C8768" s="9"/>
      <c r="F8768" s="9"/>
      <c r="G8768" s="9"/>
      <c r="I8768" s="9"/>
      <c r="L8768" s="9"/>
      <c r="O8768" s="9"/>
      <c r="P8768" s="9"/>
      <c r="R8768" s="9"/>
      <c r="U8768" s="9"/>
    </row>
    <row r="8769" spans="3:21">
      <c r="C8769" s="9"/>
      <c r="F8769" s="9"/>
      <c r="G8769" s="9"/>
      <c r="I8769" s="9"/>
      <c r="L8769" s="9"/>
      <c r="O8769" s="9"/>
      <c r="P8769" s="9"/>
      <c r="R8769" s="9"/>
      <c r="U8769" s="9"/>
    </row>
    <row r="8770" spans="3:21">
      <c r="C8770" s="9"/>
      <c r="F8770" s="9"/>
      <c r="G8770" s="9"/>
      <c r="I8770" s="9"/>
      <c r="L8770" s="9"/>
      <c r="O8770" s="9"/>
      <c r="P8770" s="9"/>
      <c r="R8770" s="9"/>
      <c r="U8770" s="9"/>
    </row>
    <row r="8771" spans="3:21">
      <c r="C8771" s="9"/>
      <c r="F8771" s="9"/>
      <c r="G8771" s="9"/>
      <c r="I8771" s="9"/>
      <c r="L8771" s="9"/>
      <c r="O8771" s="9"/>
      <c r="P8771" s="9"/>
      <c r="R8771" s="9"/>
      <c r="U8771" s="9"/>
    </row>
    <row r="8772" spans="3:21">
      <c r="C8772" s="9"/>
      <c r="F8772" s="9"/>
      <c r="G8772" s="9"/>
      <c r="I8772" s="9"/>
      <c r="L8772" s="9"/>
      <c r="O8772" s="9"/>
      <c r="P8772" s="9"/>
      <c r="R8772" s="9"/>
      <c r="U8772" s="9"/>
    </row>
    <row r="8773" spans="3:21">
      <c r="C8773" s="9"/>
      <c r="F8773" s="9"/>
      <c r="G8773" s="9"/>
      <c r="I8773" s="9"/>
      <c r="L8773" s="9"/>
      <c r="O8773" s="9"/>
      <c r="P8773" s="9"/>
      <c r="R8773" s="9"/>
      <c r="U8773" s="9"/>
    </row>
    <row r="8774" spans="3:21">
      <c r="C8774" s="9"/>
      <c r="F8774" s="9"/>
      <c r="G8774" s="9"/>
      <c r="I8774" s="9"/>
      <c r="L8774" s="9"/>
      <c r="O8774" s="9"/>
      <c r="P8774" s="9"/>
      <c r="R8774" s="9"/>
      <c r="U8774" s="9"/>
    </row>
    <row r="8775" spans="3:21">
      <c r="C8775" s="9"/>
      <c r="F8775" s="9"/>
      <c r="G8775" s="9"/>
      <c r="I8775" s="9"/>
      <c r="L8775" s="9"/>
      <c r="O8775" s="9"/>
      <c r="P8775" s="9"/>
      <c r="R8775" s="9"/>
      <c r="U8775" s="9"/>
    </row>
    <row r="8776" spans="3:21">
      <c r="C8776" s="9"/>
      <c r="F8776" s="9"/>
      <c r="G8776" s="9"/>
      <c r="I8776" s="9"/>
      <c r="L8776" s="9"/>
      <c r="O8776" s="9"/>
      <c r="P8776" s="9"/>
      <c r="R8776" s="9"/>
      <c r="U8776" s="9"/>
    </row>
    <row r="8777" spans="3:21">
      <c r="C8777" s="9"/>
      <c r="F8777" s="9"/>
      <c r="G8777" s="9"/>
      <c r="I8777" s="9"/>
      <c r="L8777" s="9"/>
      <c r="O8777" s="9"/>
      <c r="P8777" s="9"/>
      <c r="R8777" s="9"/>
      <c r="U8777" s="9"/>
    </row>
    <row r="8778" spans="3:21">
      <c r="C8778" s="9"/>
      <c r="F8778" s="9"/>
      <c r="G8778" s="9"/>
      <c r="I8778" s="9"/>
      <c r="L8778" s="9"/>
      <c r="O8778" s="9"/>
      <c r="P8778" s="9"/>
      <c r="R8778" s="9"/>
      <c r="U8778" s="9"/>
    </row>
    <row r="8779" spans="3:21">
      <c r="C8779" s="9"/>
      <c r="F8779" s="9"/>
      <c r="G8779" s="9"/>
      <c r="I8779" s="9"/>
      <c r="L8779" s="9"/>
      <c r="O8779" s="9"/>
      <c r="P8779" s="9"/>
      <c r="R8779" s="9"/>
      <c r="U8779" s="9"/>
    </row>
    <row r="8780" spans="3:21">
      <c r="C8780" s="9"/>
      <c r="F8780" s="9"/>
      <c r="G8780" s="9"/>
      <c r="I8780" s="9"/>
      <c r="L8780" s="9"/>
      <c r="O8780" s="9"/>
      <c r="P8780" s="9"/>
      <c r="R8780" s="9"/>
      <c r="U8780" s="9"/>
    </row>
    <row r="8781" spans="3:21">
      <c r="C8781" s="9"/>
      <c r="F8781" s="9"/>
      <c r="G8781" s="9"/>
      <c r="I8781" s="9"/>
      <c r="L8781" s="9"/>
      <c r="O8781" s="9"/>
      <c r="P8781" s="9"/>
      <c r="R8781" s="9"/>
      <c r="U8781" s="9"/>
    </row>
    <row r="8782" spans="3:21">
      <c r="C8782" s="9"/>
      <c r="F8782" s="9"/>
      <c r="G8782" s="9"/>
      <c r="I8782" s="9"/>
      <c r="L8782" s="9"/>
      <c r="O8782" s="9"/>
      <c r="P8782" s="9"/>
      <c r="R8782" s="9"/>
      <c r="U8782" s="9"/>
    </row>
    <row r="8783" spans="3:21">
      <c r="C8783" s="9"/>
      <c r="F8783" s="9"/>
      <c r="G8783" s="9"/>
      <c r="I8783" s="9"/>
      <c r="L8783" s="9"/>
      <c r="O8783" s="9"/>
      <c r="P8783" s="9"/>
      <c r="R8783" s="9"/>
      <c r="U8783" s="9"/>
    </row>
    <row r="8784" spans="3:21">
      <c r="C8784" s="9"/>
      <c r="F8784" s="9"/>
      <c r="G8784" s="9"/>
      <c r="I8784" s="9"/>
      <c r="L8784" s="9"/>
      <c r="O8784" s="9"/>
      <c r="P8784" s="9"/>
      <c r="R8784" s="9"/>
      <c r="U8784" s="9"/>
    </row>
    <row r="8785" spans="3:21">
      <c r="C8785" s="9"/>
      <c r="F8785" s="9"/>
      <c r="G8785" s="9"/>
      <c r="I8785" s="9"/>
      <c r="L8785" s="9"/>
      <c r="O8785" s="9"/>
      <c r="P8785" s="9"/>
      <c r="R8785" s="9"/>
      <c r="U8785" s="9"/>
    </row>
    <row r="8786" spans="3:21">
      <c r="C8786" s="9"/>
      <c r="F8786" s="9"/>
      <c r="G8786" s="9"/>
      <c r="I8786" s="9"/>
      <c r="L8786" s="9"/>
      <c r="O8786" s="9"/>
      <c r="P8786" s="9"/>
      <c r="R8786" s="9"/>
      <c r="U8786" s="9"/>
    </row>
    <row r="8787" spans="3:21">
      <c r="C8787" s="9"/>
      <c r="F8787" s="9"/>
      <c r="G8787" s="9"/>
      <c r="I8787" s="9"/>
      <c r="L8787" s="9"/>
      <c r="O8787" s="9"/>
      <c r="P8787" s="9"/>
      <c r="R8787" s="9"/>
      <c r="U8787" s="9"/>
    </row>
    <row r="8788" spans="3:21">
      <c r="C8788" s="9"/>
      <c r="F8788" s="9"/>
      <c r="G8788" s="9"/>
      <c r="I8788" s="9"/>
      <c r="L8788" s="9"/>
      <c r="O8788" s="9"/>
      <c r="P8788" s="9"/>
      <c r="R8788" s="9"/>
      <c r="U8788" s="9"/>
    </row>
    <row r="8789" spans="3:21">
      <c r="C8789" s="9"/>
      <c r="F8789" s="9"/>
      <c r="G8789" s="9"/>
      <c r="I8789" s="9"/>
      <c r="L8789" s="9"/>
      <c r="O8789" s="9"/>
      <c r="P8789" s="9"/>
      <c r="R8789" s="9"/>
      <c r="U8789" s="9"/>
    </row>
    <row r="8790" spans="3:21">
      <c r="C8790" s="9"/>
      <c r="F8790" s="9"/>
      <c r="G8790" s="9"/>
      <c r="I8790" s="9"/>
      <c r="L8790" s="9"/>
      <c r="O8790" s="9"/>
      <c r="P8790" s="9"/>
      <c r="R8790" s="9"/>
      <c r="U8790" s="9"/>
    </row>
    <row r="8791" spans="3:21">
      <c r="C8791" s="9"/>
      <c r="F8791" s="9"/>
      <c r="G8791" s="9"/>
      <c r="I8791" s="9"/>
      <c r="L8791" s="9"/>
      <c r="O8791" s="9"/>
      <c r="P8791" s="9"/>
      <c r="R8791" s="9"/>
      <c r="U8791" s="9"/>
    </row>
    <row r="8792" spans="3:21">
      <c r="C8792" s="9"/>
      <c r="F8792" s="9"/>
      <c r="G8792" s="9"/>
      <c r="I8792" s="9"/>
      <c r="L8792" s="9"/>
      <c r="O8792" s="9"/>
      <c r="P8792" s="9"/>
      <c r="R8792" s="9"/>
      <c r="U8792" s="9"/>
    </row>
    <row r="8793" spans="3:21">
      <c r="C8793" s="9"/>
      <c r="F8793" s="9"/>
      <c r="G8793" s="9"/>
      <c r="I8793" s="9"/>
      <c r="L8793" s="9"/>
      <c r="O8793" s="9"/>
      <c r="P8793" s="9"/>
      <c r="R8793" s="9"/>
      <c r="U8793" s="9"/>
    </row>
    <row r="8794" spans="3:21">
      <c r="C8794" s="9"/>
      <c r="F8794" s="9"/>
      <c r="G8794" s="9"/>
      <c r="I8794" s="9"/>
      <c r="L8794" s="9"/>
      <c r="O8794" s="9"/>
      <c r="P8794" s="9"/>
      <c r="R8794" s="9"/>
      <c r="U8794" s="9"/>
    </row>
    <row r="8795" spans="3:21">
      <c r="C8795" s="9"/>
      <c r="F8795" s="9"/>
      <c r="G8795" s="9"/>
      <c r="I8795" s="9"/>
      <c r="L8795" s="9"/>
      <c r="O8795" s="9"/>
      <c r="P8795" s="9"/>
      <c r="R8795" s="9"/>
      <c r="U8795" s="9"/>
    </row>
    <row r="8796" spans="3:21">
      <c r="C8796" s="9"/>
      <c r="F8796" s="9"/>
      <c r="G8796" s="9"/>
      <c r="I8796" s="9"/>
      <c r="L8796" s="9"/>
      <c r="O8796" s="9"/>
      <c r="P8796" s="9"/>
      <c r="R8796" s="9"/>
      <c r="U8796" s="9"/>
    </row>
    <row r="8797" spans="3:21">
      <c r="C8797" s="9"/>
      <c r="F8797" s="9"/>
      <c r="G8797" s="9"/>
      <c r="I8797" s="9"/>
      <c r="L8797" s="9"/>
      <c r="O8797" s="9"/>
      <c r="P8797" s="9"/>
      <c r="R8797" s="9"/>
      <c r="U8797" s="9"/>
    </row>
    <row r="8798" spans="3:21">
      <c r="C8798" s="9"/>
      <c r="F8798" s="9"/>
      <c r="G8798" s="9"/>
      <c r="I8798" s="9"/>
      <c r="L8798" s="9"/>
      <c r="O8798" s="9"/>
      <c r="P8798" s="9"/>
      <c r="R8798" s="9"/>
      <c r="U8798" s="9"/>
    </row>
    <row r="8799" spans="3:21">
      <c r="C8799" s="9"/>
      <c r="F8799" s="9"/>
      <c r="G8799" s="9"/>
      <c r="I8799" s="9"/>
      <c r="L8799" s="9"/>
      <c r="O8799" s="9"/>
      <c r="P8799" s="9"/>
      <c r="R8799" s="9"/>
      <c r="U8799" s="9"/>
    </row>
    <row r="8800" spans="3:21">
      <c r="C8800" s="9"/>
      <c r="F8800" s="9"/>
      <c r="G8800" s="9"/>
      <c r="I8800" s="9"/>
      <c r="L8800" s="9"/>
      <c r="O8800" s="9"/>
      <c r="P8800" s="9"/>
      <c r="R8800" s="9"/>
      <c r="U8800" s="9"/>
    </row>
    <row r="8801" spans="3:21">
      <c r="C8801" s="9"/>
      <c r="F8801" s="9"/>
      <c r="G8801" s="9"/>
      <c r="I8801" s="9"/>
      <c r="L8801" s="9"/>
      <c r="O8801" s="9"/>
      <c r="P8801" s="9"/>
      <c r="R8801" s="9"/>
      <c r="U8801" s="9"/>
    </row>
    <row r="8802" spans="3:21">
      <c r="C8802" s="9"/>
      <c r="F8802" s="9"/>
      <c r="G8802" s="9"/>
      <c r="I8802" s="9"/>
      <c r="L8802" s="9"/>
      <c r="O8802" s="9"/>
      <c r="P8802" s="9"/>
      <c r="R8802" s="9"/>
      <c r="U8802" s="9"/>
    </row>
    <row r="8803" spans="3:21">
      <c r="C8803" s="9"/>
      <c r="F8803" s="9"/>
      <c r="G8803" s="9"/>
      <c r="I8803" s="9"/>
      <c r="L8803" s="9"/>
      <c r="O8803" s="9"/>
      <c r="P8803" s="9"/>
      <c r="R8803" s="9"/>
      <c r="U8803" s="9"/>
    </row>
    <row r="8804" spans="3:21">
      <c r="C8804" s="9"/>
      <c r="F8804" s="9"/>
      <c r="G8804" s="9"/>
      <c r="I8804" s="9"/>
      <c r="L8804" s="9"/>
      <c r="O8804" s="9"/>
      <c r="P8804" s="9"/>
      <c r="R8804" s="9"/>
      <c r="U8804" s="9"/>
    </row>
    <row r="8805" spans="3:21">
      <c r="C8805" s="9"/>
      <c r="F8805" s="9"/>
      <c r="G8805" s="9"/>
      <c r="I8805" s="9"/>
      <c r="L8805" s="9"/>
      <c r="O8805" s="9"/>
      <c r="P8805" s="9"/>
      <c r="R8805" s="9"/>
      <c r="U8805" s="9"/>
    </row>
    <row r="8806" spans="3:21">
      <c r="C8806" s="9"/>
      <c r="F8806" s="9"/>
      <c r="G8806" s="9"/>
      <c r="I8806" s="9"/>
      <c r="L8806" s="9"/>
      <c r="O8806" s="9"/>
      <c r="P8806" s="9"/>
      <c r="R8806" s="9"/>
      <c r="U8806" s="9"/>
    </row>
    <row r="8807" spans="3:21">
      <c r="C8807" s="9"/>
      <c r="F8807" s="9"/>
      <c r="G8807" s="9"/>
      <c r="I8807" s="9"/>
      <c r="L8807" s="9"/>
      <c r="O8807" s="9"/>
      <c r="P8807" s="9"/>
      <c r="R8807" s="9"/>
      <c r="U8807" s="9"/>
    </row>
    <row r="8808" spans="3:21">
      <c r="C8808" s="9"/>
      <c r="F8808" s="9"/>
      <c r="G8808" s="9"/>
      <c r="I8808" s="9"/>
      <c r="L8808" s="9"/>
      <c r="O8808" s="9"/>
      <c r="P8808" s="9"/>
      <c r="R8808" s="9"/>
      <c r="U8808" s="9"/>
    </row>
    <row r="8809" spans="3:21">
      <c r="C8809" s="9"/>
      <c r="F8809" s="9"/>
      <c r="G8809" s="9"/>
      <c r="I8809" s="9"/>
      <c r="L8809" s="9"/>
      <c r="O8809" s="9"/>
      <c r="P8809" s="9"/>
      <c r="R8809" s="9"/>
      <c r="U8809" s="9"/>
    </row>
    <row r="8810" spans="3:21">
      <c r="C8810" s="9"/>
      <c r="F8810" s="9"/>
      <c r="G8810" s="9"/>
      <c r="I8810" s="9"/>
      <c r="L8810" s="9"/>
      <c r="O8810" s="9"/>
      <c r="P8810" s="9"/>
      <c r="R8810" s="9"/>
      <c r="U8810" s="9"/>
    </row>
    <row r="8811" spans="3:21">
      <c r="C8811" s="9"/>
      <c r="F8811" s="9"/>
      <c r="G8811" s="9"/>
      <c r="I8811" s="9"/>
      <c r="L8811" s="9"/>
      <c r="O8811" s="9"/>
      <c r="P8811" s="9"/>
      <c r="R8811" s="9"/>
      <c r="U8811" s="9"/>
    </row>
    <row r="8812" spans="3:21">
      <c r="C8812" s="9"/>
      <c r="F8812" s="9"/>
      <c r="G8812" s="9"/>
      <c r="I8812" s="9"/>
      <c r="L8812" s="9"/>
      <c r="O8812" s="9"/>
      <c r="P8812" s="9"/>
      <c r="R8812" s="9"/>
      <c r="U8812" s="9"/>
    </row>
    <row r="8813" spans="3:21">
      <c r="C8813" s="9"/>
      <c r="F8813" s="9"/>
      <c r="G8813" s="9"/>
      <c r="I8813" s="9"/>
      <c r="L8813" s="9"/>
      <c r="O8813" s="9"/>
      <c r="P8813" s="9"/>
      <c r="R8813" s="9"/>
      <c r="U8813" s="9"/>
    </row>
    <row r="8814" spans="3:21">
      <c r="C8814" s="9"/>
      <c r="F8814" s="9"/>
      <c r="G8814" s="9"/>
      <c r="I8814" s="9"/>
      <c r="L8814" s="9"/>
      <c r="O8814" s="9"/>
      <c r="P8814" s="9"/>
      <c r="R8814" s="9"/>
      <c r="U8814" s="9"/>
    </row>
    <row r="8815" spans="3:21">
      <c r="C8815" s="9"/>
      <c r="F8815" s="9"/>
      <c r="G8815" s="9"/>
      <c r="I8815" s="9"/>
      <c r="L8815" s="9"/>
      <c r="O8815" s="9"/>
      <c r="P8815" s="9"/>
      <c r="R8815" s="9"/>
      <c r="U8815" s="9"/>
    </row>
    <row r="8816" spans="3:21">
      <c r="C8816" s="9"/>
      <c r="F8816" s="9"/>
      <c r="G8816" s="9"/>
      <c r="I8816" s="9"/>
      <c r="L8816" s="9"/>
      <c r="O8816" s="9"/>
      <c r="P8816" s="9"/>
      <c r="R8816" s="9"/>
      <c r="U8816" s="9"/>
    </row>
    <row r="8817" spans="3:21">
      <c r="C8817" s="9"/>
      <c r="F8817" s="9"/>
      <c r="G8817" s="9"/>
      <c r="I8817" s="9"/>
      <c r="L8817" s="9"/>
      <c r="O8817" s="9"/>
      <c r="P8817" s="9"/>
      <c r="R8817" s="9"/>
      <c r="U8817" s="9"/>
    </row>
    <row r="8818" spans="3:21">
      <c r="C8818" s="9"/>
      <c r="F8818" s="9"/>
      <c r="G8818" s="9"/>
      <c r="I8818" s="9"/>
      <c r="L8818" s="9"/>
      <c r="O8818" s="9"/>
      <c r="P8818" s="9"/>
      <c r="R8818" s="9"/>
      <c r="U8818" s="9"/>
    </row>
    <row r="8819" spans="3:21">
      <c r="C8819" s="9"/>
      <c r="F8819" s="9"/>
      <c r="G8819" s="9"/>
      <c r="I8819" s="9"/>
      <c r="L8819" s="9"/>
      <c r="O8819" s="9"/>
      <c r="P8819" s="9"/>
      <c r="R8819" s="9"/>
      <c r="U8819" s="9"/>
    </row>
    <row r="8820" spans="3:21">
      <c r="C8820" s="9"/>
      <c r="F8820" s="9"/>
      <c r="G8820" s="9"/>
      <c r="I8820" s="9"/>
      <c r="L8820" s="9"/>
      <c r="O8820" s="9"/>
      <c r="P8820" s="9"/>
      <c r="R8820" s="9"/>
      <c r="U8820" s="9"/>
    </row>
    <row r="8821" spans="3:21">
      <c r="C8821" s="9"/>
      <c r="F8821" s="9"/>
      <c r="G8821" s="9"/>
      <c r="I8821" s="9"/>
      <c r="L8821" s="9"/>
      <c r="O8821" s="9"/>
      <c r="P8821" s="9"/>
      <c r="R8821" s="9"/>
      <c r="U8821" s="9"/>
    </row>
    <row r="8822" spans="3:21">
      <c r="C8822" s="9"/>
      <c r="F8822" s="9"/>
      <c r="G8822" s="9"/>
      <c r="I8822" s="9"/>
      <c r="L8822" s="9"/>
      <c r="O8822" s="9"/>
      <c r="P8822" s="9"/>
      <c r="R8822" s="9"/>
      <c r="U8822" s="9"/>
    </row>
    <row r="8823" spans="3:21">
      <c r="C8823" s="9"/>
      <c r="F8823" s="9"/>
      <c r="G8823" s="9"/>
      <c r="I8823" s="9"/>
      <c r="L8823" s="9"/>
      <c r="O8823" s="9"/>
      <c r="P8823" s="9"/>
      <c r="R8823" s="9"/>
      <c r="U8823" s="9"/>
    </row>
    <row r="8824" spans="3:21">
      <c r="C8824" s="9"/>
      <c r="F8824" s="9"/>
      <c r="G8824" s="9"/>
      <c r="I8824" s="9"/>
      <c r="L8824" s="9"/>
      <c r="O8824" s="9"/>
      <c r="P8824" s="9"/>
      <c r="R8824" s="9"/>
      <c r="U8824" s="9"/>
    </row>
    <row r="8825" spans="3:21">
      <c r="C8825" s="9"/>
      <c r="F8825" s="9"/>
      <c r="G8825" s="9"/>
      <c r="I8825" s="9"/>
      <c r="L8825" s="9"/>
      <c r="O8825" s="9"/>
      <c r="P8825" s="9"/>
      <c r="R8825" s="9"/>
      <c r="U8825" s="9"/>
    </row>
    <row r="8826" spans="3:21">
      <c r="C8826" s="9"/>
      <c r="F8826" s="9"/>
      <c r="G8826" s="9"/>
      <c r="I8826" s="9"/>
      <c r="L8826" s="9"/>
      <c r="O8826" s="9"/>
      <c r="P8826" s="9"/>
      <c r="R8826" s="9"/>
      <c r="U8826" s="9"/>
    </row>
    <row r="8827" spans="3:21">
      <c r="C8827" s="9"/>
      <c r="F8827" s="9"/>
      <c r="G8827" s="9"/>
      <c r="I8827" s="9"/>
      <c r="L8827" s="9"/>
      <c r="O8827" s="9"/>
      <c r="P8827" s="9"/>
      <c r="R8827" s="9"/>
      <c r="U8827" s="9"/>
    </row>
    <row r="8828" spans="3:21">
      <c r="C8828" s="9"/>
      <c r="F8828" s="9"/>
      <c r="G8828" s="9"/>
      <c r="I8828" s="9"/>
      <c r="L8828" s="9"/>
      <c r="O8828" s="9"/>
      <c r="P8828" s="9"/>
      <c r="R8828" s="9"/>
      <c r="U8828" s="9"/>
    </row>
    <row r="8829" spans="3:21">
      <c r="C8829" s="9"/>
      <c r="F8829" s="9"/>
      <c r="G8829" s="9"/>
      <c r="I8829" s="9"/>
      <c r="L8829" s="9"/>
      <c r="O8829" s="9"/>
      <c r="P8829" s="9"/>
      <c r="R8829" s="9"/>
      <c r="U8829" s="9"/>
    </row>
    <row r="8830" spans="3:21">
      <c r="C8830" s="9"/>
      <c r="F8830" s="9"/>
      <c r="G8830" s="9"/>
      <c r="I8830" s="9"/>
      <c r="L8830" s="9"/>
      <c r="O8830" s="9"/>
      <c r="P8830" s="9"/>
      <c r="R8830" s="9"/>
      <c r="U8830" s="9"/>
    </row>
    <row r="8831" spans="3:21">
      <c r="C8831" s="9"/>
      <c r="F8831" s="9"/>
      <c r="G8831" s="9"/>
      <c r="I8831" s="9"/>
      <c r="L8831" s="9"/>
      <c r="O8831" s="9"/>
      <c r="P8831" s="9"/>
      <c r="R8831" s="9"/>
      <c r="U8831" s="9"/>
    </row>
    <row r="8832" spans="3:21">
      <c r="C8832" s="9"/>
      <c r="F8832" s="9"/>
      <c r="G8832" s="9"/>
      <c r="I8832" s="9"/>
      <c r="L8832" s="9"/>
      <c r="O8832" s="9"/>
      <c r="P8832" s="9"/>
      <c r="R8832" s="9"/>
      <c r="U8832" s="9"/>
    </row>
    <row r="8833" spans="3:21">
      <c r="C8833" s="9"/>
      <c r="F8833" s="9"/>
      <c r="G8833" s="9"/>
      <c r="I8833" s="9"/>
      <c r="L8833" s="9"/>
      <c r="O8833" s="9"/>
      <c r="P8833" s="9"/>
      <c r="R8833" s="9"/>
      <c r="U8833" s="9"/>
    </row>
    <row r="8834" spans="3:21">
      <c r="C8834" s="9"/>
      <c r="F8834" s="9"/>
      <c r="G8834" s="9"/>
      <c r="I8834" s="9"/>
      <c r="L8834" s="9"/>
      <c r="O8834" s="9"/>
      <c r="P8834" s="9"/>
      <c r="R8834" s="9"/>
      <c r="U8834" s="9"/>
    </row>
    <row r="8835" spans="3:21">
      <c r="C8835" s="9"/>
      <c r="F8835" s="9"/>
      <c r="G8835" s="9"/>
      <c r="I8835" s="9"/>
      <c r="L8835" s="9"/>
      <c r="O8835" s="9"/>
      <c r="P8835" s="9"/>
      <c r="R8835" s="9"/>
      <c r="U8835" s="9"/>
    </row>
    <row r="8836" spans="3:21">
      <c r="C8836" s="9"/>
      <c r="F8836" s="9"/>
      <c r="G8836" s="9"/>
      <c r="I8836" s="9"/>
      <c r="L8836" s="9"/>
      <c r="O8836" s="9"/>
      <c r="P8836" s="9"/>
      <c r="R8836" s="9"/>
      <c r="U8836" s="9"/>
    </row>
    <row r="8837" spans="3:21">
      <c r="C8837" s="9"/>
      <c r="F8837" s="9"/>
      <c r="G8837" s="9"/>
      <c r="I8837" s="9"/>
      <c r="L8837" s="9"/>
      <c r="O8837" s="9"/>
      <c r="P8837" s="9"/>
      <c r="R8837" s="9"/>
      <c r="U8837" s="9"/>
    </row>
    <row r="8838" spans="3:21">
      <c r="C8838" s="9"/>
      <c r="F8838" s="9"/>
      <c r="G8838" s="9"/>
      <c r="I8838" s="9"/>
      <c r="L8838" s="9"/>
      <c r="O8838" s="9"/>
      <c r="P8838" s="9"/>
      <c r="R8838" s="9"/>
      <c r="U8838" s="9"/>
    </row>
    <row r="8839" spans="3:21">
      <c r="C8839" s="9"/>
      <c r="F8839" s="9"/>
      <c r="G8839" s="9"/>
      <c r="I8839" s="9"/>
      <c r="L8839" s="9"/>
      <c r="O8839" s="9"/>
      <c r="P8839" s="9"/>
      <c r="R8839" s="9"/>
      <c r="U8839" s="9"/>
    </row>
    <row r="8840" spans="3:21">
      <c r="C8840" s="9"/>
      <c r="F8840" s="9"/>
      <c r="G8840" s="9"/>
      <c r="I8840" s="9"/>
      <c r="L8840" s="9"/>
      <c r="O8840" s="9"/>
      <c r="P8840" s="9"/>
      <c r="R8840" s="9"/>
      <c r="U8840" s="9"/>
    </row>
    <row r="8841" spans="3:21">
      <c r="C8841" s="9"/>
      <c r="F8841" s="9"/>
      <c r="G8841" s="9"/>
      <c r="I8841" s="9"/>
      <c r="L8841" s="9"/>
      <c r="O8841" s="9"/>
      <c r="P8841" s="9"/>
      <c r="R8841" s="9"/>
      <c r="U8841" s="9"/>
    </row>
    <row r="8842" spans="3:21">
      <c r="C8842" s="9"/>
      <c r="F8842" s="9"/>
      <c r="G8842" s="9"/>
      <c r="I8842" s="9"/>
      <c r="L8842" s="9"/>
      <c r="O8842" s="9"/>
      <c r="P8842" s="9"/>
      <c r="R8842" s="9"/>
      <c r="U8842" s="9"/>
    </row>
    <row r="8843" spans="3:21">
      <c r="C8843" s="9"/>
      <c r="F8843" s="9"/>
      <c r="G8843" s="9"/>
      <c r="I8843" s="9"/>
      <c r="L8843" s="9"/>
      <c r="O8843" s="9"/>
      <c r="P8843" s="9"/>
      <c r="R8843" s="9"/>
      <c r="U8843" s="9"/>
    </row>
    <row r="8844" spans="3:21">
      <c r="C8844" s="9"/>
      <c r="F8844" s="9"/>
      <c r="G8844" s="9"/>
      <c r="I8844" s="9"/>
      <c r="L8844" s="9"/>
      <c r="O8844" s="9"/>
      <c r="P8844" s="9"/>
      <c r="R8844" s="9"/>
      <c r="U8844" s="9"/>
    </row>
    <row r="8845" spans="3:21">
      <c r="C8845" s="9"/>
      <c r="F8845" s="9"/>
      <c r="G8845" s="9"/>
      <c r="I8845" s="9"/>
      <c r="L8845" s="9"/>
      <c r="O8845" s="9"/>
      <c r="P8845" s="9"/>
      <c r="R8845" s="9"/>
      <c r="U8845" s="9"/>
    </row>
    <row r="8846" spans="3:21">
      <c r="C8846" s="9"/>
      <c r="F8846" s="9"/>
      <c r="G8846" s="9"/>
      <c r="I8846" s="9"/>
      <c r="L8846" s="9"/>
      <c r="O8846" s="9"/>
      <c r="P8846" s="9"/>
      <c r="R8846" s="9"/>
      <c r="U8846" s="9"/>
    </row>
    <row r="8847" spans="3:21">
      <c r="C8847" s="9"/>
      <c r="F8847" s="9"/>
      <c r="G8847" s="9"/>
      <c r="I8847" s="9"/>
      <c r="L8847" s="9"/>
      <c r="O8847" s="9"/>
      <c r="P8847" s="9"/>
      <c r="R8847" s="9"/>
      <c r="U8847" s="9"/>
    </row>
    <row r="8848" spans="3:21">
      <c r="C8848" s="9"/>
      <c r="F8848" s="9"/>
      <c r="G8848" s="9"/>
      <c r="I8848" s="9"/>
      <c r="L8848" s="9"/>
      <c r="O8848" s="9"/>
      <c r="P8848" s="9"/>
      <c r="R8848" s="9"/>
      <c r="U8848" s="9"/>
    </row>
    <row r="8849" spans="3:21">
      <c r="C8849" s="9"/>
      <c r="F8849" s="9"/>
      <c r="G8849" s="9"/>
      <c r="I8849" s="9"/>
      <c r="L8849" s="9"/>
      <c r="O8849" s="9"/>
      <c r="P8849" s="9"/>
      <c r="R8849" s="9"/>
      <c r="U8849" s="9"/>
    </row>
    <row r="8850" spans="3:21">
      <c r="C8850" s="9"/>
      <c r="F8850" s="9"/>
      <c r="G8850" s="9"/>
      <c r="I8850" s="9"/>
      <c r="L8850" s="9"/>
      <c r="O8850" s="9"/>
      <c r="P8850" s="9"/>
      <c r="R8850" s="9"/>
      <c r="U8850" s="9"/>
    </row>
    <row r="8851" spans="3:21">
      <c r="C8851" s="9"/>
      <c r="F8851" s="9"/>
      <c r="G8851" s="9"/>
      <c r="I8851" s="9"/>
      <c r="L8851" s="9"/>
      <c r="O8851" s="9"/>
      <c r="P8851" s="9"/>
      <c r="R8851" s="9"/>
      <c r="U8851" s="9"/>
    </row>
    <row r="8852" spans="3:21">
      <c r="C8852" s="9"/>
      <c r="F8852" s="9"/>
      <c r="G8852" s="9"/>
      <c r="I8852" s="9"/>
      <c r="L8852" s="9"/>
      <c r="O8852" s="9"/>
      <c r="P8852" s="9"/>
      <c r="R8852" s="9"/>
      <c r="U8852" s="9"/>
    </row>
    <row r="8853" spans="3:21">
      <c r="C8853" s="9"/>
      <c r="F8853" s="9"/>
      <c r="G8853" s="9"/>
      <c r="I8853" s="9"/>
      <c r="L8853" s="9"/>
      <c r="O8853" s="9"/>
      <c r="P8853" s="9"/>
      <c r="R8853" s="9"/>
      <c r="U8853" s="9"/>
    </row>
    <row r="8854" spans="3:21">
      <c r="C8854" s="9"/>
      <c r="F8854" s="9"/>
      <c r="G8854" s="9"/>
      <c r="I8854" s="9"/>
      <c r="L8854" s="9"/>
      <c r="O8854" s="9"/>
      <c r="P8854" s="9"/>
      <c r="R8854" s="9"/>
      <c r="U8854" s="9"/>
    </row>
    <row r="8855" spans="3:21">
      <c r="C8855" s="9"/>
      <c r="F8855" s="9"/>
      <c r="G8855" s="9"/>
      <c r="I8855" s="9"/>
      <c r="L8855" s="9"/>
      <c r="O8855" s="9"/>
      <c r="P8855" s="9"/>
      <c r="R8855" s="9"/>
      <c r="U8855" s="9"/>
    </row>
    <row r="8856" spans="3:21">
      <c r="C8856" s="9"/>
      <c r="F8856" s="9"/>
      <c r="G8856" s="9"/>
      <c r="I8856" s="9"/>
      <c r="L8856" s="9"/>
      <c r="O8856" s="9"/>
      <c r="P8856" s="9"/>
      <c r="R8856" s="9"/>
      <c r="U8856" s="9"/>
    </row>
    <row r="8857" spans="3:21">
      <c r="C8857" s="9"/>
      <c r="F8857" s="9"/>
      <c r="G8857" s="9"/>
      <c r="I8857" s="9"/>
      <c r="L8857" s="9"/>
      <c r="O8857" s="9"/>
      <c r="P8857" s="9"/>
      <c r="R8857" s="9"/>
      <c r="U8857" s="9"/>
    </row>
    <row r="8858" spans="3:21">
      <c r="C8858" s="9"/>
      <c r="F8858" s="9"/>
      <c r="G8858" s="9"/>
      <c r="I8858" s="9"/>
      <c r="L8858" s="9"/>
      <c r="O8858" s="9"/>
      <c r="P8858" s="9"/>
      <c r="R8858" s="9"/>
      <c r="U8858" s="9"/>
    </row>
    <row r="8859" spans="3:21">
      <c r="C8859" s="9"/>
      <c r="F8859" s="9"/>
      <c r="G8859" s="9"/>
      <c r="I8859" s="9"/>
      <c r="L8859" s="9"/>
      <c r="O8859" s="9"/>
      <c r="P8859" s="9"/>
      <c r="R8859" s="9"/>
      <c r="U8859" s="9"/>
    </row>
    <row r="8860" spans="3:21">
      <c r="C8860" s="9"/>
      <c r="F8860" s="9"/>
      <c r="G8860" s="9"/>
      <c r="I8860" s="9"/>
      <c r="L8860" s="9"/>
      <c r="O8860" s="9"/>
      <c r="P8860" s="9"/>
      <c r="R8860" s="9"/>
      <c r="U8860" s="9"/>
    </row>
    <row r="8861" spans="3:21">
      <c r="C8861" s="9"/>
      <c r="F8861" s="9"/>
      <c r="G8861" s="9"/>
      <c r="I8861" s="9"/>
      <c r="L8861" s="9"/>
      <c r="O8861" s="9"/>
      <c r="P8861" s="9"/>
      <c r="R8861" s="9"/>
      <c r="U8861" s="9"/>
    </row>
    <row r="8862" spans="3:21">
      <c r="C8862" s="9"/>
      <c r="F8862" s="9"/>
      <c r="G8862" s="9"/>
      <c r="I8862" s="9"/>
      <c r="L8862" s="9"/>
      <c r="O8862" s="9"/>
      <c r="P8862" s="9"/>
      <c r="R8862" s="9"/>
      <c r="U8862" s="9"/>
    </row>
    <row r="8863" spans="3:21">
      <c r="C8863" s="9"/>
      <c r="F8863" s="9"/>
      <c r="G8863" s="9"/>
      <c r="I8863" s="9"/>
      <c r="L8863" s="9"/>
      <c r="O8863" s="9"/>
      <c r="P8863" s="9"/>
      <c r="R8863" s="9"/>
      <c r="U8863" s="9"/>
    </row>
    <row r="8864" spans="3:21">
      <c r="C8864" s="9"/>
      <c r="F8864" s="9"/>
      <c r="G8864" s="9"/>
      <c r="I8864" s="9"/>
      <c r="L8864" s="9"/>
      <c r="O8864" s="9"/>
      <c r="P8864" s="9"/>
      <c r="R8864" s="9"/>
      <c r="U8864" s="9"/>
    </row>
    <row r="8865" spans="3:21">
      <c r="C8865" s="9"/>
      <c r="F8865" s="9"/>
      <c r="G8865" s="9"/>
      <c r="I8865" s="9"/>
      <c r="L8865" s="9"/>
      <c r="O8865" s="9"/>
      <c r="P8865" s="9"/>
      <c r="R8865" s="9"/>
      <c r="U8865" s="9"/>
    </row>
    <row r="8866" spans="3:21">
      <c r="C8866" s="9"/>
      <c r="F8866" s="9"/>
      <c r="G8866" s="9"/>
      <c r="I8866" s="9"/>
      <c r="L8866" s="9"/>
      <c r="O8866" s="9"/>
      <c r="P8866" s="9"/>
      <c r="R8866" s="9"/>
      <c r="U8866" s="9"/>
    </row>
    <row r="8867" spans="3:21">
      <c r="C8867" s="9"/>
      <c r="F8867" s="9"/>
      <c r="G8867" s="9"/>
      <c r="I8867" s="9"/>
      <c r="L8867" s="9"/>
      <c r="O8867" s="9"/>
      <c r="P8867" s="9"/>
      <c r="R8867" s="9"/>
      <c r="U8867" s="9"/>
    </row>
    <row r="8868" spans="3:21">
      <c r="C8868" s="9"/>
      <c r="F8868" s="9"/>
      <c r="G8868" s="9"/>
      <c r="I8868" s="9"/>
      <c r="L8868" s="9"/>
      <c r="O8868" s="9"/>
      <c r="P8868" s="9"/>
      <c r="R8868" s="9"/>
      <c r="U8868" s="9"/>
    </row>
    <row r="8869" spans="3:21">
      <c r="C8869" s="9"/>
      <c r="F8869" s="9"/>
      <c r="G8869" s="9"/>
      <c r="I8869" s="9"/>
      <c r="L8869" s="9"/>
      <c r="O8869" s="9"/>
      <c r="P8869" s="9"/>
      <c r="R8869" s="9"/>
      <c r="U8869" s="9"/>
    </row>
    <row r="8870" spans="3:21">
      <c r="C8870" s="9"/>
      <c r="F8870" s="9"/>
      <c r="G8870" s="9"/>
      <c r="I8870" s="9"/>
      <c r="L8870" s="9"/>
      <c r="O8870" s="9"/>
      <c r="P8870" s="9"/>
      <c r="R8870" s="9"/>
      <c r="U8870" s="9"/>
    </row>
    <row r="8871" spans="3:21">
      <c r="C8871" s="9"/>
      <c r="F8871" s="9"/>
      <c r="G8871" s="9"/>
      <c r="I8871" s="9"/>
      <c r="L8871" s="9"/>
      <c r="O8871" s="9"/>
      <c r="P8871" s="9"/>
      <c r="R8871" s="9"/>
      <c r="U8871" s="9"/>
    </row>
    <row r="8872" spans="3:21">
      <c r="C8872" s="9"/>
      <c r="F8872" s="9"/>
      <c r="G8872" s="9"/>
      <c r="I8872" s="9"/>
      <c r="L8872" s="9"/>
      <c r="O8872" s="9"/>
      <c r="P8872" s="9"/>
      <c r="R8872" s="9"/>
      <c r="U8872" s="9"/>
    </row>
    <row r="8873" spans="3:21">
      <c r="C8873" s="9"/>
      <c r="F8873" s="9"/>
      <c r="G8873" s="9"/>
      <c r="I8873" s="9"/>
      <c r="L8873" s="9"/>
      <c r="O8873" s="9"/>
      <c r="P8873" s="9"/>
      <c r="R8873" s="9"/>
      <c r="U8873" s="9"/>
    </row>
    <row r="8874" spans="3:21">
      <c r="C8874" s="9"/>
      <c r="F8874" s="9"/>
      <c r="G8874" s="9"/>
      <c r="I8874" s="9"/>
      <c r="L8874" s="9"/>
      <c r="O8874" s="9"/>
      <c r="P8874" s="9"/>
      <c r="R8874" s="9"/>
      <c r="U8874" s="9"/>
    </row>
    <row r="8875" spans="3:21">
      <c r="C8875" s="9"/>
      <c r="F8875" s="9"/>
      <c r="G8875" s="9"/>
      <c r="I8875" s="9"/>
      <c r="L8875" s="9"/>
      <c r="O8875" s="9"/>
      <c r="P8875" s="9"/>
      <c r="R8875" s="9"/>
      <c r="U8875" s="9"/>
    </row>
    <row r="8876" spans="3:21">
      <c r="C8876" s="9"/>
      <c r="F8876" s="9"/>
      <c r="G8876" s="9"/>
      <c r="I8876" s="9"/>
      <c r="L8876" s="9"/>
      <c r="O8876" s="9"/>
      <c r="P8876" s="9"/>
      <c r="R8876" s="9"/>
      <c r="U8876" s="9"/>
    </row>
    <row r="8877" spans="3:21">
      <c r="C8877" s="9"/>
      <c r="F8877" s="9"/>
      <c r="G8877" s="9"/>
      <c r="I8877" s="9"/>
      <c r="L8877" s="9"/>
      <c r="O8877" s="9"/>
      <c r="P8877" s="9"/>
      <c r="R8877" s="9"/>
      <c r="U8877" s="9"/>
    </row>
    <row r="8878" spans="3:21">
      <c r="C8878" s="9"/>
      <c r="F8878" s="9"/>
      <c r="G8878" s="9"/>
      <c r="I8878" s="9"/>
      <c r="L8878" s="9"/>
      <c r="O8878" s="9"/>
      <c r="P8878" s="9"/>
      <c r="R8878" s="9"/>
      <c r="U8878" s="9"/>
    </row>
    <row r="8879" spans="3:21">
      <c r="C8879" s="9"/>
      <c r="F8879" s="9"/>
      <c r="G8879" s="9"/>
      <c r="I8879" s="9"/>
      <c r="L8879" s="9"/>
      <c r="O8879" s="9"/>
      <c r="P8879" s="9"/>
      <c r="R8879" s="9"/>
      <c r="U8879" s="9"/>
    </row>
    <row r="8880" spans="3:21">
      <c r="C8880" s="9"/>
      <c r="F8880" s="9"/>
      <c r="G8880" s="9"/>
      <c r="I8880" s="9"/>
      <c r="L8880" s="9"/>
      <c r="O8880" s="9"/>
      <c r="P8880" s="9"/>
      <c r="R8880" s="9"/>
      <c r="U8880" s="9"/>
    </row>
    <row r="8881" spans="3:21">
      <c r="C8881" s="9"/>
      <c r="F8881" s="9"/>
      <c r="G8881" s="9"/>
      <c r="I8881" s="9"/>
      <c r="L8881" s="9"/>
      <c r="O8881" s="9"/>
      <c r="P8881" s="9"/>
      <c r="R8881" s="9"/>
      <c r="U8881" s="9"/>
    </row>
    <row r="8882" spans="3:21">
      <c r="C8882" s="9"/>
      <c r="F8882" s="9"/>
      <c r="G8882" s="9"/>
      <c r="I8882" s="9"/>
      <c r="L8882" s="9"/>
      <c r="O8882" s="9"/>
      <c r="P8882" s="9"/>
      <c r="R8882" s="9"/>
      <c r="U8882" s="9"/>
    </row>
    <row r="8883" spans="3:21">
      <c r="C8883" s="9"/>
      <c r="F8883" s="9"/>
      <c r="G8883" s="9"/>
      <c r="I8883" s="9"/>
      <c r="L8883" s="9"/>
      <c r="O8883" s="9"/>
      <c r="P8883" s="9"/>
      <c r="R8883" s="9"/>
      <c r="U8883" s="9"/>
    </row>
    <row r="8884" spans="3:21">
      <c r="C8884" s="9"/>
      <c r="F8884" s="9"/>
      <c r="G8884" s="9"/>
      <c r="I8884" s="9"/>
      <c r="L8884" s="9"/>
      <c r="O8884" s="9"/>
      <c r="P8884" s="9"/>
      <c r="R8884" s="9"/>
      <c r="U8884" s="9"/>
    </row>
    <row r="8885" spans="3:21">
      <c r="C8885" s="9"/>
      <c r="F8885" s="9"/>
      <c r="G8885" s="9"/>
      <c r="I8885" s="9"/>
      <c r="L8885" s="9"/>
      <c r="O8885" s="9"/>
      <c r="P8885" s="9"/>
      <c r="R8885" s="9"/>
      <c r="U8885" s="9"/>
    </row>
    <row r="8886" spans="3:21">
      <c r="C8886" s="9"/>
      <c r="F8886" s="9"/>
      <c r="G8886" s="9"/>
      <c r="I8886" s="9"/>
      <c r="L8886" s="9"/>
      <c r="O8886" s="9"/>
      <c r="P8886" s="9"/>
      <c r="R8886" s="9"/>
      <c r="U8886" s="9"/>
    </row>
    <row r="8887" spans="3:21">
      <c r="C8887" s="9"/>
      <c r="F8887" s="9"/>
      <c r="G8887" s="9"/>
      <c r="I8887" s="9"/>
      <c r="L8887" s="9"/>
      <c r="O8887" s="9"/>
      <c r="P8887" s="9"/>
      <c r="R8887" s="9"/>
      <c r="U8887" s="9"/>
    </row>
    <row r="8888" spans="3:21">
      <c r="C8888" s="9"/>
      <c r="F8888" s="9"/>
      <c r="G8888" s="9"/>
      <c r="I8888" s="9"/>
      <c r="L8888" s="9"/>
      <c r="O8888" s="9"/>
      <c r="P8888" s="9"/>
      <c r="R8888" s="9"/>
      <c r="U8888" s="9"/>
    </row>
    <row r="8889" spans="3:21">
      <c r="C8889" s="9"/>
      <c r="F8889" s="9"/>
      <c r="G8889" s="9"/>
      <c r="I8889" s="9"/>
      <c r="L8889" s="9"/>
      <c r="O8889" s="9"/>
      <c r="P8889" s="9"/>
      <c r="R8889" s="9"/>
      <c r="U8889" s="9"/>
    </row>
    <row r="8890" spans="3:21">
      <c r="C8890" s="9"/>
      <c r="F8890" s="9"/>
      <c r="G8890" s="9"/>
      <c r="I8890" s="9"/>
      <c r="L8890" s="9"/>
      <c r="O8890" s="9"/>
      <c r="P8890" s="9"/>
      <c r="R8890" s="9"/>
      <c r="U8890" s="9"/>
    </row>
    <row r="8891" spans="3:21">
      <c r="C8891" s="9"/>
      <c r="F8891" s="9"/>
      <c r="G8891" s="9"/>
      <c r="I8891" s="9"/>
      <c r="L8891" s="9"/>
      <c r="O8891" s="9"/>
      <c r="P8891" s="9"/>
      <c r="R8891" s="9"/>
      <c r="U8891" s="9"/>
    </row>
    <row r="8892" spans="3:21">
      <c r="C8892" s="9"/>
      <c r="F8892" s="9"/>
      <c r="G8892" s="9"/>
      <c r="I8892" s="9"/>
      <c r="L8892" s="9"/>
      <c r="O8892" s="9"/>
      <c r="P8892" s="9"/>
      <c r="R8892" s="9"/>
      <c r="U8892" s="9"/>
    </row>
    <row r="8893" spans="3:21">
      <c r="C8893" s="9"/>
      <c r="F8893" s="9"/>
      <c r="G8893" s="9"/>
      <c r="I8893" s="9"/>
      <c r="L8893" s="9"/>
      <c r="O8893" s="9"/>
      <c r="P8893" s="9"/>
      <c r="R8893" s="9"/>
      <c r="U8893" s="9"/>
    </row>
    <row r="8894" spans="3:21">
      <c r="C8894" s="9"/>
      <c r="F8894" s="9"/>
      <c r="G8894" s="9"/>
      <c r="I8894" s="9"/>
      <c r="L8894" s="9"/>
      <c r="O8894" s="9"/>
      <c r="P8894" s="9"/>
      <c r="R8894" s="9"/>
      <c r="U8894" s="9"/>
    </row>
    <row r="8895" spans="3:21">
      <c r="C8895" s="9"/>
      <c r="F8895" s="9"/>
      <c r="G8895" s="9"/>
      <c r="I8895" s="9"/>
      <c r="L8895" s="9"/>
      <c r="O8895" s="9"/>
      <c r="P8895" s="9"/>
      <c r="R8895" s="9"/>
      <c r="U8895" s="9"/>
    </row>
    <row r="8896" spans="3:21">
      <c r="C8896" s="9"/>
      <c r="F8896" s="9"/>
      <c r="G8896" s="9"/>
      <c r="I8896" s="9"/>
      <c r="L8896" s="9"/>
      <c r="O8896" s="9"/>
      <c r="P8896" s="9"/>
      <c r="R8896" s="9"/>
      <c r="U8896" s="9"/>
    </row>
    <row r="8897" spans="3:21">
      <c r="C8897" s="9"/>
      <c r="F8897" s="9"/>
      <c r="G8897" s="9"/>
      <c r="I8897" s="9"/>
      <c r="L8897" s="9"/>
      <c r="O8897" s="9"/>
      <c r="P8897" s="9"/>
      <c r="R8897" s="9"/>
      <c r="U8897" s="9"/>
    </row>
    <row r="8898" spans="3:21">
      <c r="C8898" s="9"/>
      <c r="F8898" s="9"/>
      <c r="G8898" s="9"/>
      <c r="I8898" s="9"/>
      <c r="L8898" s="9"/>
      <c r="O8898" s="9"/>
      <c r="P8898" s="9"/>
      <c r="R8898" s="9"/>
      <c r="U8898" s="9"/>
    </row>
    <row r="8899" spans="3:21">
      <c r="C8899" s="9"/>
      <c r="F8899" s="9"/>
      <c r="G8899" s="9"/>
      <c r="I8899" s="9"/>
      <c r="L8899" s="9"/>
      <c r="O8899" s="9"/>
      <c r="P8899" s="9"/>
      <c r="R8899" s="9"/>
      <c r="U8899" s="9"/>
    </row>
    <row r="8900" spans="3:21">
      <c r="C8900" s="9"/>
      <c r="F8900" s="9"/>
      <c r="G8900" s="9"/>
      <c r="I8900" s="9"/>
      <c r="L8900" s="9"/>
      <c r="O8900" s="9"/>
      <c r="P8900" s="9"/>
      <c r="R8900" s="9"/>
      <c r="U8900" s="9"/>
    </row>
    <row r="8901" spans="3:21">
      <c r="C8901" s="9"/>
      <c r="F8901" s="9"/>
      <c r="G8901" s="9"/>
      <c r="I8901" s="9"/>
      <c r="L8901" s="9"/>
      <c r="O8901" s="9"/>
      <c r="P8901" s="9"/>
      <c r="R8901" s="9"/>
      <c r="U8901" s="9"/>
    </row>
    <row r="8902" spans="3:21">
      <c r="C8902" s="9"/>
      <c r="F8902" s="9"/>
      <c r="G8902" s="9"/>
      <c r="I8902" s="9"/>
      <c r="L8902" s="9"/>
      <c r="O8902" s="9"/>
      <c r="P8902" s="9"/>
      <c r="R8902" s="9"/>
      <c r="U8902" s="9"/>
    </row>
    <row r="8903" spans="3:21">
      <c r="C8903" s="9"/>
      <c r="F8903" s="9"/>
      <c r="G8903" s="9"/>
      <c r="I8903" s="9"/>
      <c r="L8903" s="9"/>
      <c r="O8903" s="9"/>
      <c r="P8903" s="9"/>
      <c r="R8903" s="9"/>
      <c r="U8903" s="9"/>
    </row>
    <row r="8904" spans="3:21">
      <c r="C8904" s="9"/>
      <c r="F8904" s="9"/>
      <c r="G8904" s="9"/>
      <c r="I8904" s="9"/>
      <c r="L8904" s="9"/>
      <c r="O8904" s="9"/>
      <c r="P8904" s="9"/>
      <c r="R8904" s="9"/>
      <c r="U8904" s="9"/>
    </row>
    <row r="8905" spans="3:21">
      <c r="C8905" s="9"/>
      <c r="F8905" s="9"/>
      <c r="G8905" s="9"/>
      <c r="I8905" s="9"/>
      <c r="L8905" s="9"/>
      <c r="O8905" s="9"/>
      <c r="P8905" s="9"/>
      <c r="R8905" s="9"/>
      <c r="U8905" s="9"/>
    </row>
    <row r="8906" spans="3:21">
      <c r="C8906" s="9"/>
      <c r="F8906" s="9"/>
      <c r="G8906" s="9"/>
      <c r="I8906" s="9"/>
      <c r="L8906" s="9"/>
      <c r="O8906" s="9"/>
      <c r="P8906" s="9"/>
      <c r="R8906" s="9"/>
      <c r="U8906" s="9"/>
    </row>
    <row r="8907" spans="3:21">
      <c r="C8907" s="9"/>
      <c r="F8907" s="9"/>
      <c r="G8907" s="9"/>
      <c r="I8907" s="9"/>
      <c r="L8907" s="9"/>
      <c r="O8907" s="9"/>
      <c r="P8907" s="9"/>
      <c r="R8907" s="9"/>
      <c r="U8907" s="9"/>
    </row>
    <row r="8908" spans="3:21">
      <c r="C8908" s="9"/>
      <c r="F8908" s="9"/>
      <c r="G8908" s="9"/>
      <c r="I8908" s="9"/>
      <c r="L8908" s="9"/>
      <c r="O8908" s="9"/>
      <c r="P8908" s="9"/>
      <c r="R8908" s="9"/>
      <c r="U8908" s="9"/>
    </row>
    <row r="8909" spans="3:21">
      <c r="C8909" s="9"/>
      <c r="F8909" s="9"/>
      <c r="G8909" s="9"/>
      <c r="I8909" s="9"/>
      <c r="L8909" s="9"/>
      <c r="O8909" s="9"/>
      <c r="P8909" s="9"/>
      <c r="R8909" s="9"/>
      <c r="U8909" s="9"/>
    </row>
    <row r="8910" spans="3:21">
      <c r="C8910" s="9"/>
      <c r="F8910" s="9"/>
      <c r="G8910" s="9"/>
      <c r="I8910" s="9"/>
      <c r="L8910" s="9"/>
      <c r="O8910" s="9"/>
      <c r="P8910" s="9"/>
      <c r="R8910" s="9"/>
      <c r="U8910" s="9"/>
    </row>
    <row r="8911" spans="3:21">
      <c r="C8911" s="9"/>
      <c r="F8911" s="9"/>
      <c r="G8911" s="9"/>
      <c r="I8911" s="9"/>
      <c r="L8911" s="9"/>
      <c r="O8911" s="9"/>
      <c r="P8911" s="9"/>
      <c r="R8911" s="9"/>
      <c r="U8911" s="9"/>
    </row>
    <row r="8912" spans="3:21">
      <c r="C8912" s="9"/>
      <c r="F8912" s="9"/>
      <c r="G8912" s="9"/>
      <c r="I8912" s="9"/>
      <c r="L8912" s="9"/>
      <c r="O8912" s="9"/>
      <c r="P8912" s="9"/>
      <c r="R8912" s="9"/>
      <c r="U8912" s="9"/>
    </row>
    <row r="8913" spans="3:21">
      <c r="C8913" s="9"/>
      <c r="F8913" s="9"/>
      <c r="G8913" s="9"/>
      <c r="I8913" s="9"/>
      <c r="L8913" s="9"/>
      <c r="O8913" s="9"/>
      <c r="P8913" s="9"/>
      <c r="R8913" s="9"/>
      <c r="U8913" s="9"/>
    </row>
    <row r="8914" spans="3:21">
      <c r="C8914" s="9"/>
      <c r="F8914" s="9"/>
      <c r="G8914" s="9"/>
      <c r="I8914" s="9"/>
      <c r="L8914" s="9"/>
      <c r="O8914" s="9"/>
      <c r="P8914" s="9"/>
      <c r="R8914" s="9"/>
      <c r="U8914" s="9"/>
    </row>
    <row r="8915" spans="3:21">
      <c r="C8915" s="9"/>
      <c r="F8915" s="9"/>
      <c r="G8915" s="9"/>
      <c r="I8915" s="9"/>
      <c r="L8915" s="9"/>
      <c r="O8915" s="9"/>
      <c r="P8915" s="9"/>
      <c r="R8915" s="9"/>
      <c r="U8915" s="9"/>
    </row>
    <row r="8916" spans="3:21">
      <c r="C8916" s="9"/>
      <c r="F8916" s="9"/>
      <c r="G8916" s="9"/>
      <c r="I8916" s="9"/>
      <c r="L8916" s="9"/>
      <c r="O8916" s="9"/>
      <c r="P8916" s="9"/>
      <c r="R8916" s="9"/>
      <c r="U8916" s="9"/>
    </row>
    <row r="8917" spans="3:21">
      <c r="C8917" s="9"/>
      <c r="F8917" s="9"/>
      <c r="G8917" s="9"/>
      <c r="I8917" s="9"/>
      <c r="L8917" s="9"/>
      <c r="O8917" s="9"/>
      <c r="P8917" s="9"/>
      <c r="R8917" s="9"/>
      <c r="U8917" s="9"/>
    </row>
    <row r="8918" spans="3:21">
      <c r="C8918" s="9"/>
      <c r="F8918" s="9"/>
      <c r="G8918" s="9"/>
      <c r="I8918" s="9"/>
      <c r="L8918" s="9"/>
      <c r="O8918" s="9"/>
      <c r="P8918" s="9"/>
      <c r="R8918" s="9"/>
      <c r="U8918" s="9"/>
    </row>
    <row r="8919" spans="3:21">
      <c r="C8919" s="9"/>
      <c r="F8919" s="9"/>
      <c r="G8919" s="9"/>
      <c r="I8919" s="9"/>
      <c r="L8919" s="9"/>
      <c r="O8919" s="9"/>
      <c r="P8919" s="9"/>
      <c r="R8919" s="9"/>
      <c r="U8919" s="9"/>
    </row>
    <row r="8920" spans="3:21">
      <c r="C8920" s="9"/>
      <c r="F8920" s="9"/>
      <c r="G8920" s="9"/>
      <c r="I8920" s="9"/>
      <c r="L8920" s="9"/>
      <c r="O8920" s="9"/>
      <c r="P8920" s="9"/>
      <c r="R8920" s="9"/>
      <c r="U8920" s="9"/>
    </row>
    <row r="8921" spans="3:21">
      <c r="C8921" s="9"/>
      <c r="F8921" s="9"/>
      <c r="G8921" s="9"/>
      <c r="I8921" s="9"/>
      <c r="L8921" s="9"/>
      <c r="O8921" s="9"/>
      <c r="P8921" s="9"/>
      <c r="R8921" s="9"/>
      <c r="U8921" s="9"/>
    </row>
    <row r="8922" spans="3:21">
      <c r="C8922" s="9"/>
      <c r="F8922" s="9"/>
      <c r="G8922" s="9"/>
      <c r="I8922" s="9"/>
      <c r="L8922" s="9"/>
      <c r="O8922" s="9"/>
      <c r="P8922" s="9"/>
      <c r="R8922" s="9"/>
      <c r="U8922" s="9"/>
    </row>
    <row r="8923" spans="3:21">
      <c r="C8923" s="9"/>
      <c r="F8923" s="9"/>
      <c r="G8923" s="9"/>
      <c r="I8923" s="9"/>
      <c r="L8923" s="9"/>
      <c r="O8923" s="9"/>
      <c r="P8923" s="9"/>
      <c r="R8923" s="9"/>
      <c r="U8923" s="9"/>
    </row>
    <row r="8924" spans="3:21">
      <c r="C8924" s="9"/>
      <c r="F8924" s="9"/>
      <c r="G8924" s="9"/>
      <c r="I8924" s="9"/>
      <c r="L8924" s="9"/>
      <c r="O8924" s="9"/>
      <c r="P8924" s="9"/>
      <c r="R8924" s="9"/>
      <c r="U8924" s="9"/>
    </row>
    <row r="8925" spans="3:21">
      <c r="C8925" s="9"/>
      <c r="F8925" s="9"/>
      <c r="G8925" s="9"/>
      <c r="I8925" s="9"/>
      <c r="L8925" s="9"/>
      <c r="O8925" s="9"/>
      <c r="P8925" s="9"/>
      <c r="R8925" s="9"/>
      <c r="U8925" s="9"/>
    </row>
    <row r="8926" spans="3:21">
      <c r="C8926" s="9"/>
      <c r="F8926" s="9"/>
      <c r="G8926" s="9"/>
      <c r="I8926" s="9"/>
      <c r="L8926" s="9"/>
      <c r="O8926" s="9"/>
      <c r="P8926" s="9"/>
      <c r="R8926" s="9"/>
      <c r="U8926" s="9"/>
    </row>
    <row r="8927" spans="3:21">
      <c r="C8927" s="9"/>
      <c r="F8927" s="9"/>
      <c r="G8927" s="9"/>
      <c r="I8927" s="9"/>
      <c r="L8927" s="9"/>
      <c r="O8927" s="9"/>
      <c r="P8927" s="9"/>
      <c r="R8927" s="9"/>
      <c r="U8927" s="9"/>
    </row>
    <row r="8928" spans="3:21">
      <c r="C8928" s="9"/>
      <c r="F8928" s="9"/>
      <c r="G8928" s="9"/>
      <c r="I8928" s="9"/>
      <c r="L8928" s="9"/>
      <c r="O8928" s="9"/>
      <c r="P8928" s="9"/>
      <c r="R8928" s="9"/>
      <c r="U8928" s="9"/>
    </row>
    <row r="8929" spans="3:21">
      <c r="C8929" s="9"/>
      <c r="F8929" s="9"/>
      <c r="G8929" s="9"/>
      <c r="I8929" s="9"/>
      <c r="L8929" s="9"/>
      <c r="O8929" s="9"/>
      <c r="P8929" s="9"/>
      <c r="R8929" s="9"/>
      <c r="U8929" s="9"/>
    </row>
    <row r="8930" spans="3:21">
      <c r="C8930" s="9"/>
      <c r="F8930" s="9"/>
      <c r="G8930" s="9"/>
      <c r="I8930" s="9"/>
      <c r="L8930" s="9"/>
      <c r="O8930" s="9"/>
      <c r="P8930" s="9"/>
      <c r="R8930" s="9"/>
      <c r="U8930" s="9"/>
    </row>
    <row r="8931" spans="3:21">
      <c r="C8931" s="9"/>
      <c r="F8931" s="9"/>
      <c r="G8931" s="9"/>
      <c r="I8931" s="9"/>
      <c r="L8931" s="9"/>
      <c r="O8931" s="9"/>
      <c r="P8931" s="9"/>
      <c r="R8931" s="9"/>
      <c r="U8931" s="9"/>
    </row>
    <row r="8932" spans="3:21">
      <c r="C8932" s="9"/>
      <c r="F8932" s="9"/>
      <c r="G8932" s="9"/>
      <c r="I8932" s="9"/>
      <c r="L8932" s="9"/>
      <c r="O8932" s="9"/>
      <c r="P8932" s="9"/>
      <c r="R8932" s="9"/>
      <c r="U8932" s="9"/>
    </row>
    <row r="8933" spans="3:21">
      <c r="C8933" s="9"/>
      <c r="F8933" s="9"/>
      <c r="G8933" s="9"/>
      <c r="I8933" s="9"/>
      <c r="L8933" s="9"/>
      <c r="O8933" s="9"/>
      <c r="P8933" s="9"/>
      <c r="R8933" s="9"/>
      <c r="U8933" s="9"/>
    </row>
    <row r="8934" spans="3:21">
      <c r="C8934" s="9"/>
      <c r="F8934" s="9"/>
      <c r="G8934" s="9"/>
      <c r="I8934" s="9"/>
      <c r="L8934" s="9"/>
      <c r="O8934" s="9"/>
      <c r="P8934" s="9"/>
      <c r="R8934" s="9"/>
      <c r="U8934" s="9"/>
    </row>
    <row r="8935" spans="3:21">
      <c r="C8935" s="9"/>
      <c r="F8935" s="9"/>
      <c r="G8935" s="9"/>
      <c r="I8935" s="9"/>
      <c r="L8935" s="9"/>
      <c r="O8935" s="9"/>
      <c r="P8935" s="9"/>
      <c r="R8935" s="9"/>
      <c r="U8935" s="9"/>
    </row>
    <row r="8936" spans="3:21">
      <c r="C8936" s="9"/>
      <c r="F8936" s="9"/>
      <c r="G8936" s="9"/>
      <c r="I8936" s="9"/>
      <c r="L8936" s="9"/>
      <c r="O8936" s="9"/>
      <c r="P8936" s="9"/>
      <c r="R8936" s="9"/>
      <c r="U8936" s="9"/>
    </row>
    <row r="8937" spans="3:21">
      <c r="C8937" s="9"/>
      <c r="F8937" s="9"/>
      <c r="G8937" s="9"/>
      <c r="I8937" s="9"/>
      <c r="L8937" s="9"/>
      <c r="O8937" s="9"/>
      <c r="P8937" s="9"/>
      <c r="R8937" s="9"/>
      <c r="U8937" s="9"/>
    </row>
    <row r="8938" spans="3:21">
      <c r="C8938" s="9"/>
      <c r="F8938" s="9"/>
      <c r="G8938" s="9"/>
      <c r="I8938" s="9"/>
      <c r="L8938" s="9"/>
      <c r="O8938" s="9"/>
      <c r="P8938" s="9"/>
      <c r="R8938" s="9"/>
      <c r="U8938" s="9"/>
    </row>
    <row r="8939" spans="3:21">
      <c r="C8939" s="9"/>
      <c r="F8939" s="9"/>
      <c r="G8939" s="9"/>
      <c r="I8939" s="9"/>
      <c r="L8939" s="9"/>
      <c r="O8939" s="9"/>
      <c r="P8939" s="9"/>
      <c r="R8939" s="9"/>
      <c r="U8939" s="9"/>
    </row>
    <row r="8940" spans="3:21">
      <c r="C8940" s="9"/>
      <c r="F8940" s="9"/>
      <c r="G8940" s="9"/>
      <c r="I8940" s="9"/>
      <c r="L8940" s="9"/>
      <c r="O8940" s="9"/>
      <c r="P8940" s="9"/>
      <c r="R8940" s="9"/>
      <c r="U8940" s="9"/>
    </row>
    <row r="8941" spans="3:21">
      <c r="C8941" s="9"/>
      <c r="F8941" s="9"/>
      <c r="G8941" s="9"/>
      <c r="I8941" s="9"/>
      <c r="L8941" s="9"/>
      <c r="O8941" s="9"/>
      <c r="P8941" s="9"/>
      <c r="R8941" s="9"/>
      <c r="U8941" s="9"/>
    </row>
    <row r="8942" spans="3:21">
      <c r="C8942" s="9"/>
      <c r="F8942" s="9"/>
      <c r="G8942" s="9"/>
      <c r="I8942" s="9"/>
      <c r="L8942" s="9"/>
      <c r="O8942" s="9"/>
      <c r="P8942" s="9"/>
      <c r="R8942" s="9"/>
      <c r="U8942" s="9"/>
    </row>
    <row r="8943" spans="3:21">
      <c r="C8943" s="9"/>
      <c r="F8943" s="9"/>
      <c r="G8943" s="9"/>
      <c r="I8943" s="9"/>
      <c r="L8943" s="9"/>
      <c r="O8943" s="9"/>
      <c r="P8943" s="9"/>
      <c r="R8943" s="9"/>
      <c r="U8943" s="9"/>
    </row>
    <row r="8944" spans="3:21">
      <c r="C8944" s="9"/>
      <c r="F8944" s="9"/>
      <c r="G8944" s="9"/>
      <c r="I8944" s="9"/>
      <c r="L8944" s="9"/>
      <c r="O8944" s="9"/>
      <c r="P8944" s="9"/>
      <c r="R8944" s="9"/>
      <c r="U8944" s="9"/>
    </row>
    <row r="8945" spans="3:21">
      <c r="C8945" s="9"/>
      <c r="F8945" s="9"/>
      <c r="G8945" s="9"/>
      <c r="I8945" s="9"/>
      <c r="L8945" s="9"/>
      <c r="O8945" s="9"/>
      <c r="P8945" s="9"/>
      <c r="R8945" s="9"/>
      <c r="U8945" s="9"/>
    </row>
    <row r="8946" spans="3:21">
      <c r="C8946" s="9"/>
      <c r="F8946" s="9"/>
      <c r="G8946" s="9"/>
      <c r="I8946" s="9"/>
      <c r="L8946" s="9"/>
      <c r="O8946" s="9"/>
      <c r="P8946" s="9"/>
      <c r="R8946" s="9"/>
      <c r="U8946" s="9"/>
    </row>
    <row r="8947" spans="3:21">
      <c r="C8947" s="9"/>
      <c r="F8947" s="9"/>
      <c r="G8947" s="9"/>
      <c r="I8947" s="9"/>
      <c r="L8947" s="9"/>
      <c r="O8947" s="9"/>
      <c r="P8947" s="9"/>
      <c r="R8947" s="9"/>
      <c r="U8947" s="9"/>
    </row>
    <row r="8948" spans="3:21">
      <c r="C8948" s="9"/>
      <c r="F8948" s="9"/>
      <c r="G8948" s="9"/>
      <c r="I8948" s="9"/>
      <c r="L8948" s="9"/>
      <c r="O8948" s="9"/>
      <c r="P8948" s="9"/>
      <c r="R8948" s="9"/>
      <c r="U8948" s="9"/>
    </row>
    <row r="8949" spans="3:21">
      <c r="C8949" s="9"/>
      <c r="F8949" s="9"/>
      <c r="G8949" s="9"/>
      <c r="I8949" s="9"/>
      <c r="L8949" s="9"/>
      <c r="O8949" s="9"/>
      <c r="P8949" s="9"/>
      <c r="R8949" s="9"/>
      <c r="U8949" s="9"/>
    </row>
    <row r="8950" spans="3:21">
      <c r="C8950" s="9"/>
      <c r="F8950" s="9"/>
      <c r="G8950" s="9"/>
      <c r="I8950" s="9"/>
      <c r="L8950" s="9"/>
      <c r="O8950" s="9"/>
      <c r="P8950" s="9"/>
      <c r="R8950" s="9"/>
      <c r="U8950" s="9"/>
    </row>
    <row r="8951" spans="3:21">
      <c r="C8951" s="9"/>
      <c r="F8951" s="9"/>
      <c r="G8951" s="9"/>
      <c r="I8951" s="9"/>
      <c r="L8951" s="9"/>
      <c r="O8951" s="9"/>
      <c r="P8951" s="9"/>
      <c r="R8951" s="9"/>
      <c r="U8951" s="9"/>
    </row>
    <row r="8952" spans="3:21">
      <c r="C8952" s="9"/>
      <c r="F8952" s="9"/>
      <c r="G8952" s="9"/>
      <c r="I8952" s="9"/>
      <c r="L8952" s="9"/>
      <c r="O8952" s="9"/>
      <c r="P8952" s="9"/>
      <c r="R8952" s="9"/>
      <c r="U8952" s="9"/>
    </row>
    <row r="8953" spans="3:21">
      <c r="C8953" s="9"/>
      <c r="F8953" s="9"/>
      <c r="G8953" s="9"/>
      <c r="I8953" s="9"/>
      <c r="L8953" s="9"/>
      <c r="O8953" s="9"/>
      <c r="P8953" s="9"/>
      <c r="R8953" s="9"/>
      <c r="U8953" s="9"/>
    </row>
    <row r="8954" spans="3:21">
      <c r="C8954" s="9"/>
      <c r="F8954" s="9"/>
      <c r="G8954" s="9"/>
      <c r="I8954" s="9"/>
      <c r="L8954" s="9"/>
      <c r="O8954" s="9"/>
      <c r="P8954" s="9"/>
      <c r="R8954" s="9"/>
      <c r="U8954" s="9"/>
    </row>
    <row r="8955" spans="3:21">
      <c r="C8955" s="9"/>
      <c r="F8955" s="9"/>
      <c r="G8955" s="9"/>
      <c r="I8955" s="9"/>
      <c r="L8955" s="9"/>
      <c r="O8955" s="9"/>
      <c r="P8955" s="9"/>
      <c r="R8955" s="9"/>
      <c r="U8955" s="9"/>
    </row>
    <row r="8956" spans="3:21">
      <c r="C8956" s="9"/>
      <c r="F8956" s="9"/>
      <c r="G8956" s="9"/>
      <c r="I8956" s="9"/>
      <c r="L8956" s="9"/>
      <c r="O8956" s="9"/>
      <c r="P8956" s="9"/>
      <c r="R8956" s="9"/>
      <c r="U8956" s="9"/>
    </row>
    <row r="8957" spans="3:21">
      <c r="C8957" s="9"/>
      <c r="F8957" s="9"/>
      <c r="G8957" s="9"/>
      <c r="I8957" s="9"/>
      <c r="L8957" s="9"/>
      <c r="O8957" s="9"/>
      <c r="P8957" s="9"/>
      <c r="R8957" s="9"/>
      <c r="U8957" s="9"/>
    </row>
    <row r="8958" spans="3:21">
      <c r="C8958" s="9"/>
      <c r="F8958" s="9"/>
      <c r="G8958" s="9"/>
      <c r="I8958" s="9"/>
      <c r="L8958" s="9"/>
      <c r="O8958" s="9"/>
      <c r="P8958" s="9"/>
      <c r="R8958" s="9"/>
      <c r="U8958" s="9"/>
    </row>
    <row r="8959" spans="3:21">
      <c r="C8959" s="9"/>
      <c r="F8959" s="9"/>
      <c r="G8959" s="9"/>
      <c r="I8959" s="9"/>
      <c r="L8959" s="9"/>
      <c r="O8959" s="9"/>
      <c r="P8959" s="9"/>
      <c r="R8959" s="9"/>
      <c r="U8959" s="9"/>
    </row>
    <row r="8960" spans="3:21">
      <c r="C8960" s="9"/>
      <c r="F8960" s="9"/>
      <c r="G8960" s="9"/>
      <c r="I8960" s="9"/>
      <c r="L8960" s="9"/>
      <c r="O8960" s="9"/>
      <c r="P8960" s="9"/>
      <c r="R8960" s="9"/>
      <c r="U8960" s="9"/>
    </row>
    <row r="8961" spans="3:21">
      <c r="C8961" s="9"/>
      <c r="F8961" s="9"/>
      <c r="G8961" s="9"/>
      <c r="I8961" s="9"/>
      <c r="L8961" s="9"/>
      <c r="O8961" s="9"/>
      <c r="P8961" s="9"/>
      <c r="R8961" s="9"/>
      <c r="U8961" s="9"/>
    </row>
    <row r="8962" spans="3:21">
      <c r="C8962" s="9"/>
      <c r="F8962" s="9"/>
      <c r="G8962" s="9"/>
      <c r="I8962" s="9"/>
      <c r="L8962" s="9"/>
      <c r="O8962" s="9"/>
      <c r="P8962" s="9"/>
      <c r="R8962" s="9"/>
      <c r="U8962" s="9"/>
    </row>
    <row r="8963" spans="3:21">
      <c r="C8963" s="9"/>
      <c r="F8963" s="9"/>
      <c r="G8963" s="9"/>
      <c r="I8963" s="9"/>
      <c r="L8963" s="9"/>
      <c r="O8963" s="9"/>
      <c r="P8963" s="9"/>
      <c r="R8963" s="9"/>
      <c r="U8963" s="9"/>
    </row>
    <row r="8964" spans="3:21">
      <c r="C8964" s="9"/>
      <c r="F8964" s="9"/>
      <c r="G8964" s="9"/>
      <c r="I8964" s="9"/>
      <c r="L8964" s="9"/>
      <c r="O8964" s="9"/>
      <c r="P8964" s="9"/>
      <c r="R8964" s="9"/>
      <c r="U8964" s="9"/>
    </row>
    <row r="8965" spans="3:21">
      <c r="C8965" s="9"/>
      <c r="F8965" s="9"/>
      <c r="G8965" s="9"/>
      <c r="I8965" s="9"/>
      <c r="L8965" s="9"/>
      <c r="O8965" s="9"/>
      <c r="P8965" s="9"/>
      <c r="R8965" s="9"/>
      <c r="U8965" s="9"/>
    </row>
    <row r="8966" spans="3:21">
      <c r="C8966" s="9"/>
      <c r="F8966" s="9"/>
      <c r="G8966" s="9"/>
      <c r="I8966" s="9"/>
      <c r="L8966" s="9"/>
      <c r="O8966" s="9"/>
      <c r="P8966" s="9"/>
      <c r="R8966" s="9"/>
      <c r="U8966" s="9"/>
    </row>
    <row r="8967" spans="3:21">
      <c r="C8967" s="9"/>
      <c r="F8967" s="9"/>
      <c r="G8967" s="9"/>
      <c r="I8967" s="9"/>
      <c r="L8967" s="9"/>
      <c r="O8967" s="9"/>
      <c r="P8967" s="9"/>
      <c r="R8967" s="9"/>
      <c r="U8967" s="9"/>
    </row>
    <row r="8968" spans="3:21">
      <c r="C8968" s="9"/>
      <c r="F8968" s="9"/>
      <c r="G8968" s="9"/>
      <c r="I8968" s="9"/>
      <c r="L8968" s="9"/>
      <c r="O8968" s="9"/>
      <c r="P8968" s="9"/>
      <c r="R8968" s="9"/>
      <c r="U8968" s="9"/>
    </row>
    <row r="8969" spans="3:21">
      <c r="C8969" s="9"/>
      <c r="F8969" s="9"/>
      <c r="G8969" s="9"/>
      <c r="I8969" s="9"/>
      <c r="L8969" s="9"/>
      <c r="O8969" s="9"/>
      <c r="P8969" s="9"/>
      <c r="R8969" s="9"/>
      <c r="U8969" s="9"/>
    </row>
    <row r="8970" spans="3:21">
      <c r="C8970" s="9"/>
      <c r="F8970" s="9"/>
      <c r="G8970" s="9"/>
      <c r="I8970" s="9"/>
      <c r="L8970" s="9"/>
      <c r="O8970" s="9"/>
      <c r="P8970" s="9"/>
      <c r="R8970" s="9"/>
      <c r="U8970" s="9"/>
    </row>
    <row r="8971" spans="3:21">
      <c r="C8971" s="9"/>
      <c r="F8971" s="9"/>
      <c r="G8971" s="9"/>
      <c r="I8971" s="9"/>
      <c r="L8971" s="9"/>
      <c r="O8971" s="9"/>
      <c r="P8971" s="9"/>
      <c r="R8971" s="9"/>
      <c r="U8971" s="9"/>
    </row>
    <row r="8972" spans="3:21">
      <c r="C8972" s="9"/>
      <c r="F8972" s="9"/>
      <c r="G8972" s="9"/>
      <c r="I8972" s="9"/>
      <c r="L8972" s="9"/>
      <c r="O8972" s="9"/>
      <c r="P8972" s="9"/>
      <c r="R8972" s="9"/>
      <c r="U8972" s="9"/>
    </row>
    <row r="8973" spans="3:21">
      <c r="C8973" s="9"/>
      <c r="F8973" s="9"/>
      <c r="G8973" s="9"/>
      <c r="I8973" s="9"/>
      <c r="L8973" s="9"/>
      <c r="O8973" s="9"/>
      <c r="P8973" s="9"/>
      <c r="R8973" s="9"/>
      <c r="U8973" s="9"/>
    </row>
    <row r="8974" spans="3:21">
      <c r="C8974" s="9"/>
      <c r="F8974" s="9"/>
      <c r="G8974" s="9"/>
      <c r="I8974" s="9"/>
      <c r="L8974" s="9"/>
      <c r="O8974" s="9"/>
      <c r="P8974" s="9"/>
      <c r="R8974" s="9"/>
      <c r="U8974" s="9"/>
    </row>
    <row r="8975" spans="3:21">
      <c r="C8975" s="9"/>
      <c r="F8975" s="9"/>
      <c r="G8975" s="9"/>
      <c r="I8975" s="9"/>
      <c r="L8975" s="9"/>
      <c r="O8975" s="9"/>
      <c r="P8975" s="9"/>
      <c r="R8975" s="9"/>
      <c r="U8975" s="9"/>
    </row>
    <row r="8976" spans="3:21">
      <c r="C8976" s="9"/>
      <c r="F8976" s="9"/>
      <c r="G8976" s="9"/>
      <c r="I8976" s="9"/>
      <c r="L8976" s="9"/>
      <c r="O8976" s="9"/>
      <c r="P8976" s="9"/>
      <c r="R8976" s="9"/>
      <c r="U8976" s="9"/>
    </row>
    <row r="8977" spans="3:21">
      <c r="C8977" s="9"/>
      <c r="F8977" s="9"/>
      <c r="G8977" s="9"/>
      <c r="I8977" s="9"/>
      <c r="L8977" s="9"/>
      <c r="O8977" s="9"/>
      <c r="P8977" s="9"/>
      <c r="R8977" s="9"/>
      <c r="U8977" s="9"/>
    </row>
    <row r="8978" spans="3:21">
      <c r="C8978" s="9"/>
      <c r="F8978" s="9"/>
      <c r="G8978" s="9"/>
      <c r="I8978" s="9"/>
      <c r="L8978" s="9"/>
      <c r="O8978" s="9"/>
      <c r="P8978" s="9"/>
      <c r="R8978" s="9"/>
      <c r="U8978" s="9"/>
    </row>
    <row r="8979" spans="3:21">
      <c r="C8979" s="9"/>
      <c r="F8979" s="9"/>
      <c r="G8979" s="9"/>
      <c r="I8979" s="9"/>
      <c r="L8979" s="9"/>
      <c r="O8979" s="9"/>
      <c r="P8979" s="9"/>
      <c r="R8979" s="9"/>
      <c r="U8979" s="9"/>
    </row>
    <row r="8980" spans="3:21">
      <c r="C8980" s="9"/>
      <c r="F8980" s="9"/>
      <c r="G8980" s="9"/>
      <c r="I8980" s="9"/>
      <c r="L8980" s="9"/>
      <c r="O8980" s="9"/>
      <c r="P8980" s="9"/>
      <c r="R8980" s="9"/>
      <c r="U8980" s="9"/>
    </row>
    <row r="8981" spans="3:21">
      <c r="C8981" s="9"/>
      <c r="F8981" s="9"/>
      <c r="G8981" s="9"/>
      <c r="I8981" s="9"/>
      <c r="L8981" s="9"/>
      <c r="O8981" s="9"/>
      <c r="P8981" s="9"/>
      <c r="R8981" s="9"/>
      <c r="U8981" s="9"/>
    </row>
    <row r="8982" spans="3:21">
      <c r="C8982" s="9"/>
      <c r="F8982" s="9"/>
      <c r="G8982" s="9"/>
      <c r="I8982" s="9"/>
      <c r="L8982" s="9"/>
      <c r="O8982" s="9"/>
      <c r="P8982" s="9"/>
      <c r="R8982" s="9"/>
      <c r="U8982" s="9"/>
    </row>
    <row r="8983" spans="3:21">
      <c r="C8983" s="9"/>
      <c r="F8983" s="9"/>
      <c r="G8983" s="9"/>
      <c r="I8983" s="9"/>
      <c r="L8983" s="9"/>
      <c r="O8983" s="9"/>
      <c r="P8983" s="9"/>
      <c r="R8983" s="9"/>
      <c r="U8983" s="9"/>
    </row>
    <row r="8984" spans="3:21">
      <c r="C8984" s="9"/>
      <c r="F8984" s="9"/>
      <c r="G8984" s="9"/>
      <c r="I8984" s="9"/>
      <c r="L8984" s="9"/>
      <c r="O8984" s="9"/>
      <c r="P8984" s="9"/>
      <c r="R8984" s="9"/>
      <c r="U8984" s="9"/>
    </row>
    <row r="8985" spans="3:21">
      <c r="C8985" s="9"/>
      <c r="F8985" s="9"/>
      <c r="G8985" s="9"/>
      <c r="I8985" s="9"/>
      <c r="L8985" s="9"/>
      <c r="O8985" s="9"/>
      <c r="P8985" s="9"/>
      <c r="R8985" s="9"/>
      <c r="U8985" s="9"/>
    </row>
    <row r="8986" spans="3:21">
      <c r="C8986" s="9"/>
      <c r="F8986" s="9"/>
      <c r="G8986" s="9"/>
      <c r="I8986" s="9"/>
      <c r="L8986" s="9"/>
      <c r="O8986" s="9"/>
      <c r="P8986" s="9"/>
      <c r="R8986" s="9"/>
      <c r="U8986" s="9"/>
    </row>
    <row r="8987" spans="3:21">
      <c r="C8987" s="9"/>
      <c r="F8987" s="9"/>
      <c r="G8987" s="9"/>
      <c r="I8987" s="9"/>
      <c r="L8987" s="9"/>
      <c r="O8987" s="9"/>
      <c r="P8987" s="9"/>
      <c r="R8987" s="9"/>
      <c r="U8987" s="9"/>
    </row>
    <row r="8988" spans="3:21">
      <c r="C8988" s="9"/>
      <c r="F8988" s="9"/>
      <c r="G8988" s="9"/>
      <c r="I8988" s="9"/>
      <c r="L8988" s="9"/>
      <c r="O8988" s="9"/>
      <c r="P8988" s="9"/>
      <c r="R8988" s="9"/>
      <c r="U8988" s="9"/>
    </row>
    <row r="8989" spans="3:21">
      <c r="C8989" s="9"/>
      <c r="F8989" s="9"/>
      <c r="G8989" s="9"/>
      <c r="I8989" s="9"/>
      <c r="L8989" s="9"/>
      <c r="O8989" s="9"/>
      <c r="P8989" s="9"/>
      <c r="R8989" s="9"/>
      <c r="U8989" s="9"/>
    </row>
    <row r="8990" spans="3:21">
      <c r="C8990" s="9"/>
      <c r="F8990" s="9"/>
      <c r="G8990" s="9"/>
      <c r="I8990" s="9"/>
      <c r="L8990" s="9"/>
      <c r="O8990" s="9"/>
      <c r="P8990" s="9"/>
      <c r="R8990" s="9"/>
      <c r="U8990" s="9"/>
    </row>
    <row r="8991" spans="3:21">
      <c r="C8991" s="9"/>
      <c r="F8991" s="9"/>
      <c r="G8991" s="9"/>
      <c r="I8991" s="9"/>
      <c r="L8991" s="9"/>
      <c r="O8991" s="9"/>
      <c r="P8991" s="9"/>
      <c r="R8991" s="9"/>
      <c r="U8991" s="9"/>
    </row>
    <row r="8992" spans="3:21">
      <c r="C8992" s="9"/>
      <c r="F8992" s="9"/>
      <c r="G8992" s="9"/>
      <c r="I8992" s="9"/>
      <c r="L8992" s="9"/>
      <c r="O8992" s="9"/>
      <c r="P8992" s="9"/>
      <c r="R8992" s="9"/>
      <c r="U8992" s="9"/>
    </row>
    <row r="8993" spans="3:21">
      <c r="C8993" s="9"/>
      <c r="F8993" s="9"/>
      <c r="G8993" s="9"/>
      <c r="I8993" s="9"/>
      <c r="L8993" s="9"/>
      <c r="O8993" s="9"/>
      <c r="P8993" s="9"/>
      <c r="R8993" s="9"/>
      <c r="U8993" s="9"/>
    </row>
    <row r="8994" spans="3:21">
      <c r="C8994" s="9"/>
      <c r="F8994" s="9"/>
      <c r="G8994" s="9"/>
      <c r="I8994" s="9"/>
      <c r="L8994" s="9"/>
      <c r="O8994" s="9"/>
      <c r="P8994" s="9"/>
      <c r="R8994" s="9"/>
      <c r="U8994" s="9"/>
    </row>
    <row r="8995" spans="3:21">
      <c r="C8995" s="9"/>
      <c r="F8995" s="9"/>
      <c r="G8995" s="9"/>
      <c r="I8995" s="9"/>
      <c r="L8995" s="9"/>
      <c r="O8995" s="9"/>
      <c r="P8995" s="9"/>
      <c r="R8995" s="9"/>
      <c r="U8995" s="9"/>
    </row>
    <row r="8996" spans="3:21">
      <c r="C8996" s="9"/>
      <c r="F8996" s="9"/>
      <c r="G8996" s="9"/>
      <c r="I8996" s="9"/>
      <c r="L8996" s="9"/>
      <c r="O8996" s="9"/>
      <c r="P8996" s="9"/>
      <c r="R8996" s="9"/>
      <c r="U8996" s="9"/>
    </row>
    <row r="8997" spans="3:21">
      <c r="C8997" s="9"/>
      <c r="F8997" s="9"/>
      <c r="G8997" s="9"/>
      <c r="I8997" s="9"/>
      <c r="L8997" s="9"/>
      <c r="O8997" s="9"/>
      <c r="P8997" s="9"/>
      <c r="R8997" s="9"/>
      <c r="U8997" s="9"/>
    </row>
    <row r="8998" spans="3:21">
      <c r="C8998" s="9"/>
      <c r="F8998" s="9"/>
      <c r="G8998" s="9"/>
      <c r="I8998" s="9"/>
      <c r="L8998" s="9"/>
      <c r="O8998" s="9"/>
      <c r="P8998" s="9"/>
      <c r="R8998" s="9"/>
      <c r="U8998" s="9"/>
    </row>
    <row r="8999" spans="3:21">
      <c r="C8999" s="9"/>
      <c r="F8999" s="9"/>
      <c r="G8999" s="9"/>
      <c r="I8999" s="9"/>
      <c r="L8999" s="9"/>
      <c r="O8999" s="9"/>
      <c r="P8999" s="9"/>
      <c r="R8999" s="9"/>
      <c r="U8999" s="9"/>
    </row>
    <row r="9000" spans="3:21">
      <c r="C9000" s="9"/>
      <c r="F9000" s="9"/>
      <c r="G9000" s="9"/>
      <c r="I9000" s="9"/>
      <c r="L9000" s="9"/>
      <c r="O9000" s="9"/>
      <c r="P9000" s="9"/>
      <c r="R9000" s="9"/>
      <c r="U9000" s="9"/>
    </row>
    <row r="9001" spans="3:21">
      <c r="C9001" s="9"/>
      <c r="F9001" s="9"/>
      <c r="G9001" s="9"/>
      <c r="I9001" s="9"/>
      <c r="L9001" s="9"/>
      <c r="O9001" s="9"/>
      <c r="P9001" s="9"/>
      <c r="R9001" s="9"/>
      <c r="U9001" s="9"/>
    </row>
    <row r="9002" spans="3:21">
      <c r="C9002" s="9"/>
      <c r="F9002" s="9"/>
      <c r="G9002" s="9"/>
      <c r="I9002" s="9"/>
      <c r="L9002" s="9"/>
      <c r="O9002" s="9"/>
      <c r="P9002" s="9"/>
      <c r="R9002" s="9"/>
      <c r="U9002" s="9"/>
    </row>
    <row r="9003" spans="3:21">
      <c r="C9003" s="9"/>
      <c r="F9003" s="9"/>
      <c r="G9003" s="9"/>
      <c r="I9003" s="9"/>
      <c r="L9003" s="9"/>
      <c r="O9003" s="9"/>
      <c r="P9003" s="9"/>
      <c r="R9003" s="9"/>
      <c r="U9003" s="9"/>
    </row>
    <row r="9004" spans="3:21">
      <c r="C9004" s="9"/>
      <c r="F9004" s="9"/>
      <c r="G9004" s="9"/>
      <c r="I9004" s="9"/>
      <c r="L9004" s="9"/>
      <c r="O9004" s="9"/>
      <c r="P9004" s="9"/>
      <c r="R9004" s="9"/>
      <c r="U9004" s="9"/>
    </row>
    <row r="9005" spans="3:21">
      <c r="C9005" s="9"/>
      <c r="F9005" s="9"/>
      <c r="G9005" s="9"/>
      <c r="I9005" s="9"/>
      <c r="L9005" s="9"/>
      <c r="O9005" s="9"/>
      <c r="P9005" s="9"/>
      <c r="R9005" s="9"/>
      <c r="U9005" s="9"/>
    </row>
    <row r="9006" spans="3:21">
      <c r="C9006" s="9"/>
      <c r="F9006" s="9"/>
      <c r="G9006" s="9"/>
      <c r="I9006" s="9"/>
      <c r="L9006" s="9"/>
      <c r="O9006" s="9"/>
      <c r="P9006" s="9"/>
      <c r="R9006" s="9"/>
      <c r="U9006" s="9"/>
    </row>
    <row r="9007" spans="3:21">
      <c r="C9007" s="9"/>
      <c r="F9007" s="9"/>
      <c r="G9007" s="9"/>
      <c r="I9007" s="9"/>
      <c r="L9007" s="9"/>
      <c r="O9007" s="9"/>
      <c r="P9007" s="9"/>
      <c r="R9007" s="9"/>
      <c r="U9007" s="9"/>
    </row>
    <row r="9008" spans="3:21">
      <c r="C9008" s="9"/>
      <c r="F9008" s="9"/>
      <c r="G9008" s="9"/>
      <c r="I9008" s="9"/>
      <c r="L9008" s="9"/>
      <c r="O9008" s="9"/>
      <c r="P9008" s="9"/>
      <c r="R9008" s="9"/>
      <c r="U9008" s="9"/>
    </row>
    <row r="9009" spans="3:21">
      <c r="C9009" s="9"/>
      <c r="F9009" s="9"/>
      <c r="G9009" s="9"/>
      <c r="I9009" s="9"/>
      <c r="L9009" s="9"/>
      <c r="O9009" s="9"/>
      <c r="P9009" s="9"/>
      <c r="R9009" s="9"/>
      <c r="U9009" s="9"/>
    </row>
    <row r="9010" spans="3:21">
      <c r="C9010" s="9"/>
      <c r="F9010" s="9"/>
      <c r="G9010" s="9"/>
      <c r="I9010" s="9"/>
      <c r="L9010" s="9"/>
      <c r="O9010" s="9"/>
      <c r="P9010" s="9"/>
      <c r="R9010" s="9"/>
      <c r="U9010" s="9"/>
    </row>
    <row r="9011" spans="3:21">
      <c r="C9011" s="9"/>
      <c r="F9011" s="9"/>
      <c r="G9011" s="9"/>
      <c r="I9011" s="9"/>
      <c r="L9011" s="9"/>
      <c r="O9011" s="9"/>
      <c r="P9011" s="9"/>
      <c r="R9011" s="9"/>
      <c r="U9011" s="9"/>
    </row>
    <row r="9012" spans="3:21">
      <c r="C9012" s="9"/>
      <c r="F9012" s="9"/>
      <c r="G9012" s="9"/>
      <c r="I9012" s="9"/>
      <c r="L9012" s="9"/>
      <c r="O9012" s="9"/>
      <c r="P9012" s="9"/>
      <c r="R9012" s="9"/>
      <c r="U9012" s="9"/>
    </row>
    <row r="9013" spans="3:21">
      <c r="C9013" s="9"/>
      <c r="F9013" s="9"/>
      <c r="G9013" s="9"/>
      <c r="I9013" s="9"/>
      <c r="L9013" s="9"/>
      <c r="O9013" s="9"/>
      <c r="P9013" s="9"/>
      <c r="R9013" s="9"/>
      <c r="U9013" s="9"/>
    </row>
    <row r="9014" spans="3:21">
      <c r="C9014" s="9"/>
      <c r="F9014" s="9"/>
      <c r="G9014" s="9"/>
      <c r="I9014" s="9"/>
      <c r="L9014" s="9"/>
      <c r="O9014" s="9"/>
      <c r="P9014" s="9"/>
      <c r="R9014" s="9"/>
      <c r="U9014" s="9"/>
    </row>
    <row r="9015" spans="3:21">
      <c r="C9015" s="9"/>
      <c r="F9015" s="9"/>
      <c r="G9015" s="9"/>
      <c r="I9015" s="9"/>
      <c r="L9015" s="9"/>
      <c r="O9015" s="9"/>
      <c r="P9015" s="9"/>
      <c r="R9015" s="9"/>
      <c r="U9015" s="9"/>
    </row>
    <row r="9016" spans="3:21">
      <c r="C9016" s="9"/>
      <c r="F9016" s="9"/>
      <c r="G9016" s="9"/>
      <c r="I9016" s="9"/>
      <c r="L9016" s="9"/>
      <c r="O9016" s="9"/>
      <c r="P9016" s="9"/>
      <c r="R9016" s="9"/>
      <c r="U9016" s="9"/>
    </row>
    <row r="9017" spans="3:21">
      <c r="C9017" s="9"/>
      <c r="F9017" s="9"/>
      <c r="G9017" s="9"/>
      <c r="I9017" s="9"/>
      <c r="L9017" s="9"/>
      <c r="O9017" s="9"/>
      <c r="P9017" s="9"/>
      <c r="R9017" s="9"/>
      <c r="U9017" s="9"/>
    </row>
    <row r="9018" spans="3:21">
      <c r="C9018" s="9"/>
      <c r="F9018" s="9"/>
      <c r="G9018" s="9"/>
      <c r="I9018" s="9"/>
      <c r="L9018" s="9"/>
      <c r="O9018" s="9"/>
      <c r="P9018" s="9"/>
      <c r="R9018" s="9"/>
      <c r="U9018" s="9"/>
    </row>
    <row r="9019" spans="3:21">
      <c r="C9019" s="9"/>
      <c r="F9019" s="9"/>
      <c r="G9019" s="9"/>
      <c r="I9019" s="9"/>
      <c r="L9019" s="9"/>
      <c r="O9019" s="9"/>
      <c r="P9019" s="9"/>
      <c r="R9019" s="9"/>
      <c r="U9019" s="9"/>
    </row>
    <row r="9020" spans="3:21">
      <c r="C9020" s="9"/>
      <c r="F9020" s="9"/>
      <c r="G9020" s="9"/>
      <c r="I9020" s="9"/>
      <c r="L9020" s="9"/>
      <c r="O9020" s="9"/>
      <c r="P9020" s="9"/>
      <c r="R9020" s="9"/>
      <c r="U9020" s="9"/>
    </row>
    <row r="9021" spans="3:21">
      <c r="C9021" s="9"/>
      <c r="F9021" s="9"/>
      <c r="G9021" s="9"/>
      <c r="I9021" s="9"/>
      <c r="L9021" s="9"/>
      <c r="O9021" s="9"/>
      <c r="P9021" s="9"/>
      <c r="R9021" s="9"/>
      <c r="U9021" s="9"/>
    </row>
    <row r="9022" spans="3:21">
      <c r="C9022" s="9"/>
      <c r="F9022" s="9"/>
      <c r="G9022" s="9"/>
      <c r="I9022" s="9"/>
      <c r="L9022" s="9"/>
      <c r="O9022" s="9"/>
      <c r="P9022" s="9"/>
      <c r="R9022" s="9"/>
      <c r="U9022" s="9"/>
    </row>
    <row r="9023" spans="3:21">
      <c r="C9023" s="9"/>
      <c r="F9023" s="9"/>
      <c r="G9023" s="9"/>
      <c r="I9023" s="9"/>
      <c r="L9023" s="9"/>
      <c r="O9023" s="9"/>
      <c r="P9023" s="9"/>
      <c r="R9023" s="9"/>
      <c r="U9023" s="9"/>
    </row>
    <row r="9024" spans="3:21">
      <c r="C9024" s="9"/>
      <c r="F9024" s="9"/>
      <c r="G9024" s="9"/>
      <c r="I9024" s="9"/>
      <c r="L9024" s="9"/>
      <c r="O9024" s="9"/>
      <c r="P9024" s="9"/>
      <c r="R9024" s="9"/>
      <c r="U9024" s="9"/>
    </row>
    <row r="9025" spans="3:21">
      <c r="C9025" s="9"/>
      <c r="F9025" s="9"/>
      <c r="G9025" s="9"/>
      <c r="I9025" s="9"/>
      <c r="L9025" s="9"/>
      <c r="O9025" s="9"/>
      <c r="P9025" s="9"/>
      <c r="R9025" s="9"/>
      <c r="U9025" s="9"/>
    </row>
    <row r="9026" spans="3:21">
      <c r="C9026" s="9"/>
      <c r="F9026" s="9"/>
      <c r="G9026" s="9"/>
      <c r="I9026" s="9"/>
      <c r="L9026" s="9"/>
      <c r="O9026" s="9"/>
      <c r="P9026" s="9"/>
      <c r="R9026" s="9"/>
      <c r="U9026" s="9"/>
    </row>
    <row r="9027" spans="3:21">
      <c r="C9027" s="9"/>
      <c r="F9027" s="9"/>
      <c r="G9027" s="9"/>
      <c r="I9027" s="9"/>
      <c r="L9027" s="9"/>
      <c r="O9027" s="9"/>
      <c r="P9027" s="9"/>
      <c r="R9027" s="9"/>
      <c r="U9027" s="9"/>
    </row>
    <row r="9028" spans="3:21">
      <c r="C9028" s="9"/>
      <c r="F9028" s="9"/>
      <c r="G9028" s="9"/>
      <c r="I9028" s="9"/>
      <c r="L9028" s="9"/>
      <c r="O9028" s="9"/>
      <c r="P9028" s="9"/>
      <c r="R9028" s="9"/>
      <c r="U9028" s="9"/>
    </row>
    <row r="9029" spans="3:21">
      <c r="C9029" s="9"/>
      <c r="F9029" s="9"/>
      <c r="G9029" s="9"/>
      <c r="I9029" s="9"/>
      <c r="L9029" s="9"/>
      <c r="O9029" s="9"/>
      <c r="P9029" s="9"/>
      <c r="R9029" s="9"/>
      <c r="U9029" s="9"/>
    </row>
    <row r="9030" spans="3:21">
      <c r="C9030" s="9"/>
      <c r="F9030" s="9"/>
      <c r="G9030" s="9"/>
      <c r="I9030" s="9"/>
      <c r="L9030" s="9"/>
      <c r="O9030" s="9"/>
      <c r="P9030" s="9"/>
      <c r="R9030" s="9"/>
      <c r="U9030" s="9"/>
    </row>
    <row r="9031" spans="3:21">
      <c r="C9031" s="9"/>
      <c r="F9031" s="9"/>
      <c r="G9031" s="9"/>
      <c r="I9031" s="9"/>
      <c r="L9031" s="9"/>
      <c r="O9031" s="9"/>
      <c r="P9031" s="9"/>
      <c r="R9031" s="9"/>
      <c r="U9031" s="9"/>
    </row>
    <row r="9032" spans="3:21">
      <c r="C9032" s="9"/>
      <c r="F9032" s="9"/>
      <c r="G9032" s="9"/>
      <c r="I9032" s="9"/>
      <c r="L9032" s="9"/>
      <c r="O9032" s="9"/>
      <c r="P9032" s="9"/>
      <c r="R9032" s="9"/>
      <c r="U9032" s="9"/>
    </row>
    <row r="9033" spans="3:21">
      <c r="C9033" s="9"/>
      <c r="F9033" s="9"/>
      <c r="G9033" s="9"/>
      <c r="I9033" s="9"/>
      <c r="L9033" s="9"/>
      <c r="O9033" s="9"/>
      <c r="P9033" s="9"/>
      <c r="R9033" s="9"/>
      <c r="U9033" s="9"/>
    </row>
    <row r="9034" spans="3:21">
      <c r="C9034" s="9"/>
      <c r="F9034" s="9"/>
      <c r="G9034" s="9"/>
      <c r="I9034" s="9"/>
      <c r="L9034" s="9"/>
      <c r="O9034" s="9"/>
      <c r="P9034" s="9"/>
      <c r="R9034" s="9"/>
      <c r="U9034" s="9"/>
    </row>
    <row r="9035" spans="3:21">
      <c r="C9035" s="9"/>
      <c r="F9035" s="9"/>
      <c r="G9035" s="9"/>
      <c r="I9035" s="9"/>
      <c r="L9035" s="9"/>
      <c r="O9035" s="9"/>
      <c r="P9035" s="9"/>
      <c r="R9035" s="9"/>
      <c r="U9035" s="9"/>
    </row>
    <row r="9036" spans="3:21">
      <c r="C9036" s="9"/>
      <c r="F9036" s="9"/>
      <c r="G9036" s="9"/>
      <c r="I9036" s="9"/>
      <c r="L9036" s="9"/>
      <c r="O9036" s="9"/>
      <c r="P9036" s="9"/>
      <c r="R9036" s="9"/>
      <c r="U9036" s="9"/>
    </row>
    <row r="9037" spans="3:21">
      <c r="C9037" s="9"/>
      <c r="F9037" s="9"/>
      <c r="G9037" s="9"/>
      <c r="I9037" s="9"/>
      <c r="L9037" s="9"/>
      <c r="O9037" s="9"/>
      <c r="P9037" s="9"/>
      <c r="R9037" s="9"/>
      <c r="U9037" s="9"/>
    </row>
    <row r="9038" spans="3:21">
      <c r="C9038" s="9"/>
      <c r="F9038" s="9"/>
      <c r="G9038" s="9"/>
      <c r="I9038" s="9"/>
      <c r="L9038" s="9"/>
      <c r="O9038" s="9"/>
      <c r="P9038" s="9"/>
      <c r="R9038" s="9"/>
      <c r="U9038" s="9"/>
    </row>
    <row r="9039" spans="3:21">
      <c r="C9039" s="9"/>
      <c r="F9039" s="9"/>
      <c r="G9039" s="9"/>
      <c r="I9039" s="9"/>
      <c r="L9039" s="9"/>
      <c r="O9039" s="9"/>
      <c r="P9039" s="9"/>
      <c r="R9039" s="9"/>
      <c r="U9039" s="9"/>
    </row>
    <row r="9040" spans="3:21">
      <c r="C9040" s="9"/>
      <c r="F9040" s="9"/>
      <c r="G9040" s="9"/>
      <c r="I9040" s="9"/>
      <c r="L9040" s="9"/>
      <c r="O9040" s="9"/>
      <c r="P9040" s="9"/>
      <c r="R9040" s="9"/>
      <c r="U9040" s="9"/>
    </row>
    <row r="9041" spans="3:21">
      <c r="C9041" s="9"/>
      <c r="F9041" s="9"/>
      <c r="G9041" s="9"/>
      <c r="I9041" s="9"/>
      <c r="L9041" s="9"/>
      <c r="O9041" s="9"/>
      <c r="P9041" s="9"/>
      <c r="R9041" s="9"/>
      <c r="U9041" s="9"/>
    </row>
    <row r="9042" spans="3:21">
      <c r="C9042" s="9"/>
      <c r="F9042" s="9"/>
      <c r="G9042" s="9"/>
      <c r="I9042" s="9"/>
      <c r="L9042" s="9"/>
      <c r="O9042" s="9"/>
      <c r="P9042" s="9"/>
      <c r="R9042" s="9"/>
      <c r="U9042" s="9"/>
    </row>
    <row r="9043" spans="3:21">
      <c r="C9043" s="9"/>
      <c r="F9043" s="9"/>
      <c r="G9043" s="9"/>
      <c r="I9043" s="9"/>
      <c r="L9043" s="9"/>
      <c r="O9043" s="9"/>
      <c r="P9043" s="9"/>
      <c r="R9043" s="9"/>
      <c r="U9043" s="9"/>
    </row>
    <row r="9044" spans="3:21">
      <c r="C9044" s="9"/>
      <c r="F9044" s="9"/>
      <c r="G9044" s="9"/>
      <c r="I9044" s="9"/>
      <c r="L9044" s="9"/>
      <c r="O9044" s="9"/>
      <c r="P9044" s="9"/>
      <c r="R9044" s="9"/>
      <c r="U9044" s="9"/>
    </row>
    <row r="9045" spans="3:21">
      <c r="C9045" s="9"/>
      <c r="F9045" s="9"/>
      <c r="G9045" s="9"/>
      <c r="I9045" s="9"/>
      <c r="L9045" s="9"/>
      <c r="O9045" s="9"/>
      <c r="P9045" s="9"/>
      <c r="R9045" s="9"/>
      <c r="U9045" s="9"/>
    </row>
    <row r="9046" spans="3:21">
      <c r="C9046" s="9"/>
      <c r="F9046" s="9"/>
      <c r="G9046" s="9"/>
      <c r="I9046" s="9"/>
      <c r="L9046" s="9"/>
      <c r="O9046" s="9"/>
      <c r="P9046" s="9"/>
      <c r="R9046" s="9"/>
      <c r="U9046" s="9"/>
    </row>
    <row r="9047" spans="3:21">
      <c r="C9047" s="9"/>
      <c r="F9047" s="9"/>
      <c r="G9047" s="9"/>
      <c r="I9047" s="9"/>
      <c r="L9047" s="9"/>
      <c r="O9047" s="9"/>
      <c r="P9047" s="9"/>
      <c r="R9047" s="9"/>
      <c r="U9047" s="9"/>
    </row>
    <row r="9048" spans="3:21">
      <c r="C9048" s="9"/>
      <c r="F9048" s="9"/>
      <c r="G9048" s="9"/>
      <c r="I9048" s="9"/>
      <c r="L9048" s="9"/>
      <c r="O9048" s="9"/>
      <c r="P9048" s="9"/>
      <c r="R9048" s="9"/>
      <c r="U9048" s="9"/>
    </row>
    <row r="9049" spans="3:21">
      <c r="C9049" s="9"/>
      <c r="F9049" s="9"/>
      <c r="G9049" s="9"/>
      <c r="I9049" s="9"/>
      <c r="L9049" s="9"/>
      <c r="O9049" s="9"/>
      <c r="P9049" s="9"/>
      <c r="R9049" s="9"/>
      <c r="U9049" s="9"/>
    </row>
    <row r="9050" spans="3:21">
      <c r="C9050" s="9"/>
      <c r="F9050" s="9"/>
      <c r="G9050" s="9"/>
      <c r="I9050" s="9"/>
      <c r="L9050" s="9"/>
      <c r="O9050" s="9"/>
      <c r="P9050" s="9"/>
      <c r="R9050" s="9"/>
      <c r="U9050" s="9"/>
    </row>
    <row r="9051" spans="3:21">
      <c r="C9051" s="9"/>
      <c r="F9051" s="9"/>
      <c r="G9051" s="9"/>
      <c r="I9051" s="9"/>
      <c r="L9051" s="9"/>
      <c r="O9051" s="9"/>
      <c r="P9051" s="9"/>
      <c r="R9051" s="9"/>
      <c r="U9051" s="9"/>
    </row>
    <row r="9052" spans="3:21">
      <c r="C9052" s="9"/>
      <c r="F9052" s="9"/>
      <c r="G9052" s="9"/>
      <c r="I9052" s="9"/>
      <c r="L9052" s="9"/>
      <c r="O9052" s="9"/>
      <c r="P9052" s="9"/>
      <c r="R9052" s="9"/>
      <c r="U9052" s="9"/>
    </row>
    <row r="9053" spans="3:21">
      <c r="C9053" s="9"/>
      <c r="F9053" s="9"/>
      <c r="G9053" s="9"/>
      <c r="I9053" s="9"/>
      <c r="L9053" s="9"/>
      <c r="O9053" s="9"/>
      <c r="P9053" s="9"/>
      <c r="R9053" s="9"/>
      <c r="U9053" s="9"/>
    </row>
    <row r="9054" spans="3:21">
      <c r="C9054" s="9"/>
      <c r="F9054" s="9"/>
      <c r="G9054" s="9"/>
      <c r="I9054" s="9"/>
      <c r="L9054" s="9"/>
      <c r="O9054" s="9"/>
      <c r="P9054" s="9"/>
      <c r="R9054" s="9"/>
      <c r="U9054" s="9"/>
    </row>
    <row r="9055" spans="3:21">
      <c r="C9055" s="9"/>
      <c r="F9055" s="9"/>
      <c r="G9055" s="9"/>
      <c r="I9055" s="9"/>
      <c r="L9055" s="9"/>
      <c r="O9055" s="9"/>
      <c r="P9055" s="9"/>
      <c r="R9055" s="9"/>
      <c r="U9055" s="9"/>
    </row>
    <row r="9056" spans="3:21">
      <c r="C9056" s="9"/>
      <c r="F9056" s="9"/>
      <c r="G9056" s="9"/>
      <c r="I9056" s="9"/>
      <c r="L9056" s="9"/>
      <c r="O9056" s="9"/>
      <c r="P9056" s="9"/>
      <c r="R9056" s="9"/>
      <c r="U9056" s="9"/>
    </row>
    <row r="9057" spans="3:21">
      <c r="C9057" s="9"/>
      <c r="F9057" s="9"/>
      <c r="G9057" s="9"/>
      <c r="I9057" s="9"/>
      <c r="L9057" s="9"/>
      <c r="O9057" s="9"/>
      <c r="P9057" s="9"/>
      <c r="R9057" s="9"/>
      <c r="U9057" s="9"/>
    </row>
    <row r="9058" spans="3:21">
      <c r="C9058" s="9"/>
      <c r="F9058" s="9"/>
      <c r="G9058" s="9"/>
      <c r="I9058" s="9"/>
      <c r="L9058" s="9"/>
      <c r="O9058" s="9"/>
      <c r="P9058" s="9"/>
      <c r="R9058" s="9"/>
      <c r="U9058" s="9"/>
    </row>
    <row r="9059" spans="3:21">
      <c r="C9059" s="9"/>
      <c r="F9059" s="9"/>
      <c r="G9059" s="9"/>
      <c r="I9059" s="9"/>
      <c r="L9059" s="9"/>
      <c r="O9059" s="9"/>
      <c r="P9059" s="9"/>
      <c r="R9059" s="9"/>
      <c r="U9059" s="9"/>
    </row>
    <row r="9060" spans="3:21">
      <c r="C9060" s="9"/>
      <c r="F9060" s="9"/>
      <c r="G9060" s="9"/>
      <c r="I9060" s="9"/>
      <c r="L9060" s="9"/>
      <c r="O9060" s="9"/>
      <c r="P9060" s="9"/>
      <c r="R9060" s="9"/>
      <c r="U9060" s="9"/>
    </row>
    <row r="9061" spans="3:21">
      <c r="C9061" s="9"/>
      <c r="F9061" s="9"/>
      <c r="G9061" s="9"/>
      <c r="I9061" s="9"/>
      <c r="L9061" s="9"/>
      <c r="O9061" s="9"/>
      <c r="P9061" s="9"/>
      <c r="R9061" s="9"/>
      <c r="U9061" s="9"/>
    </row>
    <row r="9062" spans="3:21">
      <c r="C9062" s="9"/>
      <c r="F9062" s="9"/>
      <c r="G9062" s="9"/>
      <c r="I9062" s="9"/>
      <c r="L9062" s="9"/>
      <c r="O9062" s="9"/>
      <c r="P9062" s="9"/>
      <c r="R9062" s="9"/>
      <c r="U9062" s="9"/>
    </row>
    <row r="9063" spans="3:21">
      <c r="C9063" s="9"/>
      <c r="F9063" s="9"/>
      <c r="G9063" s="9"/>
      <c r="I9063" s="9"/>
      <c r="L9063" s="9"/>
      <c r="O9063" s="9"/>
      <c r="P9063" s="9"/>
      <c r="R9063" s="9"/>
      <c r="U9063" s="9"/>
    </row>
    <row r="9064" spans="3:21">
      <c r="C9064" s="9"/>
      <c r="F9064" s="9"/>
      <c r="G9064" s="9"/>
      <c r="I9064" s="9"/>
      <c r="L9064" s="9"/>
      <c r="O9064" s="9"/>
      <c r="P9064" s="9"/>
      <c r="R9064" s="9"/>
      <c r="U9064" s="9"/>
    </row>
    <row r="9065" spans="3:21">
      <c r="C9065" s="9"/>
      <c r="F9065" s="9"/>
      <c r="G9065" s="9"/>
      <c r="I9065" s="9"/>
      <c r="L9065" s="9"/>
      <c r="O9065" s="9"/>
      <c r="P9065" s="9"/>
      <c r="R9065" s="9"/>
      <c r="U9065" s="9"/>
    </row>
    <row r="9066" spans="3:21">
      <c r="C9066" s="9"/>
      <c r="F9066" s="9"/>
      <c r="G9066" s="9"/>
      <c r="I9066" s="9"/>
      <c r="L9066" s="9"/>
      <c r="O9066" s="9"/>
      <c r="P9066" s="9"/>
      <c r="R9066" s="9"/>
      <c r="U9066" s="9"/>
    </row>
    <row r="9067" spans="3:21">
      <c r="C9067" s="9"/>
      <c r="F9067" s="9"/>
      <c r="G9067" s="9"/>
      <c r="I9067" s="9"/>
      <c r="L9067" s="9"/>
      <c r="O9067" s="9"/>
      <c r="P9067" s="9"/>
      <c r="R9067" s="9"/>
      <c r="U9067" s="9"/>
    </row>
    <row r="9068" spans="3:21">
      <c r="C9068" s="9"/>
      <c r="F9068" s="9"/>
      <c r="G9068" s="9"/>
      <c r="I9068" s="9"/>
      <c r="L9068" s="9"/>
      <c r="O9068" s="9"/>
      <c r="P9068" s="9"/>
      <c r="R9068" s="9"/>
      <c r="U9068" s="9"/>
    </row>
    <row r="9069" spans="3:21">
      <c r="C9069" s="9"/>
      <c r="F9069" s="9"/>
      <c r="G9069" s="9"/>
      <c r="I9069" s="9"/>
      <c r="L9069" s="9"/>
      <c r="O9069" s="9"/>
      <c r="P9069" s="9"/>
      <c r="R9069" s="9"/>
      <c r="U9069" s="9"/>
    </row>
    <row r="9070" spans="3:21">
      <c r="C9070" s="9"/>
      <c r="F9070" s="9"/>
      <c r="G9070" s="9"/>
      <c r="I9070" s="9"/>
      <c r="L9070" s="9"/>
      <c r="O9070" s="9"/>
      <c r="P9070" s="9"/>
      <c r="R9070" s="9"/>
      <c r="U9070" s="9"/>
    </row>
    <row r="9071" spans="3:21">
      <c r="C9071" s="9"/>
      <c r="F9071" s="9"/>
      <c r="G9071" s="9"/>
      <c r="I9071" s="9"/>
      <c r="L9071" s="9"/>
      <c r="O9071" s="9"/>
      <c r="P9071" s="9"/>
      <c r="R9071" s="9"/>
      <c r="U9071" s="9"/>
    </row>
    <row r="9072" spans="3:21">
      <c r="C9072" s="9"/>
      <c r="F9072" s="9"/>
      <c r="G9072" s="9"/>
      <c r="I9072" s="9"/>
      <c r="L9072" s="9"/>
      <c r="O9072" s="9"/>
      <c r="P9072" s="9"/>
      <c r="R9072" s="9"/>
      <c r="U9072" s="9"/>
    </row>
    <row r="9073" spans="3:21">
      <c r="C9073" s="9"/>
      <c r="F9073" s="9"/>
      <c r="G9073" s="9"/>
      <c r="I9073" s="9"/>
      <c r="L9073" s="9"/>
      <c r="O9073" s="9"/>
      <c r="P9073" s="9"/>
      <c r="R9073" s="9"/>
      <c r="U9073" s="9"/>
    </row>
    <row r="9074" spans="3:21">
      <c r="C9074" s="9"/>
      <c r="F9074" s="9"/>
      <c r="G9074" s="9"/>
      <c r="I9074" s="9"/>
      <c r="L9074" s="9"/>
      <c r="O9074" s="9"/>
      <c r="P9074" s="9"/>
      <c r="R9074" s="9"/>
      <c r="U9074" s="9"/>
    </row>
    <row r="9075" spans="3:21">
      <c r="C9075" s="9"/>
      <c r="F9075" s="9"/>
      <c r="G9075" s="9"/>
      <c r="I9075" s="9"/>
      <c r="L9075" s="9"/>
      <c r="O9075" s="9"/>
      <c r="P9075" s="9"/>
      <c r="R9075" s="9"/>
      <c r="U9075" s="9"/>
    </row>
    <row r="9076" spans="3:21">
      <c r="C9076" s="9"/>
      <c r="F9076" s="9"/>
      <c r="G9076" s="9"/>
      <c r="I9076" s="9"/>
      <c r="L9076" s="9"/>
      <c r="O9076" s="9"/>
      <c r="P9076" s="9"/>
      <c r="R9076" s="9"/>
      <c r="U9076" s="9"/>
    </row>
    <row r="9077" spans="3:21">
      <c r="C9077" s="9"/>
      <c r="F9077" s="9"/>
      <c r="G9077" s="9"/>
      <c r="I9077" s="9"/>
      <c r="L9077" s="9"/>
      <c r="O9077" s="9"/>
      <c r="P9077" s="9"/>
      <c r="R9077" s="9"/>
      <c r="U9077" s="9"/>
    </row>
    <row r="9078" spans="3:21">
      <c r="C9078" s="9"/>
      <c r="F9078" s="9"/>
      <c r="G9078" s="9"/>
      <c r="I9078" s="9"/>
      <c r="L9078" s="9"/>
      <c r="O9078" s="9"/>
      <c r="P9078" s="9"/>
      <c r="R9078" s="9"/>
      <c r="U9078" s="9"/>
    </row>
    <row r="9079" spans="3:21">
      <c r="C9079" s="9"/>
      <c r="F9079" s="9"/>
      <c r="G9079" s="9"/>
      <c r="I9079" s="9"/>
      <c r="L9079" s="9"/>
      <c r="O9079" s="9"/>
      <c r="P9079" s="9"/>
      <c r="R9079" s="9"/>
      <c r="U9079" s="9"/>
    </row>
    <row r="9080" spans="3:21">
      <c r="C9080" s="9"/>
      <c r="F9080" s="9"/>
      <c r="G9080" s="9"/>
      <c r="I9080" s="9"/>
      <c r="L9080" s="9"/>
      <c r="O9080" s="9"/>
      <c r="P9080" s="9"/>
      <c r="R9080" s="9"/>
      <c r="U9080" s="9"/>
    </row>
    <row r="9081" spans="3:21">
      <c r="C9081" s="9"/>
      <c r="F9081" s="9"/>
      <c r="G9081" s="9"/>
      <c r="I9081" s="9"/>
      <c r="L9081" s="9"/>
      <c r="O9081" s="9"/>
      <c r="P9081" s="9"/>
      <c r="R9081" s="9"/>
      <c r="U9081" s="9"/>
    </row>
    <row r="9082" spans="3:21">
      <c r="C9082" s="9"/>
      <c r="F9082" s="9"/>
      <c r="G9082" s="9"/>
      <c r="I9082" s="9"/>
      <c r="L9082" s="9"/>
      <c r="O9082" s="9"/>
      <c r="P9082" s="9"/>
      <c r="R9082" s="9"/>
      <c r="U9082" s="9"/>
    </row>
    <row r="9083" spans="3:21">
      <c r="C9083" s="9"/>
      <c r="F9083" s="9"/>
      <c r="G9083" s="9"/>
      <c r="I9083" s="9"/>
      <c r="L9083" s="9"/>
      <c r="O9083" s="9"/>
      <c r="P9083" s="9"/>
      <c r="R9083" s="9"/>
      <c r="U9083" s="9"/>
    </row>
    <row r="9084" spans="3:21">
      <c r="C9084" s="9"/>
      <c r="F9084" s="9"/>
      <c r="G9084" s="9"/>
      <c r="I9084" s="9"/>
      <c r="L9084" s="9"/>
      <c r="O9084" s="9"/>
      <c r="P9084" s="9"/>
      <c r="R9084" s="9"/>
      <c r="U9084" s="9"/>
    </row>
    <row r="9085" spans="3:21">
      <c r="C9085" s="9"/>
      <c r="F9085" s="9"/>
      <c r="G9085" s="9"/>
      <c r="I9085" s="9"/>
      <c r="L9085" s="9"/>
      <c r="O9085" s="9"/>
      <c r="P9085" s="9"/>
      <c r="R9085" s="9"/>
      <c r="U9085" s="9"/>
    </row>
    <row r="9086" spans="3:21">
      <c r="C9086" s="9"/>
      <c r="F9086" s="9"/>
      <c r="G9086" s="9"/>
      <c r="I9086" s="9"/>
      <c r="L9086" s="9"/>
      <c r="O9086" s="9"/>
      <c r="P9086" s="9"/>
      <c r="R9086" s="9"/>
      <c r="U9086" s="9"/>
    </row>
    <row r="9087" spans="3:21">
      <c r="C9087" s="9"/>
      <c r="F9087" s="9"/>
      <c r="G9087" s="9"/>
      <c r="I9087" s="9"/>
      <c r="L9087" s="9"/>
      <c r="O9087" s="9"/>
      <c r="P9087" s="9"/>
      <c r="R9087" s="9"/>
      <c r="U9087" s="9"/>
    </row>
    <row r="9088" spans="3:21">
      <c r="C9088" s="9"/>
      <c r="F9088" s="9"/>
      <c r="G9088" s="9"/>
      <c r="I9088" s="9"/>
      <c r="L9088" s="9"/>
      <c r="O9088" s="9"/>
      <c r="P9088" s="9"/>
      <c r="R9088" s="9"/>
      <c r="U9088" s="9"/>
    </row>
    <row r="9089" spans="3:21">
      <c r="C9089" s="9"/>
      <c r="F9089" s="9"/>
      <c r="G9089" s="9"/>
      <c r="I9089" s="9"/>
      <c r="L9089" s="9"/>
      <c r="O9089" s="9"/>
      <c r="P9089" s="9"/>
      <c r="R9089" s="9"/>
      <c r="U9089" s="9"/>
    </row>
    <row r="9090" spans="3:21">
      <c r="C9090" s="9"/>
      <c r="F9090" s="9"/>
      <c r="G9090" s="9"/>
      <c r="I9090" s="9"/>
      <c r="L9090" s="9"/>
      <c r="O9090" s="9"/>
      <c r="P9090" s="9"/>
      <c r="R9090" s="9"/>
      <c r="U9090" s="9"/>
    </row>
    <row r="9091" spans="3:21">
      <c r="C9091" s="9"/>
      <c r="F9091" s="9"/>
      <c r="G9091" s="9"/>
      <c r="I9091" s="9"/>
      <c r="L9091" s="9"/>
      <c r="O9091" s="9"/>
      <c r="P9091" s="9"/>
      <c r="R9091" s="9"/>
      <c r="U9091" s="9"/>
    </row>
    <row r="9092" spans="3:21">
      <c r="C9092" s="9"/>
      <c r="F9092" s="9"/>
      <c r="G9092" s="9"/>
      <c r="I9092" s="9"/>
      <c r="L9092" s="9"/>
      <c r="O9092" s="9"/>
      <c r="P9092" s="9"/>
      <c r="R9092" s="9"/>
      <c r="U9092" s="9"/>
    </row>
    <row r="9093" spans="3:21">
      <c r="C9093" s="9"/>
      <c r="F9093" s="9"/>
      <c r="G9093" s="9"/>
      <c r="I9093" s="9"/>
      <c r="L9093" s="9"/>
      <c r="O9093" s="9"/>
      <c r="P9093" s="9"/>
      <c r="R9093" s="9"/>
      <c r="U9093" s="9"/>
    </row>
    <row r="9094" spans="3:21">
      <c r="C9094" s="9"/>
      <c r="F9094" s="9"/>
      <c r="G9094" s="9"/>
      <c r="I9094" s="9"/>
      <c r="L9094" s="9"/>
      <c r="O9094" s="9"/>
      <c r="P9094" s="9"/>
      <c r="R9094" s="9"/>
      <c r="U9094" s="9"/>
    </row>
    <row r="9095" spans="3:21">
      <c r="C9095" s="9"/>
      <c r="F9095" s="9"/>
      <c r="G9095" s="9"/>
      <c r="I9095" s="9"/>
      <c r="L9095" s="9"/>
      <c r="O9095" s="9"/>
      <c r="P9095" s="9"/>
      <c r="R9095" s="9"/>
      <c r="U9095" s="9"/>
    </row>
    <row r="9096" spans="3:21">
      <c r="C9096" s="9"/>
      <c r="F9096" s="9"/>
      <c r="G9096" s="9"/>
      <c r="I9096" s="9"/>
      <c r="L9096" s="9"/>
      <c r="O9096" s="9"/>
      <c r="P9096" s="9"/>
      <c r="R9096" s="9"/>
      <c r="U9096" s="9"/>
    </row>
    <row r="9097" spans="3:21">
      <c r="C9097" s="9"/>
      <c r="F9097" s="9"/>
      <c r="G9097" s="9"/>
      <c r="I9097" s="9"/>
      <c r="L9097" s="9"/>
      <c r="O9097" s="9"/>
      <c r="P9097" s="9"/>
      <c r="R9097" s="9"/>
      <c r="U9097" s="9"/>
    </row>
    <row r="9098" spans="3:21">
      <c r="C9098" s="9"/>
      <c r="F9098" s="9"/>
      <c r="G9098" s="9"/>
      <c r="I9098" s="9"/>
      <c r="L9098" s="9"/>
      <c r="O9098" s="9"/>
      <c r="P9098" s="9"/>
      <c r="R9098" s="9"/>
      <c r="U9098" s="9"/>
    </row>
    <row r="9099" spans="3:21">
      <c r="C9099" s="9"/>
      <c r="F9099" s="9"/>
      <c r="G9099" s="9"/>
      <c r="I9099" s="9"/>
      <c r="L9099" s="9"/>
      <c r="O9099" s="9"/>
      <c r="P9099" s="9"/>
      <c r="R9099" s="9"/>
      <c r="U9099" s="9"/>
    </row>
    <row r="9100" spans="3:21">
      <c r="C9100" s="9"/>
      <c r="F9100" s="9"/>
      <c r="G9100" s="9"/>
      <c r="I9100" s="9"/>
      <c r="L9100" s="9"/>
      <c r="O9100" s="9"/>
      <c r="P9100" s="9"/>
      <c r="R9100" s="9"/>
      <c r="U9100" s="9"/>
    </row>
    <row r="9101" spans="3:21">
      <c r="C9101" s="9"/>
      <c r="F9101" s="9"/>
      <c r="G9101" s="9"/>
      <c r="I9101" s="9"/>
      <c r="L9101" s="9"/>
      <c r="O9101" s="9"/>
      <c r="P9101" s="9"/>
      <c r="R9101" s="9"/>
      <c r="U9101" s="9"/>
    </row>
    <row r="9102" spans="3:21">
      <c r="C9102" s="9"/>
      <c r="F9102" s="9"/>
      <c r="G9102" s="9"/>
      <c r="I9102" s="9"/>
      <c r="L9102" s="9"/>
      <c r="O9102" s="9"/>
      <c r="P9102" s="9"/>
      <c r="R9102" s="9"/>
      <c r="U9102" s="9"/>
    </row>
    <row r="9103" spans="3:21">
      <c r="C9103" s="9"/>
      <c r="F9103" s="9"/>
      <c r="G9103" s="9"/>
      <c r="I9103" s="9"/>
      <c r="L9103" s="9"/>
      <c r="O9103" s="9"/>
      <c r="P9103" s="9"/>
      <c r="R9103" s="9"/>
      <c r="U9103" s="9"/>
    </row>
    <row r="9104" spans="3:21">
      <c r="C9104" s="9"/>
      <c r="F9104" s="9"/>
      <c r="G9104" s="9"/>
      <c r="I9104" s="9"/>
      <c r="L9104" s="9"/>
      <c r="O9104" s="9"/>
      <c r="P9104" s="9"/>
      <c r="R9104" s="9"/>
      <c r="U9104" s="9"/>
    </row>
    <row r="9105" spans="3:21">
      <c r="C9105" s="9"/>
      <c r="F9105" s="9"/>
      <c r="G9105" s="9"/>
      <c r="I9105" s="9"/>
      <c r="L9105" s="9"/>
      <c r="O9105" s="9"/>
      <c r="P9105" s="9"/>
      <c r="R9105" s="9"/>
      <c r="U9105" s="9"/>
    </row>
    <row r="9106" spans="3:21">
      <c r="C9106" s="9"/>
      <c r="F9106" s="9"/>
      <c r="G9106" s="9"/>
      <c r="I9106" s="9"/>
      <c r="L9106" s="9"/>
      <c r="O9106" s="9"/>
      <c r="P9106" s="9"/>
      <c r="R9106" s="9"/>
      <c r="U9106" s="9"/>
    </row>
    <row r="9107" spans="3:21">
      <c r="C9107" s="9"/>
      <c r="F9107" s="9"/>
      <c r="G9107" s="9"/>
      <c r="I9107" s="9"/>
      <c r="L9107" s="9"/>
      <c r="O9107" s="9"/>
      <c r="P9107" s="9"/>
      <c r="R9107" s="9"/>
      <c r="U9107" s="9"/>
    </row>
    <row r="9108" spans="3:21">
      <c r="C9108" s="9"/>
      <c r="F9108" s="9"/>
      <c r="G9108" s="9"/>
      <c r="I9108" s="9"/>
      <c r="L9108" s="9"/>
      <c r="O9108" s="9"/>
      <c r="P9108" s="9"/>
      <c r="R9108" s="9"/>
      <c r="U9108" s="9"/>
    </row>
    <row r="9109" spans="3:21">
      <c r="C9109" s="9"/>
      <c r="F9109" s="9"/>
      <c r="G9109" s="9"/>
      <c r="I9109" s="9"/>
      <c r="L9109" s="9"/>
      <c r="O9109" s="9"/>
      <c r="P9109" s="9"/>
      <c r="R9109" s="9"/>
      <c r="U9109" s="9"/>
    </row>
    <row r="9110" spans="3:21">
      <c r="C9110" s="9"/>
      <c r="F9110" s="9"/>
      <c r="G9110" s="9"/>
      <c r="I9110" s="9"/>
      <c r="L9110" s="9"/>
      <c r="O9110" s="9"/>
      <c r="P9110" s="9"/>
      <c r="R9110" s="9"/>
      <c r="U9110" s="9"/>
    </row>
    <row r="9111" spans="3:21">
      <c r="C9111" s="9"/>
      <c r="F9111" s="9"/>
      <c r="G9111" s="9"/>
      <c r="I9111" s="9"/>
      <c r="L9111" s="9"/>
      <c r="O9111" s="9"/>
      <c r="P9111" s="9"/>
      <c r="R9111" s="9"/>
      <c r="U9111" s="9"/>
    </row>
    <row r="9112" spans="3:21">
      <c r="C9112" s="9"/>
      <c r="F9112" s="9"/>
      <c r="G9112" s="9"/>
      <c r="I9112" s="9"/>
      <c r="L9112" s="9"/>
      <c r="O9112" s="9"/>
      <c r="P9112" s="9"/>
      <c r="R9112" s="9"/>
      <c r="U9112" s="9"/>
    </row>
    <row r="9113" spans="3:21">
      <c r="C9113" s="9"/>
      <c r="F9113" s="9"/>
      <c r="G9113" s="9"/>
      <c r="I9113" s="9"/>
      <c r="L9113" s="9"/>
      <c r="O9113" s="9"/>
      <c r="P9113" s="9"/>
      <c r="R9113" s="9"/>
      <c r="U9113" s="9"/>
    </row>
    <row r="9114" spans="3:21">
      <c r="C9114" s="9"/>
      <c r="F9114" s="9"/>
      <c r="G9114" s="9"/>
      <c r="I9114" s="9"/>
      <c r="L9114" s="9"/>
      <c r="O9114" s="9"/>
      <c r="P9114" s="9"/>
      <c r="R9114" s="9"/>
      <c r="U9114" s="9"/>
    </row>
    <row r="9115" spans="3:21">
      <c r="C9115" s="9"/>
      <c r="F9115" s="9"/>
      <c r="G9115" s="9"/>
      <c r="I9115" s="9"/>
      <c r="L9115" s="9"/>
      <c r="O9115" s="9"/>
      <c r="P9115" s="9"/>
      <c r="R9115" s="9"/>
      <c r="U9115" s="9"/>
    </row>
    <row r="9116" spans="3:21">
      <c r="C9116" s="9"/>
      <c r="F9116" s="9"/>
      <c r="G9116" s="9"/>
      <c r="I9116" s="9"/>
      <c r="L9116" s="9"/>
      <c r="O9116" s="9"/>
      <c r="P9116" s="9"/>
      <c r="R9116" s="9"/>
      <c r="U9116" s="9"/>
    </row>
    <row r="9117" spans="3:21">
      <c r="C9117" s="9"/>
      <c r="F9117" s="9"/>
      <c r="G9117" s="9"/>
      <c r="I9117" s="9"/>
      <c r="L9117" s="9"/>
      <c r="O9117" s="9"/>
      <c r="P9117" s="9"/>
      <c r="R9117" s="9"/>
      <c r="U9117" s="9"/>
    </row>
    <row r="9118" spans="3:21">
      <c r="C9118" s="9"/>
      <c r="F9118" s="9"/>
      <c r="G9118" s="9"/>
      <c r="I9118" s="9"/>
      <c r="L9118" s="9"/>
      <c r="O9118" s="9"/>
      <c r="P9118" s="9"/>
      <c r="R9118" s="9"/>
      <c r="U9118" s="9"/>
    </row>
    <row r="9119" spans="3:21">
      <c r="C9119" s="9"/>
      <c r="F9119" s="9"/>
      <c r="G9119" s="9"/>
      <c r="I9119" s="9"/>
      <c r="L9119" s="9"/>
      <c r="O9119" s="9"/>
      <c r="P9119" s="9"/>
      <c r="R9119" s="9"/>
      <c r="U9119" s="9"/>
    </row>
    <row r="9120" spans="3:21">
      <c r="C9120" s="9"/>
      <c r="F9120" s="9"/>
      <c r="G9120" s="9"/>
      <c r="I9120" s="9"/>
      <c r="L9120" s="9"/>
      <c r="O9120" s="9"/>
      <c r="P9120" s="9"/>
      <c r="R9120" s="9"/>
      <c r="U9120" s="9"/>
    </row>
    <row r="9121" spans="3:21">
      <c r="C9121" s="9"/>
      <c r="F9121" s="9"/>
      <c r="G9121" s="9"/>
      <c r="I9121" s="9"/>
      <c r="L9121" s="9"/>
      <c r="O9121" s="9"/>
      <c r="P9121" s="9"/>
      <c r="R9121" s="9"/>
      <c r="U9121" s="9"/>
    </row>
    <row r="9122" spans="3:21">
      <c r="C9122" s="9"/>
      <c r="F9122" s="9"/>
      <c r="G9122" s="9"/>
      <c r="I9122" s="9"/>
      <c r="L9122" s="9"/>
      <c r="O9122" s="9"/>
      <c r="P9122" s="9"/>
      <c r="R9122" s="9"/>
      <c r="U9122" s="9"/>
    </row>
    <row r="9123" spans="3:21">
      <c r="C9123" s="9"/>
      <c r="F9123" s="9"/>
      <c r="G9123" s="9"/>
      <c r="I9123" s="9"/>
      <c r="L9123" s="9"/>
      <c r="O9123" s="9"/>
      <c r="P9123" s="9"/>
      <c r="R9123" s="9"/>
      <c r="U9123" s="9"/>
    </row>
    <row r="9124" spans="3:21">
      <c r="C9124" s="9"/>
      <c r="F9124" s="9"/>
      <c r="G9124" s="9"/>
      <c r="I9124" s="9"/>
      <c r="L9124" s="9"/>
      <c r="O9124" s="9"/>
      <c r="P9124" s="9"/>
      <c r="R9124" s="9"/>
      <c r="U9124" s="9"/>
    </row>
    <row r="9125" spans="3:21">
      <c r="C9125" s="9"/>
      <c r="F9125" s="9"/>
      <c r="G9125" s="9"/>
      <c r="I9125" s="9"/>
      <c r="L9125" s="9"/>
      <c r="O9125" s="9"/>
      <c r="P9125" s="9"/>
      <c r="R9125" s="9"/>
      <c r="U9125" s="9"/>
    </row>
    <row r="9126" spans="3:21">
      <c r="C9126" s="9"/>
      <c r="F9126" s="9"/>
      <c r="G9126" s="9"/>
      <c r="I9126" s="9"/>
      <c r="L9126" s="9"/>
      <c r="O9126" s="9"/>
      <c r="P9126" s="9"/>
      <c r="R9126" s="9"/>
      <c r="U9126" s="9"/>
    </row>
    <row r="9127" spans="3:21">
      <c r="C9127" s="9"/>
      <c r="F9127" s="9"/>
      <c r="G9127" s="9"/>
      <c r="I9127" s="9"/>
      <c r="L9127" s="9"/>
      <c r="O9127" s="9"/>
      <c r="P9127" s="9"/>
      <c r="R9127" s="9"/>
      <c r="U9127" s="9"/>
    </row>
    <row r="9128" spans="3:21">
      <c r="C9128" s="9"/>
      <c r="F9128" s="9"/>
      <c r="G9128" s="9"/>
      <c r="I9128" s="9"/>
      <c r="L9128" s="9"/>
      <c r="O9128" s="9"/>
      <c r="P9128" s="9"/>
      <c r="R9128" s="9"/>
      <c r="U9128" s="9"/>
    </row>
    <row r="9129" spans="3:21">
      <c r="C9129" s="9"/>
      <c r="F9129" s="9"/>
      <c r="G9129" s="9"/>
      <c r="I9129" s="9"/>
      <c r="L9129" s="9"/>
      <c r="O9129" s="9"/>
      <c r="P9129" s="9"/>
      <c r="R9129" s="9"/>
      <c r="U9129" s="9"/>
    </row>
    <row r="9130" spans="3:21">
      <c r="C9130" s="9"/>
      <c r="F9130" s="9"/>
      <c r="G9130" s="9"/>
      <c r="I9130" s="9"/>
      <c r="L9130" s="9"/>
      <c r="O9130" s="9"/>
      <c r="P9130" s="9"/>
      <c r="R9130" s="9"/>
      <c r="U9130" s="9"/>
    </row>
    <row r="9131" spans="3:21">
      <c r="C9131" s="9"/>
      <c r="F9131" s="9"/>
      <c r="G9131" s="9"/>
      <c r="I9131" s="9"/>
      <c r="L9131" s="9"/>
      <c r="O9131" s="9"/>
      <c r="P9131" s="9"/>
      <c r="R9131" s="9"/>
      <c r="U9131" s="9"/>
    </row>
    <row r="9132" spans="3:21">
      <c r="C9132" s="9"/>
      <c r="F9132" s="9"/>
      <c r="G9132" s="9"/>
      <c r="I9132" s="9"/>
      <c r="L9132" s="9"/>
      <c r="O9132" s="9"/>
      <c r="P9132" s="9"/>
      <c r="R9132" s="9"/>
      <c r="U9132" s="9"/>
    </row>
    <row r="9133" spans="3:21">
      <c r="C9133" s="9"/>
      <c r="F9133" s="9"/>
      <c r="G9133" s="9"/>
      <c r="I9133" s="9"/>
      <c r="L9133" s="9"/>
      <c r="O9133" s="9"/>
      <c r="P9133" s="9"/>
      <c r="R9133" s="9"/>
      <c r="U9133" s="9"/>
    </row>
    <row r="9134" spans="3:21">
      <c r="C9134" s="9"/>
      <c r="F9134" s="9"/>
      <c r="G9134" s="9"/>
      <c r="I9134" s="9"/>
      <c r="L9134" s="9"/>
      <c r="O9134" s="9"/>
      <c r="P9134" s="9"/>
      <c r="R9134" s="9"/>
      <c r="U9134" s="9"/>
    </row>
    <row r="9135" spans="3:21">
      <c r="C9135" s="9"/>
      <c r="F9135" s="9"/>
      <c r="G9135" s="9"/>
      <c r="I9135" s="9"/>
      <c r="L9135" s="9"/>
      <c r="O9135" s="9"/>
      <c r="P9135" s="9"/>
      <c r="R9135" s="9"/>
      <c r="U9135" s="9"/>
    </row>
    <row r="9136" spans="3:21">
      <c r="C9136" s="9"/>
      <c r="F9136" s="9"/>
      <c r="G9136" s="9"/>
      <c r="I9136" s="9"/>
      <c r="L9136" s="9"/>
      <c r="O9136" s="9"/>
      <c r="P9136" s="9"/>
      <c r="R9136" s="9"/>
      <c r="U9136" s="9"/>
    </row>
    <row r="9137" spans="3:21">
      <c r="C9137" s="9"/>
      <c r="F9137" s="9"/>
      <c r="G9137" s="9"/>
      <c r="I9137" s="9"/>
      <c r="L9137" s="9"/>
      <c r="O9137" s="9"/>
      <c r="P9137" s="9"/>
      <c r="R9137" s="9"/>
      <c r="U9137" s="9"/>
    </row>
    <row r="9138" spans="3:21">
      <c r="C9138" s="9"/>
      <c r="F9138" s="9"/>
      <c r="G9138" s="9"/>
      <c r="I9138" s="9"/>
      <c r="L9138" s="9"/>
      <c r="O9138" s="9"/>
      <c r="P9138" s="9"/>
      <c r="R9138" s="9"/>
      <c r="U9138" s="9"/>
    </row>
    <row r="9139" spans="3:21">
      <c r="C9139" s="9"/>
      <c r="F9139" s="9"/>
      <c r="G9139" s="9"/>
      <c r="I9139" s="9"/>
      <c r="L9139" s="9"/>
      <c r="O9139" s="9"/>
      <c r="P9139" s="9"/>
      <c r="R9139" s="9"/>
      <c r="U9139" s="9"/>
    </row>
    <row r="9140" spans="3:21">
      <c r="C9140" s="9"/>
      <c r="F9140" s="9"/>
      <c r="G9140" s="9"/>
      <c r="I9140" s="9"/>
      <c r="L9140" s="9"/>
      <c r="O9140" s="9"/>
      <c r="P9140" s="9"/>
      <c r="R9140" s="9"/>
      <c r="U9140" s="9"/>
    </row>
    <row r="9141" spans="3:21">
      <c r="C9141" s="9"/>
      <c r="F9141" s="9"/>
      <c r="G9141" s="9"/>
      <c r="I9141" s="9"/>
      <c r="L9141" s="9"/>
      <c r="O9141" s="9"/>
      <c r="P9141" s="9"/>
      <c r="R9141" s="9"/>
      <c r="U9141" s="9"/>
    </row>
    <row r="9142" spans="3:21">
      <c r="C9142" s="9"/>
      <c r="F9142" s="9"/>
      <c r="G9142" s="9"/>
      <c r="I9142" s="9"/>
      <c r="L9142" s="9"/>
      <c r="O9142" s="9"/>
      <c r="P9142" s="9"/>
      <c r="R9142" s="9"/>
      <c r="U9142" s="9"/>
    </row>
    <row r="9143" spans="3:21">
      <c r="C9143" s="9"/>
      <c r="F9143" s="9"/>
      <c r="G9143" s="9"/>
      <c r="I9143" s="9"/>
      <c r="L9143" s="9"/>
      <c r="O9143" s="9"/>
      <c r="P9143" s="9"/>
      <c r="R9143" s="9"/>
      <c r="U9143" s="9"/>
    </row>
    <row r="9144" spans="3:21">
      <c r="C9144" s="9"/>
      <c r="F9144" s="9"/>
      <c r="G9144" s="9"/>
      <c r="I9144" s="9"/>
      <c r="L9144" s="9"/>
      <c r="O9144" s="9"/>
      <c r="P9144" s="9"/>
      <c r="R9144" s="9"/>
      <c r="U9144" s="9"/>
    </row>
    <row r="9145" spans="3:21">
      <c r="C9145" s="9"/>
      <c r="F9145" s="9"/>
      <c r="G9145" s="9"/>
      <c r="I9145" s="9"/>
      <c r="L9145" s="9"/>
      <c r="O9145" s="9"/>
      <c r="P9145" s="9"/>
      <c r="R9145" s="9"/>
      <c r="U9145" s="9"/>
    </row>
    <row r="9146" spans="3:21">
      <c r="C9146" s="9"/>
      <c r="F9146" s="9"/>
      <c r="G9146" s="9"/>
      <c r="I9146" s="9"/>
      <c r="L9146" s="9"/>
      <c r="O9146" s="9"/>
      <c r="P9146" s="9"/>
      <c r="R9146" s="9"/>
      <c r="U9146" s="9"/>
    </row>
    <row r="9147" spans="3:21">
      <c r="C9147" s="9"/>
      <c r="F9147" s="9"/>
      <c r="G9147" s="9"/>
      <c r="I9147" s="9"/>
      <c r="L9147" s="9"/>
      <c r="O9147" s="9"/>
      <c r="P9147" s="9"/>
      <c r="R9147" s="9"/>
      <c r="U9147" s="9"/>
    </row>
    <row r="9148" spans="3:21">
      <c r="C9148" s="9"/>
      <c r="F9148" s="9"/>
      <c r="G9148" s="9"/>
      <c r="I9148" s="9"/>
      <c r="L9148" s="9"/>
      <c r="O9148" s="9"/>
      <c r="P9148" s="9"/>
      <c r="R9148" s="9"/>
      <c r="U9148" s="9"/>
    </row>
    <row r="9149" spans="3:21">
      <c r="C9149" s="9"/>
      <c r="F9149" s="9"/>
      <c r="G9149" s="9"/>
      <c r="I9149" s="9"/>
      <c r="L9149" s="9"/>
      <c r="O9149" s="9"/>
      <c r="P9149" s="9"/>
      <c r="R9149" s="9"/>
      <c r="U9149" s="9"/>
    </row>
    <row r="9150" spans="3:21">
      <c r="C9150" s="9"/>
      <c r="F9150" s="9"/>
      <c r="G9150" s="9"/>
      <c r="I9150" s="9"/>
      <c r="L9150" s="9"/>
      <c r="O9150" s="9"/>
      <c r="P9150" s="9"/>
      <c r="R9150" s="9"/>
      <c r="U9150" s="9"/>
    </row>
    <row r="9151" spans="3:21">
      <c r="C9151" s="9"/>
      <c r="F9151" s="9"/>
      <c r="G9151" s="9"/>
      <c r="I9151" s="9"/>
      <c r="L9151" s="9"/>
      <c r="O9151" s="9"/>
      <c r="P9151" s="9"/>
      <c r="R9151" s="9"/>
      <c r="U9151" s="9"/>
    </row>
    <row r="9152" spans="3:21">
      <c r="C9152" s="9"/>
      <c r="F9152" s="9"/>
      <c r="G9152" s="9"/>
      <c r="I9152" s="9"/>
      <c r="L9152" s="9"/>
      <c r="O9152" s="9"/>
      <c r="P9152" s="9"/>
      <c r="R9152" s="9"/>
      <c r="U9152" s="9"/>
    </row>
    <row r="9153" spans="3:21">
      <c r="C9153" s="9"/>
      <c r="F9153" s="9"/>
      <c r="G9153" s="9"/>
      <c r="I9153" s="9"/>
      <c r="L9153" s="9"/>
      <c r="O9153" s="9"/>
      <c r="P9153" s="9"/>
      <c r="R9153" s="9"/>
      <c r="U9153" s="9"/>
    </row>
    <row r="9154" spans="3:21">
      <c r="C9154" s="9"/>
      <c r="F9154" s="9"/>
      <c r="G9154" s="9"/>
      <c r="I9154" s="9"/>
      <c r="L9154" s="9"/>
      <c r="O9154" s="9"/>
      <c r="P9154" s="9"/>
      <c r="R9154" s="9"/>
      <c r="U9154" s="9"/>
    </row>
    <row r="9155" spans="3:21">
      <c r="C9155" s="9"/>
      <c r="F9155" s="9"/>
      <c r="G9155" s="9"/>
      <c r="I9155" s="9"/>
      <c r="L9155" s="9"/>
      <c r="O9155" s="9"/>
      <c r="P9155" s="9"/>
      <c r="R9155" s="9"/>
      <c r="U9155" s="9"/>
    </row>
    <row r="9156" spans="3:21">
      <c r="C9156" s="9"/>
      <c r="F9156" s="9"/>
      <c r="G9156" s="9"/>
      <c r="I9156" s="9"/>
      <c r="L9156" s="9"/>
      <c r="O9156" s="9"/>
      <c r="P9156" s="9"/>
      <c r="R9156" s="9"/>
      <c r="U9156" s="9"/>
    </row>
    <row r="9157" spans="3:21">
      <c r="C9157" s="9"/>
      <c r="F9157" s="9"/>
      <c r="G9157" s="9"/>
      <c r="I9157" s="9"/>
      <c r="L9157" s="9"/>
      <c r="O9157" s="9"/>
      <c r="P9157" s="9"/>
      <c r="R9157" s="9"/>
      <c r="U9157" s="9"/>
    </row>
    <row r="9158" spans="3:21">
      <c r="C9158" s="9"/>
      <c r="F9158" s="9"/>
      <c r="G9158" s="9"/>
      <c r="I9158" s="9"/>
      <c r="L9158" s="9"/>
      <c r="O9158" s="9"/>
      <c r="P9158" s="9"/>
      <c r="R9158" s="9"/>
      <c r="U9158" s="9"/>
    </row>
    <row r="9159" spans="3:21">
      <c r="C9159" s="9"/>
      <c r="F9159" s="9"/>
      <c r="G9159" s="9"/>
      <c r="I9159" s="9"/>
      <c r="L9159" s="9"/>
      <c r="O9159" s="9"/>
      <c r="P9159" s="9"/>
      <c r="R9159" s="9"/>
      <c r="U9159" s="9"/>
    </row>
    <row r="9160" spans="3:21">
      <c r="C9160" s="9"/>
      <c r="F9160" s="9"/>
      <c r="G9160" s="9"/>
      <c r="I9160" s="9"/>
      <c r="L9160" s="9"/>
      <c r="O9160" s="9"/>
      <c r="P9160" s="9"/>
      <c r="R9160" s="9"/>
      <c r="U9160" s="9"/>
    </row>
    <row r="9161" spans="3:21">
      <c r="C9161" s="9"/>
      <c r="F9161" s="9"/>
      <c r="G9161" s="9"/>
      <c r="I9161" s="9"/>
      <c r="L9161" s="9"/>
      <c r="O9161" s="9"/>
      <c r="P9161" s="9"/>
      <c r="R9161" s="9"/>
      <c r="U9161" s="9"/>
    </row>
    <row r="9162" spans="3:21">
      <c r="C9162" s="9"/>
      <c r="F9162" s="9"/>
      <c r="G9162" s="9"/>
      <c r="I9162" s="9"/>
      <c r="L9162" s="9"/>
      <c r="O9162" s="9"/>
      <c r="P9162" s="9"/>
      <c r="R9162" s="9"/>
      <c r="U9162" s="9"/>
    </row>
    <row r="9163" spans="3:21">
      <c r="C9163" s="9"/>
      <c r="F9163" s="9"/>
      <c r="G9163" s="9"/>
      <c r="I9163" s="9"/>
      <c r="L9163" s="9"/>
      <c r="O9163" s="9"/>
      <c r="P9163" s="9"/>
      <c r="R9163" s="9"/>
      <c r="U9163" s="9"/>
    </row>
    <row r="9164" spans="3:21">
      <c r="C9164" s="9"/>
      <c r="F9164" s="9"/>
      <c r="G9164" s="9"/>
      <c r="I9164" s="9"/>
      <c r="L9164" s="9"/>
      <c r="O9164" s="9"/>
      <c r="P9164" s="9"/>
      <c r="R9164" s="9"/>
      <c r="U9164" s="9"/>
    </row>
    <row r="9165" spans="3:21">
      <c r="C9165" s="9"/>
      <c r="F9165" s="9"/>
      <c r="G9165" s="9"/>
      <c r="I9165" s="9"/>
      <c r="L9165" s="9"/>
      <c r="O9165" s="9"/>
      <c r="P9165" s="9"/>
      <c r="R9165" s="9"/>
      <c r="U9165" s="9"/>
    </row>
    <row r="9166" spans="3:21">
      <c r="C9166" s="9"/>
      <c r="F9166" s="9"/>
      <c r="G9166" s="9"/>
      <c r="I9166" s="9"/>
      <c r="L9166" s="9"/>
      <c r="O9166" s="9"/>
      <c r="P9166" s="9"/>
      <c r="R9166" s="9"/>
      <c r="U9166" s="9"/>
    </row>
    <row r="9167" spans="3:21">
      <c r="C9167" s="9"/>
      <c r="F9167" s="9"/>
      <c r="G9167" s="9"/>
      <c r="I9167" s="9"/>
      <c r="L9167" s="9"/>
      <c r="O9167" s="9"/>
      <c r="P9167" s="9"/>
      <c r="R9167" s="9"/>
      <c r="U9167" s="9"/>
    </row>
    <row r="9168" spans="3:21">
      <c r="C9168" s="9"/>
      <c r="F9168" s="9"/>
      <c r="G9168" s="9"/>
      <c r="I9168" s="9"/>
      <c r="L9168" s="9"/>
      <c r="O9168" s="9"/>
      <c r="P9168" s="9"/>
      <c r="R9168" s="9"/>
      <c r="U9168" s="9"/>
    </row>
    <row r="9169" spans="3:21">
      <c r="C9169" s="9"/>
      <c r="F9169" s="9"/>
      <c r="G9169" s="9"/>
      <c r="I9169" s="9"/>
      <c r="L9169" s="9"/>
      <c r="O9169" s="9"/>
      <c r="P9169" s="9"/>
      <c r="R9169" s="9"/>
      <c r="U9169" s="9"/>
    </row>
    <row r="9170" spans="3:21">
      <c r="C9170" s="9"/>
      <c r="F9170" s="9"/>
      <c r="G9170" s="9"/>
      <c r="I9170" s="9"/>
      <c r="L9170" s="9"/>
      <c r="O9170" s="9"/>
      <c r="P9170" s="9"/>
      <c r="R9170" s="9"/>
      <c r="U9170" s="9"/>
    </row>
    <row r="9171" spans="3:21">
      <c r="C9171" s="9"/>
      <c r="F9171" s="9"/>
      <c r="G9171" s="9"/>
      <c r="I9171" s="9"/>
      <c r="L9171" s="9"/>
      <c r="O9171" s="9"/>
      <c r="P9171" s="9"/>
      <c r="R9171" s="9"/>
      <c r="U9171" s="9"/>
    </row>
    <row r="9172" spans="3:21">
      <c r="C9172" s="9"/>
      <c r="F9172" s="9"/>
      <c r="G9172" s="9"/>
      <c r="I9172" s="9"/>
      <c r="L9172" s="9"/>
      <c r="O9172" s="9"/>
      <c r="P9172" s="9"/>
      <c r="R9172" s="9"/>
      <c r="U9172" s="9"/>
    </row>
    <row r="9173" spans="3:21">
      <c r="C9173" s="9"/>
      <c r="F9173" s="9"/>
      <c r="G9173" s="9"/>
      <c r="I9173" s="9"/>
      <c r="L9173" s="9"/>
      <c r="O9173" s="9"/>
      <c r="P9173" s="9"/>
      <c r="R9173" s="9"/>
      <c r="U9173" s="9"/>
    </row>
    <row r="9174" spans="3:21">
      <c r="C9174" s="9"/>
      <c r="F9174" s="9"/>
      <c r="G9174" s="9"/>
      <c r="I9174" s="9"/>
      <c r="L9174" s="9"/>
      <c r="O9174" s="9"/>
      <c r="P9174" s="9"/>
      <c r="R9174" s="9"/>
      <c r="U9174" s="9"/>
    </row>
    <row r="9175" spans="3:21">
      <c r="C9175" s="9"/>
      <c r="F9175" s="9"/>
      <c r="G9175" s="9"/>
      <c r="I9175" s="9"/>
      <c r="L9175" s="9"/>
      <c r="O9175" s="9"/>
      <c r="P9175" s="9"/>
      <c r="R9175" s="9"/>
      <c r="U9175" s="9"/>
    </row>
    <row r="9176" spans="3:21">
      <c r="C9176" s="9"/>
      <c r="F9176" s="9"/>
      <c r="G9176" s="9"/>
      <c r="I9176" s="9"/>
      <c r="L9176" s="9"/>
      <c r="O9176" s="9"/>
      <c r="P9176" s="9"/>
      <c r="R9176" s="9"/>
      <c r="U9176" s="9"/>
    </row>
    <row r="9177" spans="3:21">
      <c r="C9177" s="9"/>
      <c r="F9177" s="9"/>
      <c r="G9177" s="9"/>
      <c r="I9177" s="9"/>
      <c r="L9177" s="9"/>
      <c r="O9177" s="9"/>
      <c r="P9177" s="9"/>
      <c r="R9177" s="9"/>
      <c r="U9177" s="9"/>
    </row>
    <row r="9178" spans="3:21">
      <c r="C9178" s="9"/>
      <c r="F9178" s="9"/>
      <c r="G9178" s="9"/>
      <c r="I9178" s="9"/>
      <c r="L9178" s="9"/>
      <c r="O9178" s="9"/>
      <c r="P9178" s="9"/>
      <c r="R9178" s="9"/>
      <c r="U9178" s="9"/>
    </row>
    <row r="9179" spans="3:21">
      <c r="C9179" s="9"/>
      <c r="F9179" s="9"/>
      <c r="G9179" s="9"/>
      <c r="I9179" s="9"/>
      <c r="L9179" s="9"/>
      <c r="O9179" s="9"/>
      <c r="P9179" s="9"/>
      <c r="R9179" s="9"/>
      <c r="U9179" s="9"/>
    </row>
    <row r="9180" spans="3:21">
      <c r="C9180" s="9"/>
      <c r="F9180" s="9"/>
      <c r="G9180" s="9"/>
      <c r="I9180" s="9"/>
      <c r="L9180" s="9"/>
      <c r="O9180" s="9"/>
      <c r="P9180" s="9"/>
      <c r="R9180" s="9"/>
      <c r="U9180" s="9"/>
    </row>
    <row r="9181" spans="3:21">
      <c r="C9181" s="9"/>
      <c r="F9181" s="9"/>
      <c r="G9181" s="9"/>
      <c r="I9181" s="9"/>
      <c r="L9181" s="9"/>
      <c r="O9181" s="9"/>
      <c r="P9181" s="9"/>
      <c r="R9181" s="9"/>
      <c r="U9181" s="9"/>
    </row>
    <row r="9182" spans="3:21">
      <c r="C9182" s="9"/>
      <c r="F9182" s="9"/>
      <c r="G9182" s="9"/>
      <c r="I9182" s="9"/>
      <c r="L9182" s="9"/>
      <c r="O9182" s="9"/>
      <c r="P9182" s="9"/>
      <c r="R9182" s="9"/>
      <c r="U9182" s="9"/>
    </row>
    <row r="9183" spans="3:21">
      <c r="C9183" s="9"/>
      <c r="F9183" s="9"/>
      <c r="G9183" s="9"/>
      <c r="I9183" s="9"/>
      <c r="L9183" s="9"/>
      <c r="O9183" s="9"/>
      <c r="P9183" s="9"/>
      <c r="R9183" s="9"/>
      <c r="U9183" s="9"/>
    </row>
    <row r="9184" spans="3:21">
      <c r="C9184" s="9"/>
      <c r="F9184" s="9"/>
      <c r="G9184" s="9"/>
      <c r="I9184" s="9"/>
      <c r="L9184" s="9"/>
      <c r="O9184" s="9"/>
      <c r="P9184" s="9"/>
      <c r="R9184" s="9"/>
      <c r="U9184" s="9"/>
    </row>
    <row r="9185" spans="3:21">
      <c r="C9185" s="9"/>
      <c r="F9185" s="9"/>
      <c r="G9185" s="9"/>
      <c r="I9185" s="9"/>
      <c r="L9185" s="9"/>
      <c r="O9185" s="9"/>
      <c r="P9185" s="9"/>
      <c r="R9185" s="9"/>
      <c r="U9185" s="9"/>
    </row>
    <row r="9186" spans="3:21">
      <c r="C9186" s="9"/>
      <c r="F9186" s="9"/>
      <c r="G9186" s="9"/>
      <c r="I9186" s="9"/>
      <c r="L9186" s="9"/>
      <c r="O9186" s="9"/>
      <c r="P9186" s="9"/>
      <c r="R9186" s="9"/>
      <c r="U9186" s="9"/>
    </row>
    <row r="9187" spans="3:21">
      <c r="C9187" s="9"/>
      <c r="F9187" s="9"/>
      <c r="G9187" s="9"/>
      <c r="I9187" s="9"/>
      <c r="L9187" s="9"/>
      <c r="O9187" s="9"/>
      <c r="P9187" s="9"/>
      <c r="R9187" s="9"/>
      <c r="U9187" s="9"/>
    </row>
    <row r="9188" spans="3:21">
      <c r="C9188" s="9"/>
      <c r="F9188" s="9"/>
      <c r="G9188" s="9"/>
      <c r="I9188" s="9"/>
      <c r="L9188" s="9"/>
      <c r="O9188" s="9"/>
      <c r="P9188" s="9"/>
      <c r="R9188" s="9"/>
      <c r="U9188" s="9"/>
    </row>
    <row r="9189" spans="3:21">
      <c r="C9189" s="9"/>
      <c r="F9189" s="9"/>
      <c r="G9189" s="9"/>
      <c r="I9189" s="9"/>
      <c r="L9189" s="9"/>
      <c r="O9189" s="9"/>
      <c r="P9189" s="9"/>
      <c r="R9189" s="9"/>
      <c r="U9189" s="9"/>
    </row>
    <row r="9190" spans="3:21">
      <c r="C9190" s="9"/>
      <c r="F9190" s="9"/>
      <c r="G9190" s="9"/>
      <c r="I9190" s="9"/>
      <c r="L9190" s="9"/>
      <c r="O9190" s="9"/>
      <c r="P9190" s="9"/>
      <c r="R9190" s="9"/>
      <c r="U9190" s="9"/>
    </row>
    <row r="9191" spans="3:21">
      <c r="C9191" s="9"/>
      <c r="F9191" s="9"/>
      <c r="G9191" s="9"/>
      <c r="I9191" s="9"/>
      <c r="L9191" s="9"/>
      <c r="O9191" s="9"/>
      <c r="P9191" s="9"/>
      <c r="R9191" s="9"/>
      <c r="U9191" s="9"/>
    </row>
    <row r="9192" spans="3:21">
      <c r="C9192" s="9"/>
      <c r="F9192" s="9"/>
      <c r="G9192" s="9"/>
      <c r="I9192" s="9"/>
      <c r="L9192" s="9"/>
      <c r="O9192" s="9"/>
      <c r="P9192" s="9"/>
      <c r="R9192" s="9"/>
      <c r="U9192" s="9"/>
    </row>
    <row r="9193" spans="3:21">
      <c r="C9193" s="9"/>
      <c r="F9193" s="9"/>
      <c r="G9193" s="9"/>
      <c r="I9193" s="9"/>
      <c r="L9193" s="9"/>
      <c r="O9193" s="9"/>
      <c r="P9193" s="9"/>
      <c r="R9193" s="9"/>
      <c r="U9193" s="9"/>
    </row>
    <row r="9194" spans="3:21">
      <c r="C9194" s="9"/>
      <c r="F9194" s="9"/>
      <c r="G9194" s="9"/>
      <c r="I9194" s="9"/>
      <c r="L9194" s="9"/>
      <c r="O9194" s="9"/>
      <c r="P9194" s="9"/>
      <c r="R9194" s="9"/>
      <c r="U9194" s="9"/>
    </row>
    <row r="9195" spans="3:21">
      <c r="C9195" s="9"/>
      <c r="F9195" s="9"/>
      <c r="G9195" s="9"/>
      <c r="I9195" s="9"/>
      <c r="L9195" s="9"/>
      <c r="O9195" s="9"/>
      <c r="P9195" s="9"/>
      <c r="R9195" s="9"/>
      <c r="U9195" s="9"/>
    </row>
    <row r="9196" spans="3:21">
      <c r="C9196" s="9"/>
      <c r="F9196" s="9"/>
      <c r="G9196" s="9"/>
      <c r="I9196" s="9"/>
      <c r="L9196" s="9"/>
      <c r="O9196" s="9"/>
      <c r="P9196" s="9"/>
      <c r="R9196" s="9"/>
      <c r="U9196" s="9"/>
    </row>
    <row r="9197" spans="3:21">
      <c r="C9197" s="9"/>
      <c r="F9197" s="9"/>
      <c r="G9197" s="9"/>
      <c r="I9197" s="9"/>
      <c r="L9197" s="9"/>
      <c r="O9197" s="9"/>
      <c r="P9197" s="9"/>
      <c r="R9197" s="9"/>
      <c r="U9197" s="9"/>
    </row>
    <row r="9198" spans="3:21">
      <c r="C9198" s="9"/>
      <c r="F9198" s="9"/>
      <c r="G9198" s="9"/>
      <c r="I9198" s="9"/>
      <c r="L9198" s="9"/>
      <c r="O9198" s="9"/>
      <c r="P9198" s="9"/>
      <c r="R9198" s="9"/>
      <c r="U9198" s="9"/>
    </row>
    <row r="9199" spans="3:21">
      <c r="C9199" s="9"/>
      <c r="F9199" s="9"/>
      <c r="G9199" s="9"/>
      <c r="I9199" s="9"/>
      <c r="L9199" s="9"/>
      <c r="O9199" s="9"/>
      <c r="P9199" s="9"/>
      <c r="R9199" s="9"/>
      <c r="U9199" s="9"/>
    </row>
    <row r="9200" spans="3:21">
      <c r="C9200" s="9"/>
      <c r="F9200" s="9"/>
      <c r="G9200" s="9"/>
      <c r="I9200" s="9"/>
      <c r="L9200" s="9"/>
      <c r="O9200" s="9"/>
      <c r="P9200" s="9"/>
      <c r="R9200" s="9"/>
      <c r="U9200" s="9"/>
    </row>
    <row r="9201" spans="3:21">
      <c r="C9201" s="9"/>
      <c r="F9201" s="9"/>
      <c r="G9201" s="9"/>
      <c r="I9201" s="9"/>
      <c r="L9201" s="9"/>
      <c r="O9201" s="9"/>
      <c r="P9201" s="9"/>
      <c r="R9201" s="9"/>
      <c r="U9201" s="9"/>
    </row>
    <row r="9202" spans="3:21">
      <c r="C9202" s="9"/>
      <c r="F9202" s="9"/>
      <c r="G9202" s="9"/>
      <c r="I9202" s="9"/>
      <c r="L9202" s="9"/>
      <c r="O9202" s="9"/>
      <c r="P9202" s="9"/>
      <c r="R9202" s="9"/>
      <c r="U9202" s="9"/>
    </row>
    <row r="9203" spans="3:21">
      <c r="C9203" s="9"/>
      <c r="F9203" s="9"/>
      <c r="G9203" s="9"/>
      <c r="I9203" s="9"/>
      <c r="L9203" s="9"/>
      <c r="O9203" s="9"/>
      <c r="P9203" s="9"/>
      <c r="R9203" s="9"/>
      <c r="U9203" s="9"/>
    </row>
    <row r="9204" spans="3:21">
      <c r="C9204" s="9"/>
      <c r="F9204" s="9"/>
      <c r="G9204" s="9"/>
      <c r="I9204" s="9"/>
      <c r="L9204" s="9"/>
      <c r="O9204" s="9"/>
      <c r="P9204" s="9"/>
      <c r="R9204" s="9"/>
      <c r="U9204" s="9"/>
    </row>
    <row r="9205" spans="3:21">
      <c r="C9205" s="9"/>
      <c r="F9205" s="9"/>
      <c r="G9205" s="9"/>
      <c r="I9205" s="9"/>
      <c r="L9205" s="9"/>
      <c r="O9205" s="9"/>
      <c r="P9205" s="9"/>
      <c r="R9205" s="9"/>
      <c r="U9205" s="9"/>
    </row>
    <row r="9206" spans="3:21">
      <c r="C9206" s="9"/>
      <c r="F9206" s="9"/>
      <c r="G9206" s="9"/>
      <c r="I9206" s="9"/>
      <c r="L9206" s="9"/>
      <c r="O9206" s="9"/>
      <c r="P9206" s="9"/>
      <c r="R9206" s="9"/>
      <c r="U9206" s="9"/>
    </row>
    <row r="9207" spans="3:21">
      <c r="C9207" s="9"/>
      <c r="F9207" s="9"/>
      <c r="G9207" s="9"/>
      <c r="I9207" s="9"/>
      <c r="L9207" s="9"/>
      <c r="O9207" s="9"/>
      <c r="P9207" s="9"/>
      <c r="R9207" s="9"/>
      <c r="U9207" s="9"/>
    </row>
    <row r="9208" spans="3:21">
      <c r="C9208" s="9"/>
      <c r="F9208" s="9"/>
      <c r="G9208" s="9"/>
      <c r="I9208" s="9"/>
      <c r="L9208" s="9"/>
      <c r="O9208" s="9"/>
      <c r="P9208" s="9"/>
      <c r="R9208" s="9"/>
      <c r="U9208" s="9"/>
    </row>
    <row r="9209" spans="3:21">
      <c r="C9209" s="9"/>
      <c r="F9209" s="9"/>
      <c r="G9209" s="9"/>
      <c r="I9209" s="9"/>
      <c r="L9209" s="9"/>
      <c r="O9209" s="9"/>
      <c r="P9209" s="9"/>
      <c r="R9209" s="9"/>
      <c r="U9209" s="9"/>
    </row>
    <row r="9210" spans="3:21">
      <c r="C9210" s="9"/>
      <c r="F9210" s="9"/>
      <c r="G9210" s="9"/>
      <c r="I9210" s="9"/>
      <c r="L9210" s="9"/>
      <c r="O9210" s="9"/>
      <c r="P9210" s="9"/>
      <c r="R9210" s="9"/>
      <c r="U9210" s="9"/>
    </row>
    <row r="9211" spans="3:21">
      <c r="C9211" s="9"/>
      <c r="F9211" s="9"/>
      <c r="G9211" s="9"/>
      <c r="I9211" s="9"/>
      <c r="L9211" s="9"/>
      <c r="O9211" s="9"/>
      <c r="P9211" s="9"/>
      <c r="R9211" s="9"/>
      <c r="U9211" s="9"/>
    </row>
    <row r="9212" spans="3:21">
      <c r="C9212" s="9"/>
      <c r="F9212" s="9"/>
      <c r="G9212" s="9"/>
      <c r="I9212" s="9"/>
      <c r="L9212" s="9"/>
      <c r="O9212" s="9"/>
      <c r="P9212" s="9"/>
      <c r="R9212" s="9"/>
      <c r="U9212" s="9"/>
    </row>
    <row r="9213" spans="3:21">
      <c r="C9213" s="9"/>
      <c r="F9213" s="9"/>
      <c r="G9213" s="9"/>
      <c r="I9213" s="9"/>
      <c r="L9213" s="9"/>
      <c r="O9213" s="9"/>
      <c r="P9213" s="9"/>
      <c r="R9213" s="9"/>
      <c r="U9213" s="9"/>
    </row>
    <row r="9214" spans="3:21">
      <c r="C9214" s="9"/>
      <c r="F9214" s="9"/>
      <c r="G9214" s="9"/>
      <c r="I9214" s="9"/>
      <c r="L9214" s="9"/>
      <c r="O9214" s="9"/>
      <c r="P9214" s="9"/>
      <c r="R9214" s="9"/>
      <c r="U9214" s="9"/>
    </row>
    <row r="9215" spans="3:21">
      <c r="C9215" s="9"/>
      <c r="F9215" s="9"/>
      <c r="G9215" s="9"/>
      <c r="I9215" s="9"/>
      <c r="L9215" s="9"/>
      <c r="O9215" s="9"/>
      <c r="P9215" s="9"/>
      <c r="R9215" s="9"/>
      <c r="U9215" s="9"/>
    </row>
    <row r="9216" spans="3:21">
      <c r="C9216" s="9"/>
      <c r="F9216" s="9"/>
      <c r="G9216" s="9"/>
      <c r="I9216" s="9"/>
      <c r="L9216" s="9"/>
      <c r="O9216" s="9"/>
      <c r="P9216" s="9"/>
      <c r="R9216" s="9"/>
      <c r="U9216" s="9"/>
    </row>
    <row r="9217" spans="3:21">
      <c r="C9217" s="9"/>
      <c r="F9217" s="9"/>
      <c r="G9217" s="9"/>
      <c r="I9217" s="9"/>
      <c r="L9217" s="9"/>
      <c r="O9217" s="9"/>
      <c r="P9217" s="9"/>
      <c r="R9217" s="9"/>
      <c r="U9217" s="9"/>
    </row>
    <row r="9218" spans="3:21">
      <c r="C9218" s="9"/>
      <c r="F9218" s="9"/>
      <c r="G9218" s="9"/>
      <c r="I9218" s="9"/>
      <c r="L9218" s="9"/>
      <c r="O9218" s="9"/>
      <c r="P9218" s="9"/>
      <c r="R9218" s="9"/>
      <c r="U9218" s="9"/>
    </row>
    <row r="9219" spans="3:21">
      <c r="C9219" s="9"/>
      <c r="F9219" s="9"/>
      <c r="G9219" s="9"/>
      <c r="I9219" s="9"/>
      <c r="L9219" s="9"/>
      <c r="O9219" s="9"/>
      <c r="P9219" s="9"/>
      <c r="R9219" s="9"/>
      <c r="U9219" s="9"/>
    </row>
    <row r="9220" spans="3:21">
      <c r="C9220" s="9"/>
      <c r="F9220" s="9"/>
      <c r="G9220" s="9"/>
      <c r="I9220" s="9"/>
      <c r="L9220" s="9"/>
      <c r="O9220" s="9"/>
      <c r="P9220" s="9"/>
      <c r="R9220" s="9"/>
      <c r="U9220" s="9"/>
    </row>
    <row r="9221" spans="3:21">
      <c r="C9221" s="9"/>
      <c r="F9221" s="9"/>
      <c r="G9221" s="9"/>
      <c r="I9221" s="9"/>
      <c r="L9221" s="9"/>
      <c r="O9221" s="9"/>
      <c r="P9221" s="9"/>
      <c r="R9221" s="9"/>
      <c r="U9221" s="9"/>
    </row>
    <row r="9222" spans="3:21">
      <c r="C9222" s="9"/>
      <c r="F9222" s="9"/>
      <c r="G9222" s="9"/>
      <c r="I9222" s="9"/>
      <c r="L9222" s="9"/>
      <c r="O9222" s="9"/>
      <c r="P9222" s="9"/>
      <c r="R9222" s="9"/>
      <c r="U9222" s="9"/>
    </row>
    <row r="9223" spans="3:21">
      <c r="C9223" s="9"/>
      <c r="F9223" s="9"/>
      <c r="G9223" s="9"/>
      <c r="I9223" s="9"/>
      <c r="L9223" s="9"/>
      <c r="O9223" s="9"/>
      <c r="P9223" s="9"/>
      <c r="R9223" s="9"/>
      <c r="U9223" s="9"/>
    </row>
    <row r="9224" spans="3:21">
      <c r="C9224" s="9"/>
      <c r="F9224" s="9"/>
      <c r="G9224" s="9"/>
      <c r="I9224" s="9"/>
      <c r="L9224" s="9"/>
      <c r="O9224" s="9"/>
      <c r="P9224" s="9"/>
      <c r="R9224" s="9"/>
      <c r="U9224" s="9"/>
    </row>
    <row r="9225" spans="3:21">
      <c r="C9225" s="9"/>
      <c r="F9225" s="9"/>
      <c r="G9225" s="9"/>
      <c r="I9225" s="9"/>
      <c r="L9225" s="9"/>
      <c r="O9225" s="9"/>
      <c r="P9225" s="9"/>
      <c r="R9225" s="9"/>
      <c r="U9225" s="9"/>
    </row>
    <row r="9226" spans="3:21">
      <c r="C9226" s="9"/>
      <c r="F9226" s="9"/>
      <c r="G9226" s="9"/>
      <c r="I9226" s="9"/>
      <c r="L9226" s="9"/>
      <c r="O9226" s="9"/>
      <c r="P9226" s="9"/>
      <c r="R9226" s="9"/>
      <c r="U9226" s="9"/>
    </row>
    <row r="9227" spans="3:21">
      <c r="C9227" s="9"/>
      <c r="F9227" s="9"/>
      <c r="G9227" s="9"/>
      <c r="I9227" s="9"/>
      <c r="L9227" s="9"/>
      <c r="O9227" s="9"/>
      <c r="P9227" s="9"/>
      <c r="R9227" s="9"/>
      <c r="U9227" s="9"/>
    </row>
    <row r="9228" spans="3:21">
      <c r="C9228" s="9"/>
      <c r="F9228" s="9"/>
      <c r="G9228" s="9"/>
      <c r="I9228" s="9"/>
      <c r="L9228" s="9"/>
      <c r="O9228" s="9"/>
      <c r="P9228" s="9"/>
      <c r="R9228" s="9"/>
      <c r="U9228" s="9"/>
    </row>
    <row r="9229" spans="3:21">
      <c r="C9229" s="9"/>
      <c r="F9229" s="9"/>
      <c r="G9229" s="9"/>
      <c r="I9229" s="9"/>
      <c r="L9229" s="9"/>
      <c r="O9229" s="9"/>
      <c r="P9229" s="9"/>
      <c r="R9229" s="9"/>
      <c r="U9229" s="9"/>
    </row>
    <row r="9230" spans="3:21">
      <c r="C9230" s="9"/>
      <c r="F9230" s="9"/>
      <c r="G9230" s="9"/>
      <c r="I9230" s="9"/>
      <c r="L9230" s="9"/>
      <c r="O9230" s="9"/>
      <c r="P9230" s="9"/>
      <c r="R9230" s="9"/>
      <c r="U9230" s="9"/>
    </row>
    <row r="9231" spans="3:21">
      <c r="C9231" s="9"/>
      <c r="F9231" s="9"/>
      <c r="G9231" s="9"/>
      <c r="I9231" s="9"/>
      <c r="L9231" s="9"/>
      <c r="O9231" s="9"/>
      <c r="P9231" s="9"/>
      <c r="R9231" s="9"/>
      <c r="U9231" s="9"/>
    </row>
    <row r="9232" spans="3:21">
      <c r="C9232" s="9"/>
      <c r="F9232" s="9"/>
      <c r="G9232" s="9"/>
      <c r="I9232" s="9"/>
      <c r="L9232" s="9"/>
      <c r="O9232" s="9"/>
      <c r="P9232" s="9"/>
      <c r="R9232" s="9"/>
      <c r="U9232" s="9"/>
    </row>
    <row r="9233" spans="3:21">
      <c r="C9233" s="9"/>
      <c r="F9233" s="9"/>
      <c r="G9233" s="9"/>
      <c r="I9233" s="9"/>
      <c r="L9233" s="9"/>
      <c r="O9233" s="9"/>
      <c r="P9233" s="9"/>
      <c r="R9233" s="9"/>
      <c r="U9233" s="9"/>
    </row>
    <row r="9234" spans="3:21">
      <c r="C9234" s="9"/>
      <c r="F9234" s="9"/>
      <c r="G9234" s="9"/>
      <c r="I9234" s="9"/>
      <c r="L9234" s="9"/>
      <c r="O9234" s="9"/>
      <c r="P9234" s="9"/>
      <c r="R9234" s="9"/>
      <c r="U9234" s="9"/>
    </row>
    <row r="9235" spans="3:21">
      <c r="C9235" s="9"/>
      <c r="F9235" s="9"/>
      <c r="G9235" s="9"/>
      <c r="I9235" s="9"/>
      <c r="L9235" s="9"/>
      <c r="O9235" s="9"/>
      <c r="P9235" s="9"/>
      <c r="R9235" s="9"/>
      <c r="U9235" s="9"/>
    </row>
    <row r="9236" spans="3:21">
      <c r="C9236" s="9"/>
      <c r="F9236" s="9"/>
      <c r="G9236" s="9"/>
      <c r="I9236" s="9"/>
      <c r="L9236" s="9"/>
      <c r="O9236" s="9"/>
      <c r="P9236" s="9"/>
      <c r="R9236" s="9"/>
      <c r="U9236" s="9"/>
    </row>
    <row r="9237" spans="3:21">
      <c r="C9237" s="9"/>
      <c r="F9237" s="9"/>
      <c r="G9237" s="9"/>
      <c r="I9237" s="9"/>
      <c r="L9237" s="9"/>
      <c r="O9237" s="9"/>
      <c r="P9237" s="9"/>
      <c r="R9237" s="9"/>
      <c r="U9237" s="9"/>
    </row>
    <row r="9238" spans="3:21">
      <c r="C9238" s="9"/>
      <c r="F9238" s="9"/>
      <c r="G9238" s="9"/>
      <c r="I9238" s="9"/>
      <c r="L9238" s="9"/>
      <c r="O9238" s="9"/>
      <c r="P9238" s="9"/>
      <c r="R9238" s="9"/>
      <c r="U9238" s="9"/>
    </row>
    <row r="9239" spans="3:21">
      <c r="C9239" s="9"/>
      <c r="F9239" s="9"/>
      <c r="G9239" s="9"/>
      <c r="I9239" s="9"/>
      <c r="L9239" s="9"/>
      <c r="O9239" s="9"/>
      <c r="P9239" s="9"/>
      <c r="R9239" s="9"/>
      <c r="U9239" s="9"/>
    </row>
    <row r="9240" spans="3:21">
      <c r="C9240" s="9"/>
      <c r="F9240" s="9"/>
      <c r="G9240" s="9"/>
      <c r="I9240" s="9"/>
      <c r="L9240" s="9"/>
      <c r="O9240" s="9"/>
      <c r="P9240" s="9"/>
      <c r="R9240" s="9"/>
      <c r="U9240" s="9"/>
    </row>
    <row r="9241" spans="3:21">
      <c r="C9241" s="9"/>
      <c r="F9241" s="9"/>
      <c r="G9241" s="9"/>
      <c r="I9241" s="9"/>
      <c r="L9241" s="9"/>
      <c r="O9241" s="9"/>
      <c r="P9241" s="9"/>
      <c r="R9241" s="9"/>
      <c r="U9241" s="9"/>
    </row>
    <row r="9242" spans="3:21">
      <c r="C9242" s="9"/>
      <c r="F9242" s="9"/>
      <c r="G9242" s="9"/>
      <c r="I9242" s="9"/>
      <c r="L9242" s="9"/>
      <c r="O9242" s="9"/>
      <c r="P9242" s="9"/>
      <c r="R9242" s="9"/>
      <c r="U9242" s="9"/>
    </row>
    <row r="9243" spans="3:21">
      <c r="C9243" s="9"/>
      <c r="F9243" s="9"/>
      <c r="G9243" s="9"/>
      <c r="I9243" s="9"/>
      <c r="L9243" s="9"/>
      <c r="O9243" s="9"/>
      <c r="P9243" s="9"/>
      <c r="R9243" s="9"/>
      <c r="U9243" s="9"/>
    </row>
    <row r="9244" spans="3:21">
      <c r="C9244" s="9"/>
      <c r="F9244" s="9"/>
      <c r="G9244" s="9"/>
      <c r="I9244" s="9"/>
      <c r="L9244" s="9"/>
      <c r="O9244" s="9"/>
      <c r="P9244" s="9"/>
      <c r="R9244" s="9"/>
      <c r="U9244" s="9"/>
    </row>
    <row r="9245" spans="3:21">
      <c r="C9245" s="9"/>
      <c r="F9245" s="9"/>
      <c r="G9245" s="9"/>
      <c r="I9245" s="9"/>
      <c r="L9245" s="9"/>
      <c r="O9245" s="9"/>
      <c r="P9245" s="9"/>
      <c r="R9245" s="9"/>
      <c r="U9245" s="9"/>
    </row>
    <row r="9246" spans="3:21">
      <c r="C9246" s="9"/>
      <c r="F9246" s="9"/>
      <c r="G9246" s="9"/>
      <c r="I9246" s="9"/>
      <c r="L9246" s="9"/>
      <c r="O9246" s="9"/>
      <c r="P9246" s="9"/>
      <c r="R9246" s="9"/>
      <c r="U9246" s="9"/>
    </row>
    <row r="9247" spans="3:21">
      <c r="C9247" s="9"/>
      <c r="F9247" s="9"/>
      <c r="G9247" s="9"/>
      <c r="I9247" s="9"/>
      <c r="L9247" s="9"/>
      <c r="O9247" s="9"/>
      <c r="P9247" s="9"/>
      <c r="R9247" s="9"/>
      <c r="U9247" s="9"/>
    </row>
    <row r="9248" spans="3:21">
      <c r="C9248" s="9"/>
      <c r="F9248" s="9"/>
      <c r="G9248" s="9"/>
      <c r="I9248" s="9"/>
      <c r="L9248" s="9"/>
      <c r="O9248" s="9"/>
      <c r="P9248" s="9"/>
      <c r="R9248" s="9"/>
      <c r="U9248" s="9"/>
    </row>
    <row r="9249" spans="3:21">
      <c r="C9249" s="9"/>
      <c r="F9249" s="9"/>
      <c r="G9249" s="9"/>
      <c r="I9249" s="9"/>
      <c r="L9249" s="9"/>
      <c r="O9249" s="9"/>
      <c r="P9249" s="9"/>
      <c r="R9249" s="9"/>
      <c r="U9249" s="9"/>
    </row>
    <row r="9250" spans="3:21">
      <c r="C9250" s="9"/>
      <c r="F9250" s="9"/>
      <c r="G9250" s="9"/>
      <c r="I9250" s="9"/>
      <c r="L9250" s="9"/>
      <c r="O9250" s="9"/>
      <c r="P9250" s="9"/>
      <c r="R9250" s="9"/>
      <c r="U9250" s="9"/>
    </row>
    <row r="9251" spans="3:21">
      <c r="C9251" s="9"/>
      <c r="F9251" s="9"/>
      <c r="G9251" s="9"/>
      <c r="I9251" s="9"/>
      <c r="L9251" s="9"/>
      <c r="O9251" s="9"/>
      <c r="P9251" s="9"/>
      <c r="R9251" s="9"/>
      <c r="U9251" s="9"/>
    </row>
    <row r="9252" spans="3:21">
      <c r="C9252" s="9"/>
      <c r="F9252" s="9"/>
      <c r="G9252" s="9"/>
      <c r="I9252" s="9"/>
      <c r="L9252" s="9"/>
      <c r="O9252" s="9"/>
      <c r="P9252" s="9"/>
      <c r="R9252" s="9"/>
      <c r="U9252" s="9"/>
    </row>
    <row r="9253" spans="3:21">
      <c r="C9253" s="9"/>
      <c r="F9253" s="9"/>
      <c r="G9253" s="9"/>
      <c r="I9253" s="9"/>
      <c r="L9253" s="9"/>
      <c r="O9253" s="9"/>
      <c r="P9253" s="9"/>
      <c r="R9253" s="9"/>
      <c r="U9253" s="9"/>
    </row>
    <row r="9254" spans="3:21">
      <c r="C9254" s="9"/>
      <c r="F9254" s="9"/>
      <c r="G9254" s="9"/>
      <c r="I9254" s="9"/>
      <c r="L9254" s="9"/>
      <c r="O9254" s="9"/>
      <c r="P9254" s="9"/>
      <c r="R9254" s="9"/>
      <c r="U9254" s="9"/>
    </row>
    <row r="9255" spans="3:21">
      <c r="C9255" s="9"/>
      <c r="F9255" s="9"/>
      <c r="G9255" s="9"/>
      <c r="I9255" s="9"/>
      <c r="L9255" s="9"/>
      <c r="O9255" s="9"/>
      <c r="P9255" s="9"/>
      <c r="R9255" s="9"/>
      <c r="U9255" s="9"/>
    </row>
    <row r="9256" spans="3:21">
      <c r="C9256" s="9"/>
      <c r="F9256" s="9"/>
      <c r="G9256" s="9"/>
      <c r="I9256" s="9"/>
      <c r="L9256" s="9"/>
      <c r="O9256" s="9"/>
      <c r="P9256" s="9"/>
      <c r="R9256" s="9"/>
      <c r="U9256" s="9"/>
    </row>
    <row r="9257" spans="3:21">
      <c r="C9257" s="9"/>
      <c r="F9257" s="9"/>
      <c r="G9257" s="9"/>
      <c r="I9257" s="9"/>
      <c r="L9257" s="9"/>
      <c r="O9257" s="9"/>
      <c r="P9257" s="9"/>
      <c r="R9257" s="9"/>
      <c r="U9257" s="9"/>
    </row>
    <row r="9258" spans="3:21">
      <c r="C9258" s="9"/>
      <c r="F9258" s="9"/>
      <c r="G9258" s="9"/>
      <c r="I9258" s="9"/>
      <c r="L9258" s="9"/>
      <c r="O9258" s="9"/>
      <c r="P9258" s="9"/>
      <c r="R9258" s="9"/>
      <c r="U9258" s="9"/>
    </row>
    <row r="9259" spans="3:21">
      <c r="C9259" s="9"/>
      <c r="F9259" s="9"/>
      <c r="G9259" s="9"/>
      <c r="I9259" s="9"/>
      <c r="L9259" s="9"/>
      <c r="O9259" s="9"/>
      <c r="P9259" s="9"/>
      <c r="R9259" s="9"/>
      <c r="U9259" s="9"/>
    </row>
    <row r="9260" spans="3:21">
      <c r="C9260" s="9"/>
      <c r="F9260" s="9"/>
      <c r="G9260" s="9"/>
      <c r="I9260" s="9"/>
      <c r="L9260" s="9"/>
      <c r="O9260" s="9"/>
      <c r="P9260" s="9"/>
      <c r="R9260" s="9"/>
      <c r="U9260" s="9"/>
    </row>
    <row r="9261" spans="3:21">
      <c r="C9261" s="9"/>
      <c r="F9261" s="9"/>
      <c r="G9261" s="9"/>
      <c r="I9261" s="9"/>
      <c r="L9261" s="9"/>
      <c r="O9261" s="9"/>
      <c r="P9261" s="9"/>
      <c r="R9261" s="9"/>
      <c r="U9261" s="9"/>
    </row>
    <row r="9262" spans="3:21">
      <c r="C9262" s="9"/>
      <c r="F9262" s="9"/>
      <c r="G9262" s="9"/>
      <c r="I9262" s="9"/>
      <c r="L9262" s="9"/>
      <c r="O9262" s="9"/>
      <c r="P9262" s="9"/>
      <c r="R9262" s="9"/>
      <c r="U9262" s="9"/>
    </row>
    <row r="9263" spans="3:21">
      <c r="C9263" s="9"/>
      <c r="F9263" s="9"/>
      <c r="G9263" s="9"/>
      <c r="I9263" s="9"/>
      <c r="L9263" s="9"/>
      <c r="O9263" s="9"/>
      <c r="P9263" s="9"/>
      <c r="R9263" s="9"/>
      <c r="U9263" s="9"/>
    </row>
    <row r="9264" spans="3:21">
      <c r="C9264" s="9"/>
      <c r="F9264" s="9"/>
      <c r="G9264" s="9"/>
      <c r="I9264" s="9"/>
      <c r="L9264" s="9"/>
      <c r="O9264" s="9"/>
      <c r="P9264" s="9"/>
      <c r="R9264" s="9"/>
      <c r="U9264" s="9"/>
    </row>
    <row r="9265" spans="3:21">
      <c r="C9265" s="9"/>
      <c r="F9265" s="9"/>
      <c r="G9265" s="9"/>
      <c r="I9265" s="9"/>
      <c r="L9265" s="9"/>
      <c r="O9265" s="9"/>
      <c r="P9265" s="9"/>
      <c r="R9265" s="9"/>
      <c r="U9265" s="9"/>
    </row>
    <row r="9266" spans="3:21">
      <c r="C9266" s="9"/>
      <c r="F9266" s="9"/>
      <c r="G9266" s="9"/>
      <c r="I9266" s="9"/>
      <c r="L9266" s="9"/>
      <c r="O9266" s="9"/>
      <c r="P9266" s="9"/>
      <c r="R9266" s="9"/>
      <c r="U9266" s="9"/>
    </row>
    <row r="9267" spans="3:21">
      <c r="C9267" s="9"/>
      <c r="F9267" s="9"/>
      <c r="G9267" s="9"/>
      <c r="I9267" s="9"/>
      <c r="L9267" s="9"/>
      <c r="O9267" s="9"/>
      <c r="P9267" s="9"/>
      <c r="R9267" s="9"/>
      <c r="U9267" s="9"/>
    </row>
    <row r="9268" spans="3:21">
      <c r="C9268" s="9"/>
      <c r="F9268" s="9"/>
      <c r="G9268" s="9"/>
      <c r="I9268" s="9"/>
      <c r="L9268" s="9"/>
      <c r="O9268" s="9"/>
      <c r="P9268" s="9"/>
      <c r="R9268" s="9"/>
      <c r="U9268" s="9"/>
    </row>
    <row r="9269" spans="3:21">
      <c r="C9269" s="9"/>
      <c r="F9269" s="9"/>
      <c r="G9269" s="9"/>
      <c r="I9269" s="9"/>
      <c r="L9269" s="9"/>
      <c r="O9269" s="9"/>
      <c r="P9269" s="9"/>
      <c r="R9269" s="9"/>
      <c r="U9269" s="9"/>
    </row>
    <row r="9270" spans="3:21">
      <c r="C9270" s="9"/>
      <c r="F9270" s="9"/>
      <c r="G9270" s="9"/>
      <c r="I9270" s="9"/>
      <c r="L9270" s="9"/>
      <c r="O9270" s="9"/>
      <c r="P9270" s="9"/>
      <c r="R9270" s="9"/>
      <c r="U9270" s="9"/>
    </row>
    <row r="9271" spans="3:21">
      <c r="C9271" s="9"/>
      <c r="F9271" s="9"/>
      <c r="G9271" s="9"/>
      <c r="I9271" s="9"/>
      <c r="L9271" s="9"/>
      <c r="O9271" s="9"/>
      <c r="P9271" s="9"/>
      <c r="R9271" s="9"/>
      <c r="U9271" s="9"/>
    </row>
    <row r="9272" spans="3:21">
      <c r="C9272" s="9"/>
      <c r="F9272" s="9"/>
      <c r="G9272" s="9"/>
      <c r="I9272" s="9"/>
      <c r="L9272" s="9"/>
      <c r="O9272" s="9"/>
      <c r="P9272" s="9"/>
      <c r="R9272" s="9"/>
      <c r="U9272" s="9"/>
    </row>
    <row r="9273" spans="3:21">
      <c r="C9273" s="9"/>
      <c r="F9273" s="9"/>
      <c r="G9273" s="9"/>
      <c r="I9273" s="9"/>
      <c r="L9273" s="9"/>
      <c r="O9273" s="9"/>
      <c r="P9273" s="9"/>
      <c r="R9273" s="9"/>
      <c r="U9273" s="9"/>
    </row>
    <row r="9274" spans="3:21">
      <c r="C9274" s="9"/>
      <c r="F9274" s="9"/>
      <c r="G9274" s="9"/>
      <c r="I9274" s="9"/>
      <c r="L9274" s="9"/>
      <c r="O9274" s="9"/>
      <c r="P9274" s="9"/>
      <c r="R9274" s="9"/>
      <c r="U9274" s="9"/>
    </row>
    <row r="9275" spans="3:21">
      <c r="C9275" s="9"/>
      <c r="F9275" s="9"/>
      <c r="G9275" s="9"/>
      <c r="I9275" s="9"/>
      <c r="L9275" s="9"/>
      <c r="O9275" s="9"/>
      <c r="P9275" s="9"/>
      <c r="R9275" s="9"/>
      <c r="U9275" s="9"/>
    </row>
    <row r="9276" spans="3:21">
      <c r="C9276" s="9"/>
      <c r="F9276" s="9"/>
      <c r="G9276" s="9"/>
      <c r="I9276" s="9"/>
      <c r="L9276" s="9"/>
      <c r="O9276" s="9"/>
      <c r="P9276" s="9"/>
      <c r="R9276" s="9"/>
      <c r="U9276" s="9"/>
    </row>
    <row r="9277" spans="3:21">
      <c r="C9277" s="9"/>
      <c r="F9277" s="9"/>
      <c r="G9277" s="9"/>
      <c r="I9277" s="9"/>
      <c r="L9277" s="9"/>
      <c r="O9277" s="9"/>
      <c r="P9277" s="9"/>
      <c r="R9277" s="9"/>
      <c r="U9277" s="9"/>
    </row>
    <row r="9278" spans="3:21">
      <c r="C9278" s="9"/>
      <c r="F9278" s="9"/>
      <c r="G9278" s="9"/>
      <c r="I9278" s="9"/>
      <c r="L9278" s="9"/>
      <c r="O9278" s="9"/>
      <c r="P9278" s="9"/>
      <c r="R9278" s="9"/>
      <c r="U9278" s="9"/>
    </row>
    <row r="9279" spans="3:21">
      <c r="C9279" s="9"/>
      <c r="F9279" s="9"/>
      <c r="G9279" s="9"/>
      <c r="I9279" s="9"/>
      <c r="L9279" s="9"/>
      <c r="O9279" s="9"/>
      <c r="P9279" s="9"/>
      <c r="R9279" s="9"/>
      <c r="U9279" s="9"/>
    </row>
    <row r="9280" spans="3:21">
      <c r="C9280" s="9"/>
      <c r="F9280" s="9"/>
      <c r="G9280" s="9"/>
      <c r="I9280" s="9"/>
      <c r="L9280" s="9"/>
      <c r="O9280" s="9"/>
      <c r="P9280" s="9"/>
      <c r="R9280" s="9"/>
      <c r="U9280" s="9"/>
    </row>
    <row r="9281" spans="3:21">
      <c r="C9281" s="9"/>
      <c r="F9281" s="9"/>
      <c r="G9281" s="9"/>
      <c r="I9281" s="9"/>
      <c r="L9281" s="9"/>
      <c r="O9281" s="9"/>
      <c r="P9281" s="9"/>
      <c r="R9281" s="9"/>
      <c r="U9281" s="9"/>
    </row>
    <row r="9282" spans="3:21">
      <c r="C9282" s="9"/>
      <c r="F9282" s="9"/>
      <c r="G9282" s="9"/>
      <c r="I9282" s="9"/>
      <c r="L9282" s="9"/>
      <c r="O9282" s="9"/>
      <c r="P9282" s="9"/>
      <c r="R9282" s="9"/>
      <c r="U9282" s="9"/>
    </row>
    <row r="9283" spans="3:21">
      <c r="C9283" s="9"/>
      <c r="F9283" s="9"/>
      <c r="G9283" s="9"/>
      <c r="I9283" s="9"/>
      <c r="L9283" s="9"/>
      <c r="O9283" s="9"/>
      <c r="P9283" s="9"/>
      <c r="R9283" s="9"/>
      <c r="U9283" s="9"/>
    </row>
    <row r="9284" spans="3:21">
      <c r="C9284" s="9"/>
      <c r="F9284" s="9"/>
      <c r="G9284" s="9"/>
      <c r="I9284" s="9"/>
      <c r="L9284" s="9"/>
      <c r="O9284" s="9"/>
      <c r="P9284" s="9"/>
      <c r="R9284" s="9"/>
      <c r="U9284" s="9"/>
    </row>
    <row r="9285" spans="3:21">
      <c r="C9285" s="9"/>
      <c r="F9285" s="9"/>
      <c r="G9285" s="9"/>
      <c r="I9285" s="9"/>
      <c r="L9285" s="9"/>
      <c r="O9285" s="9"/>
      <c r="P9285" s="9"/>
      <c r="R9285" s="9"/>
      <c r="U9285" s="9"/>
    </row>
    <row r="9286" spans="3:21">
      <c r="C9286" s="9"/>
      <c r="F9286" s="9"/>
      <c r="G9286" s="9"/>
      <c r="I9286" s="9"/>
      <c r="L9286" s="9"/>
      <c r="O9286" s="9"/>
      <c r="P9286" s="9"/>
      <c r="R9286" s="9"/>
      <c r="U9286" s="9"/>
    </row>
    <row r="9287" spans="3:21">
      <c r="C9287" s="9"/>
      <c r="F9287" s="9"/>
      <c r="G9287" s="9"/>
      <c r="I9287" s="9"/>
      <c r="L9287" s="9"/>
      <c r="O9287" s="9"/>
      <c r="P9287" s="9"/>
      <c r="R9287" s="9"/>
      <c r="U9287" s="9"/>
    </row>
    <row r="9288" spans="3:21">
      <c r="C9288" s="9"/>
      <c r="F9288" s="9"/>
      <c r="G9288" s="9"/>
      <c r="I9288" s="9"/>
      <c r="L9288" s="9"/>
      <c r="O9288" s="9"/>
      <c r="P9288" s="9"/>
      <c r="R9288" s="9"/>
      <c r="U9288" s="9"/>
    </row>
    <row r="9289" spans="3:21">
      <c r="C9289" s="9"/>
      <c r="F9289" s="9"/>
      <c r="G9289" s="9"/>
      <c r="I9289" s="9"/>
      <c r="L9289" s="9"/>
      <c r="O9289" s="9"/>
      <c r="P9289" s="9"/>
      <c r="R9289" s="9"/>
      <c r="U9289" s="9"/>
    </row>
    <row r="9290" spans="3:21">
      <c r="C9290" s="9"/>
      <c r="F9290" s="9"/>
      <c r="G9290" s="9"/>
      <c r="I9290" s="9"/>
      <c r="L9290" s="9"/>
      <c r="O9290" s="9"/>
      <c r="P9290" s="9"/>
      <c r="R9290" s="9"/>
      <c r="U9290" s="9"/>
    </row>
    <row r="9291" spans="3:21">
      <c r="C9291" s="9"/>
      <c r="F9291" s="9"/>
      <c r="G9291" s="9"/>
      <c r="I9291" s="9"/>
      <c r="L9291" s="9"/>
      <c r="O9291" s="9"/>
      <c r="P9291" s="9"/>
      <c r="R9291" s="9"/>
      <c r="U9291" s="9"/>
    </row>
    <row r="9292" spans="3:21">
      <c r="C9292" s="9"/>
      <c r="F9292" s="9"/>
      <c r="G9292" s="9"/>
      <c r="I9292" s="9"/>
      <c r="L9292" s="9"/>
      <c r="O9292" s="9"/>
      <c r="P9292" s="9"/>
      <c r="R9292" s="9"/>
      <c r="U9292" s="9"/>
    </row>
    <row r="9293" spans="3:21">
      <c r="C9293" s="9"/>
      <c r="F9293" s="9"/>
      <c r="G9293" s="9"/>
      <c r="I9293" s="9"/>
      <c r="L9293" s="9"/>
      <c r="O9293" s="9"/>
      <c r="P9293" s="9"/>
      <c r="R9293" s="9"/>
      <c r="U9293" s="9"/>
    </row>
    <row r="9294" spans="3:21">
      <c r="C9294" s="9"/>
      <c r="F9294" s="9"/>
      <c r="G9294" s="9"/>
      <c r="I9294" s="9"/>
      <c r="L9294" s="9"/>
      <c r="O9294" s="9"/>
      <c r="P9294" s="9"/>
      <c r="R9294" s="9"/>
      <c r="U9294" s="9"/>
    </row>
    <row r="9295" spans="3:21">
      <c r="C9295" s="9"/>
      <c r="F9295" s="9"/>
      <c r="G9295" s="9"/>
      <c r="I9295" s="9"/>
      <c r="L9295" s="9"/>
      <c r="O9295" s="9"/>
      <c r="P9295" s="9"/>
      <c r="R9295" s="9"/>
      <c r="U9295" s="9"/>
    </row>
    <row r="9296" spans="3:21">
      <c r="C9296" s="9"/>
      <c r="F9296" s="9"/>
      <c r="G9296" s="9"/>
      <c r="I9296" s="9"/>
      <c r="L9296" s="9"/>
      <c r="O9296" s="9"/>
      <c r="P9296" s="9"/>
      <c r="R9296" s="9"/>
      <c r="U9296" s="9"/>
    </row>
    <row r="9297" spans="3:21">
      <c r="C9297" s="9"/>
      <c r="F9297" s="9"/>
      <c r="G9297" s="9"/>
      <c r="I9297" s="9"/>
      <c r="L9297" s="9"/>
      <c r="O9297" s="9"/>
      <c r="P9297" s="9"/>
      <c r="R9297" s="9"/>
      <c r="U9297" s="9"/>
    </row>
    <row r="9298" spans="3:21">
      <c r="C9298" s="9"/>
      <c r="F9298" s="9"/>
      <c r="G9298" s="9"/>
      <c r="I9298" s="9"/>
      <c r="L9298" s="9"/>
      <c r="O9298" s="9"/>
      <c r="P9298" s="9"/>
      <c r="R9298" s="9"/>
      <c r="U9298" s="9"/>
    </row>
    <row r="9299" spans="3:21">
      <c r="C9299" s="9"/>
      <c r="F9299" s="9"/>
      <c r="G9299" s="9"/>
      <c r="I9299" s="9"/>
      <c r="L9299" s="9"/>
      <c r="O9299" s="9"/>
      <c r="P9299" s="9"/>
      <c r="R9299" s="9"/>
      <c r="U9299" s="9"/>
    </row>
    <row r="9300" spans="3:21">
      <c r="C9300" s="9"/>
      <c r="F9300" s="9"/>
      <c r="G9300" s="9"/>
      <c r="I9300" s="9"/>
      <c r="L9300" s="9"/>
      <c r="O9300" s="9"/>
      <c r="P9300" s="9"/>
      <c r="R9300" s="9"/>
      <c r="U9300" s="9"/>
    </row>
    <row r="9301" spans="3:21">
      <c r="C9301" s="9"/>
      <c r="F9301" s="9"/>
      <c r="G9301" s="9"/>
      <c r="I9301" s="9"/>
      <c r="L9301" s="9"/>
      <c r="O9301" s="9"/>
      <c r="P9301" s="9"/>
      <c r="R9301" s="9"/>
      <c r="U9301" s="9"/>
    </row>
    <row r="9302" spans="3:21">
      <c r="C9302" s="9"/>
      <c r="F9302" s="9"/>
      <c r="G9302" s="9"/>
      <c r="I9302" s="9"/>
      <c r="L9302" s="9"/>
      <c r="O9302" s="9"/>
      <c r="P9302" s="9"/>
      <c r="R9302" s="9"/>
      <c r="U9302" s="9"/>
    </row>
    <row r="9303" spans="3:21">
      <c r="C9303" s="9"/>
      <c r="F9303" s="9"/>
      <c r="G9303" s="9"/>
      <c r="I9303" s="9"/>
      <c r="L9303" s="9"/>
      <c r="O9303" s="9"/>
      <c r="P9303" s="9"/>
      <c r="R9303" s="9"/>
      <c r="U9303" s="9"/>
    </row>
    <row r="9304" spans="3:21">
      <c r="C9304" s="9"/>
      <c r="F9304" s="9"/>
      <c r="G9304" s="9"/>
      <c r="I9304" s="9"/>
      <c r="L9304" s="9"/>
      <c r="O9304" s="9"/>
      <c r="P9304" s="9"/>
      <c r="R9304" s="9"/>
      <c r="U9304" s="9"/>
    </row>
    <row r="9305" spans="3:21">
      <c r="C9305" s="9"/>
      <c r="F9305" s="9"/>
      <c r="G9305" s="9"/>
      <c r="I9305" s="9"/>
      <c r="L9305" s="9"/>
      <c r="O9305" s="9"/>
      <c r="P9305" s="9"/>
      <c r="R9305" s="9"/>
      <c r="U9305" s="9"/>
    </row>
    <row r="9306" spans="3:21">
      <c r="C9306" s="9"/>
      <c r="F9306" s="9"/>
      <c r="G9306" s="9"/>
      <c r="I9306" s="9"/>
      <c r="L9306" s="9"/>
      <c r="O9306" s="9"/>
      <c r="P9306" s="9"/>
      <c r="R9306" s="9"/>
      <c r="U9306" s="9"/>
    </row>
    <row r="9307" spans="3:21">
      <c r="C9307" s="9"/>
      <c r="F9307" s="9"/>
      <c r="G9307" s="9"/>
      <c r="I9307" s="9"/>
      <c r="L9307" s="9"/>
      <c r="O9307" s="9"/>
      <c r="P9307" s="9"/>
      <c r="R9307" s="9"/>
      <c r="U9307" s="9"/>
    </row>
    <row r="9308" spans="3:21">
      <c r="C9308" s="9"/>
      <c r="F9308" s="9"/>
      <c r="G9308" s="9"/>
      <c r="I9308" s="9"/>
      <c r="L9308" s="9"/>
      <c r="O9308" s="9"/>
      <c r="P9308" s="9"/>
      <c r="R9308" s="9"/>
      <c r="U9308" s="9"/>
    </row>
    <row r="9309" spans="3:21">
      <c r="C9309" s="9"/>
      <c r="F9309" s="9"/>
      <c r="G9309" s="9"/>
      <c r="I9309" s="9"/>
      <c r="L9309" s="9"/>
      <c r="O9309" s="9"/>
      <c r="P9309" s="9"/>
      <c r="R9309" s="9"/>
      <c r="U9309" s="9"/>
    </row>
    <row r="9310" spans="3:21">
      <c r="C9310" s="9"/>
      <c r="F9310" s="9"/>
      <c r="G9310" s="9"/>
      <c r="I9310" s="9"/>
      <c r="L9310" s="9"/>
      <c r="O9310" s="9"/>
      <c r="P9310" s="9"/>
      <c r="R9310" s="9"/>
      <c r="U9310" s="9"/>
    </row>
    <row r="9311" spans="3:21">
      <c r="C9311" s="9"/>
      <c r="F9311" s="9"/>
      <c r="G9311" s="9"/>
      <c r="I9311" s="9"/>
      <c r="L9311" s="9"/>
      <c r="O9311" s="9"/>
      <c r="P9311" s="9"/>
      <c r="R9311" s="9"/>
      <c r="U9311" s="9"/>
    </row>
    <row r="9312" spans="3:21">
      <c r="C9312" s="9"/>
      <c r="F9312" s="9"/>
      <c r="G9312" s="9"/>
      <c r="I9312" s="9"/>
      <c r="L9312" s="9"/>
      <c r="O9312" s="9"/>
      <c r="P9312" s="9"/>
      <c r="R9312" s="9"/>
      <c r="U9312" s="9"/>
    </row>
    <row r="9313" spans="3:21">
      <c r="C9313" s="9"/>
      <c r="F9313" s="9"/>
      <c r="G9313" s="9"/>
      <c r="I9313" s="9"/>
      <c r="L9313" s="9"/>
      <c r="O9313" s="9"/>
      <c r="P9313" s="9"/>
      <c r="R9313" s="9"/>
      <c r="U9313" s="9"/>
    </row>
    <row r="9314" spans="3:21">
      <c r="C9314" s="9"/>
      <c r="F9314" s="9"/>
      <c r="G9314" s="9"/>
      <c r="I9314" s="9"/>
      <c r="L9314" s="9"/>
      <c r="O9314" s="9"/>
      <c r="P9314" s="9"/>
      <c r="R9314" s="9"/>
      <c r="U9314" s="9"/>
    </row>
    <row r="9315" spans="3:21">
      <c r="C9315" s="9"/>
      <c r="F9315" s="9"/>
      <c r="G9315" s="9"/>
      <c r="I9315" s="9"/>
      <c r="L9315" s="9"/>
      <c r="O9315" s="9"/>
      <c r="P9315" s="9"/>
      <c r="R9315" s="9"/>
      <c r="U9315" s="9"/>
    </row>
    <row r="9316" spans="3:21">
      <c r="C9316" s="9"/>
      <c r="F9316" s="9"/>
      <c r="G9316" s="9"/>
      <c r="I9316" s="9"/>
      <c r="L9316" s="9"/>
      <c r="O9316" s="9"/>
      <c r="P9316" s="9"/>
      <c r="R9316" s="9"/>
      <c r="U9316" s="9"/>
    </row>
    <row r="9317" spans="3:21">
      <c r="C9317" s="9"/>
      <c r="F9317" s="9"/>
      <c r="G9317" s="9"/>
      <c r="I9317" s="9"/>
      <c r="L9317" s="9"/>
      <c r="O9317" s="9"/>
      <c r="P9317" s="9"/>
      <c r="R9317" s="9"/>
      <c r="U9317" s="9"/>
    </row>
    <row r="9318" spans="3:21">
      <c r="C9318" s="9"/>
      <c r="F9318" s="9"/>
      <c r="G9318" s="9"/>
      <c r="I9318" s="9"/>
      <c r="L9318" s="9"/>
      <c r="O9318" s="9"/>
      <c r="P9318" s="9"/>
      <c r="R9318" s="9"/>
      <c r="U9318" s="9"/>
    </row>
    <row r="9319" spans="3:21">
      <c r="C9319" s="9"/>
      <c r="F9319" s="9"/>
      <c r="G9319" s="9"/>
      <c r="I9319" s="9"/>
      <c r="L9319" s="9"/>
      <c r="O9319" s="9"/>
      <c r="P9319" s="9"/>
      <c r="R9319" s="9"/>
      <c r="U9319" s="9"/>
    </row>
    <row r="9320" spans="3:21">
      <c r="C9320" s="9"/>
      <c r="F9320" s="9"/>
      <c r="G9320" s="9"/>
      <c r="I9320" s="9"/>
      <c r="L9320" s="9"/>
      <c r="O9320" s="9"/>
      <c r="P9320" s="9"/>
      <c r="R9320" s="9"/>
      <c r="U9320" s="9"/>
    </row>
    <row r="9321" spans="3:21">
      <c r="C9321" s="9"/>
      <c r="F9321" s="9"/>
      <c r="G9321" s="9"/>
      <c r="I9321" s="9"/>
      <c r="L9321" s="9"/>
      <c r="O9321" s="9"/>
      <c r="P9321" s="9"/>
      <c r="R9321" s="9"/>
      <c r="U9321" s="9"/>
    </row>
    <row r="9322" spans="3:21">
      <c r="C9322" s="9"/>
      <c r="F9322" s="9"/>
      <c r="G9322" s="9"/>
      <c r="I9322" s="9"/>
      <c r="L9322" s="9"/>
      <c r="O9322" s="9"/>
      <c r="P9322" s="9"/>
      <c r="R9322" s="9"/>
      <c r="U9322" s="9"/>
    </row>
    <row r="9323" spans="3:21">
      <c r="C9323" s="9"/>
      <c r="F9323" s="9"/>
      <c r="G9323" s="9"/>
      <c r="I9323" s="9"/>
      <c r="L9323" s="9"/>
      <c r="O9323" s="9"/>
      <c r="P9323" s="9"/>
      <c r="R9323" s="9"/>
      <c r="U9323" s="9"/>
    </row>
    <row r="9324" spans="3:21">
      <c r="C9324" s="9"/>
      <c r="F9324" s="9"/>
      <c r="G9324" s="9"/>
      <c r="I9324" s="9"/>
      <c r="L9324" s="9"/>
      <c r="O9324" s="9"/>
      <c r="P9324" s="9"/>
      <c r="R9324" s="9"/>
      <c r="U9324" s="9"/>
    </row>
    <row r="9325" spans="3:21">
      <c r="C9325" s="9"/>
      <c r="F9325" s="9"/>
      <c r="G9325" s="9"/>
      <c r="I9325" s="9"/>
      <c r="L9325" s="9"/>
      <c r="O9325" s="9"/>
      <c r="P9325" s="9"/>
      <c r="R9325" s="9"/>
      <c r="U9325" s="9"/>
    </row>
    <row r="9326" spans="3:21">
      <c r="C9326" s="9"/>
      <c r="F9326" s="9"/>
      <c r="G9326" s="9"/>
      <c r="I9326" s="9"/>
      <c r="L9326" s="9"/>
      <c r="O9326" s="9"/>
      <c r="P9326" s="9"/>
      <c r="R9326" s="9"/>
      <c r="U9326" s="9"/>
    </row>
    <row r="9327" spans="3:21">
      <c r="C9327" s="9"/>
      <c r="F9327" s="9"/>
      <c r="G9327" s="9"/>
      <c r="I9327" s="9"/>
      <c r="L9327" s="9"/>
      <c r="O9327" s="9"/>
      <c r="P9327" s="9"/>
      <c r="R9327" s="9"/>
      <c r="U9327" s="9"/>
    </row>
    <row r="9328" spans="3:21">
      <c r="C9328" s="9"/>
      <c r="F9328" s="9"/>
      <c r="G9328" s="9"/>
      <c r="I9328" s="9"/>
      <c r="L9328" s="9"/>
      <c r="O9328" s="9"/>
      <c r="P9328" s="9"/>
      <c r="R9328" s="9"/>
      <c r="U9328" s="9"/>
    </row>
    <row r="9329" spans="3:21">
      <c r="C9329" s="9"/>
      <c r="F9329" s="9"/>
      <c r="G9329" s="9"/>
      <c r="I9329" s="9"/>
      <c r="L9329" s="9"/>
      <c r="O9329" s="9"/>
      <c r="P9329" s="9"/>
      <c r="R9329" s="9"/>
      <c r="U9329" s="9"/>
    </row>
    <row r="9330" spans="3:21">
      <c r="C9330" s="9"/>
      <c r="F9330" s="9"/>
      <c r="G9330" s="9"/>
      <c r="I9330" s="9"/>
      <c r="L9330" s="9"/>
      <c r="O9330" s="9"/>
      <c r="P9330" s="9"/>
      <c r="R9330" s="9"/>
      <c r="U9330" s="9"/>
    </row>
    <row r="9331" spans="3:21">
      <c r="C9331" s="9"/>
      <c r="F9331" s="9"/>
      <c r="G9331" s="9"/>
      <c r="I9331" s="9"/>
      <c r="L9331" s="9"/>
      <c r="O9331" s="9"/>
      <c r="P9331" s="9"/>
      <c r="R9331" s="9"/>
      <c r="U9331" s="9"/>
    </row>
    <row r="9332" spans="3:21">
      <c r="C9332" s="9"/>
      <c r="F9332" s="9"/>
      <c r="G9332" s="9"/>
      <c r="I9332" s="9"/>
      <c r="L9332" s="9"/>
      <c r="O9332" s="9"/>
      <c r="P9332" s="9"/>
      <c r="R9332" s="9"/>
      <c r="U9332" s="9"/>
    </row>
    <row r="9333" spans="3:21">
      <c r="C9333" s="9"/>
      <c r="F9333" s="9"/>
      <c r="G9333" s="9"/>
      <c r="I9333" s="9"/>
      <c r="L9333" s="9"/>
      <c r="O9333" s="9"/>
      <c r="P9333" s="9"/>
      <c r="R9333" s="9"/>
      <c r="U9333" s="9"/>
    </row>
    <row r="9334" spans="3:21">
      <c r="C9334" s="9"/>
      <c r="F9334" s="9"/>
      <c r="G9334" s="9"/>
      <c r="I9334" s="9"/>
      <c r="L9334" s="9"/>
      <c r="O9334" s="9"/>
      <c r="P9334" s="9"/>
      <c r="R9334" s="9"/>
      <c r="U9334" s="9"/>
    </row>
    <row r="9335" spans="3:21">
      <c r="C9335" s="9"/>
      <c r="F9335" s="9"/>
      <c r="G9335" s="9"/>
      <c r="I9335" s="9"/>
      <c r="L9335" s="9"/>
      <c r="O9335" s="9"/>
      <c r="P9335" s="9"/>
      <c r="R9335" s="9"/>
      <c r="U9335" s="9"/>
    </row>
    <row r="9336" spans="3:21">
      <c r="C9336" s="9"/>
      <c r="F9336" s="9"/>
      <c r="G9336" s="9"/>
      <c r="I9336" s="9"/>
      <c r="L9336" s="9"/>
      <c r="O9336" s="9"/>
      <c r="P9336" s="9"/>
      <c r="R9336" s="9"/>
      <c r="U9336" s="9"/>
    </row>
    <row r="9337" spans="3:21">
      <c r="C9337" s="9"/>
      <c r="F9337" s="9"/>
      <c r="G9337" s="9"/>
      <c r="I9337" s="9"/>
      <c r="L9337" s="9"/>
      <c r="O9337" s="9"/>
      <c r="P9337" s="9"/>
      <c r="R9337" s="9"/>
      <c r="U9337" s="9"/>
    </row>
    <row r="9338" spans="3:21">
      <c r="C9338" s="9"/>
      <c r="F9338" s="9"/>
      <c r="G9338" s="9"/>
      <c r="I9338" s="9"/>
      <c r="L9338" s="9"/>
      <c r="O9338" s="9"/>
      <c r="P9338" s="9"/>
      <c r="R9338" s="9"/>
      <c r="U9338" s="9"/>
    </row>
    <row r="9339" spans="3:21">
      <c r="C9339" s="9"/>
      <c r="F9339" s="9"/>
      <c r="G9339" s="9"/>
      <c r="I9339" s="9"/>
      <c r="L9339" s="9"/>
      <c r="O9339" s="9"/>
      <c r="P9339" s="9"/>
      <c r="R9339" s="9"/>
      <c r="U9339" s="9"/>
    </row>
    <row r="9340" spans="3:21">
      <c r="C9340" s="9"/>
      <c r="F9340" s="9"/>
      <c r="G9340" s="9"/>
      <c r="I9340" s="9"/>
      <c r="L9340" s="9"/>
      <c r="O9340" s="9"/>
      <c r="P9340" s="9"/>
      <c r="R9340" s="9"/>
      <c r="U9340" s="9"/>
    </row>
    <row r="9341" spans="3:21">
      <c r="C9341" s="9"/>
      <c r="F9341" s="9"/>
      <c r="G9341" s="9"/>
      <c r="I9341" s="9"/>
      <c r="L9341" s="9"/>
      <c r="O9341" s="9"/>
      <c r="P9341" s="9"/>
      <c r="R9341" s="9"/>
      <c r="U9341" s="9"/>
    </row>
    <row r="9342" spans="3:21">
      <c r="C9342" s="9"/>
      <c r="F9342" s="9"/>
      <c r="G9342" s="9"/>
      <c r="I9342" s="9"/>
      <c r="L9342" s="9"/>
      <c r="O9342" s="9"/>
      <c r="P9342" s="9"/>
      <c r="R9342" s="9"/>
      <c r="U9342" s="9"/>
    </row>
    <row r="9343" spans="3:21">
      <c r="C9343" s="9"/>
      <c r="F9343" s="9"/>
      <c r="G9343" s="9"/>
      <c r="I9343" s="9"/>
      <c r="L9343" s="9"/>
      <c r="O9343" s="9"/>
      <c r="P9343" s="9"/>
      <c r="R9343" s="9"/>
      <c r="U9343" s="9"/>
    </row>
    <row r="9344" spans="3:21">
      <c r="C9344" s="9"/>
      <c r="F9344" s="9"/>
      <c r="G9344" s="9"/>
      <c r="I9344" s="9"/>
      <c r="L9344" s="9"/>
      <c r="O9344" s="9"/>
      <c r="P9344" s="9"/>
      <c r="R9344" s="9"/>
      <c r="U9344" s="9"/>
    </row>
    <row r="9345" spans="3:21">
      <c r="C9345" s="9"/>
      <c r="F9345" s="9"/>
      <c r="G9345" s="9"/>
      <c r="I9345" s="9"/>
      <c r="L9345" s="9"/>
      <c r="O9345" s="9"/>
      <c r="P9345" s="9"/>
      <c r="R9345" s="9"/>
      <c r="U9345" s="9"/>
    </row>
    <row r="9346" spans="3:21">
      <c r="C9346" s="9"/>
      <c r="F9346" s="9"/>
      <c r="G9346" s="9"/>
      <c r="I9346" s="9"/>
      <c r="L9346" s="9"/>
      <c r="O9346" s="9"/>
      <c r="P9346" s="9"/>
      <c r="R9346" s="9"/>
      <c r="U9346" s="9"/>
    </row>
    <row r="9347" spans="3:21">
      <c r="C9347" s="9"/>
      <c r="F9347" s="9"/>
      <c r="G9347" s="9"/>
      <c r="I9347" s="9"/>
      <c r="L9347" s="9"/>
      <c r="O9347" s="9"/>
      <c r="P9347" s="9"/>
      <c r="R9347" s="9"/>
      <c r="U9347" s="9"/>
    </row>
    <row r="9348" spans="3:21">
      <c r="C9348" s="9"/>
      <c r="F9348" s="9"/>
      <c r="G9348" s="9"/>
      <c r="I9348" s="9"/>
      <c r="L9348" s="9"/>
      <c r="O9348" s="9"/>
      <c r="P9348" s="9"/>
      <c r="R9348" s="9"/>
      <c r="U9348" s="9"/>
    </row>
    <row r="9349" spans="3:21">
      <c r="C9349" s="9"/>
      <c r="F9349" s="9"/>
      <c r="G9349" s="9"/>
      <c r="I9349" s="9"/>
      <c r="L9349" s="9"/>
      <c r="O9349" s="9"/>
      <c r="P9349" s="9"/>
      <c r="R9349" s="9"/>
      <c r="U9349" s="9"/>
    </row>
    <row r="9350" spans="3:21">
      <c r="C9350" s="9"/>
      <c r="F9350" s="9"/>
      <c r="G9350" s="9"/>
      <c r="I9350" s="9"/>
      <c r="L9350" s="9"/>
      <c r="O9350" s="9"/>
      <c r="P9350" s="9"/>
      <c r="R9350" s="9"/>
      <c r="U9350" s="9"/>
    </row>
    <row r="9351" spans="3:21">
      <c r="C9351" s="9"/>
      <c r="F9351" s="9"/>
      <c r="G9351" s="9"/>
      <c r="I9351" s="9"/>
      <c r="L9351" s="9"/>
      <c r="O9351" s="9"/>
      <c r="P9351" s="9"/>
      <c r="R9351" s="9"/>
      <c r="U9351" s="9"/>
    </row>
    <row r="9352" spans="3:21">
      <c r="C9352" s="9"/>
      <c r="F9352" s="9"/>
      <c r="G9352" s="9"/>
      <c r="I9352" s="9"/>
      <c r="L9352" s="9"/>
      <c r="O9352" s="9"/>
      <c r="P9352" s="9"/>
      <c r="R9352" s="9"/>
      <c r="U9352" s="9"/>
    </row>
    <row r="9353" spans="3:21">
      <c r="C9353" s="9"/>
      <c r="F9353" s="9"/>
      <c r="G9353" s="9"/>
      <c r="I9353" s="9"/>
      <c r="L9353" s="9"/>
      <c r="O9353" s="9"/>
      <c r="P9353" s="9"/>
      <c r="R9353" s="9"/>
      <c r="U9353" s="9"/>
    </row>
    <row r="9354" spans="3:21">
      <c r="C9354" s="9"/>
      <c r="F9354" s="9"/>
      <c r="G9354" s="9"/>
      <c r="I9354" s="9"/>
      <c r="L9354" s="9"/>
      <c r="O9354" s="9"/>
      <c r="P9354" s="9"/>
      <c r="R9354" s="9"/>
      <c r="U9354" s="9"/>
    </row>
    <row r="9355" spans="3:21">
      <c r="C9355" s="9"/>
      <c r="F9355" s="9"/>
      <c r="G9355" s="9"/>
      <c r="I9355" s="9"/>
      <c r="L9355" s="9"/>
      <c r="O9355" s="9"/>
      <c r="P9355" s="9"/>
      <c r="R9355" s="9"/>
      <c r="U9355" s="9"/>
    </row>
    <row r="9356" spans="3:21">
      <c r="C9356" s="9"/>
      <c r="F9356" s="9"/>
      <c r="G9356" s="9"/>
      <c r="I9356" s="9"/>
      <c r="L9356" s="9"/>
      <c r="O9356" s="9"/>
      <c r="P9356" s="9"/>
      <c r="R9356" s="9"/>
      <c r="U9356" s="9"/>
    </row>
    <row r="9357" spans="3:21">
      <c r="C9357" s="9"/>
      <c r="F9357" s="9"/>
      <c r="G9357" s="9"/>
      <c r="I9357" s="9"/>
      <c r="L9357" s="9"/>
      <c r="O9357" s="9"/>
      <c r="P9357" s="9"/>
      <c r="R9357" s="9"/>
      <c r="U9357" s="9"/>
    </row>
    <row r="9358" spans="3:21">
      <c r="C9358" s="9"/>
      <c r="F9358" s="9"/>
      <c r="G9358" s="9"/>
      <c r="I9358" s="9"/>
      <c r="L9358" s="9"/>
      <c r="O9358" s="9"/>
      <c r="P9358" s="9"/>
      <c r="R9358" s="9"/>
      <c r="U9358" s="9"/>
    </row>
    <row r="9359" spans="3:21">
      <c r="C9359" s="9"/>
      <c r="F9359" s="9"/>
      <c r="G9359" s="9"/>
      <c r="I9359" s="9"/>
      <c r="L9359" s="9"/>
      <c r="O9359" s="9"/>
      <c r="P9359" s="9"/>
      <c r="R9359" s="9"/>
      <c r="U9359" s="9"/>
    </row>
    <row r="9360" spans="3:21">
      <c r="C9360" s="9"/>
      <c r="F9360" s="9"/>
      <c r="G9360" s="9"/>
      <c r="I9360" s="9"/>
      <c r="L9360" s="9"/>
      <c r="O9360" s="9"/>
      <c r="P9360" s="9"/>
      <c r="R9360" s="9"/>
      <c r="U9360" s="9"/>
    </row>
    <row r="9361" spans="3:21">
      <c r="C9361" s="9"/>
      <c r="F9361" s="9"/>
      <c r="G9361" s="9"/>
      <c r="I9361" s="9"/>
      <c r="L9361" s="9"/>
      <c r="O9361" s="9"/>
      <c r="P9361" s="9"/>
      <c r="R9361" s="9"/>
      <c r="U9361" s="9"/>
    </row>
    <row r="9362" spans="3:21">
      <c r="C9362" s="9"/>
      <c r="F9362" s="9"/>
      <c r="G9362" s="9"/>
      <c r="I9362" s="9"/>
      <c r="L9362" s="9"/>
      <c r="O9362" s="9"/>
      <c r="P9362" s="9"/>
      <c r="R9362" s="9"/>
      <c r="U9362" s="9"/>
    </row>
    <row r="9363" spans="3:21">
      <c r="C9363" s="9"/>
      <c r="F9363" s="9"/>
      <c r="G9363" s="9"/>
      <c r="I9363" s="9"/>
      <c r="L9363" s="9"/>
      <c r="O9363" s="9"/>
      <c r="P9363" s="9"/>
      <c r="R9363" s="9"/>
      <c r="U9363" s="9"/>
    </row>
    <row r="9364" spans="3:21">
      <c r="C9364" s="9"/>
      <c r="F9364" s="9"/>
      <c r="G9364" s="9"/>
      <c r="I9364" s="9"/>
      <c r="L9364" s="9"/>
      <c r="O9364" s="9"/>
      <c r="P9364" s="9"/>
      <c r="R9364" s="9"/>
      <c r="U9364" s="9"/>
    </row>
    <row r="9365" spans="3:21">
      <c r="C9365" s="9"/>
      <c r="F9365" s="9"/>
      <c r="G9365" s="9"/>
      <c r="I9365" s="9"/>
      <c r="L9365" s="9"/>
      <c r="O9365" s="9"/>
      <c r="P9365" s="9"/>
      <c r="R9365" s="9"/>
      <c r="U9365" s="9"/>
    </row>
    <row r="9366" spans="3:21">
      <c r="C9366" s="9"/>
      <c r="F9366" s="9"/>
      <c r="G9366" s="9"/>
      <c r="I9366" s="9"/>
      <c r="L9366" s="9"/>
      <c r="O9366" s="9"/>
      <c r="P9366" s="9"/>
      <c r="R9366" s="9"/>
      <c r="U9366" s="9"/>
    </row>
    <row r="9367" spans="3:21">
      <c r="C9367" s="9"/>
      <c r="F9367" s="9"/>
      <c r="G9367" s="9"/>
      <c r="I9367" s="9"/>
      <c r="L9367" s="9"/>
      <c r="O9367" s="9"/>
      <c r="P9367" s="9"/>
      <c r="R9367" s="9"/>
      <c r="U9367" s="9"/>
    </row>
    <row r="9368" spans="3:21">
      <c r="C9368" s="9"/>
      <c r="F9368" s="9"/>
      <c r="G9368" s="9"/>
      <c r="I9368" s="9"/>
      <c r="L9368" s="9"/>
      <c r="O9368" s="9"/>
      <c r="P9368" s="9"/>
      <c r="R9368" s="9"/>
      <c r="U9368" s="9"/>
    </row>
    <row r="9369" spans="3:21">
      <c r="C9369" s="9"/>
      <c r="F9369" s="9"/>
      <c r="G9369" s="9"/>
      <c r="I9369" s="9"/>
      <c r="L9369" s="9"/>
      <c r="O9369" s="9"/>
      <c r="P9369" s="9"/>
      <c r="R9369" s="9"/>
      <c r="U9369" s="9"/>
    </row>
    <row r="9370" spans="3:21">
      <c r="C9370" s="9"/>
      <c r="F9370" s="9"/>
      <c r="G9370" s="9"/>
      <c r="I9370" s="9"/>
      <c r="L9370" s="9"/>
      <c r="O9370" s="9"/>
      <c r="P9370" s="9"/>
      <c r="R9370" s="9"/>
      <c r="U9370" s="9"/>
    </row>
    <row r="9371" spans="3:21">
      <c r="C9371" s="9"/>
      <c r="F9371" s="9"/>
      <c r="G9371" s="9"/>
      <c r="I9371" s="9"/>
      <c r="L9371" s="9"/>
      <c r="O9371" s="9"/>
      <c r="P9371" s="9"/>
      <c r="R9371" s="9"/>
      <c r="U9371" s="9"/>
    </row>
    <row r="9372" spans="3:21">
      <c r="C9372" s="9"/>
      <c r="F9372" s="9"/>
      <c r="G9372" s="9"/>
      <c r="I9372" s="9"/>
      <c r="L9372" s="9"/>
      <c r="O9372" s="9"/>
      <c r="P9372" s="9"/>
      <c r="R9372" s="9"/>
      <c r="U9372" s="9"/>
    </row>
    <row r="9373" spans="3:21">
      <c r="C9373" s="9"/>
      <c r="F9373" s="9"/>
      <c r="G9373" s="9"/>
      <c r="I9373" s="9"/>
      <c r="L9373" s="9"/>
      <c r="O9373" s="9"/>
      <c r="P9373" s="9"/>
      <c r="R9373" s="9"/>
      <c r="U9373" s="9"/>
    </row>
    <row r="9374" spans="3:21">
      <c r="C9374" s="9"/>
      <c r="F9374" s="9"/>
      <c r="G9374" s="9"/>
      <c r="I9374" s="9"/>
      <c r="L9374" s="9"/>
      <c r="O9374" s="9"/>
      <c r="P9374" s="9"/>
      <c r="R9374" s="9"/>
      <c r="U9374" s="9"/>
    </row>
    <row r="9375" spans="3:21">
      <c r="C9375" s="9"/>
      <c r="F9375" s="9"/>
      <c r="G9375" s="9"/>
      <c r="I9375" s="9"/>
      <c r="L9375" s="9"/>
      <c r="O9375" s="9"/>
      <c r="P9375" s="9"/>
      <c r="R9375" s="9"/>
      <c r="U9375" s="9"/>
    </row>
    <row r="9376" spans="3:21">
      <c r="C9376" s="9"/>
      <c r="F9376" s="9"/>
      <c r="G9376" s="9"/>
      <c r="I9376" s="9"/>
      <c r="L9376" s="9"/>
      <c r="O9376" s="9"/>
      <c r="P9376" s="9"/>
      <c r="R9376" s="9"/>
      <c r="U9376" s="9"/>
    </row>
    <row r="9377" spans="3:21">
      <c r="C9377" s="9"/>
      <c r="F9377" s="9"/>
      <c r="G9377" s="9"/>
      <c r="I9377" s="9"/>
      <c r="L9377" s="9"/>
      <c r="O9377" s="9"/>
      <c r="P9377" s="9"/>
      <c r="R9377" s="9"/>
      <c r="U9377" s="9"/>
    </row>
    <row r="9378" spans="3:21">
      <c r="C9378" s="9"/>
      <c r="F9378" s="9"/>
      <c r="G9378" s="9"/>
      <c r="I9378" s="9"/>
      <c r="L9378" s="9"/>
      <c r="O9378" s="9"/>
      <c r="P9378" s="9"/>
      <c r="R9378" s="9"/>
      <c r="U9378" s="9"/>
    </row>
    <row r="9379" spans="3:21">
      <c r="C9379" s="9"/>
      <c r="F9379" s="9"/>
      <c r="G9379" s="9"/>
      <c r="I9379" s="9"/>
      <c r="L9379" s="9"/>
      <c r="O9379" s="9"/>
      <c r="P9379" s="9"/>
      <c r="R9379" s="9"/>
      <c r="U9379" s="9"/>
    </row>
    <row r="9380" spans="3:21">
      <c r="C9380" s="9"/>
      <c r="F9380" s="9"/>
      <c r="G9380" s="9"/>
      <c r="I9380" s="9"/>
      <c r="L9380" s="9"/>
      <c r="O9380" s="9"/>
      <c r="P9380" s="9"/>
      <c r="R9380" s="9"/>
      <c r="U9380" s="9"/>
    </row>
    <row r="9381" spans="3:21">
      <c r="C9381" s="9"/>
      <c r="F9381" s="9"/>
      <c r="G9381" s="9"/>
      <c r="I9381" s="9"/>
      <c r="L9381" s="9"/>
      <c r="O9381" s="9"/>
      <c r="P9381" s="9"/>
      <c r="R9381" s="9"/>
      <c r="U9381" s="9"/>
    </row>
    <row r="9382" spans="3:21">
      <c r="C9382" s="9"/>
      <c r="F9382" s="9"/>
      <c r="G9382" s="9"/>
      <c r="I9382" s="9"/>
      <c r="L9382" s="9"/>
      <c r="O9382" s="9"/>
      <c r="P9382" s="9"/>
      <c r="R9382" s="9"/>
      <c r="U9382" s="9"/>
    </row>
    <row r="9383" spans="3:21">
      <c r="C9383" s="9"/>
      <c r="F9383" s="9"/>
      <c r="G9383" s="9"/>
      <c r="I9383" s="9"/>
      <c r="L9383" s="9"/>
      <c r="O9383" s="9"/>
      <c r="P9383" s="9"/>
      <c r="R9383" s="9"/>
      <c r="U9383" s="9"/>
    </row>
    <row r="9384" spans="3:21">
      <c r="C9384" s="9"/>
      <c r="F9384" s="9"/>
      <c r="G9384" s="9"/>
      <c r="I9384" s="9"/>
      <c r="L9384" s="9"/>
      <c r="O9384" s="9"/>
      <c r="P9384" s="9"/>
      <c r="R9384" s="9"/>
      <c r="U9384" s="9"/>
    </row>
    <row r="9385" spans="3:21">
      <c r="C9385" s="9"/>
      <c r="F9385" s="9"/>
      <c r="G9385" s="9"/>
      <c r="I9385" s="9"/>
      <c r="L9385" s="9"/>
      <c r="O9385" s="9"/>
      <c r="P9385" s="9"/>
      <c r="R9385" s="9"/>
      <c r="U9385" s="9"/>
    </row>
    <row r="9386" spans="3:21">
      <c r="C9386" s="9"/>
      <c r="F9386" s="9"/>
      <c r="G9386" s="9"/>
      <c r="I9386" s="9"/>
      <c r="L9386" s="9"/>
      <c r="O9386" s="9"/>
      <c r="P9386" s="9"/>
      <c r="R9386" s="9"/>
      <c r="U9386" s="9"/>
    </row>
    <row r="9387" spans="3:21">
      <c r="C9387" s="9"/>
      <c r="F9387" s="9"/>
      <c r="G9387" s="9"/>
      <c r="I9387" s="9"/>
      <c r="L9387" s="9"/>
      <c r="O9387" s="9"/>
      <c r="P9387" s="9"/>
      <c r="R9387" s="9"/>
      <c r="U9387" s="9"/>
    </row>
    <row r="9388" spans="3:21">
      <c r="C9388" s="9"/>
      <c r="F9388" s="9"/>
      <c r="G9388" s="9"/>
      <c r="I9388" s="9"/>
      <c r="L9388" s="9"/>
      <c r="O9388" s="9"/>
      <c r="P9388" s="9"/>
      <c r="R9388" s="9"/>
      <c r="U9388" s="9"/>
    </row>
    <row r="9389" spans="3:21">
      <c r="C9389" s="9"/>
      <c r="F9389" s="9"/>
      <c r="G9389" s="9"/>
      <c r="I9389" s="9"/>
      <c r="L9389" s="9"/>
      <c r="O9389" s="9"/>
      <c r="P9389" s="9"/>
      <c r="R9389" s="9"/>
      <c r="U9389" s="9"/>
    </row>
    <row r="9390" spans="3:21">
      <c r="C9390" s="9"/>
      <c r="F9390" s="9"/>
      <c r="G9390" s="9"/>
      <c r="I9390" s="9"/>
      <c r="L9390" s="9"/>
      <c r="O9390" s="9"/>
      <c r="P9390" s="9"/>
      <c r="R9390" s="9"/>
      <c r="U9390" s="9"/>
    </row>
    <row r="9391" spans="3:21">
      <c r="C9391" s="9"/>
      <c r="F9391" s="9"/>
      <c r="G9391" s="9"/>
      <c r="I9391" s="9"/>
      <c r="L9391" s="9"/>
      <c r="O9391" s="9"/>
      <c r="P9391" s="9"/>
      <c r="R9391" s="9"/>
      <c r="U9391" s="9"/>
    </row>
    <row r="9392" spans="3:21">
      <c r="C9392" s="9"/>
      <c r="F9392" s="9"/>
      <c r="G9392" s="9"/>
      <c r="I9392" s="9"/>
      <c r="L9392" s="9"/>
      <c r="O9392" s="9"/>
      <c r="P9392" s="9"/>
      <c r="R9392" s="9"/>
      <c r="U9392" s="9"/>
    </row>
    <row r="9393" spans="3:21">
      <c r="C9393" s="9"/>
      <c r="F9393" s="9"/>
      <c r="G9393" s="9"/>
      <c r="I9393" s="9"/>
      <c r="L9393" s="9"/>
      <c r="O9393" s="9"/>
      <c r="P9393" s="9"/>
      <c r="R9393" s="9"/>
      <c r="U9393" s="9"/>
    </row>
    <row r="9394" spans="3:21">
      <c r="C9394" s="9"/>
      <c r="F9394" s="9"/>
      <c r="G9394" s="9"/>
      <c r="I9394" s="9"/>
      <c r="L9394" s="9"/>
      <c r="O9394" s="9"/>
      <c r="P9394" s="9"/>
      <c r="R9394" s="9"/>
      <c r="U9394" s="9"/>
    </row>
    <row r="9395" spans="3:21">
      <c r="C9395" s="9"/>
      <c r="F9395" s="9"/>
      <c r="G9395" s="9"/>
      <c r="I9395" s="9"/>
      <c r="L9395" s="9"/>
      <c r="O9395" s="9"/>
      <c r="P9395" s="9"/>
      <c r="R9395" s="9"/>
      <c r="U9395" s="9"/>
    </row>
    <row r="9396" spans="3:21">
      <c r="C9396" s="9"/>
      <c r="F9396" s="9"/>
      <c r="G9396" s="9"/>
      <c r="I9396" s="9"/>
      <c r="L9396" s="9"/>
      <c r="O9396" s="9"/>
      <c r="P9396" s="9"/>
      <c r="R9396" s="9"/>
      <c r="U9396" s="9"/>
    </row>
    <row r="9397" spans="3:21">
      <c r="C9397" s="9"/>
      <c r="F9397" s="9"/>
      <c r="G9397" s="9"/>
      <c r="I9397" s="9"/>
      <c r="L9397" s="9"/>
      <c r="O9397" s="9"/>
      <c r="P9397" s="9"/>
      <c r="R9397" s="9"/>
      <c r="U9397" s="9"/>
    </row>
    <row r="9398" spans="3:21">
      <c r="C9398" s="9"/>
      <c r="F9398" s="9"/>
      <c r="G9398" s="9"/>
      <c r="I9398" s="9"/>
      <c r="L9398" s="9"/>
      <c r="O9398" s="9"/>
      <c r="P9398" s="9"/>
      <c r="R9398" s="9"/>
      <c r="U9398" s="9"/>
    </row>
    <row r="9399" spans="3:21">
      <c r="C9399" s="9"/>
      <c r="F9399" s="9"/>
      <c r="G9399" s="9"/>
      <c r="I9399" s="9"/>
      <c r="L9399" s="9"/>
      <c r="O9399" s="9"/>
      <c r="P9399" s="9"/>
      <c r="R9399" s="9"/>
      <c r="U9399" s="9"/>
    </row>
    <row r="9400" spans="3:21">
      <c r="C9400" s="9"/>
      <c r="F9400" s="9"/>
      <c r="G9400" s="9"/>
      <c r="I9400" s="9"/>
      <c r="L9400" s="9"/>
      <c r="O9400" s="9"/>
      <c r="P9400" s="9"/>
      <c r="R9400" s="9"/>
      <c r="U9400" s="9"/>
    </row>
    <row r="9401" spans="3:21">
      <c r="C9401" s="9"/>
      <c r="F9401" s="9"/>
      <c r="G9401" s="9"/>
      <c r="I9401" s="9"/>
      <c r="L9401" s="9"/>
      <c r="O9401" s="9"/>
      <c r="P9401" s="9"/>
      <c r="R9401" s="9"/>
      <c r="U9401" s="9"/>
    </row>
    <row r="9402" spans="3:21">
      <c r="C9402" s="9"/>
      <c r="F9402" s="9"/>
      <c r="G9402" s="9"/>
      <c r="I9402" s="9"/>
      <c r="L9402" s="9"/>
      <c r="O9402" s="9"/>
      <c r="P9402" s="9"/>
      <c r="R9402" s="9"/>
      <c r="U9402" s="9"/>
    </row>
    <row r="9403" spans="3:21">
      <c r="C9403" s="9"/>
      <c r="F9403" s="9"/>
      <c r="G9403" s="9"/>
      <c r="I9403" s="9"/>
      <c r="L9403" s="9"/>
      <c r="O9403" s="9"/>
      <c r="P9403" s="9"/>
      <c r="R9403" s="9"/>
      <c r="U9403" s="9"/>
    </row>
    <row r="9404" spans="3:21">
      <c r="C9404" s="9"/>
      <c r="F9404" s="9"/>
      <c r="G9404" s="9"/>
      <c r="I9404" s="9"/>
      <c r="L9404" s="9"/>
      <c r="O9404" s="9"/>
      <c r="P9404" s="9"/>
      <c r="R9404" s="9"/>
      <c r="U9404" s="9"/>
    </row>
    <row r="9405" spans="3:21">
      <c r="C9405" s="9"/>
      <c r="F9405" s="9"/>
      <c r="G9405" s="9"/>
      <c r="I9405" s="9"/>
      <c r="L9405" s="9"/>
      <c r="O9405" s="9"/>
      <c r="P9405" s="9"/>
      <c r="R9405" s="9"/>
      <c r="U9405" s="9"/>
    </row>
    <row r="9406" spans="3:21">
      <c r="C9406" s="9"/>
      <c r="F9406" s="9"/>
      <c r="G9406" s="9"/>
      <c r="I9406" s="9"/>
      <c r="L9406" s="9"/>
      <c r="O9406" s="9"/>
      <c r="P9406" s="9"/>
      <c r="R9406" s="9"/>
      <c r="U9406" s="9"/>
    </row>
    <row r="9407" spans="3:21">
      <c r="C9407" s="9"/>
      <c r="F9407" s="9"/>
      <c r="G9407" s="9"/>
      <c r="I9407" s="9"/>
      <c r="L9407" s="9"/>
      <c r="O9407" s="9"/>
      <c r="P9407" s="9"/>
      <c r="R9407" s="9"/>
      <c r="U9407" s="9"/>
    </row>
    <row r="9408" spans="3:21">
      <c r="C9408" s="9"/>
      <c r="F9408" s="9"/>
      <c r="G9408" s="9"/>
      <c r="I9408" s="9"/>
      <c r="L9408" s="9"/>
      <c r="O9408" s="9"/>
      <c r="P9408" s="9"/>
      <c r="R9408" s="9"/>
      <c r="U9408" s="9"/>
    </row>
    <row r="9409" spans="3:21">
      <c r="C9409" s="9"/>
      <c r="F9409" s="9"/>
      <c r="G9409" s="9"/>
      <c r="I9409" s="9"/>
      <c r="L9409" s="9"/>
      <c r="O9409" s="9"/>
      <c r="P9409" s="9"/>
      <c r="R9409" s="9"/>
      <c r="U9409" s="9"/>
    </row>
    <row r="9410" spans="3:21">
      <c r="C9410" s="9"/>
      <c r="F9410" s="9"/>
      <c r="G9410" s="9"/>
      <c r="I9410" s="9"/>
      <c r="L9410" s="9"/>
      <c r="O9410" s="9"/>
      <c r="P9410" s="9"/>
      <c r="R9410" s="9"/>
      <c r="U9410" s="9"/>
    </row>
    <row r="9411" spans="3:21">
      <c r="C9411" s="9"/>
      <c r="F9411" s="9"/>
      <c r="G9411" s="9"/>
      <c r="I9411" s="9"/>
      <c r="L9411" s="9"/>
      <c r="O9411" s="9"/>
      <c r="P9411" s="9"/>
      <c r="R9411" s="9"/>
      <c r="U9411" s="9"/>
    </row>
    <row r="9412" spans="3:21">
      <c r="C9412" s="9"/>
      <c r="F9412" s="9"/>
      <c r="G9412" s="9"/>
      <c r="I9412" s="9"/>
      <c r="L9412" s="9"/>
      <c r="O9412" s="9"/>
      <c r="P9412" s="9"/>
      <c r="R9412" s="9"/>
      <c r="U9412" s="9"/>
    </row>
    <row r="9413" spans="3:21">
      <c r="C9413" s="9"/>
      <c r="F9413" s="9"/>
      <c r="G9413" s="9"/>
      <c r="I9413" s="9"/>
      <c r="L9413" s="9"/>
      <c r="O9413" s="9"/>
      <c r="P9413" s="9"/>
      <c r="R9413" s="9"/>
      <c r="U9413" s="9"/>
    </row>
    <row r="9414" spans="3:21">
      <c r="C9414" s="9"/>
      <c r="F9414" s="9"/>
      <c r="G9414" s="9"/>
      <c r="I9414" s="9"/>
      <c r="L9414" s="9"/>
      <c r="O9414" s="9"/>
      <c r="P9414" s="9"/>
      <c r="R9414" s="9"/>
      <c r="U9414" s="9"/>
    </row>
    <row r="9415" spans="3:21">
      <c r="C9415" s="9"/>
      <c r="F9415" s="9"/>
      <c r="G9415" s="9"/>
      <c r="I9415" s="9"/>
      <c r="L9415" s="9"/>
      <c r="O9415" s="9"/>
      <c r="P9415" s="9"/>
      <c r="R9415" s="9"/>
      <c r="U9415" s="9"/>
    </row>
    <row r="9416" spans="3:21">
      <c r="C9416" s="9"/>
      <c r="F9416" s="9"/>
      <c r="G9416" s="9"/>
      <c r="I9416" s="9"/>
      <c r="L9416" s="9"/>
      <c r="O9416" s="9"/>
      <c r="P9416" s="9"/>
      <c r="R9416" s="9"/>
      <c r="U9416" s="9"/>
    </row>
    <row r="9417" spans="3:21">
      <c r="C9417" s="9"/>
      <c r="F9417" s="9"/>
      <c r="G9417" s="9"/>
      <c r="I9417" s="9"/>
      <c r="L9417" s="9"/>
      <c r="O9417" s="9"/>
      <c r="P9417" s="9"/>
      <c r="R9417" s="9"/>
      <c r="U9417" s="9"/>
    </row>
    <row r="9418" spans="3:21">
      <c r="C9418" s="9"/>
      <c r="F9418" s="9"/>
      <c r="G9418" s="9"/>
      <c r="I9418" s="9"/>
      <c r="L9418" s="9"/>
      <c r="O9418" s="9"/>
      <c r="P9418" s="9"/>
      <c r="R9418" s="9"/>
      <c r="U9418" s="9"/>
    </row>
    <row r="9419" spans="3:21">
      <c r="C9419" s="9"/>
      <c r="F9419" s="9"/>
      <c r="G9419" s="9"/>
      <c r="I9419" s="9"/>
      <c r="L9419" s="9"/>
      <c r="O9419" s="9"/>
      <c r="P9419" s="9"/>
      <c r="R9419" s="9"/>
      <c r="U9419" s="9"/>
    </row>
    <row r="9420" spans="3:21">
      <c r="C9420" s="9"/>
      <c r="F9420" s="9"/>
      <c r="G9420" s="9"/>
      <c r="I9420" s="9"/>
      <c r="L9420" s="9"/>
      <c r="O9420" s="9"/>
      <c r="P9420" s="9"/>
      <c r="R9420" s="9"/>
      <c r="U9420" s="9"/>
    </row>
    <row r="9421" spans="3:21">
      <c r="C9421" s="9"/>
      <c r="F9421" s="9"/>
      <c r="G9421" s="9"/>
      <c r="I9421" s="9"/>
      <c r="L9421" s="9"/>
      <c r="O9421" s="9"/>
      <c r="P9421" s="9"/>
      <c r="R9421" s="9"/>
      <c r="U9421" s="9"/>
    </row>
    <row r="9422" spans="3:21">
      <c r="C9422" s="9"/>
      <c r="F9422" s="9"/>
      <c r="G9422" s="9"/>
      <c r="I9422" s="9"/>
      <c r="L9422" s="9"/>
      <c r="O9422" s="9"/>
      <c r="P9422" s="9"/>
      <c r="R9422" s="9"/>
      <c r="U9422" s="9"/>
    </row>
    <row r="9423" spans="3:21">
      <c r="C9423" s="9"/>
      <c r="F9423" s="9"/>
      <c r="G9423" s="9"/>
      <c r="I9423" s="9"/>
      <c r="L9423" s="9"/>
      <c r="O9423" s="9"/>
      <c r="P9423" s="9"/>
      <c r="R9423" s="9"/>
      <c r="U9423" s="9"/>
    </row>
    <row r="9424" spans="3:21">
      <c r="C9424" s="9"/>
      <c r="F9424" s="9"/>
      <c r="G9424" s="9"/>
      <c r="I9424" s="9"/>
      <c r="L9424" s="9"/>
      <c r="O9424" s="9"/>
      <c r="P9424" s="9"/>
      <c r="R9424" s="9"/>
      <c r="U9424" s="9"/>
    </row>
    <row r="9425" spans="3:21">
      <c r="C9425" s="9"/>
      <c r="F9425" s="9"/>
      <c r="G9425" s="9"/>
      <c r="I9425" s="9"/>
      <c r="L9425" s="9"/>
      <c r="O9425" s="9"/>
      <c r="P9425" s="9"/>
      <c r="R9425" s="9"/>
      <c r="U9425" s="9"/>
    </row>
    <row r="9426" spans="3:21">
      <c r="C9426" s="9"/>
      <c r="F9426" s="9"/>
      <c r="G9426" s="9"/>
      <c r="I9426" s="9"/>
      <c r="L9426" s="9"/>
      <c r="O9426" s="9"/>
      <c r="P9426" s="9"/>
      <c r="R9426" s="9"/>
      <c r="U9426" s="9"/>
    </row>
    <row r="9427" spans="3:21">
      <c r="C9427" s="9"/>
      <c r="F9427" s="9"/>
      <c r="G9427" s="9"/>
      <c r="I9427" s="9"/>
      <c r="L9427" s="9"/>
      <c r="O9427" s="9"/>
      <c r="P9427" s="9"/>
      <c r="R9427" s="9"/>
      <c r="U9427" s="9"/>
    </row>
    <row r="9428" spans="3:21">
      <c r="C9428" s="9"/>
      <c r="F9428" s="9"/>
      <c r="G9428" s="9"/>
      <c r="I9428" s="9"/>
      <c r="L9428" s="9"/>
      <c r="O9428" s="9"/>
      <c r="P9428" s="9"/>
      <c r="R9428" s="9"/>
      <c r="U9428" s="9"/>
    </row>
    <row r="9429" spans="3:21">
      <c r="C9429" s="9"/>
      <c r="F9429" s="9"/>
      <c r="G9429" s="9"/>
      <c r="I9429" s="9"/>
      <c r="L9429" s="9"/>
      <c r="O9429" s="9"/>
      <c r="P9429" s="9"/>
      <c r="R9429" s="9"/>
      <c r="U9429" s="9"/>
    </row>
    <row r="9430" spans="3:21">
      <c r="C9430" s="9"/>
      <c r="F9430" s="9"/>
      <c r="G9430" s="9"/>
      <c r="I9430" s="9"/>
      <c r="L9430" s="9"/>
      <c r="O9430" s="9"/>
      <c r="P9430" s="9"/>
      <c r="R9430" s="9"/>
      <c r="U9430" s="9"/>
    </row>
    <row r="9431" spans="3:21">
      <c r="C9431" s="9"/>
      <c r="F9431" s="9"/>
      <c r="G9431" s="9"/>
      <c r="I9431" s="9"/>
      <c r="L9431" s="9"/>
      <c r="O9431" s="9"/>
      <c r="P9431" s="9"/>
      <c r="R9431" s="9"/>
      <c r="U9431" s="9"/>
    </row>
    <row r="9432" spans="3:21">
      <c r="C9432" s="9"/>
      <c r="F9432" s="9"/>
      <c r="G9432" s="9"/>
      <c r="I9432" s="9"/>
      <c r="L9432" s="9"/>
      <c r="O9432" s="9"/>
      <c r="P9432" s="9"/>
      <c r="R9432" s="9"/>
      <c r="U9432" s="9"/>
    </row>
    <row r="9433" spans="3:21">
      <c r="C9433" s="9"/>
      <c r="F9433" s="9"/>
      <c r="G9433" s="9"/>
      <c r="I9433" s="9"/>
      <c r="L9433" s="9"/>
      <c r="O9433" s="9"/>
      <c r="P9433" s="9"/>
      <c r="R9433" s="9"/>
      <c r="U9433" s="9"/>
    </row>
    <row r="9434" spans="3:21">
      <c r="C9434" s="9"/>
      <c r="F9434" s="9"/>
      <c r="G9434" s="9"/>
      <c r="I9434" s="9"/>
      <c r="L9434" s="9"/>
      <c r="O9434" s="9"/>
      <c r="P9434" s="9"/>
      <c r="R9434" s="9"/>
      <c r="U9434" s="9"/>
    </row>
    <row r="9435" spans="3:21">
      <c r="C9435" s="9"/>
      <c r="F9435" s="9"/>
      <c r="G9435" s="9"/>
      <c r="I9435" s="9"/>
      <c r="L9435" s="9"/>
      <c r="O9435" s="9"/>
      <c r="P9435" s="9"/>
      <c r="R9435" s="9"/>
      <c r="U9435" s="9"/>
    </row>
    <row r="9436" spans="3:21">
      <c r="C9436" s="9"/>
      <c r="F9436" s="9"/>
      <c r="G9436" s="9"/>
      <c r="I9436" s="9"/>
      <c r="L9436" s="9"/>
      <c r="O9436" s="9"/>
      <c r="P9436" s="9"/>
      <c r="R9436" s="9"/>
      <c r="U9436" s="9"/>
    </row>
    <row r="9437" spans="3:21">
      <c r="C9437" s="9"/>
      <c r="F9437" s="9"/>
      <c r="G9437" s="9"/>
      <c r="I9437" s="9"/>
      <c r="L9437" s="9"/>
      <c r="O9437" s="9"/>
      <c r="P9437" s="9"/>
      <c r="R9437" s="9"/>
      <c r="U9437" s="9"/>
    </row>
    <row r="9438" spans="3:21">
      <c r="C9438" s="9"/>
      <c r="F9438" s="9"/>
      <c r="G9438" s="9"/>
      <c r="I9438" s="9"/>
      <c r="L9438" s="9"/>
      <c r="O9438" s="9"/>
      <c r="P9438" s="9"/>
      <c r="R9438" s="9"/>
      <c r="U9438" s="9"/>
    </row>
    <row r="9439" spans="3:21">
      <c r="C9439" s="9"/>
      <c r="F9439" s="9"/>
      <c r="G9439" s="9"/>
      <c r="I9439" s="9"/>
      <c r="L9439" s="9"/>
      <c r="O9439" s="9"/>
      <c r="P9439" s="9"/>
      <c r="R9439" s="9"/>
      <c r="U9439" s="9"/>
    </row>
    <row r="9440" spans="3:21">
      <c r="C9440" s="9"/>
      <c r="F9440" s="9"/>
      <c r="G9440" s="9"/>
      <c r="I9440" s="9"/>
      <c r="L9440" s="9"/>
      <c r="O9440" s="9"/>
      <c r="P9440" s="9"/>
      <c r="R9440" s="9"/>
      <c r="U9440" s="9"/>
    </row>
    <row r="9441" spans="3:21">
      <c r="C9441" s="9"/>
      <c r="F9441" s="9"/>
      <c r="G9441" s="9"/>
      <c r="I9441" s="9"/>
      <c r="L9441" s="9"/>
      <c r="O9441" s="9"/>
      <c r="P9441" s="9"/>
      <c r="R9441" s="9"/>
      <c r="U9441" s="9"/>
    </row>
    <row r="9442" spans="3:21">
      <c r="C9442" s="9"/>
      <c r="F9442" s="9"/>
      <c r="G9442" s="9"/>
      <c r="I9442" s="9"/>
      <c r="L9442" s="9"/>
      <c r="O9442" s="9"/>
      <c r="P9442" s="9"/>
      <c r="R9442" s="9"/>
      <c r="U9442" s="9"/>
    </row>
    <row r="9443" spans="3:21">
      <c r="C9443" s="9"/>
      <c r="F9443" s="9"/>
      <c r="G9443" s="9"/>
      <c r="I9443" s="9"/>
      <c r="L9443" s="9"/>
      <c r="O9443" s="9"/>
      <c r="P9443" s="9"/>
      <c r="R9443" s="9"/>
      <c r="U9443" s="9"/>
    </row>
    <row r="9444" spans="3:21">
      <c r="C9444" s="9"/>
      <c r="F9444" s="9"/>
      <c r="G9444" s="9"/>
      <c r="I9444" s="9"/>
      <c r="L9444" s="9"/>
      <c r="O9444" s="9"/>
      <c r="P9444" s="9"/>
      <c r="R9444" s="9"/>
      <c r="U9444" s="9"/>
    </row>
    <row r="9445" spans="3:21">
      <c r="C9445" s="9"/>
      <c r="F9445" s="9"/>
      <c r="G9445" s="9"/>
      <c r="I9445" s="9"/>
      <c r="L9445" s="9"/>
      <c r="O9445" s="9"/>
      <c r="P9445" s="9"/>
      <c r="R9445" s="9"/>
      <c r="U9445" s="9"/>
    </row>
    <row r="9446" spans="3:21">
      <c r="C9446" s="9"/>
      <c r="F9446" s="9"/>
      <c r="G9446" s="9"/>
      <c r="I9446" s="9"/>
      <c r="L9446" s="9"/>
      <c r="O9446" s="9"/>
      <c r="P9446" s="9"/>
      <c r="R9446" s="9"/>
      <c r="U9446" s="9"/>
    </row>
    <row r="9447" spans="3:21">
      <c r="C9447" s="9"/>
      <c r="F9447" s="9"/>
      <c r="G9447" s="9"/>
      <c r="I9447" s="9"/>
      <c r="L9447" s="9"/>
      <c r="O9447" s="9"/>
      <c r="P9447" s="9"/>
      <c r="R9447" s="9"/>
      <c r="U9447" s="9"/>
    </row>
    <row r="9448" spans="3:21">
      <c r="C9448" s="9"/>
      <c r="F9448" s="9"/>
      <c r="G9448" s="9"/>
      <c r="I9448" s="9"/>
      <c r="L9448" s="9"/>
      <c r="O9448" s="9"/>
      <c r="P9448" s="9"/>
      <c r="R9448" s="9"/>
      <c r="U9448" s="9"/>
    </row>
    <row r="9449" spans="3:21">
      <c r="C9449" s="9"/>
      <c r="F9449" s="9"/>
      <c r="G9449" s="9"/>
      <c r="I9449" s="9"/>
      <c r="L9449" s="9"/>
      <c r="O9449" s="9"/>
      <c r="P9449" s="9"/>
      <c r="R9449" s="9"/>
      <c r="U9449" s="9"/>
    </row>
    <row r="9450" spans="3:21">
      <c r="C9450" s="9"/>
      <c r="F9450" s="9"/>
      <c r="G9450" s="9"/>
      <c r="I9450" s="9"/>
      <c r="L9450" s="9"/>
      <c r="O9450" s="9"/>
      <c r="P9450" s="9"/>
      <c r="R9450" s="9"/>
      <c r="U9450" s="9"/>
    </row>
    <row r="9451" spans="3:21">
      <c r="C9451" s="9"/>
      <c r="F9451" s="9"/>
      <c r="G9451" s="9"/>
      <c r="I9451" s="9"/>
      <c r="L9451" s="9"/>
      <c r="O9451" s="9"/>
      <c r="P9451" s="9"/>
      <c r="R9451" s="9"/>
      <c r="U9451" s="9"/>
    </row>
    <row r="9452" spans="3:21">
      <c r="C9452" s="9"/>
      <c r="F9452" s="9"/>
      <c r="G9452" s="9"/>
      <c r="I9452" s="9"/>
      <c r="L9452" s="9"/>
      <c r="O9452" s="9"/>
      <c r="P9452" s="9"/>
      <c r="R9452" s="9"/>
      <c r="U9452" s="9"/>
    </row>
    <row r="9453" spans="3:21">
      <c r="C9453" s="9"/>
      <c r="F9453" s="9"/>
      <c r="G9453" s="9"/>
      <c r="I9453" s="9"/>
      <c r="L9453" s="9"/>
      <c r="O9453" s="9"/>
      <c r="P9453" s="9"/>
      <c r="R9453" s="9"/>
      <c r="U9453" s="9"/>
    </row>
    <row r="9454" spans="3:21">
      <c r="C9454" s="9"/>
      <c r="F9454" s="9"/>
      <c r="G9454" s="9"/>
      <c r="I9454" s="9"/>
      <c r="L9454" s="9"/>
      <c r="O9454" s="9"/>
      <c r="P9454" s="9"/>
      <c r="R9454" s="9"/>
      <c r="U9454" s="9"/>
    </row>
    <row r="9455" spans="3:21">
      <c r="C9455" s="9"/>
      <c r="F9455" s="9"/>
      <c r="G9455" s="9"/>
      <c r="I9455" s="9"/>
      <c r="L9455" s="9"/>
      <c r="O9455" s="9"/>
      <c r="P9455" s="9"/>
      <c r="R9455" s="9"/>
      <c r="U9455" s="9"/>
    </row>
    <row r="9456" spans="3:21">
      <c r="C9456" s="9"/>
      <c r="F9456" s="9"/>
      <c r="G9456" s="9"/>
      <c r="I9456" s="9"/>
      <c r="L9456" s="9"/>
      <c r="O9456" s="9"/>
      <c r="P9456" s="9"/>
      <c r="R9456" s="9"/>
      <c r="U9456" s="9"/>
    </row>
    <row r="9457" spans="3:21">
      <c r="C9457" s="9"/>
      <c r="F9457" s="9"/>
      <c r="G9457" s="9"/>
      <c r="I9457" s="9"/>
      <c r="L9457" s="9"/>
      <c r="O9457" s="9"/>
      <c r="P9457" s="9"/>
      <c r="R9457" s="9"/>
      <c r="U9457" s="9"/>
    </row>
    <row r="9458" spans="3:21">
      <c r="C9458" s="9"/>
      <c r="F9458" s="9"/>
      <c r="G9458" s="9"/>
      <c r="I9458" s="9"/>
      <c r="L9458" s="9"/>
      <c r="O9458" s="9"/>
      <c r="P9458" s="9"/>
      <c r="R9458" s="9"/>
      <c r="U9458" s="9"/>
    </row>
    <row r="9459" spans="3:21">
      <c r="C9459" s="9"/>
      <c r="F9459" s="9"/>
      <c r="G9459" s="9"/>
      <c r="I9459" s="9"/>
      <c r="L9459" s="9"/>
      <c r="O9459" s="9"/>
      <c r="P9459" s="9"/>
      <c r="R9459" s="9"/>
      <c r="U9459" s="9"/>
    </row>
    <row r="9460" spans="3:21">
      <c r="C9460" s="9"/>
      <c r="F9460" s="9"/>
      <c r="G9460" s="9"/>
      <c r="I9460" s="9"/>
      <c r="L9460" s="9"/>
      <c r="O9460" s="9"/>
      <c r="P9460" s="9"/>
      <c r="R9460" s="9"/>
      <c r="U9460" s="9"/>
    </row>
    <row r="9461" spans="3:21">
      <c r="C9461" s="9"/>
      <c r="F9461" s="9"/>
      <c r="G9461" s="9"/>
      <c r="I9461" s="9"/>
      <c r="L9461" s="9"/>
      <c r="O9461" s="9"/>
      <c r="P9461" s="9"/>
      <c r="R9461" s="9"/>
      <c r="U9461" s="9"/>
    </row>
    <row r="9462" spans="3:21">
      <c r="C9462" s="9"/>
      <c r="F9462" s="9"/>
      <c r="G9462" s="9"/>
      <c r="I9462" s="9"/>
      <c r="L9462" s="9"/>
      <c r="O9462" s="9"/>
      <c r="P9462" s="9"/>
      <c r="R9462" s="9"/>
      <c r="U9462" s="9"/>
    </row>
    <row r="9463" spans="3:21">
      <c r="C9463" s="9"/>
      <c r="F9463" s="9"/>
      <c r="G9463" s="9"/>
      <c r="I9463" s="9"/>
      <c r="L9463" s="9"/>
      <c r="O9463" s="9"/>
      <c r="P9463" s="9"/>
      <c r="R9463" s="9"/>
      <c r="U9463" s="9"/>
    </row>
    <row r="9464" spans="3:21">
      <c r="C9464" s="9"/>
      <c r="F9464" s="9"/>
      <c r="G9464" s="9"/>
      <c r="I9464" s="9"/>
      <c r="L9464" s="9"/>
      <c r="O9464" s="9"/>
      <c r="P9464" s="9"/>
      <c r="R9464" s="9"/>
      <c r="U9464" s="9"/>
    </row>
    <row r="9465" spans="3:21">
      <c r="C9465" s="9"/>
      <c r="F9465" s="9"/>
      <c r="G9465" s="9"/>
      <c r="I9465" s="9"/>
      <c r="L9465" s="9"/>
      <c r="O9465" s="9"/>
      <c r="P9465" s="9"/>
      <c r="R9465" s="9"/>
      <c r="U9465" s="9"/>
    </row>
    <row r="9466" spans="3:21">
      <c r="C9466" s="9"/>
      <c r="F9466" s="9"/>
      <c r="G9466" s="9"/>
      <c r="I9466" s="9"/>
      <c r="L9466" s="9"/>
      <c r="O9466" s="9"/>
      <c r="P9466" s="9"/>
      <c r="R9466" s="9"/>
      <c r="U9466" s="9"/>
    </row>
    <row r="9467" spans="3:21">
      <c r="C9467" s="9"/>
      <c r="F9467" s="9"/>
      <c r="G9467" s="9"/>
      <c r="I9467" s="9"/>
      <c r="L9467" s="9"/>
      <c r="O9467" s="9"/>
      <c r="P9467" s="9"/>
      <c r="R9467" s="9"/>
      <c r="U9467" s="9"/>
    </row>
    <row r="9468" spans="3:21">
      <c r="C9468" s="9"/>
      <c r="F9468" s="9"/>
      <c r="G9468" s="9"/>
      <c r="I9468" s="9"/>
      <c r="L9468" s="9"/>
      <c r="O9468" s="9"/>
      <c r="P9468" s="9"/>
      <c r="R9468" s="9"/>
      <c r="U9468" s="9"/>
    </row>
    <row r="9469" spans="3:21">
      <c r="C9469" s="9"/>
      <c r="F9469" s="9"/>
      <c r="G9469" s="9"/>
      <c r="I9469" s="9"/>
      <c r="L9469" s="9"/>
      <c r="O9469" s="9"/>
      <c r="P9469" s="9"/>
      <c r="R9469" s="9"/>
      <c r="U9469" s="9"/>
    </row>
    <row r="9470" spans="3:21">
      <c r="C9470" s="9"/>
      <c r="F9470" s="9"/>
      <c r="G9470" s="9"/>
      <c r="I9470" s="9"/>
      <c r="L9470" s="9"/>
      <c r="O9470" s="9"/>
      <c r="P9470" s="9"/>
      <c r="R9470" s="9"/>
      <c r="U9470" s="9"/>
    </row>
    <row r="9471" spans="3:21">
      <c r="C9471" s="9"/>
      <c r="F9471" s="9"/>
      <c r="G9471" s="9"/>
      <c r="I9471" s="9"/>
      <c r="L9471" s="9"/>
      <c r="O9471" s="9"/>
      <c r="P9471" s="9"/>
      <c r="R9471" s="9"/>
      <c r="U9471" s="9"/>
    </row>
    <row r="9472" spans="3:21">
      <c r="C9472" s="9"/>
      <c r="F9472" s="9"/>
      <c r="G9472" s="9"/>
      <c r="I9472" s="9"/>
      <c r="L9472" s="9"/>
      <c r="O9472" s="9"/>
      <c r="P9472" s="9"/>
      <c r="R9472" s="9"/>
      <c r="U9472" s="9"/>
    </row>
    <row r="9473" spans="3:21">
      <c r="C9473" s="9"/>
      <c r="F9473" s="9"/>
      <c r="G9473" s="9"/>
      <c r="I9473" s="9"/>
      <c r="L9473" s="9"/>
      <c r="O9473" s="9"/>
      <c r="P9473" s="9"/>
      <c r="R9473" s="9"/>
      <c r="U9473" s="9"/>
    </row>
    <row r="9474" spans="3:21">
      <c r="C9474" s="9"/>
      <c r="F9474" s="9"/>
      <c r="G9474" s="9"/>
      <c r="I9474" s="9"/>
      <c r="L9474" s="9"/>
      <c r="O9474" s="9"/>
      <c r="P9474" s="9"/>
      <c r="R9474" s="9"/>
      <c r="U9474" s="9"/>
    </row>
    <row r="9475" spans="3:21">
      <c r="C9475" s="9"/>
      <c r="F9475" s="9"/>
      <c r="G9475" s="9"/>
      <c r="I9475" s="9"/>
      <c r="L9475" s="9"/>
      <c r="O9475" s="9"/>
      <c r="P9475" s="9"/>
      <c r="R9475" s="9"/>
      <c r="U9475" s="9"/>
    </row>
    <row r="9476" spans="3:21">
      <c r="C9476" s="9"/>
      <c r="F9476" s="9"/>
      <c r="G9476" s="9"/>
      <c r="I9476" s="9"/>
      <c r="L9476" s="9"/>
      <c r="O9476" s="9"/>
      <c r="P9476" s="9"/>
      <c r="R9476" s="9"/>
      <c r="U9476" s="9"/>
    </row>
    <row r="9477" spans="3:21">
      <c r="C9477" s="9"/>
      <c r="F9477" s="9"/>
      <c r="G9477" s="9"/>
      <c r="I9477" s="9"/>
      <c r="L9477" s="9"/>
      <c r="O9477" s="9"/>
      <c r="P9477" s="9"/>
      <c r="R9477" s="9"/>
      <c r="U9477" s="9"/>
    </row>
    <row r="9478" spans="3:21">
      <c r="C9478" s="9"/>
      <c r="F9478" s="9"/>
      <c r="G9478" s="9"/>
      <c r="I9478" s="9"/>
      <c r="L9478" s="9"/>
      <c r="O9478" s="9"/>
      <c r="P9478" s="9"/>
      <c r="R9478" s="9"/>
      <c r="U9478" s="9"/>
    </row>
    <row r="9479" spans="3:21">
      <c r="C9479" s="9"/>
      <c r="F9479" s="9"/>
      <c r="G9479" s="9"/>
      <c r="I9479" s="9"/>
      <c r="L9479" s="9"/>
      <c r="O9479" s="9"/>
      <c r="P9479" s="9"/>
      <c r="R9479" s="9"/>
      <c r="U9479" s="9"/>
    </row>
    <row r="9480" spans="3:21">
      <c r="C9480" s="9"/>
      <c r="F9480" s="9"/>
      <c r="G9480" s="9"/>
      <c r="I9480" s="9"/>
      <c r="L9480" s="9"/>
      <c r="O9480" s="9"/>
      <c r="P9480" s="9"/>
      <c r="R9480" s="9"/>
      <c r="U9480" s="9"/>
    </row>
    <row r="9481" spans="3:21">
      <c r="C9481" s="9"/>
      <c r="F9481" s="9"/>
      <c r="G9481" s="9"/>
      <c r="I9481" s="9"/>
      <c r="L9481" s="9"/>
      <c r="O9481" s="9"/>
      <c r="P9481" s="9"/>
      <c r="R9481" s="9"/>
      <c r="U9481" s="9"/>
    </row>
    <row r="9482" spans="3:21">
      <c r="C9482" s="9"/>
      <c r="F9482" s="9"/>
      <c r="G9482" s="9"/>
      <c r="I9482" s="9"/>
      <c r="L9482" s="9"/>
      <c r="O9482" s="9"/>
      <c r="P9482" s="9"/>
      <c r="R9482" s="9"/>
      <c r="U9482" s="9"/>
    </row>
    <row r="9483" spans="3:21">
      <c r="C9483" s="9"/>
      <c r="F9483" s="9"/>
      <c r="G9483" s="9"/>
      <c r="I9483" s="9"/>
      <c r="L9483" s="9"/>
      <c r="O9483" s="9"/>
      <c r="P9483" s="9"/>
      <c r="R9483" s="9"/>
      <c r="U9483" s="9"/>
    </row>
    <row r="9484" spans="3:21">
      <c r="C9484" s="9"/>
      <c r="F9484" s="9"/>
      <c r="G9484" s="9"/>
      <c r="I9484" s="9"/>
      <c r="L9484" s="9"/>
      <c r="O9484" s="9"/>
      <c r="P9484" s="9"/>
      <c r="R9484" s="9"/>
      <c r="U9484" s="9"/>
    </row>
    <row r="9485" spans="3:21">
      <c r="C9485" s="9"/>
      <c r="F9485" s="9"/>
      <c r="G9485" s="9"/>
      <c r="I9485" s="9"/>
      <c r="L9485" s="9"/>
      <c r="O9485" s="9"/>
      <c r="P9485" s="9"/>
      <c r="R9485" s="9"/>
      <c r="U9485" s="9"/>
    </row>
    <row r="9486" spans="3:21">
      <c r="C9486" s="9"/>
      <c r="F9486" s="9"/>
      <c r="G9486" s="9"/>
      <c r="I9486" s="9"/>
      <c r="L9486" s="9"/>
      <c r="O9486" s="9"/>
      <c r="P9486" s="9"/>
      <c r="R9486" s="9"/>
      <c r="U9486" s="9"/>
    </row>
    <row r="9487" spans="3:21">
      <c r="C9487" s="9"/>
      <c r="F9487" s="9"/>
      <c r="G9487" s="9"/>
      <c r="I9487" s="9"/>
      <c r="L9487" s="9"/>
      <c r="O9487" s="9"/>
      <c r="P9487" s="9"/>
      <c r="R9487" s="9"/>
      <c r="U9487" s="9"/>
    </row>
    <row r="9488" spans="3:21">
      <c r="C9488" s="9"/>
      <c r="F9488" s="9"/>
      <c r="G9488" s="9"/>
      <c r="I9488" s="9"/>
      <c r="L9488" s="9"/>
      <c r="O9488" s="9"/>
      <c r="P9488" s="9"/>
      <c r="R9488" s="9"/>
      <c r="U9488" s="9"/>
    </row>
    <row r="9489" spans="3:21">
      <c r="C9489" s="9"/>
      <c r="F9489" s="9"/>
      <c r="G9489" s="9"/>
      <c r="I9489" s="9"/>
      <c r="L9489" s="9"/>
      <c r="O9489" s="9"/>
      <c r="P9489" s="9"/>
      <c r="R9489" s="9"/>
      <c r="U9489" s="9"/>
    </row>
    <row r="9490" spans="3:21">
      <c r="C9490" s="9"/>
      <c r="F9490" s="9"/>
      <c r="G9490" s="9"/>
      <c r="I9490" s="9"/>
      <c r="L9490" s="9"/>
      <c r="O9490" s="9"/>
      <c r="P9490" s="9"/>
      <c r="R9490" s="9"/>
      <c r="U9490" s="9"/>
    </row>
    <row r="9491" spans="3:21">
      <c r="C9491" s="9"/>
      <c r="F9491" s="9"/>
      <c r="G9491" s="9"/>
      <c r="I9491" s="9"/>
      <c r="L9491" s="9"/>
      <c r="O9491" s="9"/>
      <c r="P9491" s="9"/>
      <c r="R9491" s="9"/>
      <c r="U9491" s="9"/>
    </row>
    <row r="9492" spans="3:21">
      <c r="C9492" s="9"/>
      <c r="F9492" s="9"/>
      <c r="G9492" s="9"/>
      <c r="I9492" s="9"/>
      <c r="L9492" s="9"/>
      <c r="O9492" s="9"/>
      <c r="P9492" s="9"/>
      <c r="R9492" s="9"/>
      <c r="U9492" s="9"/>
    </row>
    <row r="9493" spans="3:21">
      <c r="C9493" s="9"/>
      <c r="F9493" s="9"/>
      <c r="G9493" s="9"/>
      <c r="I9493" s="9"/>
      <c r="L9493" s="9"/>
      <c r="O9493" s="9"/>
      <c r="P9493" s="9"/>
      <c r="R9493" s="9"/>
      <c r="U9493" s="9"/>
    </row>
    <row r="9494" spans="3:21">
      <c r="C9494" s="9"/>
      <c r="F9494" s="9"/>
      <c r="G9494" s="9"/>
      <c r="I9494" s="9"/>
      <c r="L9494" s="9"/>
      <c r="O9494" s="9"/>
      <c r="P9494" s="9"/>
      <c r="R9494" s="9"/>
      <c r="U9494" s="9"/>
    </row>
    <row r="9495" spans="3:21">
      <c r="C9495" s="9"/>
      <c r="F9495" s="9"/>
      <c r="G9495" s="9"/>
      <c r="I9495" s="9"/>
      <c r="L9495" s="9"/>
      <c r="O9495" s="9"/>
      <c r="P9495" s="9"/>
      <c r="R9495" s="9"/>
      <c r="U9495" s="9"/>
    </row>
    <row r="9496" spans="3:21">
      <c r="C9496" s="9"/>
      <c r="F9496" s="9"/>
      <c r="G9496" s="9"/>
      <c r="I9496" s="9"/>
      <c r="L9496" s="9"/>
      <c r="O9496" s="9"/>
      <c r="P9496" s="9"/>
      <c r="R9496" s="9"/>
      <c r="U9496" s="9"/>
    </row>
    <row r="9497" spans="3:21">
      <c r="C9497" s="9"/>
      <c r="F9497" s="9"/>
      <c r="G9497" s="9"/>
      <c r="I9497" s="9"/>
      <c r="L9497" s="9"/>
      <c r="O9497" s="9"/>
      <c r="P9497" s="9"/>
      <c r="R9497" s="9"/>
      <c r="U9497" s="9"/>
    </row>
    <row r="9498" spans="3:21">
      <c r="C9498" s="9"/>
      <c r="F9498" s="9"/>
      <c r="G9498" s="9"/>
      <c r="I9498" s="9"/>
      <c r="L9498" s="9"/>
      <c r="O9498" s="9"/>
      <c r="P9498" s="9"/>
      <c r="R9498" s="9"/>
      <c r="U9498" s="9"/>
    </row>
    <row r="9499" spans="3:21">
      <c r="C9499" s="9"/>
      <c r="F9499" s="9"/>
      <c r="G9499" s="9"/>
      <c r="I9499" s="9"/>
      <c r="L9499" s="9"/>
      <c r="O9499" s="9"/>
      <c r="P9499" s="9"/>
      <c r="R9499" s="9"/>
      <c r="U9499" s="9"/>
    </row>
    <row r="9500" spans="3:21">
      <c r="C9500" s="9"/>
      <c r="F9500" s="9"/>
      <c r="G9500" s="9"/>
      <c r="I9500" s="9"/>
      <c r="L9500" s="9"/>
      <c r="O9500" s="9"/>
      <c r="P9500" s="9"/>
      <c r="R9500" s="9"/>
      <c r="U9500" s="9"/>
    </row>
    <row r="9501" spans="3:21">
      <c r="C9501" s="9"/>
      <c r="F9501" s="9"/>
      <c r="G9501" s="9"/>
      <c r="I9501" s="9"/>
      <c r="L9501" s="9"/>
      <c r="O9501" s="9"/>
      <c r="P9501" s="9"/>
      <c r="R9501" s="9"/>
      <c r="U9501" s="9"/>
    </row>
    <row r="9502" spans="3:21">
      <c r="C9502" s="9"/>
      <c r="F9502" s="9"/>
      <c r="G9502" s="9"/>
      <c r="I9502" s="9"/>
      <c r="L9502" s="9"/>
      <c r="O9502" s="9"/>
      <c r="P9502" s="9"/>
      <c r="R9502" s="9"/>
      <c r="U9502" s="9"/>
    </row>
    <row r="9503" spans="3:21">
      <c r="C9503" s="9"/>
      <c r="F9503" s="9"/>
      <c r="G9503" s="9"/>
      <c r="I9503" s="9"/>
      <c r="L9503" s="9"/>
      <c r="O9503" s="9"/>
      <c r="P9503" s="9"/>
      <c r="R9503" s="9"/>
      <c r="U9503" s="9"/>
    </row>
    <row r="9504" spans="3:21">
      <c r="C9504" s="9"/>
      <c r="F9504" s="9"/>
      <c r="G9504" s="9"/>
      <c r="I9504" s="9"/>
      <c r="L9504" s="9"/>
      <c r="O9504" s="9"/>
      <c r="P9504" s="9"/>
      <c r="R9504" s="9"/>
      <c r="U9504" s="9"/>
    </row>
    <row r="9505" spans="3:21">
      <c r="C9505" s="9"/>
      <c r="F9505" s="9"/>
      <c r="G9505" s="9"/>
      <c r="I9505" s="9"/>
      <c r="L9505" s="9"/>
      <c r="O9505" s="9"/>
      <c r="P9505" s="9"/>
      <c r="R9505" s="9"/>
      <c r="U9505" s="9"/>
    </row>
    <row r="9506" spans="3:21">
      <c r="C9506" s="9"/>
      <c r="F9506" s="9"/>
      <c r="G9506" s="9"/>
      <c r="I9506" s="9"/>
      <c r="L9506" s="9"/>
      <c r="O9506" s="9"/>
      <c r="P9506" s="9"/>
      <c r="R9506" s="9"/>
      <c r="U9506" s="9"/>
    </row>
    <row r="9507" spans="3:21">
      <c r="C9507" s="9"/>
      <c r="F9507" s="9"/>
      <c r="G9507" s="9"/>
      <c r="I9507" s="9"/>
      <c r="L9507" s="9"/>
      <c r="O9507" s="9"/>
      <c r="P9507" s="9"/>
      <c r="R9507" s="9"/>
      <c r="U9507" s="9"/>
    </row>
    <row r="9508" spans="3:21">
      <c r="C9508" s="9"/>
      <c r="F9508" s="9"/>
      <c r="G9508" s="9"/>
      <c r="I9508" s="9"/>
      <c r="L9508" s="9"/>
      <c r="O9508" s="9"/>
      <c r="P9508" s="9"/>
      <c r="R9508" s="9"/>
      <c r="U9508" s="9"/>
    </row>
    <row r="9509" spans="3:21">
      <c r="C9509" s="9"/>
      <c r="F9509" s="9"/>
      <c r="G9509" s="9"/>
      <c r="I9509" s="9"/>
      <c r="L9509" s="9"/>
      <c r="O9509" s="9"/>
      <c r="P9509" s="9"/>
      <c r="R9509" s="9"/>
      <c r="U9509" s="9"/>
    </row>
    <row r="9510" spans="3:21">
      <c r="C9510" s="9"/>
      <c r="F9510" s="9"/>
      <c r="G9510" s="9"/>
      <c r="I9510" s="9"/>
      <c r="L9510" s="9"/>
      <c r="O9510" s="9"/>
      <c r="P9510" s="9"/>
      <c r="R9510" s="9"/>
      <c r="U9510" s="9"/>
    </row>
    <row r="9511" spans="3:21">
      <c r="C9511" s="9"/>
      <c r="F9511" s="9"/>
      <c r="G9511" s="9"/>
      <c r="I9511" s="9"/>
      <c r="L9511" s="9"/>
      <c r="O9511" s="9"/>
      <c r="P9511" s="9"/>
      <c r="R9511" s="9"/>
      <c r="U9511" s="9"/>
    </row>
    <row r="9512" spans="3:21">
      <c r="C9512" s="9"/>
      <c r="F9512" s="9"/>
      <c r="G9512" s="9"/>
      <c r="I9512" s="9"/>
      <c r="L9512" s="9"/>
      <c r="O9512" s="9"/>
      <c r="P9512" s="9"/>
      <c r="R9512" s="9"/>
      <c r="U9512" s="9"/>
    </row>
    <row r="9513" spans="3:21">
      <c r="C9513" s="9"/>
      <c r="F9513" s="9"/>
      <c r="G9513" s="9"/>
      <c r="I9513" s="9"/>
      <c r="L9513" s="9"/>
      <c r="O9513" s="9"/>
      <c r="P9513" s="9"/>
      <c r="R9513" s="9"/>
      <c r="U9513" s="9"/>
    </row>
    <row r="9514" spans="3:21">
      <c r="C9514" s="9"/>
      <c r="F9514" s="9"/>
      <c r="G9514" s="9"/>
      <c r="I9514" s="9"/>
      <c r="L9514" s="9"/>
      <c r="O9514" s="9"/>
      <c r="P9514" s="9"/>
      <c r="R9514" s="9"/>
      <c r="U9514" s="9"/>
    </row>
    <row r="9515" spans="3:21">
      <c r="C9515" s="9"/>
      <c r="F9515" s="9"/>
      <c r="G9515" s="9"/>
      <c r="I9515" s="9"/>
      <c r="L9515" s="9"/>
      <c r="O9515" s="9"/>
      <c r="P9515" s="9"/>
      <c r="R9515" s="9"/>
      <c r="U9515" s="9"/>
    </row>
    <row r="9516" spans="3:21">
      <c r="C9516" s="9"/>
      <c r="F9516" s="9"/>
      <c r="G9516" s="9"/>
      <c r="I9516" s="9"/>
      <c r="L9516" s="9"/>
      <c r="O9516" s="9"/>
      <c r="P9516" s="9"/>
      <c r="R9516" s="9"/>
      <c r="U9516" s="9"/>
    </row>
    <row r="9517" spans="3:21">
      <c r="C9517" s="9"/>
      <c r="F9517" s="9"/>
      <c r="G9517" s="9"/>
      <c r="I9517" s="9"/>
      <c r="L9517" s="9"/>
      <c r="O9517" s="9"/>
      <c r="P9517" s="9"/>
      <c r="R9517" s="9"/>
      <c r="U9517" s="9"/>
    </row>
    <row r="9518" spans="3:21">
      <c r="C9518" s="9"/>
      <c r="F9518" s="9"/>
      <c r="G9518" s="9"/>
      <c r="I9518" s="9"/>
      <c r="L9518" s="9"/>
      <c r="O9518" s="9"/>
      <c r="P9518" s="9"/>
      <c r="R9518" s="9"/>
      <c r="U9518" s="9"/>
    </row>
    <row r="9519" spans="3:21">
      <c r="C9519" s="9"/>
      <c r="F9519" s="9"/>
      <c r="G9519" s="9"/>
      <c r="I9519" s="9"/>
      <c r="L9519" s="9"/>
      <c r="O9519" s="9"/>
      <c r="P9519" s="9"/>
      <c r="R9519" s="9"/>
      <c r="U9519" s="9"/>
    </row>
    <row r="9520" spans="3:21">
      <c r="C9520" s="9"/>
      <c r="F9520" s="9"/>
      <c r="G9520" s="9"/>
      <c r="I9520" s="9"/>
      <c r="L9520" s="9"/>
      <c r="O9520" s="9"/>
      <c r="P9520" s="9"/>
      <c r="R9520" s="9"/>
      <c r="U9520" s="9"/>
    </row>
    <row r="9521" spans="3:21">
      <c r="C9521" s="9"/>
      <c r="F9521" s="9"/>
      <c r="G9521" s="9"/>
      <c r="I9521" s="9"/>
      <c r="L9521" s="9"/>
      <c r="O9521" s="9"/>
      <c r="P9521" s="9"/>
      <c r="R9521" s="9"/>
      <c r="U9521" s="9"/>
    </row>
    <row r="9522" spans="3:21">
      <c r="C9522" s="9"/>
      <c r="F9522" s="9"/>
      <c r="G9522" s="9"/>
      <c r="I9522" s="9"/>
      <c r="L9522" s="9"/>
      <c r="O9522" s="9"/>
      <c r="P9522" s="9"/>
      <c r="R9522" s="9"/>
      <c r="U9522" s="9"/>
    </row>
    <row r="9523" spans="3:21">
      <c r="C9523" s="9"/>
      <c r="F9523" s="9"/>
      <c r="G9523" s="9"/>
      <c r="I9523" s="9"/>
      <c r="L9523" s="9"/>
      <c r="O9523" s="9"/>
      <c r="P9523" s="9"/>
      <c r="R9523" s="9"/>
      <c r="U9523" s="9"/>
    </row>
    <row r="9524" spans="3:21">
      <c r="C9524" s="9"/>
      <c r="F9524" s="9"/>
      <c r="G9524" s="9"/>
      <c r="I9524" s="9"/>
      <c r="L9524" s="9"/>
      <c r="O9524" s="9"/>
      <c r="P9524" s="9"/>
      <c r="R9524" s="9"/>
      <c r="U9524" s="9"/>
    </row>
    <row r="9525" spans="3:21">
      <c r="C9525" s="9"/>
      <c r="F9525" s="9"/>
      <c r="G9525" s="9"/>
      <c r="I9525" s="9"/>
      <c r="L9525" s="9"/>
      <c r="O9525" s="9"/>
      <c r="P9525" s="9"/>
      <c r="R9525" s="9"/>
      <c r="U9525" s="9"/>
    </row>
    <row r="9526" spans="3:21">
      <c r="C9526" s="9"/>
      <c r="F9526" s="9"/>
      <c r="G9526" s="9"/>
      <c r="I9526" s="9"/>
      <c r="L9526" s="9"/>
      <c r="O9526" s="9"/>
      <c r="P9526" s="9"/>
      <c r="R9526" s="9"/>
      <c r="U9526" s="9"/>
    </row>
    <row r="9527" spans="3:21">
      <c r="C9527" s="9"/>
      <c r="F9527" s="9"/>
      <c r="G9527" s="9"/>
      <c r="I9527" s="9"/>
      <c r="L9527" s="9"/>
      <c r="O9527" s="9"/>
      <c r="P9527" s="9"/>
      <c r="R9527" s="9"/>
      <c r="U9527" s="9"/>
    </row>
    <row r="9528" spans="3:21">
      <c r="C9528" s="9"/>
      <c r="F9528" s="9"/>
      <c r="G9528" s="9"/>
      <c r="I9528" s="9"/>
      <c r="L9528" s="9"/>
      <c r="O9528" s="9"/>
      <c r="P9528" s="9"/>
      <c r="R9528" s="9"/>
      <c r="U9528" s="9"/>
    </row>
    <row r="9529" spans="3:21">
      <c r="C9529" s="9"/>
      <c r="F9529" s="9"/>
      <c r="G9529" s="9"/>
      <c r="I9529" s="9"/>
      <c r="L9529" s="9"/>
      <c r="O9529" s="9"/>
      <c r="P9529" s="9"/>
      <c r="R9529" s="9"/>
      <c r="U9529" s="9"/>
    </row>
    <row r="9530" spans="3:21">
      <c r="C9530" s="9"/>
      <c r="F9530" s="9"/>
      <c r="G9530" s="9"/>
      <c r="I9530" s="9"/>
      <c r="L9530" s="9"/>
      <c r="O9530" s="9"/>
      <c r="P9530" s="9"/>
      <c r="R9530" s="9"/>
      <c r="U9530" s="9"/>
    </row>
    <row r="9531" spans="3:21">
      <c r="C9531" s="9"/>
      <c r="F9531" s="9"/>
      <c r="G9531" s="9"/>
      <c r="I9531" s="9"/>
      <c r="L9531" s="9"/>
      <c r="O9531" s="9"/>
      <c r="P9531" s="9"/>
      <c r="R9531" s="9"/>
      <c r="U9531" s="9"/>
    </row>
    <row r="9532" spans="3:21">
      <c r="C9532" s="9"/>
      <c r="F9532" s="9"/>
      <c r="G9532" s="9"/>
      <c r="I9532" s="9"/>
      <c r="L9532" s="9"/>
      <c r="O9532" s="9"/>
      <c r="P9532" s="9"/>
      <c r="R9532" s="9"/>
      <c r="U9532" s="9"/>
    </row>
    <row r="9533" spans="3:21">
      <c r="C9533" s="9"/>
      <c r="F9533" s="9"/>
      <c r="G9533" s="9"/>
      <c r="I9533" s="9"/>
      <c r="L9533" s="9"/>
      <c r="O9533" s="9"/>
      <c r="P9533" s="9"/>
      <c r="R9533" s="9"/>
      <c r="U9533" s="9"/>
    </row>
    <row r="9534" spans="3:21">
      <c r="C9534" s="9"/>
      <c r="F9534" s="9"/>
      <c r="G9534" s="9"/>
      <c r="I9534" s="9"/>
      <c r="L9534" s="9"/>
      <c r="O9534" s="9"/>
      <c r="P9534" s="9"/>
      <c r="R9534" s="9"/>
      <c r="U9534" s="9"/>
    </row>
    <row r="9535" spans="3:21">
      <c r="C9535" s="9"/>
      <c r="F9535" s="9"/>
      <c r="G9535" s="9"/>
      <c r="I9535" s="9"/>
      <c r="L9535" s="9"/>
      <c r="O9535" s="9"/>
      <c r="P9535" s="9"/>
      <c r="R9535" s="9"/>
      <c r="U9535" s="9"/>
    </row>
    <row r="9536" spans="3:21">
      <c r="C9536" s="9"/>
      <c r="F9536" s="9"/>
      <c r="G9536" s="9"/>
      <c r="I9536" s="9"/>
      <c r="L9536" s="9"/>
      <c r="O9536" s="9"/>
      <c r="P9536" s="9"/>
      <c r="R9536" s="9"/>
      <c r="U9536" s="9"/>
    </row>
    <row r="9537" spans="3:21">
      <c r="C9537" s="9"/>
      <c r="F9537" s="9"/>
      <c r="G9537" s="9"/>
      <c r="I9537" s="9"/>
      <c r="L9537" s="9"/>
      <c r="O9537" s="9"/>
      <c r="P9537" s="9"/>
      <c r="R9537" s="9"/>
      <c r="U9537" s="9"/>
    </row>
    <row r="9538" spans="3:21">
      <c r="C9538" s="9"/>
      <c r="F9538" s="9"/>
      <c r="G9538" s="9"/>
      <c r="I9538" s="9"/>
      <c r="L9538" s="9"/>
      <c r="O9538" s="9"/>
      <c r="P9538" s="9"/>
      <c r="R9538" s="9"/>
      <c r="U9538" s="9"/>
    </row>
    <row r="9539" spans="3:21">
      <c r="C9539" s="9"/>
      <c r="F9539" s="9"/>
      <c r="G9539" s="9"/>
      <c r="I9539" s="9"/>
      <c r="L9539" s="9"/>
      <c r="O9539" s="9"/>
      <c r="P9539" s="9"/>
      <c r="R9539" s="9"/>
      <c r="U9539" s="9"/>
    </row>
    <row r="9540" spans="3:21">
      <c r="C9540" s="9"/>
      <c r="F9540" s="9"/>
      <c r="G9540" s="9"/>
      <c r="I9540" s="9"/>
      <c r="L9540" s="9"/>
      <c r="O9540" s="9"/>
      <c r="P9540" s="9"/>
      <c r="R9540" s="9"/>
      <c r="U9540" s="9"/>
    </row>
    <row r="9541" spans="3:21">
      <c r="C9541" s="9"/>
      <c r="F9541" s="9"/>
      <c r="G9541" s="9"/>
      <c r="I9541" s="9"/>
      <c r="L9541" s="9"/>
      <c r="O9541" s="9"/>
      <c r="P9541" s="9"/>
      <c r="R9541" s="9"/>
      <c r="U9541" s="9"/>
    </row>
    <row r="9542" spans="3:21">
      <c r="C9542" s="9"/>
      <c r="F9542" s="9"/>
      <c r="G9542" s="9"/>
      <c r="I9542" s="9"/>
      <c r="L9542" s="9"/>
      <c r="O9542" s="9"/>
      <c r="P9542" s="9"/>
      <c r="R9542" s="9"/>
      <c r="U9542" s="9"/>
    </row>
    <row r="9543" spans="3:21">
      <c r="C9543" s="9"/>
      <c r="F9543" s="9"/>
      <c r="G9543" s="9"/>
      <c r="I9543" s="9"/>
      <c r="L9543" s="9"/>
      <c r="O9543" s="9"/>
      <c r="P9543" s="9"/>
      <c r="R9543" s="9"/>
      <c r="U9543" s="9"/>
    </row>
    <row r="9544" spans="3:21">
      <c r="C9544" s="9"/>
      <c r="F9544" s="9"/>
      <c r="G9544" s="9"/>
      <c r="I9544" s="9"/>
      <c r="L9544" s="9"/>
      <c r="O9544" s="9"/>
      <c r="P9544" s="9"/>
      <c r="R9544" s="9"/>
      <c r="U9544" s="9"/>
    </row>
    <row r="9545" spans="3:21">
      <c r="C9545" s="9"/>
      <c r="F9545" s="9"/>
      <c r="G9545" s="9"/>
      <c r="I9545" s="9"/>
      <c r="L9545" s="9"/>
      <c r="O9545" s="9"/>
      <c r="P9545" s="9"/>
      <c r="R9545" s="9"/>
      <c r="U9545" s="9"/>
    </row>
    <row r="9546" spans="3:21">
      <c r="C9546" s="9"/>
      <c r="F9546" s="9"/>
      <c r="G9546" s="9"/>
      <c r="I9546" s="9"/>
      <c r="L9546" s="9"/>
      <c r="O9546" s="9"/>
      <c r="P9546" s="9"/>
      <c r="R9546" s="9"/>
      <c r="U9546" s="9"/>
    </row>
    <row r="9547" spans="3:21">
      <c r="C9547" s="9"/>
      <c r="F9547" s="9"/>
      <c r="G9547" s="9"/>
      <c r="I9547" s="9"/>
      <c r="L9547" s="9"/>
      <c r="O9547" s="9"/>
      <c r="P9547" s="9"/>
      <c r="R9547" s="9"/>
      <c r="U9547" s="9"/>
    </row>
    <row r="9548" spans="3:21">
      <c r="C9548" s="9"/>
      <c r="F9548" s="9"/>
      <c r="G9548" s="9"/>
      <c r="I9548" s="9"/>
      <c r="L9548" s="9"/>
      <c r="O9548" s="9"/>
      <c r="P9548" s="9"/>
      <c r="R9548" s="9"/>
      <c r="U9548" s="9"/>
    </row>
    <row r="9549" spans="3:21">
      <c r="C9549" s="9"/>
      <c r="F9549" s="9"/>
      <c r="G9549" s="9"/>
      <c r="I9549" s="9"/>
      <c r="L9549" s="9"/>
      <c r="O9549" s="9"/>
      <c r="P9549" s="9"/>
      <c r="R9549" s="9"/>
      <c r="U9549" s="9"/>
    </row>
    <row r="9550" spans="3:21">
      <c r="C9550" s="9"/>
      <c r="F9550" s="9"/>
      <c r="G9550" s="9"/>
      <c r="I9550" s="9"/>
      <c r="L9550" s="9"/>
      <c r="O9550" s="9"/>
      <c r="P9550" s="9"/>
      <c r="R9550" s="9"/>
      <c r="U9550" s="9"/>
    </row>
    <row r="9551" spans="3:21">
      <c r="C9551" s="9"/>
      <c r="F9551" s="9"/>
      <c r="G9551" s="9"/>
      <c r="I9551" s="9"/>
      <c r="L9551" s="9"/>
      <c r="O9551" s="9"/>
      <c r="P9551" s="9"/>
      <c r="R9551" s="9"/>
      <c r="U9551" s="9"/>
    </row>
    <row r="9552" spans="3:21">
      <c r="C9552" s="9"/>
      <c r="F9552" s="9"/>
      <c r="G9552" s="9"/>
      <c r="I9552" s="9"/>
      <c r="L9552" s="9"/>
      <c r="O9552" s="9"/>
      <c r="P9552" s="9"/>
      <c r="R9552" s="9"/>
      <c r="U9552" s="9"/>
    </row>
    <row r="9553" spans="3:21">
      <c r="C9553" s="9"/>
      <c r="F9553" s="9"/>
      <c r="G9553" s="9"/>
      <c r="I9553" s="9"/>
      <c r="L9553" s="9"/>
      <c r="O9553" s="9"/>
      <c r="P9553" s="9"/>
      <c r="R9553" s="9"/>
      <c r="U9553" s="9"/>
    </row>
    <row r="9554" spans="3:21">
      <c r="C9554" s="9"/>
      <c r="F9554" s="9"/>
      <c r="G9554" s="9"/>
      <c r="I9554" s="9"/>
      <c r="L9554" s="9"/>
      <c r="O9554" s="9"/>
      <c r="P9554" s="9"/>
      <c r="R9554" s="9"/>
      <c r="U9554" s="9"/>
    </row>
    <row r="9555" spans="3:21">
      <c r="C9555" s="9"/>
      <c r="F9555" s="9"/>
      <c r="G9555" s="9"/>
      <c r="I9555" s="9"/>
      <c r="L9555" s="9"/>
      <c r="O9555" s="9"/>
      <c r="P9555" s="9"/>
      <c r="R9555" s="9"/>
      <c r="U9555" s="9"/>
    </row>
    <row r="9556" spans="3:21">
      <c r="C9556" s="9"/>
      <c r="F9556" s="9"/>
      <c r="G9556" s="9"/>
      <c r="I9556" s="9"/>
      <c r="L9556" s="9"/>
      <c r="O9556" s="9"/>
      <c r="P9556" s="9"/>
      <c r="R9556" s="9"/>
      <c r="U9556" s="9"/>
    </row>
    <row r="9557" spans="3:21">
      <c r="C9557" s="9"/>
      <c r="F9557" s="9"/>
      <c r="G9557" s="9"/>
      <c r="I9557" s="9"/>
      <c r="L9557" s="9"/>
      <c r="O9557" s="9"/>
      <c r="P9557" s="9"/>
      <c r="R9557" s="9"/>
      <c r="U9557" s="9"/>
    </row>
    <row r="9558" spans="3:21">
      <c r="C9558" s="9"/>
      <c r="F9558" s="9"/>
      <c r="G9558" s="9"/>
      <c r="I9558" s="9"/>
      <c r="L9558" s="9"/>
      <c r="O9558" s="9"/>
      <c r="P9558" s="9"/>
      <c r="R9558" s="9"/>
      <c r="U9558" s="9"/>
    </row>
    <row r="9559" spans="3:21">
      <c r="C9559" s="9"/>
      <c r="F9559" s="9"/>
      <c r="G9559" s="9"/>
      <c r="I9559" s="9"/>
      <c r="L9559" s="9"/>
      <c r="O9559" s="9"/>
      <c r="P9559" s="9"/>
      <c r="R9559" s="9"/>
      <c r="U9559" s="9"/>
    </row>
    <row r="9560" spans="3:21">
      <c r="C9560" s="9"/>
      <c r="F9560" s="9"/>
      <c r="G9560" s="9"/>
      <c r="I9560" s="9"/>
      <c r="L9560" s="9"/>
      <c r="O9560" s="9"/>
      <c r="P9560" s="9"/>
      <c r="R9560" s="9"/>
      <c r="U9560" s="9"/>
    </row>
    <row r="9561" spans="3:21">
      <c r="C9561" s="9"/>
      <c r="F9561" s="9"/>
      <c r="G9561" s="9"/>
      <c r="I9561" s="9"/>
      <c r="L9561" s="9"/>
      <c r="O9561" s="9"/>
      <c r="P9561" s="9"/>
      <c r="R9561" s="9"/>
      <c r="U9561" s="9"/>
    </row>
    <row r="9562" spans="3:21">
      <c r="C9562" s="9"/>
      <c r="F9562" s="9"/>
      <c r="G9562" s="9"/>
      <c r="I9562" s="9"/>
      <c r="L9562" s="9"/>
      <c r="O9562" s="9"/>
      <c r="P9562" s="9"/>
      <c r="R9562" s="9"/>
      <c r="U9562" s="9"/>
    </row>
    <row r="9563" spans="3:21">
      <c r="C9563" s="9"/>
      <c r="F9563" s="9"/>
      <c r="G9563" s="9"/>
      <c r="I9563" s="9"/>
      <c r="L9563" s="9"/>
      <c r="O9563" s="9"/>
      <c r="P9563" s="9"/>
      <c r="R9563" s="9"/>
      <c r="U9563" s="9"/>
    </row>
    <row r="9564" spans="3:21">
      <c r="C9564" s="9"/>
      <c r="F9564" s="9"/>
      <c r="G9564" s="9"/>
      <c r="I9564" s="9"/>
      <c r="L9564" s="9"/>
      <c r="O9564" s="9"/>
      <c r="P9564" s="9"/>
      <c r="R9564" s="9"/>
      <c r="U9564" s="9"/>
    </row>
    <row r="9565" spans="3:21">
      <c r="C9565" s="9"/>
      <c r="F9565" s="9"/>
      <c r="G9565" s="9"/>
      <c r="I9565" s="9"/>
      <c r="L9565" s="9"/>
      <c r="O9565" s="9"/>
      <c r="P9565" s="9"/>
      <c r="R9565" s="9"/>
      <c r="U9565" s="9"/>
    </row>
    <row r="9566" spans="3:21">
      <c r="C9566" s="9"/>
      <c r="F9566" s="9"/>
      <c r="G9566" s="9"/>
      <c r="I9566" s="9"/>
      <c r="L9566" s="9"/>
      <c r="O9566" s="9"/>
      <c r="P9566" s="9"/>
      <c r="R9566" s="9"/>
      <c r="U9566" s="9"/>
    </row>
    <row r="9567" spans="3:21">
      <c r="C9567" s="9"/>
      <c r="F9567" s="9"/>
      <c r="G9567" s="9"/>
      <c r="I9567" s="9"/>
      <c r="L9567" s="9"/>
      <c r="O9567" s="9"/>
      <c r="P9567" s="9"/>
      <c r="R9567" s="9"/>
      <c r="U9567" s="9"/>
    </row>
    <row r="9568" spans="3:21">
      <c r="C9568" s="9"/>
      <c r="F9568" s="9"/>
      <c r="G9568" s="9"/>
      <c r="I9568" s="9"/>
      <c r="L9568" s="9"/>
      <c r="O9568" s="9"/>
      <c r="P9568" s="9"/>
      <c r="R9568" s="9"/>
      <c r="U9568" s="9"/>
    </row>
    <row r="9569" spans="3:21">
      <c r="C9569" s="9"/>
      <c r="F9569" s="9"/>
      <c r="G9569" s="9"/>
      <c r="I9569" s="9"/>
      <c r="L9569" s="9"/>
      <c r="O9569" s="9"/>
      <c r="P9569" s="9"/>
      <c r="R9569" s="9"/>
      <c r="U9569" s="9"/>
    </row>
    <row r="9570" spans="3:21">
      <c r="C9570" s="9"/>
      <c r="F9570" s="9"/>
      <c r="G9570" s="9"/>
      <c r="I9570" s="9"/>
      <c r="L9570" s="9"/>
      <c r="O9570" s="9"/>
      <c r="P9570" s="9"/>
      <c r="R9570" s="9"/>
      <c r="U9570" s="9"/>
    </row>
    <row r="9571" spans="3:21">
      <c r="C9571" s="9"/>
      <c r="F9571" s="9"/>
      <c r="G9571" s="9"/>
      <c r="I9571" s="9"/>
      <c r="L9571" s="9"/>
      <c r="O9571" s="9"/>
      <c r="P9571" s="9"/>
      <c r="R9571" s="9"/>
      <c r="U9571" s="9"/>
    </row>
    <row r="9572" spans="3:21">
      <c r="C9572" s="9"/>
      <c r="F9572" s="9"/>
      <c r="G9572" s="9"/>
      <c r="I9572" s="9"/>
      <c r="L9572" s="9"/>
      <c r="O9572" s="9"/>
      <c r="P9572" s="9"/>
      <c r="R9572" s="9"/>
      <c r="U9572" s="9"/>
    </row>
    <row r="9573" spans="3:21">
      <c r="C9573" s="9"/>
      <c r="F9573" s="9"/>
      <c r="G9573" s="9"/>
      <c r="I9573" s="9"/>
      <c r="L9573" s="9"/>
      <c r="O9573" s="9"/>
      <c r="P9573" s="9"/>
      <c r="R9573" s="9"/>
      <c r="U9573" s="9"/>
    </row>
    <row r="9574" spans="3:21">
      <c r="C9574" s="9"/>
      <c r="F9574" s="9"/>
      <c r="G9574" s="9"/>
      <c r="I9574" s="9"/>
      <c r="L9574" s="9"/>
      <c r="O9574" s="9"/>
      <c r="P9574" s="9"/>
      <c r="R9574" s="9"/>
      <c r="U9574" s="9"/>
    </row>
    <row r="9575" spans="3:21">
      <c r="C9575" s="9"/>
      <c r="F9575" s="9"/>
      <c r="G9575" s="9"/>
      <c r="I9575" s="9"/>
      <c r="L9575" s="9"/>
      <c r="O9575" s="9"/>
      <c r="P9575" s="9"/>
      <c r="R9575" s="9"/>
      <c r="U9575" s="9"/>
    </row>
    <row r="9576" spans="3:21">
      <c r="C9576" s="9"/>
      <c r="F9576" s="9"/>
      <c r="G9576" s="9"/>
      <c r="I9576" s="9"/>
      <c r="L9576" s="9"/>
      <c r="O9576" s="9"/>
      <c r="P9576" s="9"/>
      <c r="R9576" s="9"/>
      <c r="U9576" s="9"/>
    </row>
    <row r="9577" spans="3:21">
      <c r="C9577" s="9"/>
      <c r="F9577" s="9"/>
      <c r="G9577" s="9"/>
      <c r="I9577" s="9"/>
      <c r="L9577" s="9"/>
      <c r="O9577" s="9"/>
      <c r="P9577" s="9"/>
      <c r="R9577" s="9"/>
      <c r="U9577" s="9"/>
    </row>
    <row r="9578" spans="3:21">
      <c r="C9578" s="9"/>
      <c r="F9578" s="9"/>
      <c r="G9578" s="9"/>
      <c r="I9578" s="9"/>
      <c r="L9578" s="9"/>
      <c r="O9578" s="9"/>
      <c r="P9578" s="9"/>
      <c r="R9578" s="9"/>
      <c r="U9578" s="9"/>
    </row>
    <row r="9579" spans="3:21">
      <c r="C9579" s="9"/>
      <c r="F9579" s="9"/>
      <c r="G9579" s="9"/>
      <c r="I9579" s="9"/>
      <c r="L9579" s="9"/>
      <c r="O9579" s="9"/>
      <c r="P9579" s="9"/>
      <c r="R9579" s="9"/>
      <c r="U9579" s="9"/>
    </row>
    <row r="9580" spans="3:21">
      <c r="C9580" s="9"/>
      <c r="F9580" s="9"/>
      <c r="G9580" s="9"/>
      <c r="I9580" s="9"/>
      <c r="L9580" s="9"/>
      <c r="O9580" s="9"/>
      <c r="P9580" s="9"/>
      <c r="R9580" s="9"/>
      <c r="U9580" s="9"/>
    </row>
    <row r="9581" spans="3:21">
      <c r="C9581" s="9"/>
      <c r="F9581" s="9"/>
      <c r="G9581" s="9"/>
      <c r="I9581" s="9"/>
      <c r="L9581" s="9"/>
      <c r="O9581" s="9"/>
      <c r="P9581" s="9"/>
      <c r="R9581" s="9"/>
      <c r="U9581" s="9"/>
    </row>
    <row r="9582" spans="3:21">
      <c r="C9582" s="9"/>
      <c r="F9582" s="9"/>
      <c r="G9582" s="9"/>
      <c r="I9582" s="9"/>
      <c r="L9582" s="9"/>
      <c r="O9582" s="9"/>
      <c r="P9582" s="9"/>
      <c r="R9582" s="9"/>
      <c r="U9582" s="9"/>
    </row>
    <row r="9583" spans="3:21">
      <c r="C9583" s="9"/>
      <c r="F9583" s="9"/>
      <c r="G9583" s="9"/>
      <c r="I9583" s="9"/>
      <c r="L9583" s="9"/>
      <c r="O9583" s="9"/>
      <c r="P9583" s="9"/>
      <c r="R9583" s="9"/>
      <c r="U9583" s="9"/>
    </row>
    <row r="9584" spans="3:21">
      <c r="C9584" s="9"/>
      <c r="F9584" s="9"/>
      <c r="G9584" s="9"/>
      <c r="I9584" s="9"/>
      <c r="L9584" s="9"/>
      <c r="O9584" s="9"/>
      <c r="P9584" s="9"/>
      <c r="R9584" s="9"/>
      <c r="U9584" s="9"/>
    </row>
    <row r="9585" spans="3:21">
      <c r="C9585" s="9"/>
      <c r="F9585" s="9"/>
      <c r="G9585" s="9"/>
      <c r="I9585" s="9"/>
      <c r="L9585" s="9"/>
      <c r="O9585" s="9"/>
      <c r="P9585" s="9"/>
      <c r="R9585" s="9"/>
      <c r="U9585" s="9"/>
    </row>
    <row r="9586" spans="3:21">
      <c r="C9586" s="9"/>
      <c r="F9586" s="9"/>
      <c r="G9586" s="9"/>
      <c r="I9586" s="9"/>
      <c r="L9586" s="9"/>
      <c r="O9586" s="9"/>
      <c r="P9586" s="9"/>
      <c r="R9586" s="9"/>
      <c r="U9586" s="9"/>
    </row>
    <row r="9587" spans="3:21">
      <c r="C9587" s="9"/>
      <c r="F9587" s="9"/>
      <c r="G9587" s="9"/>
      <c r="I9587" s="9"/>
      <c r="L9587" s="9"/>
      <c r="O9587" s="9"/>
      <c r="P9587" s="9"/>
      <c r="R9587" s="9"/>
      <c r="U9587" s="9"/>
    </row>
    <row r="9588" spans="3:21">
      <c r="C9588" s="9"/>
      <c r="F9588" s="9"/>
      <c r="G9588" s="9"/>
      <c r="I9588" s="9"/>
      <c r="L9588" s="9"/>
      <c r="O9588" s="9"/>
      <c r="P9588" s="9"/>
      <c r="R9588" s="9"/>
      <c r="U9588" s="9"/>
    </row>
    <row r="9589" spans="3:21">
      <c r="C9589" s="9"/>
      <c r="F9589" s="9"/>
      <c r="G9589" s="9"/>
      <c r="I9589" s="9"/>
      <c r="L9589" s="9"/>
      <c r="O9589" s="9"/>
      <c r="P9589" s="9"/>
      <c r="R9589" s="9"/>
      <c r="U9589" s="9"/>
    </row>
    <row r="9590" spans="3:21">
      <c r="C9590" s="9"/>
      <c r="F9590" s="9"/>
      <c r="G9590" s="9"/>
      <c r="I9590" s="9"/>
      <c r="L9590" s="9"/>
      <c r="O9590" s="9"/>
      <c r="P9590" s="9"/>
      <c r="R9590" s="9"/>
      <c r="U9590" s="9"/>
    </row>
    <row r="9591" spans="3:21">
      <c r="C9591" s="9"/>
      <c r="F9591" s="9"/>
      <c r="G9591" s="9"/>
      <c r="I9591" s="9"/>
      <c r="L9591" s="9"/>
      <c r="O9591" s="9"/>
      <c r="P9591" s="9"/>
      <c r="R9591" s="9"/>
      <c r="U9591" s="9"/>
    </row>
    <row r="9592" spans="3:21">
      <c r="C9592" s="9"/>
      <c r="F9592" s="9"/>
      <c r="G9592" s="9"/>
      <c r="I9592" s="9"/>
      <c r="L9592" s="9"/>
      <c r="O9592" s="9"/>
      <c r="P9592" s="9"/>
      <c r="R9592" s="9"/>
      <c r="U9592" s="9"/>
    </row>
    <row r="9593" spans="3:21">
      <c r="C9593" s="9"/>
      <c r="F9593" s="9"/>
      <c r="G9593" s="9"/>
      <c r="I9593" s="9"/>
      <c r="L9593" s="9"/>
      <c r="O9593" s="9"/>
      <c r="P9593" s="9"/>
      <c r="R9593" s="9"/>
      <c r="U9593" s="9"/>
    </row>
    <row r="9594" spans="3:21">
      <c r="C9594" s="9"/>
      <c r="F9594" s="9"/>
      <c r="G9594" s="9"/>
      <c r="I9594" s="9"/>
      <c r="L9594" s="9"/>
      <c r="O9594" s="9"/>
      <c r="P9594" s="9"/>
      <c r="R9594" s="9"/>
      <c r="U9594" s="9"/>
    </row>
    <row r="9595" spans="3:21">
      <c r="C9595" s="9"/>
      <c r="F9595" s="9"/>
      <c r="G9595" s="9"/>
      <c r="I9595" s="9"/>
      <c r="L9595" s="9"/>
      <c r="O9595" s="9"/>
      <c r="P9595" s="9"/>
      <c r="R9595" s="9"/>
      <c r="U9595" s="9"/>
    </row>
    <row r="9596" spans="3:21">
      <c r="C9596" s="9"/>
      <c r="F9596" s="9"/>
      <c r="G9596" s="9"/>
      <c r="I9596" s="9"/>
      <c r="L9596" s="9"/>
      <c r="O9596" s="9"/>
      <c r="P9596" s="9"/>
      <c r="R9596" s="9"/>
      <c r="U9596" s="9"/>
    </row>
    <row r="9597" spans="3:21">
      <c r="C9597" s="9"/>
      <c r="F9597" s="9"/>
      <c r="G9597" s="9"/>
      <c r="I9597" s="9"/>
      <c r="L9597" s="9"/>
      <c r="O9597" s="9"/>
      <c r="P9597" s="9"/>
      <c r="R9597" s="9"/>
      <c r="U9597" s="9"/>
    </row>
    <row r="9598" spans="3:21">
      <c r="C9598" s="9"/>
      <c r="F9598" s="9"/>
      <c r="G9598" s="9"/>
      <c r="I9598" s="9"/>
      <c r="L9598" s="9"/>
      <c r="O9598" s="9"/>
      <c r="P9598" s="9"/>
      <c r="R9598" s="9"/>
      <c r="U9598" s="9"/>
    </row>
    <row r="9599" spans="3:21">
      <c r="C9599" s="9"/>
      <c r="F9599" s="9"/>
      <c r="G9599" s="9"/>
      <c r="I9599" s="9"/>
      <c r="L9599" s="9"/>
      <c r="O9599" s="9"/>
      <c r="P9599" s="9"/>
      <c r="R9599" s="9"/>
      <c r="U9599" s="9"/>
    </row>
    <row r="9600" spans="3:21">
      <c r="C9600" s="9"/>
      <c r="F9600" s="9"/>
      <c r="G9600" s="9"/>
      <c r="I9600" s="9"/>
      <c r="L9600" s="9"/>
      <c r="O9600" s="9"/>
      <c r="P9600" s="9"/>
      <c r="R9600" s="9"/>
      <c r="U9600" s="9"/>
    </row>
    <row r="9601" spans="3:21">
      <c r="C9601" s="9"/>
      <c r="F9601" s="9"/>
      <c r="G9601" s="9"/>
      <c r="I9601" s="9"/>
      <c r="L9601" s="9"/>
      <c r="O9601" s="9"/>
      <c r="P9601" s="9"/>
      <c r="R9601" s="9"/>
      <c r="U9601" s="9"/>
    </row>
    <row r="9602" spans="3:21">
      <c r="C9602" s="9"/>
      <c r="F9602" s="9"/>
      <c r="G9602" s="9"/>
      <c r="I9602" s="9"/>
      <c r="L9602" s="9"/>
      <c r="O9602" s="9"/>
      <c r="P9602" s="9"/>
      <c r="R9602" s="9"/>
      <c r="U9602" s="9"/>
    </row>
    <row r="9603" spans="3:21">
      <c r="C9603" s="9"/>
      <c r="F9603" s="9"/>
      <c r="G9603" s="9"/>
      <c r="I9603" s="9"/>
      <c r="L9603" s="9"/>
      <c r="O9603" s="9"/>
      <c r="P9603" s="9"/>
      <c r="R9603" s="9"/>
      <c r="U9603" s="9"/>
    </row>
    <row r="9604" spans="3:21">
      <c r="C9604" s="9"/>
      <c r="F9604" s="9"/>
      <c r="G9604" s="9"/>
      <c r="I9604" s="9"/>
      <c r="L9604" s="9"/>
      <c r="O9604" s="9"/>
      <c r="P9604" s="9"/>
      <c r="R9604" s="9"/>
      <c r="U9604" s="9"/>
    </row>
    <row r="9605" spans="3:21">
      <c r="C9605" s="9"/>
      <c r="F9605" s="9"/>
      <c r="G9605" s="9"/>
      <c r="I9605" s="9"/>
      <c r="L9605" s="9"/>
      <c r="O9605" s="9"/>
      <c r="P9605" s="9"/>
      <c r="R9605" s="9"/>
      <c r="U9605" s="9"/>
    </row>
    <row r="9606" spans="3:21">
      <c r="C9606" s="9"/>
      <c r="F9606" s="9"/>
      <c r="G9606" s="9"/>
      <c r="I9606" s="9"/>
      <c r="L9606" s="9"/>
      <c r="O9606" s="9"/>
      <c r="P9606" s="9"/>
      <c r="R9606" s="9"/>
      <c r="U9606" s="9"/>
    </row>
    <row r="9607" spans="3:21">
      <c r="C9607" s="9"/>
      <c r="F9607" s="9"/>
      <c r="G9607" s="9"/>
      <c r="I9607" s="9"/>
      <c r="L9607" s="9"/>
      <c r="O9607" s="9"/>
      <c r="P9607" s="9"/>
      <c r="R9607" s="9"/>
      <c r="U9607" s="9"/>
    </row>
    <row r="9608" spans="3:21">
      <c r="C9608" s="9"/>
      <c r="F9608" s="9"/>
      <c r="G9608" s="9"/>
      <c r="I9608" s="9"/>
      <c r="L9608" s="9"/>
      <c r="O9608" s="9"/>
      <c r="P9608" s="9"/>
      <c r="R9608" s="9"/>
      <c r="U9608" s="9"/>
    </row>
    <row r="9609" spans="3:21">
      <c r="C9609" s="9"/>
      <c r="F9609" s="9"/>
      <c r="G9609" s="9"/>
      <c r="I9609" s="9"/>
      <c r="L9609" s="9"/>
      <c r="O9609" s="9"/>
      <c r="P9609" s="9"/>
      <c r="R9609" s="9"/>
      <c r="U9609" s="9"/>
    </row>
    <row r="9610" spans="3:21">
      <c r="C9610" s="9"/>
      <c r="F9610" s="9"/>
      <c r="G9610" s="9"/>
      <c r="I9610" s="9"/>
      <c r="L9610" s="9"/>
      <c r="O9610" s="9"/>
      <c r="P9610" s="9"/>
      <c r="R9610" s="9"/>
      <c r="U9610" s="9"/>
    </row>
    <row r="9611" spans="3:21">
      <c r="C9611" s="9"/>
      <c r="F9611" s="9"/>
      <c r="G9611" s="9"/>
      <c r="I9611" s="9"/>
      <c r="L9611" s="9"/>
      <c r="O9611" s="9"/>
      <c r="P9611" s="9"/>
      <c r="R9611" s="9"/>
      <c r="U9611" s="9"/>
    </row>
    <row r="9612" spans="3:21">
      <c r="C9612" s="9"/>
      <c r="F9612" s="9"/>
      <c r="G9612" s="9"/>
      <c r="I9612" s="9"/>
      <c r="L9612" s="9"/>
      <c r="O9612" s="9"/>
      <c r="P9612" s="9"/>
      <c r="R9612" s="9"/>
      <c r="U9612" s="9"/>
    </row>
    <row r="9613" spans="3:21">
      <c r="C9613" s="9"/>
      <c r="F9613" s="9"/>
      <c r="G9613" s="9"/>
      <c r="I9613" s="9"/>
      <c r="L9613" s="9"/>
      <c r="O9613" s="9"/>
      <c r="P9613" s="9"/>
      <c r="R9613" s="9"/>
      <c r="U9613" s="9"/>
    </row>
    <row r="9614" spans="3:21">
      <c r="C9614" s="9"/>
      <c r="F9614" s="9"/>
      <c r="G9614" s="9"/>
      <c r="I9614" s="9"/>
      <c r="L9614" s="9"/>
      <c r="O9614" s="9"/>
      <c r="P9614" s="9"/>
      <c r="R9614" s="9"/>
      <c r="U9614" s="9"/>
    </row>
    <row r="9615" spans="3:21">
      <c r="C9615" s="9"/>
      <c r="F9615" s="9"/>
      <c r="G9615" s="9"/>
      <c r="I9615" s="9"/>
      <c r="L9615" s="9"/>
      <c r="O9615" s="9"/>
      <c r="P9615" s="9"/>
      <c r="R9615" s="9"/>
      <c r="U9615" s="9"/>
    </row>
    <row r="9616" spans="3:21">
      <c r="C9616" s="9"/>
      <c r="F9616" s="9"/>
      <c r="G9616" s="9"/>
      <c r="I9616" s="9"/>
      <c r="L9616" s="9"/>
      <c r="O9616" s="9"/>
      <c r="P9616" s="9"/>
      <c r="R9616" s="9"/>
      <c r="U9616" s="9"/>
    </row>
    <row r="9617" spans="3:21">
      <c r="C9617" s="9"/>
      <c r="F9617" s="9"/>
      <c r="G9617" s="9"/>
      <c r="I9617" s="9"/>
      <c r="L9617" s="9"/>
      <c r="O9617" s="9"/>
      <c r="P9617" s="9"/>
      <c r="R9617" s="9"/>
      <c r="U9617" s="9"/>
    </row>
    <row r="9618" spans="3:21">
      <c r="C9618" s="9"/>
      <c r="F9618" s="9"/>
      <c r="G9618" s="9"/>
      <c r="I9618" s="9"/>
      <c r="L9618" s="9"/>
      <c r="O9618" s="9"/>
      <c r="P9618" s="9"/>
      <c r="R9618" s="9"/>
      <c r="U9618" s="9"/>
    </row>
    <row r="9619" spans="3:21">
      <c r="C9619" s="9"/>
      <c r="F9619" s="9"/>
      <c r="G9619" s="9"/>
      <c r="I9619" s="9"/>
      <c r="L9619" s="9"/>
      <c r="O9619" s="9"/>
      <c r="P9619" s="9"/>
      <c r="R9619" s="9"/>
      <c r="U9619" s="9"/>
    </row>
    <row r="9620" spans="3:21">
      <c r="C9620" s="9"/>
      <c r="F9620" s="9"/>
      <c r="G9620" s="9"/>
      <c r="I9620" s="9"/>
      <c r="L9620" s="9"/>
      <c r="O9620" s="9"/>
      <c r="P9620" s="9"/>
      <c r="R9620" s="9"/>
      <c r="U9620" s="9"/>
    </row>
    <row r="9621" spans="3:21">
      <c r="C9621" s="9"/>
      <c r="F9621" s="9"/>
      <c r="G9621" s="9"/>
      <c r="I9621" s="9"/>
      <c r="L9621" s="9"/>
      <c r="O9621" s="9"/>
      <c r="P9621" s="9"/>
      <c r="R9621" s="9"/>
      <c r="U9621" s="9"/>
    </row>
    <row r="9622" spans="3:21">
      <c r="C9622" s="9"/>
      <c r="F9622" s="9"/>
      <c r="G9622" s="9"/>
      <c r="I9622" s="9"/>
      <c r="L9622" s="9"/>
      <c r="O9622" s="9"/>
      <c r="P9622" s="9"/>
      <c r="R9622" s="9"/>
      <c r="U9622" s="9"/>
    </row>
    <row r="9623" spans="3:21">
      <c r="C9623" s="9"/>
      <c r="F9623" s="9"/>
      <c r="G9623" s="9"/>
      <c r="I9623" s="9"/>
      <c r="L9623" s="9"/>
      <c r="O9623" s="9"/>
      <c r="P9623" s="9"/>
      <c r="R9623" s="9"/>
      <c r="U9623" s="9"/>
    </row>
    <row r="9624" spans="3:21">
      <c r="C9624" s="9"/>
      <c r="F9624" s="9"/>
      <c r="G9624" s="9"/>
      <c r="I9624" s="9"/>
      <c r="L9624" s="9"/>
      <c r="O9624" s="9"/>
      <c r="P9624" s="9"/>
      <c r="R9624" s="9"/>
      <c r="U9624" s="9"/>
    </row>
    <row r="9625" spans="3:21">
      <c r="C9625" s="9"/>
      <c r="F9625" s="9"/>
      <c r="G9625" s="9"/>
      <c r="I9625" s="9"/>
      <c r="L9625" s="9"/>
      <c r="O9625" s="9"/>
      <c r="P9625" s="9"/>
      <c r="R9625" s="9"/>
      <c r="U9625" s="9"/>
    </row>
    <row r="9626" spans="3:21">
      <c r="C9626" s="9"/>
      <c r="F9626" s="9"/>
      <c r="G9626" s="9"/>
      <c r="I9626" s="9"/>
      <c r="L9626" s="9"/>
      <c r="O9626" s="9"/>
      <c r="P9626" s="9"/>
      <c r="R9626" s="9"/>
      <c r="U9626" s="9"/>
    </row>
    <row r="9627" spans="3:21">
      <c r="C9627" s="9"/>
      <c r="F9627" s="9"/>
      <c r="G9627" s="9"/>
      <c r="I9627" s="9"/>
      <c r="L9627" s="9"/>
      <c r="O9627" s="9"/>
      <c r="P9627" s="9"/>
      <c r="R9627" s="9"/>
      <c r="U9627" s="9"/>
    </row>
    <row r="9628" spans="3:21">
      <c r="C9628" s="9"/>
      <c r="F9628" s="9"/>
      <c r="G9628" s="9"/>
      <c r="I9628" s="9"/>
      <c r="L9628" s="9"/>
      <c r="O9628" s="9"/>
      <c r="P9628" s="9"/>
      <c r="R9628" s="9"/>
      <c r="U9628" s="9"/>
    </row>
    <row r="9629" spans="3:21">
      <c r="C9629" s="9"/>
      <c r="F9629" s="9"/>
      <c r="G9629" s="9"/>
      <c r="I9629" s="9"/>
      <c r="L9629" s="9"/>
      <c r="O9629" s="9"/>
      <c r="P9629" s="9"/>
      <c r="R9629" s="9"/>
      <c r="U9629" s="9"/>
    </row>
    <row r="9630" spans="3:21">
      <c r="C9630" s="9"/>
      <c r="F9630" s="9"/>
      <c r="G9630" s="9"/>
      <c r="I9630" s="9"/>
      <c r="L9630" s="9"/>
      <c r="O9630" s="9"/>
      <c r="P9630" s="9"/>
      <c r="R9630" s="9"/>
      <c r="U9630" s="9"/>
    </row>
    <row r="9631" spans="3:21">
      <c r="C9631" s="9"/>
      <c r="F9631" s="9"/>
      <c r="G9631" s="9"/>
      <c r="I9631" s="9"/>
      <c r="L9631" s="9"/>
      <c r="O9631" s="9"/>
      <c r="P9631" s="9"/>
      <c r="R9631" s="9"/>
      <c r="U9631" s="9"/>
    </row>
    <row r="9632" spans="3:21">
      <c r="C9632" s="9"/>
      <c r="F9632" s="9"/>
      <c r="G9632" s="9"/>
      <c r="I9632" s="9"/>
      <c r="L9632" s="9"/>
      <c r="O9632" s="9"/>
      <c r="P9632" s="9"/>
      <c r="R9632" s="9"/>
      <c r="U9632" s="9"/>
    </row>
    <row r="9633" spans="3:21">
      <c r="C9633" s="9"/>
      <c r="F9633" s="9"/>
      <c r="G9633" s="9"/>
      <c r="I9633" s="9"/>
      <c r="L9633" s="9"/>
      <c r="O9633" s="9"/>
      <c r="P9633" s="9"/>
      <c r="R9633" s="9"/>
      <c r="U9633" s="9"/>
    </row>
    <row r="9634" spans="3:21">
      <c r="C9634" s="9"/>
      <c r="F9634" s="9"/>
      <c r="G9634" s="9"/>
      <c r="I9634" s="9"/>
      <c r="L9634" s="9"/>
      <c r="O9634" s="9"/>
      <c r="P9634" s="9"/>
      <c r="R9634" s="9"/>
      <c r="U9634" s="9"/>
    </row>
    <row r="9635" spans="3:21">
      <c r="C9635" s="9"/>
      <c r="F9635" s="9"/>
      <c r="G9635" s="9"/>
      <c r="I9635" s="9"/>
      <c r="L9635" s="9"/>
      <c r="O9635" s="9"/>
      <c r="P9635" s="9"/>
      <c r="R9635" s="9"/>
      <c r="U9635" s="9"/>
    </row>
    <row r="9636" spans="3:21">
      <c r="C9636" s="9"/>
      <c r="F9636" s="9"/>
      <c r="G9636" s="9"/>
      <c r="I9636" s="9"/>
      <c r="L9636" s="9"/>
      <c r="O9636" s="9"/>
      <c r="P9636" s="9"/>
      <c r="R9636" s="9"/>
      <c r="U9636" s="9"/>
    </row>
    <row r="9637" spans="3:21">
      <c r="C9637" s="9"/>
      <c r="F9637" s="9"/>
      <c r="G9637" s="9"/>
      <c r="I9637" s="9"/>
      <c r="L9637" s="9"/>
      <c r="O9637" s="9"/>
      <c r="P9637" s="9"/>
      <c r="R9637" s="9"/>
      <c r="U9637" s="9"/>
    </row>
    <row r="9638" spans="3:21">
      <c r="C9638" s="9"/>
      <c r="F9638" s="9"/>
      <c r="G9638" s="9"/>
      <c r="I9638" s="9"/>
      <c r="L9638" s="9"/>
      <c r="O9638" s="9"/>
      <c r="P9638" s="9"/>
      <c r="R9638" s="9"/>
      <c r="U9638" s="9"/>
    </row>
    <row r="9639" spans="3:21">
      <c r="C9639" s="9"/>
      <c r="F9639" s="9"/>
      <c r="G9639" s="9"/>
      <c r="I9639" s="9"/>
      <c r="L9639" s="9"/>
      <c r="O9639" s="9"/>
      <c r="P9639" s="9"/>
      <c r="R9639" s="9"/>
      <c r="U9639" s="9"/>
    </row>
    <row r="9640" spans="3:21">
      <c r="C9640" s="9"/>
      <c r="F9640" s="9"/>
      <c r="G9640" s="9"/>
      <c r="I9640" s="9"/>
      <c r="L9640" s="9"/>
      <c r="O9640" s="9"/>
      <c r="P9640" s="9"/>
      <c r="R9640" s="9"/>
      <c r="U9640" s="9"/>
    </row>
    <row r="9641" spans="3:21">
      <c r="C9641" s="9"/>
      <c r="F9641" s="9"/>
      <c r="G9641" s="9"/>
      <c r="I9641" s="9"/>
      <c r="L9641" s="9"/>
      <c r="O9641" s="9"/>
      <c r="P9641" s="9"/>
      <c r="R9641" s="9"/>
      <c r="U9641" s="9"/>
    </row>
    <row r="9642" spans="3:21">
      <c r="C9642" s="9"/>
      <c r="F9642" s="9"/>
      <c r="G9642" s="9"/>
      <c r="I9642" s="9"/>
      <c r="L9642" s="9"/>
      <c r="O9642" s="9"/>
      <c r="P9642" s="9"/>
      <c r="R9642" s="9"/>
      <c r="U9642" s="9"/>
    </row>
    <row r="9643" spans="3:21">
      <c r="C9643" s="9"/>
      <c r="F9643" s="9"/>
      <c r="G9643" s="9"/>
      <c r="I9643" s="9"/>
      <c r="L9643" s="9"/>
      <c r="O9643" s="9"/>
      <c r="P9643" s="9"/>
      <c r="R9643" s="9"/>
      <c r="U9643" s="9"/>
    </row>
    <row r="9644" spans="3:21">
      <c r="C9644" s="9"/>
      <c r="F9644" s="9"/>
      <c r="G9644" s="9"/>
      <c r="I9644" s="9"/>
      <c r="L9644" s="9"/>
      <c r="O9644" s="9"/>
      <c r="P9644" s="9"/>
      <c r="R9644" s="9"/>
      <c r="U9644" s="9"/>
    </row>
    <row r="9645" spans="3:21">
      <c r="C9645" s="9"/>
      <c r="F9645" s="9"/>
      <c r="G9645" s="9"/>
      <c r="I9645" s="9"/>
      <c r="L9645" s="9"/>
      <c r="O9645" s="9"/>
      <c r="P9645" s="9"/>
      <c r="R9645" s="9"/>
      <c r="U9645" s="9"/>
    </row>
    <row r="9646" spans="3:21">
      <c r="C9646" s="9"/>
      <c r="F9646" s="9"/>
      <c r="G9646" s="9"/>
      <c r="I9646" s="9"/>
      <c r="L9646" s="9"/>
      <c r="O9646" s="9"/>
      <c r="P9646" s="9"/>
      <c r="R9646" s="9"/>
      <c r="U9646" s="9"/>
    </row>
    <row r="9647" spans="3:21">
      <c r="C9647" s="9"/>
      <c r="F9647" s="9"/>
      <c r="G9647" s="9"/>
      <c r="I9647" s="9"/>
      <c r="L9647" s="9"/>
      <c r="O9647" s="9"/>
      <c r="P9647" s="9"/>
      <c r="R9647" s="9"/>
      <c r="U9647" s="9"/>
    </row>
    <row r="9648" spans="3:21">
      <c r="C9648" s="9"/>
      <c r="F9648" s="9"/>
      <c r="G9648" s="9"/>
      <c r="I9648" s="9"/>
      <c r="L9648" s="9"/>
      <c r="O9648" s="9"/>
      <c r="P9648" s="9"/>
      <c r="R9648" s="9"/>
      <c r="U9648" s="9"/>
    </row>
    <row r="9649" spans="3:21">
      <c r="C9649" s="9"/>
      <c r="F9649" s="9"/>
      <c r="G9649" s="9"/>
      <c r="I9649" s="9"/>
      <c r="L9649" s="9"/>
      <c r="O9649" s="9"/>
      <c r="P9649" s="9"/>
      <c r="R9649" s="9"/>
      <c r="U9649" s="9"/>
    </row>
    <row r="9650" spans="3:21">
      <c r="C9650" s="9"/>
      <c r="F9650" s="9"/>
      <c r="G9650" s="9"/>
      <c r="I9650" s="9"/>
      <c r="L9650" s="9"/>
      <c r="O9650" s="9"/>
      <c r="P9650" s="9"/>
      <c r="R9650" s="9"/>
      <c r="U9650" s="9"/>
    </row>
    <row r="9651" spans="3:21">
      <c r="C9651" s="9"/>
      <c r="F9651" s="9"/>
      <c r="G9651" s="9"/>
      <c r="I9651" s="9"/>
      <c r="L9651" s="9"/>
      <c r="O9651" s="9"/>
      <c r="P9651" s="9"/>
      <c r="R9651" s="9"/>
      <c r="U9651" s="9"/>
    </row>
    <row r="9652" spans="3:21">
      <c r="C9652" s="9"/>
      <c r="F9652" s="9"/>
      <c r="G9652" s="9"/>
      <c r="I9652" s="9"/>
      <c r="L9652" s="9"/>
      <c r="O9652" s="9"/>
      <c r="P9652" s="9"/>
      <c r="R9652" s="9"/>
      <c r="U9652" s="9"/>
    </row>
    <row r="9653" spans="3:21">
      <c r="C9653" s="9"/>
      <c r="F9653" s="9"/>
      <c r="G9653" s="9"/>
      <c r="I9653" s="9"/>
      <c r="L9653" s="9"/>
      <c r="O9653" s="9"/>
      <c r="P9653" s="9"/>
      <c r="R9653" s="9"/>
      <c r="U9653" s="9"/>
    </row>
    <row r="9654" spans="3:21">
      <c r="C9654" s="9"/>
      <c r="F9654" s="9"/>
      <c r="G9654" s="9"/>
      <c r="I9654" s="9"/>
      <c r="L9654" s="9"/>
      <c r="O9654" s="9"/>
      <c r="P9654" s="9"/>
      <c r="R9654" s="9"/>
      <c r="U9654" s="9"/>
    </row>
    <row r="9655" spans="3:21">
      <c r="C9655" s="9"/>
      <c r="F9655" s="9"/>
      <c r="G9655" s="9"/>
      <c r="I9655" s="9"/>
      <c r="L9655" s="9"/>
      <c r="O9655" s="9"/>
      <c r="P9655" s="9"/>
      <c r="R9655" s="9"/>
      <c r="U9655" s="9"/>
    </row>
    <row r="9656" spans="3:21">
      <c r="C9656" s="9"/>
      <c r="F9656" s="9"/>
      <c r="G9656" s="9"/>
      <c r="I9656" s="9"/>
      <c r="L9656" s="9"/>
      <c r="O9656" s="9"/>
      <c r="P9656" s="9"/>
      <c r="R9656" s="9"/>
      <c r="U9656" s="9"/>
    </row>
    <row r="9657" spans="3:21">
      <c r="C9657" s="9"/>
      <c r="F9657" s="9"/>
      <c r="G9657" s="9"/>
      <c r="I9657" s="9"/>
      <c r="L9657" s="9"/>
      <c r="O9657" s="9"/>
      <c r="P9657" s="9"/>
      <c r="R9657" s="9"/>
      <c r="U9657" s="9"/>
    </row>
    <row r="9658" spans="3:21">
      <c r="C9658" s="9"/>
      <c r="F9658" s="9"/>
      <c r="G9658" s="9"/>
      <c r="I9658" s="9"/>
      <c r="L9658" s="9"/>
      <c r="O9658" s="9"/>
      <c r="P9658" s="9"/>
      <c r="R9658" s="9"/>
      <c r="U9658" s="9"/>
    </row>
    <row r="9659" spans="3:21">
      <c r="C9659" s="9"/>
      <c r="F9659" s="9"/>
      <c r="G9659" s="9"/>
      <c r="I9659" s="9"/>
      <c r="L9659" s="9"/>
      <c r="O9659" s="9"/>
      <c r="P9659" s="9"/>
      <c r="R9659" s="9"/>
      <c r="U9659" s="9"/>
    </row>
    <row r="9660" spans="3:21">
      <c r="C9660" s="9"/>
      <c r="F9660" s="9"/>
      <c r="G9660" s="9"/>
      <c r="I9660" s="9"/>
      <c r="L9660" s="9"/>
      <c r="O9660" s="9"/>
      <c r="P9660" s="9"/>
      <c r="R9660" s="9"/>
      <c r="U9660" s="9"/>
    </row>
    <row r="9661" spans="3:21">
      <c r="C9661" s="9"/>
      <c r="F9661" s="9"/>
      <c r="G9661" s="9"/>
      <c r="I9661" s="9"/>
      <c r="L9661" s="9"/>
      <c r="O9661" s="9"/>
      <c r="P9661" s="9"/>
      <c r="R9661" s="9"/>
      <c r="U9661" s="9"/>
    </row>
    <row r="9662" spans="3:21">
      <c r="C9662" s="9"/>
      <c r="F9662" s="9"/>
      <c r="G9662" s="9"/>
      <c r="I9662" s="9"/>
      <c r="L9662" s="9"/>
      <c r="O9662" s="9"/>
      <c r="P9662" s="9"/>
      <c r="R9662" s="9"/>
      <c r="U9662" s="9"/>
    </row>
    <row r="9663" spans="3:21">
      <c r="C9663" s="9"/>
      <c r="F9663" s="9"/>
      <c r="G9663" s="9"/>
      <c r="I9663" s="9"/>
      <c r="L9663" s="9"/>
      <c r="O9663" s="9"/>
      <c r="P9663" s="9"/>
      <c r="R9663" s="9"/>
      <c r="U9663" s="9"/>
    </row>
    <row r="9664" spans="3:21">
      <c r="C9664" s="9"/>
      <c r="F9664" s="9"/>
      <c r="G9664" s="9"/>
      <c r="I9664" s="9"/>
      <c r="L9664" s="9"/>
      <c r="O9664" s="9"/>
      <c r="P9664" s="9"/>
      <c r="R9664" s="9"/>
      <c r="U9664" s="9"/>
    </row>
    <row r="9665" spans="3:21">
      <c r="C9665" s="9"/>
      <c r="F9665" s="9"/>
      <c r="G9665" s="9"/>
      <c r="I9665" s="9"/>
      <c r="L9665" s="9"/>
      <c r="O9665" s="9"/>
      <c r="P9665" s="9"/>
      <c r="R9665" s="9"/>
      <c r="U9665" s="9"/>
    </row>
    <row r="9666" spans="3:21">
      <c r="C9666" s="9"/>
      <c r="F9666" s="9"/>
      <c r="G9666" s="9"/>
      <c r="I9666" s="9"/>
      <c r="L9666" s="9"/>
      <c r="O9666" s="9"/>
      <c r="P9666" s="9"/>
      <c r="R9666" s="9"/>
      <c r="U9666" s="9"/>
    </row>
    <row r="9667" spans="3:21">
      <c r="C9667" s="9"/>
      <c r="F9667" s="9"/>
      <c r="G9667" s="9"/>
      <c r="I9667" s="9"/>
      <c r="L9667" s="9"/>
      <c r="O9667" s="9"/>
      <c r="P9667" s="9"/>
      <c r="R9667" s="9"/>
      <c r="U9667" s="9"/>
    </row>
    <row r="9668" spans="3:21">
      <c r="C9668" s="9"/>
      <c r="F9668" s="9"/>
      <c r="G9668" s="9"/>
      <c r="I9668" s="9"/>
      <c r="L9668" s="9"/>
      <c r="O9668" s="9"/>
      <c r="P9668" s="9"/>
      <c r="R9668" s="9"/>
      <c r="U9668" s="9"/>
    </row>
    <row r="9669" spans="3:21">
      <c r="C9669" s="9"/>
      <c r="F9669" s="9"/>
      <c r="G9669" s="9"/>
      <c r="I9669" s="9"/>
      <c r="L9669" s="9"/>
      <c r="O9669" s="9"/>
      <c r="P9669" s="9"/>
      <c r="R9669" s="9"/>
      <c r="U9669" s="9"/>
    </row>
    <row r="9670" spans="3:21">
      <c r="C9670" s="9"/>
      <c r="F9670" s="9"/>
      <c r="G9670" s="9"/>
      <c r="I9670" s="9"/>
      <c r="L9670" s="9"/>
      <c r="O9670" s="9"/>
      <c r="P9670" s="9"/>
      <c r="R9670" s="9"/>
      <c r="U9670" s="9"/>
    </row>
    <row r="9671" spans="3:21">
      <c r="C9671" s="9"/>
      <c r="F9671" s="9"/>
      <c r="G9671" s="9"/>
      <c r="I9671" s="9"/>
      <c r="L9671" s="9"/>
      <c r="O9671" s="9"/>
      <c r="P9671" s="9"/>
      <c r="R9671" s="9"/>
      <c r="U9671" s="9"/>
    </row>
    <row r="9672" spans="3:21">
      <c r="C9672" s="9"/>
      <c r="F9672" s="9"/>
      <c r="G9672" s="9"/>
      <c r="I9672" s="9"/>
      <c r="L9672" s="9"/>
      <c r="O9672" s="9"/>
      <c r="P9672" s="9"/>
      <c r="R9672" s="9"/>
      <c r="U9672" s="9"/>
    </row>
    <row r="9673" spans="3:21">
      <c r="C9673" s="9"/>
      <c r="F9673" s="9"/>
      <c r="G9673" s="9"/>
      <c r="I9673" s="9"/>
      <c r="L9673" s="9"/>
      <c r="O9673" s="9"/>
      <c r="P9673" s="9"/>
      <c r="R9673" s="9"/>
      <c r="U9673" s="9"/>
    </row>
    <row r="9674" spans="3:21">
      <c r="C9674" s="9"/>
      <c r="F9674" s="9"/>
      <c r="G9674" s="9"/>
      <c r="I9674" s="9"/>
      <c r="L9674" s="9"/>
      <c r="O9674" s="9"/>
      <c r="P9674" s="9"/>
      <c r="R9674" s="9"/>
      <c r="U9674" s="9"/>
    </row>
    <row r="9675" spans="3:21">
      <c r="C9675" s="9"/>
      <c r="F9675" s="9"/>
      <c r="G9675" s="9"/>
      <c r="I9675" s="9"/>
      <c r="L9675" s="9"/>
      <c r="O9675" s="9"/>
      <c r="P9675" s="9"/>
      <c r="R9675" s="9"/>
      <c r="U9675" s="9"/>
    </row>
    <row r="9676" spans="3:21">
      <c r="C9676" s="9"/>
      <c r="F9676" s="9"/>
      <c r="G9676" s="9"/>
      <c r="I9676" s="9"/>
      <c r="L9676" s="9"/>
      <c r="O9676" s="9"/>
      <c r="P9676" s="9"/>
      <c r="R9676" s="9"/>
      <c r="U9676" s="9"/>
    </row>
    <row r="9677" spans="3:21">
      <c r="C9677" s="9"/>
      <c r="F9677" s="9"/>
      <c r="G9677" s="9"/>
      <c r="I9677" s="9"/>
      <c r="L9677" s="9"/>
      <c r="O9677" s="9"/>
      <c r="P9677" s="9"/>
      <c r="R9677" s="9"/>
      <c r="U9677" s="9"/>
    </row>
    <row r="9678" spans="3:21">
      <c r="C9678" s="9"/>
      <c r="F9678" s="9"/>
      <c r="G9678" s="9"/>
      <c r="I9678" s="9"/>
      <c r="L9678" s="9"/>
      <c r="O9678" s="9"/>
      <c r="P9678" s="9"/>
      <c r="R9678" s="9"/>
      <c r="U9678" s="9"/>
    </row>
    <row r="9679" spans="3:21">
      <c r="C9679" s="9"/>
      <c r="F9679" s="9"/>
      <c r="G9679" s="9"/>
      <c r="I9679" s="9"/>
      <c r="L9679" s="9"/>
      <c r="O9679" s="9"/>
      <c r="P9679" s="9"/>
      <c r="R9679" s="9"/>
      <c r="U9679" s="9"/>
    </row>
    <row r="9680" spans="3:21">
      <c r="C9680" s="9"/>
      <c r="F9680" s="9"/>
      <c r="G9680" s="9"/>
      <c r="I9680" s="9"/>
      <c r="L9680" s="9"/>
      <c r="O9680" s="9"/>
      <c r="P9680" s="9"/>
      <c r="R9680" s="9"/>
      <c r="U9680" s="9"/>
    </row>
    <row r="9681" spans="3:21">
      <c r="C9681" s="9"/>
      <c r="F9681" s="9"/>
      <c r="G9681" s="9"/>
      <c r="I9681" s="9"/>
      <c r="L9681" s="9"/>
      <c r="O9681" s="9"/>
      <c r="P9681" s="9"/>
      <c r="R9681" s="9"/>
      <c r="U9681" s="9"/>
    </row>
    <row r="9682" spans="3:21">
      <c r="C9682" s="9"/>
      <c r="F9682" s="9"/>
      <c r="G9682" s="9"/>
      <c r="I9682" s="9"/>
      <c r="L9682" s="9"/>
      <c r="O9682" s="9"/>
      <c r="P9682" s="9"/>
      <c r="R9682" s="9"/>
      <c r="U9682" s="9"/>
    </row>
    <row r="9683" spans="3:21">
      <c r="C9683" s="9"/>
      <c r="F9683" s="9"/>
      <c r="G9683" s="9"/>
      <c r="I9683" s="9"/>
      <c r="L9683" s="9"/>
      <c r="O9683" s="9"/>
      <c r="P9683" s="9"/>
      <c r="R9683" s="9"/>
      <c r="U9683" s="9"/>
    </row>
    <row r="9684" spans="3:21">
      <c r="C9684" s="9"/>
      <c r="F9684" s="9"/>
      <c r="G9684" s="9"/>
      <c r="I9684" s="9"/>
      <c r="L9684" s="9"/>
      <c r="O9684" s="9"/>
      <c r="P9684" s="9"/>
      <c r="R9684" s="9"/>
      <c r="U9684" s="9"/>
    </row>
    <row r="9685" spans="3:21">
      <c r="C9685" s="9"/>
      <c r="F9685" s="9"/>
      <c r="G9685" s="9"/>
      <c r="I9685" s="9"/>
      <c r="L9685" s="9"/>
      <c r="O9685" s="9"/>
      <c r="P9685" s="9"/>
      <c r="R9685" s="9"/>
      <c r="U9685" s="9"/>
    </row>
    <row r="9686" spans="3:21">
      <c r="C9686" s="9"/>
      <c r="F9686" s="9"/>
      <c r="G9686" s="9"/>
      <c r="I9686" s="9"/>
      <c r="L9686" s="9"/>
      <c r="O9686" s="9"/>
      <c r="P9686" s="9"/>
      <c r="R9686" s="9"/>
      <c r="U9686" s="9"/>
    </row>
    <row r="9687" spans="3:21">
      <c r="C9687" s="9"/>
      <c r="F9687" s="9"/>
      <c r="G9687" s="9"/>
      <c r="I9687" s="9"/>
      <c r="L9687" s="9"/>
      <c r="O9687" s="9"/>
      <c r="P9687" s="9"/>
      <c r="R9687" s="9"/>
      <c r="U9687" s="9"/>
    </row>
    <row r="9688" spans="3:21">
      <c r="C9688" s="9"/>
      <c r="F9688" s="9"/>
      <c r="G9688" s="9"/>
      <c r="I9688" s="9"/>
      <c r="L9688" s="9"/>
      <c r="O9688" s="9"/>
      <c r="P9688" s="9"/>
      <c r="R9688" s="9"/>
      <c r="U9688" s="9"/>
    </row>
    <row r="9689" spans="3:21">
      <c r="C9689" s="9"/>
      <c r="F9689" s="9"/>
      <c r="G9689" s="9"/>
      <c r="I9689" s="9"/>
      <c r="L9689" s="9"/>
      <c r="O9689" s="9"/>
      <c r="P9689" s="9"/>
      <c r="R9689" s="9"/>
      <c r="U9689" s="9"/>
    </row>
    <row r="9690" spans="3:21">
      <c r="C9690" s="9"/>
      <c r="F9690" s="9"/>
      <c r="G9690" s="9"/>
      <c r="I9690" s="9"/>
      <c r="L9690" s="9"/>
      <c r="O9690" s="9"/>
      <c r="P9690" s="9"/>
      <c r="R9690" s="9"/>
      <c r="U9690" s="9"/>
    </row>
    <row r="9691" spans="3:21">
      <c r="C9691" s="9"/>
      <c r="F9691" s="9"/>
      <c r="G9691" s="9"/>
      <c r="I9691" s="9"/>
      <c r="L9691" s="9"/>
      <c r="O9691" s="9"/>
      <c r="P9691" s="9"/>
      <c r="R9691" s="9"/>
      <c r="U9691" s="9"/>
    </row>
    <row r="9692" spans="3:21">
      <c r="C9692" s="9"/>
      <c r="F9692" s="9"/>
      <c r="G9692" s="9"/>
      <c r="I9692" s="9"/>
      <c r="L9692" s="9"/>
      <c r="O9692" s="9"/>
      <c r="P9692" s="9"/>
      <c r="R9692" s="9"/>
      <c r="U9692" s="9"/>
    </row>
    <row r="9693" spans="3:21">
      <c r="C9693" s="9"/>
      <c r="F9693" s="9"/>
      <c r="G9693" s="9"/>
      <c r="I9693" s="9"/>
      <c r="L9693" s="9"/>
      <c r="O9693" s="9"/>
      <c r="P9693" s="9"/>
      <c r="R9693" s="9"/>
      <c r="U9693" s="9"/>
    </row>
    <row r="9694" spans="3:21">
      <c r="C9694" s="9"/>
      <c r="F9694" s="9"/>
      <c r="G9694" s="9"/>
      <c r="I9694" s="9"/>
      <c r="L9694" s="9"/>
      <c r="O9694" s="9"/>
      <c r="P9694" s="9"/>
      <c r="R9694" s="9"/>
      <c r="U9694" s="9"/>
    </row>
    <row r="9695" spans="3:21">
      <c r="C9695" s="9"/>
      <c r="F9695" s="9"/>
      <c r="G9695" s="9"/>
      <c r="I9695" s="9"/>
      <c r="L9695" s="9"/>
      <c r="O9695" s="9"/>
      <c r="P9695" s="9"/>
      <c r="R9695" s="9"/>
      <c r="U9695" s="9"/>
    </row>
    <row r="9696" spans="3:21">
      <c r="C9696" s="9"/>
      <c r="F9696" s="9"/>
      <c r="G9696" s="9"/>
      <c r="I9696" s="9"/>
      <c r="L9696" s="9"/>
      <c r="O9696" s="9"/>
      <c r="P9696" s="9"/>
      <c r="R9696" s="9"/>
      <c r="U9696" s="9"/>
    </row>
    <row r="9697" spans="3:21">
      <c r="C9697" s="9"/>
      <c r="F9697" s="9"/>
      <c r="G9697" s="9"/>
      <c r="I9697" s="9"/>
      <c r="L9697" s="9"/>
      <c r="O9697" s="9"/>
      <c r="P9697" s="9"/>
      <c r="R9697" s="9"/>
      <c r="U9697" s="9"/>
    </row>
    <row r="9698" spans="3:21">
      <c r="C9698" s="9"/>
      <c r="F9698" s="9"/>
      <c r="G9698" s="9"/>
      <c r="I9698" s="9"/>
      <c r="L9698" s="9"/>
      <c r="O9698" s="9"/>
      <c r="P9698" s="9"/>
      <c r="R9698" s="9"/>
      <c r="U9698" s="9"/>
    </row>
    <row r="9699" spans="3:21">
      <c r="C9699" s="9"/>
      <c r="F9699" s="9"/>
      <c r="G9699" s="9"/>
      <c r="I9699" s="9"/>
      <c r="L9699" s="9"/>
      <c r="O9699" s="9"/>
      <c r="P9699" s="9"/>
      <c r="R9699" s="9"/>
      <c r="U9699" s="9"/>
    </row>
    <row r="9700" spans="3:21">
      <c r="C9700" s="9"/>
      <c r="F9700" s="9"/>
      <c r="G9700" s="9"/>
      <c r="I9700" s="9"/>
      <c r="L9700" s="9"/>
      <c r="O9700" s="9"/>
      <c r="P9700" s="9"/>
      <c r="R9700" s="9"/>
      <c r="U9700" s="9"/>
    </row>
    <row r="9701" spans="3:21">
      <c r="C9701" s="9"/>
      <c r="F9701" s="9"/>
      <c r="G9701" s="9"/>
      <c r="I9701" s="9"/>
      <c r="L9701" s="9"/>
      <c r="O9701" s="9"/>
      <c r="P9701" s="9"/>
      <c r="R9701" s="9"/>
      <c r="U9701" s="9"/>
    </row>
    <row r="9702" spans="3:21">
      <c r="C9702" s="9"/>
      <c r="F9702" s="9"/>
      <c r="G9702" s="9"/>
      <c r="I9702" s="9"/>
      <c r="L9702" s="9"/>
      <c r="O9702" s="9"/>
      <c r="P9702" s="9"/>
      <c r="R9702" s="9"/>
      <c r="U9702" s="9"/>
    </row>
    <row r="9703" spans="3:21">
      <c r="C9703" s="9"/>
      <c r="F9703" s="9"/>
      <c r="G9703" s="9"/>
      <c r="I9703" s="9"/>
      <c r="L9703" s="9"/>
      <c r="O9703" s="9"/>
      <c r="P9703" s="9"/>
      <c r="R9703" s="9"/>
      <c r="U9703" s="9"/>
    </row>
    <row r="9704" spans="3:21">
      <c r="C9704" s="9"/>
      <c r="F9704" s="9"/>
      <c r="G9704" s="9"/>
      <c r="I9704" s="9"/>
      <c r="L9704" s="9"/>
      <c r="O9704" s="9"/>
      <c r="P9704" s="9"/>
      <c r="R9704" s="9"/>
      <c r="U9704" s="9"/>
    </row>
    <row r="9705" spans="3:21">
      <c r="C9705" s="9"/>
      <c r="F9705" s="9"/>
      <c r="G9705" s="9"/>
      <c r="I9705" s="9"/>
      <c r="L9705" s="9"/>
      <c r="O9705" s="9"/>
      <c r="P9705" s="9"/>
      <c r="R9705" s="9"/>
      <c r="U9705" s="9"/>
    </row>
    <row r="9706" spans="3:21">
      <c r="C9706" s="9"/>
      <c r="F9706" s="9"/>
      <c r="G9706" s="9"/>
      <c r="I9706" s="9"/>
      <c r="L9706" s="9"/>
      <c r="O9706" s="9"/>
      <c r="P9706" s="9"/>
      <c r="R9706" s="9"/>
      <c r="U9706" s="9"/>
    </row>
    <row r="9707" spans="3:21">
      <c r="C9707" s="9"/>
      <c r="F9707" s="9"/>
      <c r="G9707" s="9"/>
      <c r="I9707" s="9"/>
      <c r="L9707" s="9"/>
      <c r="O9707" s="9"/>
      <c r="P9707" s="9"/>
      <c r="R9707" s="9"/>
      <c r="U9707" s="9"/>
    </row>
    <row r="9708" spans="3:21">
      <c r="C9708" s="9"/>
      <c r="F9708" s="9"/>
      <c r="G9708" s="9"/>
      <c r="I9708" s="9"/>
      <c r="L9708" s="9"/>
      <c r="O9708" s="9"/>
      <c r="P9708" s="9"/>
      <c r="R9708" s="9"/>
      <c r="U9708" s="9"/>
    </row>
    <row r="9709" spans="3:21">
      <c r="C9709" s="9"/>
      <c r="F9709" s="9"/>
      <c r="G9709" s="9"/>
      <c r="I9709" s="9"/>
      <c r="L9709" s="9"/>
      <c r="O9709" s="9"/>
      <c r="P9709" s="9"/>
      <c r="R9709" s="9"/>
      <c r="U9709" s="9"/>
    </row>
    <row r="9710" spans="3:21">
      <c r="C9710" s="9"/>
      <c r="F9710" s="9"/>
      <c r="G9710" s="9"/>
      <c r="I9710" s="9"/>
      <c r="L9710" s="9"/>
      <c r="O9710" s="9"/>
      <c r="P9710" s="9"/>
      <c r="R9710" s="9"/>
      <c r="U9710" s="9"/>
    </row>
    <row r="9711" spans="3:21">
      <c r="C9711" s="9"/>
      <c r="F9711" s="9"/>
      <c r="G9711" s="9"/>
      <c r="I9711" s="9"/>
      <c r="L9711" s="9"/>
      <c r="O9711" s="9"/>
      <c r="P9711" s="9"/>
      <c r="R9711" s="9"/>
      <c r="U9711" s="9"/>
    </row>
    <row r="9712" spans="3:21">
      <c r="C9712" s="9"/>
      <c r="F9712" s="9"/>
      <c r="G9712" s="9"/>
      <c r="I9712" s="9"/>
      <c r="L9712" s="9"/>
      <c r="O9712" s="9"/>
      <c r="P9712" s="9"/>
      <c r="R9712" s="9"/>
      <c r="U9712" s="9"/>
    </row>
    <row r="9713" spans="3:21">
      <c r="C9713" s="9"/>
      <c r="F9713" s="9"/>
      <c r="G9713" s="9"/>
      <c r="I9713" s="9"/>
      <c r="L9713" s="9"/>
      <c r="O9713" s="9"/>
      <c r="P9713" s="9"/>
      <c r="R9713" s="9"/>
      <c r="U9713" s="9"/>
    </row>
    <row r="9714" spans="3:21">
      <c r="C9714" s="9"/>
      <c r="F9714" s="9"/>
      <c r="G9714" s="9"/>
      <c r="I9714" s="9"/>
      <c r="L9714" s="9"/>
      <c r="O9714" s="9"/>
      <c r="P9714" s="9"/>
      <c r="R9714" s="9"/>
      <c r="U9714" s="9"/>
    </row>
    <row r="9715" spans="3:21">
      <c r="C9715" s="9"/>
      <c r="F9715" s="9"/>
      <c r="G9715" s="9"/>
      <c r="I9715" s="9"/>
      <c r="L9715" s="9"/>
      <c r="O9715" s="9"/>
      <c r="P9715" s="9"/>
      <c r="R9715" s="9"/>
      <c r="U9715" s="9"/>
    </row>
    <row r="9716" spans="3:21">
      <c r="C9716" s="9"/>
      <c r="F9716" s="9"/>
      <c r="G9716" s="9"/>
      <c r="I9716" s="9"/>
      <c r="L9716" s="9"/>
      <c r="O9716" s="9"/>
      <c r="P9716" s="9"/>
      <c r="R9716" s="9"/>
      <c r="U9716" s="9"/>
    </row>
    <row r="9717" spans="3:21">
      <c r="C9717" s="9"/>
      <c r="F9717" s="9"/>
      <c r="G9717" s="9"/>
      <c r="I9717" s="9"/>
      <c r="L9717" s="9"/>
      <c r="O9717" s="9"/>
      <c r="P9717" s="9"/>
      <c r="R9717" s="9"/>
      <c r="U9717" s="9"/>
    </row>
    <row r="9718" spans="3:21">
      <c r="C9718" s="9"/>
      <c r="F9718" s="9"/>
      <c r="G9718" s="9"/>
      <c r="I9718" s="9"/>
      <c r="L9718" s="9"/>
      <c r="O9718" s="9"/>
      <c r="P9718" s="9"/>
      <c r="R9718" s="9"/>
      <c r="U9718" s="9"/>
    </row>
    <row r="9719" spans="3:21">
      <c r="C9719" s="9"/>
      <c r="F9719" s="9"/>
      <c r="G9719" s="9"/>
      <c r="I9719" s="9"/>
      <c r="L9719" s="9"/>
      <c r="O9719" s="9"/>
      <c r="P9719" s="9"/>
      <c r="R9719" s="9"/>
      <c r="U9719" s="9"/>
    </row>
    <row r="9720" spans="3:21">
      <c r="C9720" s="9"/>
      <c r="F9720" s="9"/>
      <c r="G9720" s="9"/>
      <c r="I9720" s="9"/>
      <c r="L9720" s="9"/>
      <c r="O9720" s="9"/>
      <c r="P9720" s="9"/>
      <c r="R9720" s="9"/>
      <c r="U9720" s="9"/>
    </row>
    <row r="9721" spans="3:21">
      <c r="C9721" s="9"/>
      <c r="F9721" s="9"/>
      <c r="G9721" s="9"/>
      <c r="I9721" s="9"/>
      <c r="L9721" s="9"/>
      <c r="O9721" s="9"/>
      <c r="P9721" s="9"/>
      <c r="R9721" s="9"/>
      <c r="U9721" s="9"/>
    </row>
    <row r="9722" spans="3:21">
      <c r="C9722" s="9"/>
      <c r="F9722" s="9"/>
      <c r="G9722" s="9"/>
      <c r="I9722" s="9"/>
      <c r="L9722" s="9"/>
      <c r="O9722" s="9"/>
      <c r="P9722" s="9"/>
      <c r="R9722" s="9"/>
      <c r="U9722" s="9"/>
    </row>
    <row r="9723" spans="3:21">
      <c r="C9723" s="9"/>
      <c r="F9723" s="9"/>
      <c r="G9723" s="9"/>
      <c r="I9723" s="9"/>
      <c r="L9723" s="9"/>
      <c r="O9723" s="9"/>
      <c r="P9723" s="9"/>
      <c r="R9723" s="9"/>
      <c r="U9723" s="9"/>
    </row>
    <row r="9724" spans="3:21">
      <c r="C9724" s="9"/>
      <c r="F9724" s="9"/>
      <c r="G9724" s="9"/>
      <c r="I9724" s="9"/>
      <c r="L9724" s="9"/>
      <c r="O9724" s="9"/>
      <c r="P9724" s="9"/>
      <c r="R9724" s="9"/>
      <c r="U9724" s="9"/>
    </row>
    <row r="9725" spans="3:21">
      <c r="C9725" s="9"/>
      <c r="F9725" s="9"/>
      <c r="G9725" s="9"/>
      <c r="I9725" s="9"/>
      <c r="L9725" s="9"/>
      <c r="O9725" s="9"/>
      <c r="P9725" s="9"/>
      <c r="R9725" s="9"/>
      <c r="U9725" s="9"/>
    </row>
    <row r="9726" spans="3:21">
      <c r="C9726" s="9"/>
      <c r="F9726" s="9"/>
      <c r="G9726" s="9"/>
      <c r="I9726" s="9"/>
      <c r="L9726" s="9"/>
      <c r="O9726" s="9"/>
      <c r="P9726" s="9"/>
      <c r="R9726" s="9"/>
      <c r="U9726" s="9"/>
    </row>
    <row r="9727" spans="3:21">
      <c r="C9727" s="9"/>
      <c r="F9727" s="9"/>
      <c r="G9727" s="9"/>
      <c r="I9727" s="9"/>
      <c r="L9727" s="9"/>
      <c r="O9727" s="9"/>
      <c r="P9727" s="9"/>
      <c r="R9727" s="9"/>
      <c r="U9727" s="9"/>
    </row>
    <row r="9728" spans="3:21">
      <c r="C9728" s="9"/>
      <c r="F9728" s="9"/>
      <c r="G9728" s="9"/>
      <c r="I9728" s="9"/>
      <c r="L9728" s="9"/>
      <c r="O9728" s="9"/>
      <c r="P9728" s="9"/>
      <c r="R9728" s="9"/>
      <c r="U9728" s="9"/>
    </row>
    <row r="9729" spans="3:21">
      <c r="C9729" s="9"/>
      <c r="F9729" s="9"/>
      <c r="G9729" s="9"/>
      <c r="I9729" s="9"/>
      <c r="L9729" s="9"/>
      <c r="O9729" s="9"/>
      <c r="P9729" s="9"/>
      <c r="R9729" s="9"/>
      <c r="U9729" s="9"/>
    </row>
    <row r="9730" spans="3:21">
      <c r="C9730" s="9"/>
      <c r="F9730" s="9"/>
      <c r="G9730" s="9"/>
      <c r="I9730" s="9"/>
      <c r="L9730" s="9"/>
      <c r="O9730" s="9"/>
      <c r="P9730" s="9"/>
      <c r="R9730" s="9"/>
      <c r="U9730" s="9"/>
    </row>
    <row r="9731" spans="3:21">
      <c r="C9731" s="9"/>
      <c r="F9731" s="9"/>
      <c r="G9731" s="9"/>
      <c r="I9731" s="9"/>
      <c r="L9731" s="9"/>
      <c r="O9731" s="9"/>
      <c r="P9731" s="9"/>
      <c r="R9731" s="9"/>
      <c r="U9731" s="9"/>
    </row>
    <row r="9732" spans="3:21">
      <c r="C9732" s="9"/>
      <c r="F9732" s="9"/>
      <c r="G9732" s="9"/>
      <c r="I9732" s="9"/>
      <c r="L9732" s="9"/>
      <c r="O9732" s="9"/>
      <c r="P9732" s="9"/>
      <c r="R9732" s="9"/>
      <c r="U9732" s="9"/>
    </row>
    <row r="9733" spans="3:21">
      <c r="C9733" s="9"/>
      <c r="F9733" s="9"/>
      <c r="G9733" s="9"/>
      <c r="I9733" s="9"/>
      <c r="L9733" s="9"/>
      <c r="O9733" s="9"/>
      <c r="P9733" s="9"/>
      <c r="R9733" s="9"/>
      <c r="U9733" s="9"/>
    </row>
    <row r="9734" spans="3:21">
      <c r="C9734" s="9"/>
      <c r="F9734" s="9"/>
      <c r="G9734" s="9"/>
      <c r="I9734" s="9"/>
      <c r="L9734" s="9"/>
      <c r="O9734" s="9"/>
      <c r="P9734" s="9"/>
      <c r="R9734" s="9"/>
      <c r="U9734" s="9"/>
    </row>
    <row r="9735" spans="3:21">
      <c r="C9735" s="9"/>
      <c r="F9735" s="9"/>
      <c r="G9735" s="9"/>
      <c r="I9735" s="9"/>
      <c r="L9735" s="9"/>
      <c r="O9735" s="9"/>
      <c r="P9735" s="9"/>
      <c r="R9735" s="9"/>
      <c r="U9735" s="9"/>
    </row>
    <row r="9736" spans="3:21">
      <c r="C9736" s="9"/>
      <c r="F9736" s="9"/>
      <c r="G9736" s="9"/>
      <c r="I9736" s="9"/>
      <c r="L9736" s="9"/>
      <c r="O9736" s="9"/>
      <c r="P9736" s="9"/>
      <c r="R9736" s="9"/>
      <c r="U9736" s="9"/>
    </row>
    <row r="9737" spans="3:21">
      <c r="C9737" s="9"/>
      <c r="F9737" s="9"/>
      <c r="G9737" s="9"/>
      <c r="I9737" s="9"/>
      <c r="L9737" s="9"/>
      <c r="O9737" s="9"/>
      <c r="P9737" s="9"/>
      <c r="R9737" s="9"/>
      <c r="U9737" s="9"/>
    </row>
    <row r="9738" spans="3:21">
      <c r="C9738" s="9"/>
      <c r="F9738" s="9"/>
      <c r="G9738" s="9"/>
      <c r="I9738" s="9"/>
      <c r="L9738" s="9"/>
      <c r="O9738" s="9"/>
      <c r="P9738" s="9"/>
      <c r="R9738" s="9"/>
      <c r="U9738" s="9"/>
    </row>
    <row r="9739" spans="3:21">
      <c r="C9739" s="9"/>
      <c r="F9739" s="9"/>
      <c r="G9739" s="9"/>
      <c r="I9739" s="9"/>
      <c r="L9739" s="9"/>
      <c r="O9739" s="9"/>
      <c r="P9739" s="9"/>
      <c r="R9739" s="9"/>
      <c r="U9739" s="9"/>
    </row>
    <row r="9740" spans="3:21">
      <c r="C9740" s="9"/>
      <c r="F9740" s="9"/>
      <c r="G9740" s="9"/>
      <c r="I9740" s="9"/>
      <c r="L9740" s="9"/>
      <c r="O9740" s="9"/>
      <c r="P9740" s="9"/>
      <c r="R9740" s="9"/>
      <c r="U9740" s="9"/>
    </row>
    <row r="9741" spans="3:21">
      <c r="C9741" s="9"/>
      <c r="F9741" s="9"/>
      <c r="G9741" s="9"/>
      <c r="I9741" s="9"/>
      <c r="L9741" s="9"/>
      <c r="O9741" s="9"/>
      <c r="P9741" s="9"/>
      <c r="R9741" s="9"/>
      <c r="U9741" s="9"/>
    </row>
    <row r="9742" spans="3:21">
      <c r="C9742" s="9"/>
      <c r="F9742" s="9"/>
      <c r="G9742" s="9"/>
      <c r="I9742" s="9"/>
      <c r="L9742" s="9"/>
      <c r="O9742" s="9"/>
      <c r="P9742" s="9"/>
      <c r="R9742" s="9"/>
      <c r="U9742" s="9"/>
    </row>
    <row r="9743" spans="3:21">
      <c r="C9743" s="9"/>
      <c r="F9743" s="9"/>
      <c r="G9743" s="9"/>
      <c r="I9743" s="9"/>
      <c r="L9743" s="9"/>
      <c r="O9743" s="9"/>
      <c r="P9743" s="9"/>
      <c r="R9743" s="9"/>
      <c r="U9743" s="9"/>
    </row>
    <row r="9744" spans="3:21">
      <c r="C9744" s="9"/>
      <c r="F9744" s="9"/>
      <c r="G9744" s="9"/>
      <c r="I9744" s="9"/>
      <c r="L9744" s="9"/>
      <c r="O9744" s="9"/>
      <c r="P9744" s="9"/>
      <c r="R9744" s="9"/>
      <c r="U9744" s="9"/>
    </row>
    <row r="9745" spans="3:21">
      <c r="C9745" s="9"/>
      <c r="F9745" s="9"/>
      <c r="G9745" s="9"/>
      <c r="I9745" s="9"/>
      <c r="L9745" s="9"/>
      <c r="O9745" s="9"/>
      <c r="P9745" s="9"/>
      <c r="R9745" s="9"/>
      <c r="U9745" s="9"/>
    </row>
    <row r="9746" spans="3:21">
      <c r="C9746" s="9"/>
      <c r="F9746" s="9"/>
      <c r="G9746" s="9"/>
      <c r="I9746" s="9"/>
      <c r="L9746" s="9"/>
      <c r="O9746" s="9"/>
      <c r="P9746" s="9"/>
      <c r="R9746" s="9"/>
      <c r="U9746" s="9"/>
    </row>
    <row r="9747" spans="3:21">
      <c r="C9747" s="9"/>
      <c r="F9747" s="9"/>
      <c r="G9747" s="9"/>
      <c r="I9747" s="9"/>
      <c r="L9747" s="9"/>
      <c r="O9747" s="9"/>
      <c r="P9747" s="9"/>
      <c r="R9747" s="9"/>
      <c r="U9747" s="9"/>
    </row>
    <row r="9748" spans="3:21">
      <c r="C9748" s="9"/>
      <c r="F9748" s="9"/>
      <c r="G9748" s="9"/>
      <c r="I9748" s="9"/>
      <c r="L9748" s="9"/>
      <c r="O9748" s="9"/>
      <c r="P9748" s="9"/>
      <c r="R9748" s="9"/>
      <c r="U9748" s="9"/>
    </row>
    <row r="9749" spans="3:21">
      <c r="C9749" s="9"/>
      <c r="F9749" s="9"/>
      <c r="G9749" s="9"/>
      <c r="I9749" s="9"/>
      <c r="L9749" s="9"/>
      <c r="O9749" s="9"/>
      <c r="P9749" s="9"/>
      <c r="R9749" s="9"/>
      <c r="U9749" s="9"/>
    </row>
    <row r="9750" spans="3:21">
      <c r="C9750" s="9"/>
      <c r="F9750" s="9"/>
      <c r="G9750" s="9"/>
      <c r="I9750" s="9"/>
      <c r="L9750" s="9"/>
      <c r="O9750" s="9"/>
      <c r="P9750" s="9"/>
      <c r="R9750" s="9"/>
      <c r="U9750" s="9"/>
    </row>
    <row r="9751" spans="3:21">
      <c r="C9751" s="9"/>
      <c r="F9751" s="9"/>
      <c r="G9751" s="9"/>
      <c r="I9751" s="9"/>
      <c r="L9751" s="9"/>
      <c r="O9751" s="9"/>
      <c r="P9751" s="9"/>
      <c r="R9751" s="9"/>
      <c r="U9751" s="9"/>
    </row>
    <row r="9752" spans="3:21">
      <c r="C9752" s="9"/>
      <c r="F9752" s="9"/>
      <c r="G9752" s="9"/>
      <c r="I9752" s="9"/>
      <c r="L9752" s="9"/>
      <c r="O9752" s="9"/>
      <c r="P9752" s="9"/>
      <c r="R9752" s="9"/>
      <c r="U9752" s="9"/>
    </row>
    <row r="9753" spans="3:21">
      <c r="C9753" s="9"/>
      <c r="F9753" s="9"/>
      <c r="G9753" s="9"/>
      <c r="I9753" s="9"/>
      <c r="L9753" s="9"/>
      <c r="O9753" s="9"/>
      <c r="P9753" s="9"/>
      <c r="R9753" s="9"/>
      <c r="U9753" s="9"/>
    </row>
    <row r="9754" spans="3:21">
      <c r="C9754" s="9"/>
      <c r="F9754" s="9"/>
      <c r="G9754" s="9"/>
      <c r="I9754" s="9"/>
      <c r="L9754" s="9"/>
      <c r="O9754" s="9"/>
      <c r="P9754" s="9"/>
      <c r="R9754" s="9"/>
      <c r="U9754" s="9"/>
    </row>
    <row r="9755" spans="3:21">
      <c r="C9755" s="9"/>
      <c r="F9755" s="9"/>
      <c r="G9755" s="9"/>
      <c r="I9755" s="9"/>
      <c r="L9755" s="9"/>
      <c r="O9755" s="9"/>
      <c r="P9755" s="9"/>
      <c r="R9755" s="9"/>
      <c r="U9755" s="9"/>
    </row>
    <row r="9756" spans="3:21">
      <c r="C9756" s="9"/>
      <c r="F9756" s="9"/>
      <c r="G9756" s="9"/>
      <c r="I9756" s="9"/>
      <c r="L9756" s="9"/>
      <c r="O9756" s="9"/>
      <c r="P9756" s="9"/>
      <c r="R9756" s="9"/>
      <c r="U9756" s="9"/>
    </row>
    <row r="9757" spans="3:21">
      <c r="C9757" s="9"/>
      <c r="F9757" s="9"/>
      <c r="G9757" s="9"/>
      <c r="I9757" s="9"/>
      <c r="L9757" s="9"/>
      <c r="O9757" s="9"/>
      <c r="P9757" s="9"/>
      <c r="R9757" s="9"/>
      <c r="U9757" s="9"/>
    </row>
    <row r="9758" spans="3:21">
      <c r="C9758" s="9"/>
      <c r="F9758" s="9"/>
      <c r="G9758" s="9"/>
      <c r="I9758" s="9"/>
      <c r="L9758" s="9"/>
      <c r="O9758" s="9"/>
      <c r="P9758" s="9"/>
      <c r="R9758" s="9"/>
      <c r="U9758" s="9"/>
    </row>
    <row r="9759" spans="3:21">
      <c r="C9759" s="9"/>
      <c r="F9759" s="9"/>
      <c r="G9759" s="9"/>
      <c r="I9759" s="9"/>
      <c r="L9759" s="9"/>
      <c r="O9759" s="9"/>
      <c r="P9759" s="9"/>
      <c r="R9759" s="9"/>
      <c r="U9759" s="9"/>
    </row>
    <row r="9760" spans="3:21">
      <c r="C9760" s="9"/>
      <c r="F9760" s="9"/>
      <c r="G9760" s="9"/>
      <c r="I9760" s="9"/>
      <c r="L9760" s="9"/>
      <c r="O9760" s="9"/>
      <c r="P9760" s="9"/>
      <c r="R9760" s="9"/>
      <c r="U9760" s="9"/>
    </row>
    <row r="9761" spans="3:21">
      <c r="C9761" s="9"/>
      <c r="F9761" s="9"/>
      <c r="G9761" s="9"/>
      <c r="I9761" s="9"/>
      <c r="L9761" s="9"/>
      <c r="O9761" s="9"/>
      <c r="P9761" s="9"/>
      <c r="R9761" s="9"/>
      <c r="U9761" s="9"/>
    </row>
    <row r="9762" spans="3:21">
      <c r="C9762" s="9"/>
      <c r="F9762" s="9"/>
      <c r="G9762" s="9"/>
      <c r="I9762" s="9"/>
      <c r="L9762" s="9"/>
      <c r="O9762" s="9"/>
      <c r="P9762" s="9"/>
      <c r="R9762" s="9"/>
      <c r="U9762" s="9"/>
    </row>
    <row r="9763" spans="3:21">
      <c r="C9763" s="9"/>
      <c r="F9763" s="9"/>
      <c r="G9763" s="9"/>
      <c r="I9763" s="9"/>
      <c r="L9763" s="9"/>
      <c r="O9763" s="9"/>
      <c r="P9763" s="9"/>
      <c r="R9763" s="9"/>
      <c r="U9763" s="9"/>
    </row>
    <row r="9764" spans="3:21">
      <c r="C9764" s="9"/>
      <c r="F9764" s="9"/>
      <c r="G9764" s="9"/>
      <c r="I9764" s="9"/>
      <c r="L9764" s="9"/>
      <c r="O9764" s="9"/>
      <c r="P9764" s="9"/>
      <c r="R9764" s="9"/>
      <c r="U9764" s="9"/>
    </row>
    <row r="9765" spans="3:21">
      <c r="C9765" s="9"/>
      <c r="F9765" s="9"/>
      <c r="G9765" s="9"/>
      <c r="I9765" s="9"/>
      <c r="L9765" s="9"/>
      <c r="O9765" s="9"/>
      <c r="P9765" s="9"/>
      <c r="R9765" s="9"/>
      <c r="U9765" s="9"/>
    </row>
    <row r="9766" spans="3:21">
      <c r="C9766" s="9"/>
      <c r="F9766" s="9"/>
      <c r="G9766" s="9"/>
      <c r="I9766" s="9"/>
      <c r="L9766" s="9"/>
      <c r="O9766" s="9"/>
      <c r="P9766" s="9"/>
      <c r="R9766" s="9"/>
      <c r="U9766" s="9"/>
    </row>
    <row r="9767" spans="3:21">
      <c r="C9767" s="9"/>
      <c r="F9767" s="9"/>
      <c r="G9767" s="9"/>
      <c r="I9767" s="9"/>
      <c r="L9767" s="9"/>
      <c r="O9767" s="9"/>
      <c r="P9767" s="9"/>
      <c r="R9767" s="9"/>
      <c r="U9767" s="9"/>
    </row>
    <row r="9768" spans="3:21">
      <c r="C9768" s="9"/>
      <c r="F9768" s="9"/>
      <c r="G9768" s="9"/>
      <c r="I9768" s="9"/>
      <c r="L9768" s="9"/>
      <c r="O9768" s="9"/>
      <c r="P9768" s="9"/>
      <c r="R9768" s="9"/>
      <c r="U9768" s="9"/>
    </row>
    <row r="9769" spans="3:21">
      <c r="C9769" s="9"/>
      <c r="F9769" s="9"/>
      <c r="G9769" s="9"/>
      <c r="I9769" s="9"/>
      <c r="L9769" s="9"/>
      <c r="O9769" s="9"/>
      <c r="P9769" s="9"/>
      <c r="R9769" s="9"/>
      <c r="U9769" s="9"/>
    </row>
    <row r="9770" spans="3:21">
      <c r="C9770" s="9"/>
      <c r="F9770" s="9"/>
      <c r="G9770" s="9"/>
      <c r="I9770" s="9"/>
      <c r="L9770" s="9"/>
      <c r="O9770" s="9"/>
      <c r="P9770" s="9"/>
      <c r="R9770" s="9"/>
      <c r="U9770" s="9"/>
    </row>
    <row r="9771" spans="3:21">
      <c r="C9771" s="9"/>
      <c r="F9771" s="9"/>
      <c r="G9771" s="9"/>
      <c r="I9771" s="9"/>
      <c r="L9771" s="9"/>
      <c r="O9771" s="9"/>
      <c r="P9771" s="9"/>
      <c r="R9771" s="9"/>
      <c r="U9771" s="9"/>
    </row>
    <row r="9772" spans="3:21">
      <c r="C9772" s="9"/>
      <c r="F9772" s="9"/>
      <c r="G9772" s="9"/>
      <c r="I9772" s="9"/>
      <c r="L9772" s="9"/>
      <c r="O9772" s="9"/>
      <c r="P9772" s="9"/>
      <c r="R9772" s="9"/>
      <c r="U9772" s="9"/>
    </row>
    <row r="9773" spans="3:21">
      <c r="C9773" s="9"/>
      <c r="F9773" s="9"/>
      <c r="G9773" s="9"/>
      <c r="I9773" s="9"/>
      <c r="L9773" s="9"/>
      <c r="O9773" s="9"/>
      <c r="P9773" s="9"/>
      <c r="R9773" s="9"/>
      <c r="U9773" s="9"/>
    </row>
    <row r="9774" spans="3:21">
      <c r="C9774" s="9"/>
      <c r="F9774" s="9"/>
      <c r="G9774" s="9"/>
      <c r="I9774" s="9"/>
      <c r="L9774" s="9"/>
      <c r="O9774" s="9"/>
      <c r="P9774" s="9"/>
      <c r="R9774" s="9"/>
      <c r="U9774" s="9"/>
    </row>
    <row r="9775" spans="3:21">
      <c r="C9775" s="9"/>
      <c r="F9775" s="9"/>
      <c r="G9775" s="9"/>
      <c r="I9775" s="9"/>
      <c r="L9775" s="9"/>
      <c r="O9775" s="9"/>
      <c r="P9775" s="9"/>
      <c r="R9775" s="9"/>
      <c r="U9775" s="9"/>
    </row>
    <row r="9776" spans="3:21">
      <c r="C9776" s="9"/>
      <c r="F9776" s="9"/>
      <c r="G9776" s="9"/>
      <c r="I9776" s="9"/>
      <c r="L9776" s="9"/>
      <c r="O9776" s="9"/>
      <c r="P9776" s="9"/>
      <c r="R9776" s="9"/>
      <c r="U9776" s="9"/>
    </row>
    <row r="9777" spans="3:21">
      <c r="C9777" s="9"/>
      <c r="F9777" s="9"/>
      <c r="G9777" s="9"/>
      <c r="I9777" s="9"/>
      <c r="L9777" s="9"/>
      <c r="O9777" s="9"/>
      <c r="P9777" s="9"/>
      <c r="R9777" s="9"/>
      <c r="U9777" s="9"/>
    </row>
    <row r="9778" spans="3:21">
      <c r="C9778" s="9"/>
      <c r="F9778" s="9"/>
      <c r="G9778" s="9"/>
      <c r="I9778" s="9"/>
      <c r="L9778" s="9"/>
      <c r="O9778" s="9"/>
      <c r="P9778" s="9"/>
      <c r="R9778" s="9"/>
      <c r="U9778" s="9"/>
    </row>
    <row r="9779" spans="3:21">
      <c r="C9779" s="9"/>
      <c r="F9779" s="9"/>
      <c r="G9779" s="9"/>
      <c r="I9779" s="9"/>
      <c r="L9779" s="9"/>
      <c r="O9779" s="9"/>
      <c r="P9779" s="9"/>
      <c r="R9779" s="9"/>
      <c r="U9779" s="9"/>
    </row>
    <row r="9780" spans="3:21">
      <c r="C9780" s="9"/>
      <c r="F9780" s="9"/>
      <c r="G9780" s="9"/>
      <c r="I9780" s="9"/>
      <c r="L9780" s="9"/>
      <c r="O9780" s="9"/>
      <c r="P9780" s="9"/>
      <c r="R9780" s="9"/>
      <c r="U9780" s="9"/>
    </row>
    <row r="9781" spans="3:21">
      <c r="C9781" s="9"/>
      <c r="F9781" s="9"/>
      <c r="G9781" s="9"/>
      <c r="I9781" s="9"/>
      <c r="L9781" s="9"/>
      <c r="O9781" s="9"/>
      <c r="P9781" s="9"/>
      <c r="R9781" s="9"/>
      <c r="U9781" s="9"/>
    </row>
    <row r="9782" spans="3:21">
      <c r="C9782" s="9"/>
      <c r="F9782" s="9"/>
      <c r="G9782" s="9"/>
      <c r="I9782" s="9"/>
      <c r="L9782" s="9"/>
      <c r="O9782" s="9"/>
      <c r="P9782" s="9"/>
      <c r="R9782" s="9"/>
      <c r="U9782" s="9"/>
    </row>
    <row r="9783" spans="3:21">
      <c r="C9783" s="9"/>
      <c r="F9783" s="9"/>
      <c r="G9783" s="9"/>
      <c r="I9783" s="9"/>
      <c r="L9783" s="9"/>
      <c r="O9783" s="9"/>
      <c r="P9783" s="9"/>
      <c r="R9783" s="9"/>
      <c r="U9783" s="9"/>
    </row>
    <row r="9784" spans="3:21">
      <c r="C9784" s="9"/>
      <c r="F9784" s="9"/>
      <c r="G9784" s="9"/>
      <c r="I9784" s="9"/>
      <c r="L9784" s="9"/>
      <c r="O9784" s="9"/>
      <c r="P9784" s="9"/>
      <c r="R9784" s="9"/>
      <c r="U9784" s="9"/>
    </row>
    <row r="9785" spans="3:21">
      <c r="C9785" s="9"/>
      <c r="F9785" s="9"/>
      <c r="G9785" s="9"/>
      <c r="I9785" s="9"/>
      <c r="L9785" s="9"/>
      <c r="O9785" s="9"/>
      <c r="P9785" s="9"/>
      <c r="R9785" s="9"/>
      <c r="U9785" s="9"/>
    </row>
    <row r="9786" spans="3:21">
      <c r="C9786" s="9"/>
      <c r="F9786" s="9"/>
      <c r="G9786" s="9"/>
      <c r="I9786" s="9"/>
      <c r="L9786" s="9"/>
      <c r="O9786" s="9"/>
      <c r="P9786" s="9"/>
      <c r="R9786" s="9"/>
      <c r="U9786" s="9"/>
    </row>
    <row r="9787" spans="3:21">
      <c r="C9787" s="9"/>
      <c r="F9787" s="9"/>
      <c r="G9787" s="9"/>
      <c r="I9787" s="9"/>
      <c r="L9787" s="9"/>
      <c r="O9787" s="9"/>
      <c r="P9787" s="9"/>
      <c r="R9787" s="9"/>
      <c r="U9787" s="9"/>
    </row>
    <row r="9788" spans="3:21">
      <c r="C9788" s="9"/>
      <c r="F9788" s="9"/>
      <c r="G9788" s="9"/>
      <c r="I9788" s="9"/>
      <c r="L9788" s="9"/>
      <c r="O9788" s="9"/>
      <c r="P9788" s="9"/>
      <c r="R9788" s="9"/>
      <c r="U9788" s="9"/>
    </row>
    <row r="9789" spans="3:21">
      <c r="C9789" s="9"/>
      <c r="F9789" s="9"/>
      <c r="G9789" s="9"/>
      <c r="I9789" s="9"/>
      <c r="L9789" s="9"/>
      <c r="O9789" s="9"/>
      <c r="P9789" s="9"/>
      <c r="R9789" s="9"/>
      <c r="U9789" s="9"/>
    </row>
    <row r="9790" spans="3:21">
      <c r="C9790" s="9"/>
      <c r="F9790" s="9"/>
      <c r="G9790" s="9"/>
      <c r="I9790" s="9"/>
      <c r="L9790" s="9"/>
      <c r="O9790" s="9"/>
      <c r="P9790" s="9"/>
      <c r="R9790" s="9"/>
      <c r="U9790" s="9"/>
    </row>
    <row r="9791" spans="3:21">
      <c r="C9791" s="9"/>
      <c r="F9791" s="9"/>
      <c r="G9791" s="9"/>
      <c r="I9791" s="9"/>
      <c r="L9791" s="9"/>
      <c r="O9791" s="9"/>
      <c r="P9791" s="9"/>
      <c r="R9791" s="9"/>
      <c r="U9791" s="9"/>
    </row>
    <row r="9792" spans="3:21">
      <c r="C9792" s="9"/>
      <c r="F9792" s="9"/>
      <c r="G9792" s="9"/>
      <c r="I9792" s="9"/>
      <c r="L9792" s="9"/>
      <c r="O9792" s="9"/>
      <c r="P9792" s="9"/>
      <c r="R9792" s="9"/>
      <c r="U9792" s="9"/>
    </row>
    <row r="9793" spans="3:21">
      <c r="C9793" s="9"/>
      <c r="F9793" s="9"/>
      <c r="G9793" s="9"/>
      <c r="I9793" s="9"/>
      <c r="L9793" s="9"/>
      <c r="O9793" s="9"/>
      <c r="P9793" s="9"/>
      <c r="R9793" s="9"/>
      <c r="U9793" s="9"/>
    </row>
    <row r="9794" spans="3:21">
      <c r="C9794" s="9"/>
      <c r="F9794" s="9"/>
      <c r="G9794" s="9"/>
      <c r="I9794" s="9"/>
      <c r="L9794" s="9"/>
      <c r="O9794" s="9"/>
      <c r="P9794" s="9"/>
      <c r="R9794" s="9"/>
      <c r="U9794" s="9"/>
    </row>
    <row r="9795" spans="3:21">
      <c r="C9795" s="9"/>
      <c r="F9795" s="9"/>
      <c r="G9795" s="9"/>
      <c r="I9795" s="9"/>
      <c r="L9795" s="9"/>
      <c r="O9795" s="9"/>
      <c r="P9795" s="9"/>
      <c r="R9795" s="9"/>
      <c r="U9795" s="9"/>
    </row>
    <row r="9796" spans="3:21">
      <c r="C9796" s="9"/>
      <c r="F9796" s="9"/>
      <c r="G9796" s="9"/>
      <c r="I9796" s="9"/>
      <c r="L9796" s="9"/>
      <c r="O9796" s="9"/>
      <c r="P9796" s="9"/>
      <c r="R9796" s="9"/>
      <c r="U9796" s="9"/>
    </row>
    <row r="9797" spans="3:21">
      <c r="C9797" s="9"/>
      <c r="F9797" s="9"/>
      <c r="G9797" s="9"/>
      <c r="I9797" s="9"/>
      <c r="L9797" s="9"/>
      <c r="O9797" s="9"/>
      <c r="P9797" s="9"/>
      <c r="R9797" s="9"/>
      <c r="U9797" s="9"/>
    </row>
    <row r="9798" spans="3:21">
      <c r="C9798" s="9"/>
      <c r="F9798" s="9"/>
      <c r="G9798" s="9"/>
      <c r="I9798" s="9"/>
      <c r="L9798" s="9"/>
      <c r="O9798" s="9"/>
      <c r="P9798" s="9"/>
      <c r="R9798" s="9"/>
      <c r="U9798" s="9"/>
    </row>
    <row r="9799" spans="3:21">
      <c r="C9799" s="9"/>
      <c r="F9799" s="9"/>
      <c r="G9799" s="9"/>
      <c r="I9799" s="9"/>
      <c r="L9799" s="9"/>
      <c r="O9799" s="9"/>
      <c r="P9799" s="9"/>
      <c r="R9799" s="9"/>
      <c r="U9799" s="9"/>
    </row>
    <row r="9800" spans="3:21">
      <c r="C9800" s="9"/>
      <c r="F9800" s="9"/>
      <c r="G9800" s="9"/>
      <c r="I9800" s="9"/>
      <c r="L9800" s="9"/>
      <c r="O9800" s="9"/>
      <c r="P9800" s="9"/>
      <c r="R9800" s="9"/>
      <c r="U9800" s="9"/>
    </row>
    <row r="9801" spans="3:21">
      <c r="C9801" s="9"/>
      <c r="F9801" s="9"/>
      <c r="G9801" s="9"/>
      <c r="I9801" s="9"/>
      <c r="L9801" s="9"/>
      <c r="O9801" s="9"/>
      <c r="P9801" s="9"/>
      <c r="R9801" s="9"/>
      <c r="U9801" s="9"/>
    </row>
    <row r="9802" spans="3:21">
      <c r="C9802" s="9"/>
      <c r="F9802" s="9"/>
      <c r="G9802" s="9"/>
      <c r="I9802" s="9"/>
      <c r="L9802" s="9"/>
      <c r="O9802" s="9"/>
      <c r="P9802" s="9"/>
      <c r="R9802" s="9"/>
      <c r="U9802" s="9"/>
    </row>
    <row r="9803" spans="3:21">
      <c r="C9803" s="9"/>
      <c r="F9803" s="9"/>
      <c r="G9803" s="9"/>
      <c r="I9803" s="9"/>
      <c r="L9803" s="9"/>
      <c r="O9803" s="9"/>
      <c r="P9803" s="9"/>
      <c r="R9803" s="9"/>
      <c r="U9803" s="9"/>
    </row>
    <row r="9804" spans="3:21">
      <c r="C9804" s="9"/>
      <c r="F9804" s="9"/>
      <c r="G9804" s="9"/>
      <c r="I9804" s="9"/>
      <c r="L9804" s="9"/>
      <c r="O9804" s="9"/>
      <c r="P9804" s="9"/>
      <c r="R9804" s="9"/>
      <c r="U9804" s="9"/>
    </row>
    <row r="9805" spans="3:21">
      <c r="C9805" s="9"/>
      <c r="F9805" s="9"/>
      <c r="G9805" s="9"/>
      <c r="I9805" s="9"/>
      <c r="L9805" s="9"/>
      <c r="O9805" s="9"/>
      <c r="P9805" s="9"/>
      <c r="R9805" s="9"/>
      <c r="U9805" s="9"/>
    </row>
    <row r="9806" spans="3:21">
      <c r="C9806" s="9"/>
      <c r="F9806" s="9"/>
      <c r="G9806" s="9"/>
      <c r="I9806" s="9"/>
      <c r="L9806" s="9"/>
      <c r="O9806" s="9"/>
      <c r="P9806" s="9"/>
      <c r="R9806" s="9"/>
      <c r="U9806" s="9"/>
    </row>
    <row r="9807" spans="3:21">
      <c r="C9807" s="9"/>
      <c r="F9807" s="9"/>
      <c r="G9807" s="9"/>
      <c r="I9807" s="9"/>
      <c r="L9807" s="9"/>
      <c r="O9807" s="9"/>
      <c r="P9807" s="9"/>
      <c r="R9807" s="9"/>
      <c r="U9807" s="9"/>
    </row>
    <row r="9808" spans="3:21">
      <c r="C9808" s="9"/>
      <c r="F9808" s="9"/>
      <c r="G9808" s="9"/>
      <c r="I9808" s="9"/>
      <c r="L9808" s="9"/>
      <c r="O9808" s="9"/>
      <c r="P9808" s="9"/>
      <c r="R9808" s="9"/>
      <c r="U9808" s="9"/>
    </row>
    <row r="9809" spans="3:21">
      <c r="C9809" s="9"/>
      <c r="F9809" s="9"/>
      <c r="G9809" s="9"/>
      <c r="I9809" s="9"/>
      <c r="L9809" s="9"/>
      <c r="O9809" s="9"/>
      <c r="P9809" s="9"/>
      <c r="R9809" s="9"/>
      <c r="U9809" s="9"/>
    </row>
    <row r="9810" spans="3:21">
      <c r="C9810" s="9"/>
      <c r="F9810" s="9"/>
      <c r="G9810" s="9"/>
      <c r="I9810" s="9"/>
      <c r="L9810" s="9"/>
      <c r="O9810" s="9"/>
      <c r="P9810" s="9"/>
      <c r="R9810" s="9"/>
      <c r="U9810" s="9"/>
    </row>
    <row r="9811" spans="3:21">
      <c r="C9811" s="9"/>
      <c r="F9811" s="9"/>
      <c r="G9811" s="9"/>
      <c r="I9811" s="9"/>
      <c r="L9811" s="9"/>
      <c r="O9811" s="9"/>
      <c r="P9811" s="9"/>
      <c r="R9811" s="9"/>
      <c r="U9811" s="9"/>
    </row>
    <row r="9812" spans="3:21">
      <c r="C9812" s="9"/>
      <c r="F9812" s="9"/>
      <c r="G9812" s="9"/>
      <c r="I9812" s="9"/>
      <c r="L9812" s="9"/>
      <c r="O9812" s="9"/>
      <c r="P9812" s="9"/>
      <c r="R9812" s="9"/>
      <c r="U9812" s="9"/>
    </row>
    <row r="9813" spans="3:21">
      <c r="C9813" s="9"/>
      <c r="F9813" s="9"/>
      <c r="G9813" s="9"/>
      <c r="I9813" s="9"/>
      <c r="L9813" s="9"/>
      <c r="O9813" s="9"/>
      <c r="P9813" s="9"/>
      <c r="R9813" s="9"/>
      <c r="U9813" s="9"/>
    </row>
    <row r="9814" spans="3:21">
      <c r="C9814" s="9"/>
      <c r="F9814" s="9"/>
      <c r="G9814" s="9"/>
      <c r="I9814" s="9"/>
      <c r="L9814" s="9"/>
      <c r="O9814" s="9"/>
      <c r="P9814" s="9"/>
      <c r="R9814" s="9"/>
      <c r="U9814" s="9"/>
    </row>
    <row r="9815" spans="3:21">
      <c r="C9815" s="9"/>
      <c r="F9815" s="9"/>
      <c r="G9815" s="9"/>
      <c r="I9815" s="9"/>
      <c r="L9815" s="9"/>
      <c r="O9815" s="9"/>
      <c r="P9815" s="9"/>
      <c r="R9815" s="9"/>
      <c r="U9815" s="9"/>
    </row>
    <row r="9816" spans="3:21">
      <c r="C9816" s="9"/>
      <c r="F9816" s="9"/>
      <c r="G9816" s="9"/>
      <c r="I9816" s="9"/>
      <c r="L9816" s="9"/>
      <c r="O9816" s="9"/>
      <c r="P9816" s="9"/>
      <c r="R9816" s="9"/>
      <c r="U9816" s="9"/>
    </row>
    <row r="9817" spans="3:21">
      <c r="C9817" s="9"/>
      <c r="F9817" s="9"/>
      <c r="G9817" s="9"/>
      <c r="I9817" s="9"/>
      <c r="L9817" s="9"/>
      <c r="O9817" s="9"/>
      <c r="P9817" s="9"/>
      <c r="R9817" s="9"/>
      <c r="U9817" s="9"/>
    </row>
    <row r="9818" spans="3:21">
      <c r="C9818" s="9"/>
      <c r="F9818" s="9"/>
      <c r="G9818" s="9"/>
      <c r="I9818" s="9"/>
      <c r="L9818" s="9"/>
      <c r="O9818" s="9"/>
      <c r="P9818" s="9"/>
      <c r="R9818" s="9"/>
      <c r="U9818" s="9"/>
    </row>
    <row r="9819" spans="3:21">
      <c r="C9819" s="9"/>
      <c r="F9819" s="9"/>
      <c r="G9819" s="9"/>
      <c r="I9819" s="9"/>
      <c r="L9819" s="9"/>
      <c r="O9819" s="9"/>
      <c r="P9819" s="9"/>
      <c r="R9819" s="9"/>
      <c r="U9819" s="9"/>
    </row>
    <row r="9820" spans="3:21">
      <c r="C9820" s="9"/>
      <c r="F9820" s="9"/>
      <c r="G9820" s="9"/>
      <c r="I9820" s="9"/>
      <c r="L9820" s="9"/>
      <c r="O9820" s="9"/>
      <c r="P9820" s="9"/>
      <c r="R9820" s="9"/>
      <c r="U9820" s="9"/>
    </row>
    <row r="9821" spans="3:21">
      <c r="C9821" s="9"/>
      <c r="F9821" s="9"/>
      <c r="G9821" s="9"/>
      <c r="I9821" s="9"/>
      <c r="L9821" s="9"/>
      <c r="O9821" s="9"/>
      <c r="P9821" s="9"/>
      <c r="R9821" s="9"/>
      <c r="U9821" s="9"/>
    </row>
    <row r="9822" spans="3:21">
      <c r="C9822" s="9"/>
      <c r="F9822" s="9"/>
      <c r="G9822" s="9"/>
      <c r="I9822" s="9"/>
      <c r="L9822" s="9"/>
      <c r="O9822" s="9"/>
      <c r="P9822" s="9"/>
      <c r="R9822" s="9"/>
      <c r="U9822" s="9"/>
    </row>
    <row r="9823" spans="3:21">
      <c r="C9823" s="9"/>
      <c r="F9823" s="9"/>
      <c r="G9823" s="9"/>
      <c r="I9823" s="9"/>
      <c r="L9823" s="9"/>
      <c r="O9823" s="9"/>
      <c r="P9823" s="9"/>
      <c r="R9823" s="9"/>
      <c r="U9823" s="9"/>
    </row>
    <row r="9824" spans="3:21">
      <c r="C9824" s="9"/>
      <c r="F9824" s="9"/>
      <c r="G9824" s="9"/>
      <c r="I9824" s="9"/>
      <c r="L9824" s="9"/>
      <c r="O9824" s="9"/>
      <c r="P9824" s="9"/>
      <c r="R9824" s="9"/>
      <c r="U9824" s="9"/>
    </row>
    <row r="9825" spans="3:21">
      <c r="C9825" s="9"/>
      <c r="F9825" s="9"/>
      <c r="G9825" s="9"/>
      <c r="I9825" s="9"/>
      <c r="L9825" s="9"/>
      <c r="O9825" s="9"/>
      <c r="P9825" s="9"/>
      <c r="R9825" s="9"/>
      <c r="U9825" s="9"/>
    </row>
    <row r="9826" spans="3:21">
      <c r="C9826" s="9"/>
      <c r="F9826" s="9"/>
      <c r="G9826" s="9"/>
      <c r="I9826" s="9"/>
      <c r="L9826" s="9"/>
      <c r="O9826" s="9"/>
      <c r="P9826" s="9"/>
      <c r="R9826" s="9"/>
      <c r="U9826" s="9"/>
    </row>
    <row r="9827" spans="3:21">
      <c r="C9827" s="9"/>
      <c r="F9827" s="9"/>
      <c r="G9827" s="9"/>
      <c r="I9827" s="9"/>
      <c r="L9827" s="9"/>
      <c r="O9827" s="9"/>
      <c r="P9827" s="9"/>
      <c r="R9827" s="9"/>
      <c r="U9827" s="9"/>
    </row>
    <row r="9828" spans="3:21">
      <c r="C9828" s="9"/>
      <c r="F9828" s="9"/>
      <c r="G9828" s="9"/>
      <c r="I9828" s="9"/>
      <c r="L9828" s="9"/>
      <c r="O9828" s="9"/>
      <c r="P9828" s="9"/>
      <c r="R9828" s="9"/>
      <c r="U9828" s="9"/>
    </row>
    <row r="9829" spans="3:21">
      <c r="C9829" s="9"/>
      <c r="F9829" s="9"/>
      <c r="G9829" s="9"/>
      <c r="I9829" s="9"/>
      <c r="L9829" s="9"/>
      <c r="O9829" s="9"/>
      <c r="P9829" s="9"/>
      <c r="R9829" s="9"/>
      <c r="U9829" s="9"/>
    </row>
    <row r="9830" spans="3:21">
      <c r="C9830" s="9"/>
      <c r="F9830" s="9"/>
      <c r="G9830" s="9"/>
      <c r="I9830" s="9"/>
      <c r="L9830" s="9"/>
      <c r="O9830" s="9"/>
      <c r="P9830" s="9"/>
      <c r="R9830" s="9"/>
      <c r="U9830" s="9"/>
    </row>
    <row r="9831" spans="3:21">
      <c r="C9831" s="9"/>
      <c r="F9831" s="9"/>
      <c r="G9831" s="9"/>
      <c r="I9831" s="9"/>
      <c r="L9831" s="9"/>
      <c r="O9831" s="9"/>
      <c r="P9831" s="9"/>
      <c r="R9831" s="9"/>
      <c r="U9831" s="9"/>
    </row>
    <row r="9832" spans="3:21">
      <c r="C9832" s="9"/>
      <c r="F9832" s="9"/>
      <c r="G9832" s="9"/>
      <c r="I9832" s="9"/>
      <c r="L9832" s="9"/>
      <c r="O9832" s="9"/>
      <c r="P9832" s="9"/>
      <c r="R9832" s="9"/>
      <c r="U9832" s="9"/>
    </row>
    <row r="9833" spans="3:21">
      <c r="C9833" s="9"/>
      <c r="F9833" s="9"/>
      <c r="G9833" s="9"/>
      <c r="I9833" s="9"/>
      <c r="L9833" s="9"/>
      <c r="O9833" s="9"/>
      <c r="P9833" s="9"/>
      <c r="R9833" s="9"/>
      <c r="U9833" s="9"/>
    </row>
    <row r="9834" spans="3:21">
      <c r="C9834" s="9"/>
      <c r="F9834" s="9"/>
      <c r="G9834" s="9"/>
      <c r="I9834" s="9"/>
      <c r="L9834" s="9"/>
      <c r="O9834" s="9"/>
      <c r="P9834" s="9"/>
      <c r="R9834" s="9"/>
      <c r="U9834" s="9"/>
    </row>
    <row r="9835" spans="3:21">
      <c r="C9835" s="9"/>
      <c r="F9835" s="9"/>
      <c r="G9835" s="9"/>
      <c r="I9835" s="9"/>
      <c r="L9835" s="9"/>
      <c r="O9835" s="9"/>
      <c r="P9835" s="9"/>
      <c r="R9835" s="9"/>
      <c r="U9835" s="9"/>
    </row>
    <row r="9836" spans="3:21">
      <c r="C9836" s="9"/>
      <c r="F9836" s="9"/>
      <c r="G9836" s="9"/>
      <c r="I9836" s="9"/>
      <c r="L9836" s="9"/>
      <c r="O9836" s="9"/>
      <c r="P9836" s="9"/>
      <c r="R9836" s="9"/>
      <c r="U9836" s="9"/>
    </row>
    <row r="9837" spans="3:21">
      <c r="C9837" s="9"/>
      <c r="F9837" s="9"/>
      <c r="G9837" s="9"/>
      <c r="I9837" s="9"/>
      <c r="L9837" s="9"/>
      <c r="O9837" s="9"/>
      <c r="P9837" s="9"/>
      <c r="R9837" s="9"/>
      <c r="U9837" s="9"/>
    </row>
    <row r="9838" spans="3:21">
      <c r="C9838" s="9"/>
      <c r="F9838" s="9"/>
      <c r="G9838" s="9"/>
      <c r="I9838" s="9"/>
      <c r="L9838" s="9"/>
      <c r="O9838" s="9"/>
      <c r="P9838" s="9"/>
      <c r="R9838" s="9"/>
      <c r="U9838" s="9"/>
    </row>
    <row r="9839" spans="3:21">
      <c r="C9839" s="9"/>
      <c r="F9839" s="9"/>
      <c r="G9839" s="9"/>
      <c r="I9839" s="9"/>
      <c r="L9839" s="9"/>
      <c r="O9839" s="9"/>
      <c r="P9839" s="9"/>
      <c r="R9839" s="9"/>
      <c r="U9839" s="9"/>
    </row>
    <row r="9840" spans="3:21">
      <c r="C9840" s="9"/>
      <c r="F9840" s="9"/>
      <c r="G9840" s="9"/>
      <c r="I9840" s="9"/>
      <c r="L9840" s="9"/>
      <c r="O9840" s="9"/>
      <c r="P9840" s="9"/>
      <c r="R9840" s="9"/>
      <c r="U9840" s="9"/>
    </row>
    <row r="9841" spans="3:21">
      <c r="C9841" s="9"/>
      <c r="F9841" s="9"/>
      <c r="G9841" s="9"/>
      <c r="I9841" s="9"/>
      <c r="L9841" s="9"/>
      <c r="O9841" s="9"/>
      <c r="P9841" s="9"/>
      <c r="R9841" s="9"/>
      <c r="U9841" s="9"/>
    </row>
    <row r="9842" spans="3:21">
      <c r="C9842" s="9"/>
      <c r="F9842" s="9"/>
      <c r="G9842" s="9"/>
      <c r="I9842" s="9"/>
      <c r="L9842" s="9"/>
      <c r="O9842" s="9"/>
      <c r="P9842" s="9"/>
      <c r="R9842" s="9"/>
      <c r="U9842" s="9"/>
    </row>
    <row r="9843" spans="3:21">
      <c r="C9843" s="9"/>
      <c r="F9843" s="9"/>
      <c r="G9843" s="9"/>
      <c r="I9843" s="9"/>
      <c r="L9843" s="9"/>
      <c r="O9843" s="9"/>
      <c r="P9843" s="9"/>
      <c r="R9843" s="9"/>
      <c r="U9843" s="9"/>
    </row>
    <row r="9844" spans="3:21">
      <c r="C9844" s="9"/>
      <c r="F9844" s="9"/>
      <c r="G9844" s="9"/>
      <c r="I9844" s="9"/>
      <c r="L9844" s="9"/>
      <c r="O9844" s="9"/>
      <c r="P9844" s="9"/>
      <c r="R9844" s="9"/>
      <c r="U9844" s="9"/>
    </row>
    <row r="9845" spans="3:21">
      <c r="C9845" s="9"/>
      <c r="F9845" s="9"/>
      <c r="G9845" s="9"/>
      <c r="I9845" s="9"/>
      <c r="L9845" s="9"/>
      <c r="O9845" s="9"/>
      <c r="P9845" s="9"/>
      <c r="R9845" s="9"/>
      <c r="U9845" s="9"/>
    </row>
    <row r="9846" spans="3:21">
      <c r="C9846" s="9"/>
      <c r="F9846" s="9"/>
      <c r="G9846" s="9"/>
      <c r="I9846" s="9"/>
      <c r="L9846" s="9"/>
      <c r="O9846" s="9"/>
      <c r="P9846" s="9"/>
      <c r="R9846" s="9"/>
      <c r="U9846" s="9"/>
    </row>
    <row r="9847" spans="3:21">
      <c r="C9847" s="9"/>
      <c r="F9847" s="9"/>
      <c r="G9847" s="9"/>
      <c r="I9847" s="9"/>
      <c r="L9847" s="9"/>
      <c r="O9847" s="9"/>
      <c r="P9847" s="9"/>
      <c r="R9847" s="9"/>
      <c r="U9847" s="9"/>
    </row>
    <row r="9848" spans="3:21">
      <c r="C9848" s="9"/>
      <c r="F9848" s="9"/>
      <c r="G9848" s="9"/>
      <c r="I9848" s="9"/>
      <c r="L9848" s="9"/>
      <c r="O9848" s="9"/>
      <c r="P9848" s="9"/>
      <c r="R9848" s="9"/>
      <c r="U9848" s="9"/>
    </row>
    <row r="9849" spans="3:21">
      <c r="C9849" s="9"/>
      <c r="F9849" s="9"/>
      <c r="G9849" s="9"/>
      <c r="I9849" s="9"/>
      <c r="L9849" s="9"/>
      <c r="O9849" s="9"/>
      <c r="P9849" s="9"/>
      <c r="R9849" s="9"/>
      <c r="U9849" s="9"/>
    </row>
    <row r="9850" spans="3:21">
      <c r="C9850" s="9"/>
      <c r="F9850" s="9"/>
      <c r="G9850" s="9"/>
      <c r="I9850" s="9"/>
      <c r="L9850" s="9"/>
      <c r="O9850" s="9"/>
      <c r="P9850" s="9"/>
      <c r="R9850" s="9"/>
      <c r="U9850" s="9"/>
    </row>
    <row r="9851" spans="3:21">
      <c r="C9851" s="9"/>
      <c r="F9851" s="9"/>
      <c r="G9851" s="9"/>
      <c r="I9851" s="9"/>
      <c r="L9851" s="9"/>
      <c r="O9851" s="9"/>
      <c r="P9851" s="9"/>
      <c r="R9851" s="9"/>
      <c r="U9851" s="9"/>
    </row>
    <row r="9852" spans="3:21">
      <c r="C9852" s="9"/>
      <c r="F9852" s="9"/>
      <c r="G9852" s="9"/>
      <c r="I9852" s="9"/>
      <c r="L9852" s="9"/>
      <c r="O9852" s="9"/>
      <c r="P9852" s="9"/>
      <c r="R9852" s="9"/>
      <c r="U9852" s="9"/>
    </row>
    <row r="9853" spans="3:21">
      <c r="C9853" s="9"/>
      <c r="F9853" s="9"/>
      <c r="G9853" s="9"/>
      <c r="I9853" s="9"/>
      <c r="L9853" s="9"/>
      <c r="O9853" s="9"/>
      <c r="P9853" s="9"/>
      <c r="R9853" s="9"/>
      <c r="U9853" s="9"/>
    </row>
    <row r="9854" spans="3:21">
      <c r="C9854" s="9"/>
      <c r="F9854" s="9"/>
      <c r="G9854" s="9"/>
      <c r="I9854" s="9"/>
      <c r="L9854" s="9"/>
      <c r="O9854" s="9"/>
      <c r="P9854" s="9"/>
      <c r="R9854" s="9"/>
      <c r="U9854" s="9"/>
    </row>
    <row r="9855" spans="3:21">
      <c r="C9855" s="9"/>
      <c r="F9855" s="9"/>
      <c r="G9855" s="9"/>
      <c r="I9855" s="9"/>
      <c r="L9855" s="9"/>
      <c r="O9855" s="9"/>
      <c r="P9855" s="9"/>
      <c r="R9855" s="9"/>
      <c r="U9855" s="9"/>
    </row>
    <row r="9856" spans="3:21">
      <c r="C9856" s="9"/>
      <c r="F9856" s="9"/>
      <c r="G9856" s="9"/>
      <c r="I9856" s="9"/>
      <c r="L9856" s="9"/>
      <c r="O9856" s="9"/>
      <c r="P9856" s="9"/>
      <c r="R9856" s="9"/>
      <c r="U9856" s="9"/>
    </row>
    <row r="9857" spans="3:21">
      <c r="C9857" s="9"/>
      <c r="F9857" s="9"/>
      <c r="G9857" s="9"/>
      <c r="I9857" s="9"/>
      <c r="L9857" s="9"/>
      <c r="O9857" s="9"/>
      <c r="P9857" s="9"/>
      <c r="R9857" s="9"/>
      <c r="U9857" s="9"/>
    </row>
    <row r="9858" spans="3:21">
      <c r="C9858" s="9"/>
      <c r="F9858" s="9"/>
      <c r="G9858" s="9"/>
      <c r="I9858" s="9"/>
      <c r="L9858" s="9"/>
      <c r="O9858" s="9"/>
      <c r="P9858" s="9"/>
      <c r="R9858" s="9"/>
      <c r="U9858" s="9"/>
    </row>
    <row r="9859" spans="3:21">
      <c r="C9859" s="9"/>
      <c r="F9859" s="9"/>
      <c r="G9859" s="9"/>
      <c r="I9859" s="9"/>
      <c r="L9859" s="9"/>
      <c r="O9859" s="9"/>
      <c r="P9859" s="9"/>
      <c r="R9859" s="9"/>
      <c r="U9859" s="9"/>
    </row>
    <row r="9860" spans="3:21">
      <c r="C9860" s="9"/>
      <c r="F9860" s="9"/>
      <c r="G9860" s="9"/>
      <c r="I9860" s="9"/>
      <c r="L9860" s="9"/>
      <c r="O9860" s="9"/>
      <c r="P9860" s="9"/>
      <c r="R9860" s="9"/>
      <c r="U9860" s="9"/>
    </row>
    <row r="9861" spans="3:21">
      <c r="C9861" s="9"/>
      <c r="F9861" s="9"/>
      <c r="G9861" s="9"/>
      <c r="I9861" s="9"/>
      <c r="L9861" s="9"/>
      <c r="O9861" s="9"/>
      <c r="P9861" s="9"/>
      <c r="R9861" s="9"/>
      <c r="U9861" s="9"/>
    </row>
    <row r="9862" spans="3:21">
      <c r="C9862" s="9"/>
      <c r="F9862" s="9"/>
      <c r="G9862" s="9"/>
      <c r="I9862" s="9"/>
      <c r="L9862" s="9"/>
      <c r="O9862" s="9"/>
      <c r="P9862" s="9"/>
      <c r="R9862" s="9"/>
      <c r="U9862" s="9"/>
    </row>
    <row r="9863" spans="3:21">
      <c r="C9863" s="9"/>
      <c r="F9863" s="9"/>
      <c r="G9863" s="9"/>
      <c r="I9863" s="9"/>
      <c r="L9863" s="9"/>
      <c r="O9863" s="9"/>
      <c r="P9863" s="9"/>
      <c r="R9863" s="9"/>
      <c r="U9863" s="9"/>
    </row>
    <row r="9864" spans="3:21">
      <c r="C9864" s="9"/>
      <c r="F9864" s="9"/>
      <c r="G9864" s="9"/>
      <c r="I9864" s="9"/>
      <c r="L9864" s="9"/>
      <c r="O9864" s="9"/>
      <c r="P9864" s="9"/>
      <c r="R9864" s="9"/>
      <c r="U9864" s="9"/>
    </row>
    <row r="9865" spans="3:21">
      <c r="C9865" s="9"/>
      <c r="F9865" s="9"/>
      <c r="G9865" s="9"/>
      <c r="I9865" s="9"/>
      <c r="L9865" s="9"/>
      <c r="O9865" s="9"/>
      <c r="P9865" s="9"/>
      <c r="R9865" s="9"/>
      <c r="U9865" s="9"/>
    </row>
    <row r="9866" spans="3:21">
      <c r="C9866" s="9"/>
      <c r="F9866" s="9"/>
      <c r="G9866" s="9"/>
      <c r="I9866" s="9"/>
      <c r="L9866" s="9"/>
      <c r="O9866" s="9"/>
      <c r="P9866" s="9"/>
      <c r="R9866" s="9"/>
      <c r="U9866" s="9"/>
    </row>
    <row r="9867" spans="3:21">
      <c r="C9867" s="9"/>
      <c r="F9867" s="9"/>
      <c r="G9867" s="9"/>
      <c r="I9867" s="9"/>
      <c r="L9867" s="9"/>
      <c r="O9867" s="9"/>
      <c r="P9867" s="9"/>
      <c r="R9867" s="9"/>
      <c r="U9867" s="9"/>
    </row>
    <row r="9868" spans="3:21">
      <c r="C9868" s="9"/>
      <c r="F9868" s="9"/>
      <c r="G9868" s="9"/>
      <c r="I9868" s="9"/>
      <c r="L9868" s="9"/>
      <c r="O9868" s="9"/>
      <c r="P9868" s="9"/>
      <c r="R9868" s="9"/>
      <c r="U9868" s="9"/>
    </row>
    <row r="9869" spans="3:21">
      <c r="C9869" s="9"/>
      <c r="F9869" s="9"/>
      <c r="G9869" s="9"/>
      <c r="I9869" s="9"/>
      <c r="L9869" s="9"/>
      <c r="O9869" s="9"/>
      <c r="P9869" s="9"/>
      <c r="R9869" s="9"/>
      <c r="U9869" s="9"/>
    </row>
    <row r="9870" spans="3:21">
      <c r="C9870" s="9"/>
      <c r="F9870" s="9"/>
      <c r="G9870" s="9"/>
      <c r="I9870" s="9"/>
      <c r="L9870" s="9"/>
      <c r="O9870" s="9"/>
      <c r="P9870" s="9"/>
      <c r="R9870" s="9"/>
      <c r="U9870" s="9"/>
    </row>
    <row r="9871" spans="3:21">
      <c r="C9871" s="9"/>
      <c r="F9871" s="9"/>
      <c r="G9871" s="9"/>
      <c r="I9871" s="9"/>
      <c r="L9871" s="9"/>
      <c r="O9871" s="9"/>
      <c r="P9871" s="9"/>
      <c r="R9871" s="9"/>
      <c r="U9871" s="9"/>
    </row>
    <row r="9872" spans="3:21">
      <c r="C9872" s="9"/>
      <c r="F9872" s="9"/>
      <c r="G9872" s="9"/>
      <c r="I9872" s="9"/>
      <c r="L9872" s="9"/>
      <c r="O9872" s="9"/>
      <c r="P9872" s="9"/>
      <c r="R9872" s="9"/>
      <c r="U9872" s="9"/>
    </row>
    <row r="9873" spans="3:21">
      <c r="C9873" s="9"/>
      <c r="F9873" s="9"/>
      <c r="G9873" s="9"/>
      <c r="I9873" s="9"/>
      <c r="L9873" s="9"/>
      <c r="O9873" s="9"/>
      <c r="P9873" s="9"/>
      <c r="R9873" s="9"/>
      <c r="U9873" s="9"/>
    </row>
    <row r="9874" spans="3:21">
      <c r="C9874" s="9"/>
      <c r="F9874" s="9"/>
      <c r="G9874" s="9"/>
      <c r="I9874" s="9"/>
      <c r="L9874" s="9"/>
      <c r="O9874" s="9"/>
      <c r="P9874" s="9"/>
      <c r="R9874" s="9"/>
      <c r="U9874" s="9"/>
    </row>
    <row r="9875" spans="3:21">
      <c r="C9875" s="9"/>
      <c r="F9875" s="9"/>
      <c r="G9875" s="9"/>
      <c r="I9875" s="9"/>
      <c r="L9875" s="9"/>
      <c r="O9875" s="9"/>
      <c r="P9875" s="9"/>
      <c r="R9875" s="9"/>
      <c r="U9875" s="9"/>
    </row>
    <row r="9876" spans="3:21">
      <c r="C9876" s="9"/>
      <c r="F9876" s="9"/>
      <c r="G9876" s="9"/>
      <c r="I9876" s="9"/>
      <c r="L9876" s="9"/>
      <c r="O9876" s="9"/>
      <c r="P9876" s="9"/>
      <c r="R9876" s="9"/>
      <c r="U9876" s="9"/>
    </row>
    <row r="9877" spans="3:21">
      <c r="C9877" s="9"/>
      <c r="F9877" s="9"/>
      <c r="G9877" s="9"/>
      <c r="I9877" s="9"/>
      <c r="L9877" s="9"/>
      <c r="O9877" s="9"/>
      <c r="P9877" s="9"/>
      <c r="R9877" s="9"/>
      <c r="U9877" s="9"/>
    </row>
    <row r="9878" spans="3:21">
      <c r="C9878" s="9"/>
      <c r="F9878" s="9"/>
      <c r="G9878" s="9"/>
      <c r="I9878" s="9"/>
      <c r="L9878" s="9"/>
      <c r="O9878" s="9"/>
      <c r="P9878" s="9"/>
      <c r="R9878" s="9"/>
      <c r="U9878" s="9"/>
    </row>
    <row r="9879" spans="3:21">
      <c r="C9879" s="9"/>
      <c r="F9879" s="9"/>
      <c r="G9879" s="9"/>
      <c r="I9879" s="9"/>
      <c r="L9879" s="9"/>
      <c r="O9879" s="9"/>
      <c r="P9879" s="9"/>
      <c r="R9879" s="9"/>
      <c r="U9879" s="9"/>
    </row>
    <row r="9880" spans="3:21">
      <c r="C9880" s="9"/>
      <c r="F9880" s="9"/>
      <c r="G9880" s="9"/>
      <c r="I9880" s="9"/>
      <c r="L9880" s="9"/>
      <c r="O9880" s="9"/>
      <c r="P9880" s="9"/>
      <c r="R9880" s="9"/>
      <c r="U9880" s="9"/>
    </row>
    <row r="9881" spans="3:21">
      <c r="C9881" s="9"/>
      <c r="F9881" s="9"/>
      <c r="G9881" s="9"/>
      <c r="I9881" s="9"/>
      <c r="L9881" s="9"/>
      <c r="O9881" s="9"/>
      <c r="P9881" s="9"/>
      <c r="R9881" s="9"/>
      <c r="U9881" s="9"/>
    </row>
    <row r="9882" spans="3:21">
      <c r="C9882" s="9"/>
      <c r="F9882" s="9"/>
      <c r="G9882" s="9"/>
      <c r="I9882" s="9"/>
      <c r="L9882" s="9"/>
      <c r="O9882" s="9"/>
      <c r="P9882" s="9"/>
      <c r="R9882" s="9"/>
      <c r="U9882" s="9"/>
    </row>
    <row r="9883" spans="3:21">
      <c r="C9883" s="9"/>
      <c r="F9883" s="9"/>
      <c r="G9883" s="9"/>
      <c r="I9883" s="9"/>
      <c r="L9883" s="9"/>
      <c r="O9883" s="9"/>
      <c r="P9883" s="9"/>
      <c r="R9883" s="9"/>
      <c r="U9883" s="9"/>
    </row>
    <row r="9884" spans="3:21">
      <c r="C9884" s="9"/>
      <c r="F9884" s="9"/>
      <c r="G9884" s="9"/>
      <c r="I9884" s="9"/>
      <c r="L9884" s="9"/>
      <c r="O9884" s="9"/>
      <c r="P9884" s="9"/>
      <c r="R9884" s="9"/>
      <c r="U9884" s="9"/>
    </row>
    <row r="9885" spans="3:21">
      <c r="C9885" s="9"/>
      <c r="F9885" s="9"/>
      <c r="G9885" s="9"/>
      <c r="I9885" s="9"/>
      <c r="L9885" s="9"/>
      <c r="O9885" s="9"/>
      <c r="P9885" s="9"/>
      <c r="R9885" s="9"/>
      <c r="U9885" s="9"/>
    </row>
    <row r="9886" spans="3:21">
      <c r="C9886" s="9"/>
      <c r="F9886" s="9"/>
      <c r="G9886" s="9"/>
      <c r="I9886" s="9"/>
      <c r="L9886" s="9"/>
      <c r="O9886" s="9"/>
      <c r="P9886" s="9"/>
      <c r="R9886" s="9"/>
      <c r="U9886" s="9"/>
    </row>
    <row r="9887" spans="3:21">
      <c r="C9887" s="9"/>
      <c r="F9887" s="9"/>
      <c r="G9887" s="9"/>
      <c r="I9887" s="9"/>
      <c r="L9887" s="9"/>
      <c r="O9887" s="9"/>
      <c r="P9887" s="9"/>
      <c r="R9887" s="9"/>
      <c r="U9887" s="9"/>
    </row>
    <row r="9888" spans="3:21">
      <c r="C9888" s="9"/>
      <c r="F9888" s="9"/>
      <c r="G9888" s="9"/>
      <c r="I9888" s="9"/>
      <c r="L9888" s="9"/>
      <c r="O9888" s="9"/>
      <c r="P9888" s="9"/>
      <c r="R9888" s="9"/>
      <c r="U9888" s="9"/>
    </row>
    <row r="9889" spans="3:21">
      <c r="C9889" s="9"/>
      <c r="F9889" s="9"/>
      <c r="G9889" s="9"/>
      <c r="I9889" s="9"/>
      <c r="L9889" s="9"/>
      <c r="O9889" s="9"/>
      <c r="P9889" s="9"/>
      <c r="R9889" s="9"/>
      <c r="U9889" s="9"/>
    </row>
    <row r="9890" spans="3:21">
      <c r="C9890" s="9"/>
      <c r="F9890" s="9"/>
      <c r="G9890" s="9"/>
      <c r="I9890" s="9"/>
      <c r="L9890" s="9"/>
      <c r="O9890" s="9"/>
      <c r="P9890" s="9"/>
      <c r="R9890" s="9"/>
      <c r="U9890" s="9"/>
    </row>
    <row r="9891" spans="3:21">
      <c r="C9891" s="9"/>
      <c r="F9891" s="9"/>
      <c r="G9891" s="9"/>
      <c r="I9891" s="9"/>
      <c r="L9891" s="9"/>
      <c r="O9891" s="9"/>
      <c r="P9891" s="9"/>
      <c r="R9891" s="9"/>
      <c r="U9891" s="9"/>
    </row>
    <row r="9892" spans="3:21">
      <c r="C9892" s="9"/>
      <c r="F9892" s="9"/>
      <c r="G9892" s="9"/>
      <c r="I9892" s="9"/>
      <c r="L9892" s="9"/>
      <c r="O9892" s="9"/>
      <c r="P9892" s="9"/>
      <c r="R9892" s="9"/>
      <c r="U9892" s="9"/>
    </row>
    <row r="9893" spans="3:21">
      <c r="C9893" s="9"/>
      <c r="F9893" s="9"/>
      <c r="G9893" s="9"/>
      <c r="I9893" s="9"/>
      <c r="L9893" s="9"/>
      <c r="O9893" s="9"/>
      <c r="P9893" s="9"/>
      <c r="R9893" s="9"/>
      <c r="U9893" s="9"/>
    </row>
    <row r="9894" spans="3:21">
      <c r="C9894" s="9"/>
      <c r="F9894" s="9"/>
      <c r="G9894" s="9"/>
      <c r="I9894" s="9"/>
      <c r="L9894" s="9"/>
      <c r="O9894" s="9"/>
      <c r="P9894" s="9"/>
      <c r="R9894" s="9"/>
      <c r="U9894" s="9"/>
    </row>
    <row r="9895" spans="3:21">
      <c r="C9895" s="9"/>
      <c r="F9895" s="9"/>
      <c r="G9895" s="9"/>
      <c r="I9895" s="9"/>
      <c r="L9895" s="9"/>
      <c r="O9895" s="9"/>
      <c r="P9895" s="9"/>
      <c r="R9895" s="9"/>
      <c r="U9895" s="9"/>
    </row>
    <row r="9896" spans="3:21">
      <c r="C9896" s="9"/>
      <c r="F9896" s="9"/>
      <c r="G9896" s="9"/>
      <c r="I9896" s="9"/>
      <c r="L9896" s="9"/>
      <c r="O9896" s="9"/>
      <c r="P9896" s="9"/>
      <c r="R9896" s="9"/>
      <c r="U9896" s="9"/>
    </row>
    <row r="9897" spans="3:21">
      <c r="C9897" s="9"/>
      <c r="F9897" s="9"/>
      <c r="G9897" s="9"/>
      <c r="I9897" s="9"/>
      <c r="L9897" s="9"/>
      <c r="O9897" s="9"/>
      <c r="P9897" s="9"/>
      <c r="R9897" s="9"/>
      <c r="U9897" s="9"/>
    </row>
    <row r="9898" spans="3:21">
      <c r="C9898" s="9"/>
      <c r="F9898" s="9"/>
      <c r="G9898" s="9"/>
      <c r="I9898" s="9"/>
      <c r="L9898" s="9"/>
      <c r="O9898" s="9"/>
      <c r="P9898" s="9"/>
      <c r="R9898" s="9"/>
      <c r="U9898" s="9"/>
    </row>
    <row r="9899" spans="3:21">
      <c r="C9899" s="9"/>
      <c r="F9899" s="9"/>
      <c r="G9899" s="9"/>
      <c r="I9899" s="9"/>
      <c r="L9899" s="9"/>
      <c r="O9899" s="9"/>
      <c r="P9899" s="9"/>
      <c r="R9899" s="9"/>
      <c r="U9899" s="9"/>
    </row>
    <row r="9900" spans="3:21">
      <c r="C9900" s="9"/>
      <c r="F9900" s="9"/>
      <c r="G9900" s="9"/>
      <c r="I9900" s="9"/>
      <c r="L9900" s="9"/>
      <c r="O9900" s="9"/>
      <c r="P9900" s="9"/>
      <c r="R9900" s="9"/>
      <c r="U9900" s="9"/>
    </row>
    <row r="9901" spans="3:21">
      <c r="C9901" s="9"/>
      <c r="F9901" s="9"/>
      <c r="G9901" s="9"/>
      <c r="I9901" s="9"/>
      <c r="L9901" s="9"/>
      <c r="O9901" s="9"/>
      <c r="P9901" s="9"/>
      <c r="R9901" s="9"/>
      <c r="U9901" s="9"/>
    </row>
    <row r="9902" spans="3:21">
      <c r="C9902" s="9"/>
      <c r="F9902" s="9"/>
      <c r="G9902" s="9"/>
      <c r="I9902" s="9"/>
      <c r="L9902" s="9"/>
      <c r="O9902" s="9"/>
      <c r="P9902" s="9"/>
      <c r="R9902" s="9"/>
      <c r="U9902" s="9"/>
    </row>
    <row r="9903" spans="3:21">
      <c r="C9903" s="9"/>
      <c r="F9903" s="9"/>
      <c r="G9903" s="9"/>
      <c r="I9903" s="9"/>
      <c r="L9903" s="9"/>
      <c r="O9903" s="9"/>
      <c r="P9903" s="9"/>
      <c r="R9903" s="9"/>
      <c r="U9903" s="9"/>
    </row>
    <row r="9904" spans="3:21">
      <c r="C9904" s="9"/>
      <c r="F9904" s="9"/>
      <c r="G9904" s="9"/>
      <c r="I9904" s="9"/>
      <c r="L9904" s="9"/>
      <c r="O9904" s="9"/>
      <c r="P9904" s="9"/>
      <c r="R9904" s="9"/>
      <c r="U9904" s="9"/>
    </row>
    <row r="9905" spans="3:21">
      <c r="C9905" s="9"/>
      <c r="F9905" s="9"/>
      <c r="G9905" s="9"/>
      <c r="I9905" s="9"/>
      <c r="L9905" s="9"/>
      <c r="O9905" s="9"/>
      <c r="P9905" s="9"/>
      <c r="R9905" s="9"/>
      <c r="U9905" s="9"/>
    </row>
    <row r="9906" spans="3:21">
      <c r="C9906" s="9"/>
      <c r="F9906" s="9"/>
      <c r="G9906" s="9"/>
      <c r="I9906" s="9"/>
      <c r="L9906" s="9"/>
      <c r="O9906" s="9"/>
      <c r="P9906" s="9"/>
      <c r="R9906" s="9"/>
      <c r="U9906" s="9"/>
    </row>
    <row r="9907" spans="3:21">
      <c r="C9907" s="9"/>
      <c r="F9907" s="9"/>
      <c r="G9907" s="9"/>
      <c r="I9907" s="9"/>
      <c r="L9907" s="9"/>
      <c r="O9907" s="9"/>
      <c r="P9907" s="9"/>
      <c r="R9907" s="9"/>
      <c r="U9907" s="9"/>
    </row>
    <row r="9908" spans="3:21">
      <c r="C9908" s="9"/>
      <c r="F9908" s="9"/>
      <c r="G9908" s="9"/>
      <c r="I9908" s="9"/>
      <c r="L9908" s="9"/>
      <c r="O9908" s="9"/>
      <c r="P9908" s="9"/>
      <c r="R9908" s="9"/>
      <c r="U9908" s="9"/>
    </row>
    <row r="9909" spans="3:21">
      <c r="C9909" s="9"/>
      <c r="F9909" s="9"/>
      <c r="G9909" s="9"/>
      <c r="I9909" s="9"/>
      <c r="L9909" s="9"/>
      <c r="O9909" s="9"/>
      <c r="P9909" s="9"/>
      <c r="R9909" s="9"/>
      <c r="U9909" s="9"/>
    </row>
    <row r="9910" spans="3:21">
      <c r="C9910" s="9"/>
      <c r="F9910" s="9"/>
      <c r="G9910" s="9"/>
      <c r="I9910" s="9"/>
      <c r="L9910" s="9"/>
      <c r="O9910" s="9"/>
      <c r="P9910" s="9"/>
      <c r="R9910" s="9"/>
      <c r="U9910" s="9"/>
    </row>
    <row r="9911" spans="3:21">
      <c r="C9911" s="9"/>
      <c r="F9911" s="9"/>
      <c r="G9911" s="9"/>
      <c r="I9911" s="9"/>
      <c r="L9911" s="9"/>
      <c r="O9911" s="9"/>
      <c r="P9911" s="9"/>
      <c r="R9911" s="9"/>
      <c r="U9911" s="9"/>
    </row>
    <row r="9912" spans="3:21">
      <c r="C9912" s="9"/>
      <c r="F9912" s="9"/>
      <c r="G9912" s="9"/>
      <c r="I9912" s="9"/>
      <c r="L9912" s="9"/>
      <c r="O9912" s="9"/>
      <c r="P9912" s="9"/>
      <c r="R9912" s="9"/>
      <c r="U9912" s="9"/>
    </row>
    <row r="9913" spans="3:21">
      <c r="C9913" s="9"/>
      <c r="F9913" s="9"/>
      <c r="G9913" s="9"/>
      <c r="I9913" s="9"/>
      <c r="L9913" s="9"/>
      <c r="O9913" s="9"/>
      <c r="P9913" s="9"/>
      <c r="R9913" s="9"/>
      <c r="U9913" s="9"/>
    </row>
    <row r="9914" spans="3:21">
      <c r="C9914" s="9"/>
      <c r="F9914" s="9"/>
      <c r="G9914" s="9"/>
      <c r="I9914" s="9"/>
      <c r="L9914" s="9"/>
      <c r="O9914" s="9"/>
      <c r="P9914" s="9"/>
      <c r="R9914" s="9"/>
      <c r="U9914" s="9"/>
    </row>
    <row r="9915" spans="3:21">
      <c r="C9915" s="9"/>
      <c r="F9915" s="9"/>
      <c r="G9915" s="9"/>
      <c r="I9915" s="9"/>
      <c r="L9915" s="9"/>
      <c r="O9915" s="9"/>
      <c r="P9915" s="9"/>
      <c r="R9915" s="9"/>
      <c r="U9915" s="9"/>
    </row>
    <row r="9916" spans="3:21">
      <c r="C9916" s="9"/>
      <c r="F9916" s="9"/>
      <c r="G9916" s="9"/>
      <c r="I9916" s="9"/>
      <c r="L9916" s="9"/>
      <c r="O9916" s="9"/>
      <c r="P9916" s="9"/>
      <c r="R9916" s="9"/>
      <c r="U9916" s="9"/>
    </row>
    <row r="9917" spans="3:21">
      <c r="C9917" s="9"/>
      <c r="F9917" s="9"/>
      <c r="G9917" s="9"/>
      <c r="I9917" s="9"/>
      <c r="L9917" s="9"/>
      <c r="O9917" s="9"/>
      <c r="P9917" s="9"/>
      <c r="R9917" s="9"/>
      <c r="U9917" s="9"/>
    </row>
    <row r="9918" spans="3:21">
      <c r="C9918" s="9"/>
      <c r="F9918" s="9"/>
      <c r="G9918" s="9"/>
      <c r="I9918" s="9"/>
      <c r="L9918" s="9"/>
      <c r="O9918" s="9"/>
      <c r="P9918" s="9"/>
      <c r="R9918" s="9"/>
      <c r="U9918" s="9"/>
    </row>
    <row r="9919" spans="3:21">
      <c r="C9919" s="9"/>
      <c r="F9919" s="9"/>
      <c r="G9919" s="9"/>
      <c r="I9919" s="9"/>
      <c r="L9919" s="9"/>
      <c r="O9919" s="9"/>
      <c r="P9919" s="9"/>
      <c r="R9919" s="9"/>
      <c r="U9919" s="9"/>
    </row>
    <row r="9920" spans="3:21">
      <c r="C9920" s="9"/>
      <c r="F9920" s="9"/>
      <c r="G9920" s="9"/>
      <c r="I9920" s="9"/>
      <c r="L9920" s="9"/>
      <c r="O9920" s="9"/>
      <c r="P9920" s="9"/>
      <c r="R9920" s="9"/>
      <c r="U9920" s="9"/>
    </row>
    <row r="9921" spans="3:21">
      <c r="C9921" s="9"/>
      <c r="F9921" s="9"/>
      <c r="G9921" s="9"/>
      <c r="I9921" s="9"/>
      <c r="L9921" s="9"/>
      <c r="O9921" s="9"/>
      <c r="P9921" s="9"/>
      <c r="R9921" s="9"/>
      <c r="U9921" s="9"/>
    </row>
    <row r="9922" spans="3:21">
      <c r="C9922" s="9"/>
      <c r="F9922" s="9"/>
      <c r="G9922" s="9"/>
      <c r="I9922" s="9"/>
      <c r="L9922" s="9"/>
      <c r="O9922" s="9"/>
      <c r="P9922" s="9"/>
      <c r="R9922" s="9"/>
      <c r="U9922" s="9"/>
    </row>
    <row r="9923" spans="3:21">
      <c r="C9923" s="9"/>
      <c r="F9923" s="9"/>
      <c r="G9923" s="9"/>
      <c r="I9923" s="9"/>
      <c r="L9923" s="9"/>
      <c r="O9923" s="9"/>
      <c r="P9923" s="9"/>
      <c r="R9923" s="9"/>
      <c r="U9923" s="9"/>
    </row>
    <row r="9924" spans="3:21">
      <c r="C9924" s="9"/>
      <c r="F9924" s="9"/>
      <c r="G9924" s="9"/>
      <c r="I9924" s="9"/>
      <c r="L9924" s="9"/>
      <c r="O9924" s="9"/>
      <c r="P9924" s="9"/>
      <c r="R9924" s="9"/>
      <c r="U9924" s="9"/>
    </row>
    <row r="9925" spans="3:21">
      <c r="C9925" s="9"/>
      <c r="F9925" s="9"/>
      <c r="G9925" s="9"/>
      <c r="I9925" s="9"/>
      <c r="L9925" s="9"/>
      <c r="O9925" s="9"/>
      <c r="P9925" s="9"/>
      <c r="R9925" s="9"/>
      <c r="U9925" s="9"/>
    </row>
    <row r="9926" spans="3:21">
      <c r="C9926" s="9"/>
      <c r="F9926" s="9"/>
      <c r="G9926" s="9"/>
      <c r="I9926" s="9"/>
      <c r="L9926" s="9"/>
      <c r="O9926" s="9"/>
      <c r="P9926" s="9"/>
      <c r="R9926" s="9"/>
      <c r="U9926" s="9"/>
    </row>
    <row r="9927" spans="3:21">
      <c r="C9927" s="9"/>
      <c r="F9927" s="9"/>
      <c r="G9927" s="9"/>
      <c r="I9927" s="9"/>
      <c r="L9927" s="9"/>
      <c r="O9927" s="9"/>
      <c r="P9927" s="9"/>
      <c r="R9927" s="9"/>
      <c r="U9927" s="9"/>
    </row>
    <row r="9928" spans="3:21">
      <c r="C9928" s="9"/>
      <c r="F9928" s="9"/>
      <c r="G9928" s="9"/>
      <c r="I9928" s="9"/>
      <c r="L9928" s="9"/>
      <c r="O9928" s="9"/>
      <c r="P9928" s="9"/>
      <c r="R9928" s="9"/>
      <c r="U9928" s="9"/>
    </row>
    <row r="9929" spans="3:21">
      <c r="C9929" s="9"/>
      <c r="F9929" s="9"/>
      <c r="G9929" s="9"/>
      <c r="I9929" s="9"/>
      <c r="L9929" s="9"/>
      <c r="O9929" s="9"/>
      <c r="P9929" s="9"/>
      <c r="R9929" s="9"/>
      <c r="U9929" s="9"/>
    </row>
    <row r="9930" spans="3:21">
      <c r="C9930" s="9"/>
      <c r="F9930" s="9"/>
      <c r="G9930" s="9"/>
      <c r="I9930" s="9"/>
      <c r="L9930" s="9"/>
      <c r="O9930" s="9"/>
      <c r="P9930" s="9"/>
      <c r="R9930" s="9"/>
      <c r="U9930" s="9"/>
    </row>
    <row r="9931" spans="3:21">
      <c r="C9931" s="9"/>
      <c r="F9931" s="9"/>
      <c r="G9931" s="9"/>
      <c r="I9931" s="9"/>
      <c r="L9931" s="9"/>
      <c r="O9931" s="9"/>
      <c r="P9931" s="9"/>
      <c r="R9931" s="9"/>
      <c r="U9931" s="9"/>
    </row>
    <row r="9932" spans="3:21">
      <c r="C9932" s="9"/>
      <c r="F9932" s="9"/>
      <c r="G9932" s="9"/>
      <c r="I9932" s="9"/>
      <c r="L9932" s="9"/>
      <c r="O9932" s="9"/>
      <c r="P9932" s="9"/>
      <c r="R9932" s="9"/>
      <c r="U9932" s="9"/>
    </row>
    <row r="9933" spans="3:21">
      <c r="C9933" s="9"/>
      <c r="F9933" s="9"/>
      <c r="G9933" s="9"/>
      <c r="I9933" s="9"/>
      <c r="L9933" s="9"/>
      <c r="O9933" s="9"/>
      <c r="P9933" s="9"/>
      <c r="R9933" s="9"/>
      <c r="U9933" s="9"/>
    </row>
    <row r="9934" spans="3:21">
      <c r="C9934" s="9"/>
      <c r="F9934" s="9"/>
      <c r="G9934" s="9"/>
      <c r="I9934" s="9"/>
      <c r="L9934" s="9"/>
      <c r="O9934" s="9"/>
      <c r="P9934" s="9"/>
      <c r="R9934" s="9"/>
      <c r="U9934" s="9"/>
    </row>
    <row r="9935" spans="3:21">
      <c r="C9935" s="9"/>
      <c r="F9935" s="9"/>
      <c r="G9935" s="9"/>
      <c r="I9935" s="9"/>
      <c r="L9935" s="9"/>
      <c r="O9935" s="9"/>
      <c r="P9935" s="9"/>
      <c r="R9935" s="9"/>
      <c r="U9935" s="9"/>
    </row>
    <row r="9936" spans="3:21">
      <c r="C9936" s="9"/>
      <c r="F9936" s="9"/>
      <c r="G9936" s="9"/>
      <c r="I9936" s="9"/>
      <c r="L9936" s="9"/>
      <c r="O9936" s="9"/>
      <c r="P9936" s="9"/>
      <c r="R9936" s="9"/>
      <c r="U9936" s="9"/>
    </row>
    <row r="9937" spans="3:21">
      <c r="C9937" s="9"/>
      <c r="F9937" s="9"/>
      <c r="G9937" s="9"/>
      <c r="I9937" s="9"/>
      <c r="L9937" s="9"/>
      <c r="O9937" s="9"/>
      <c r="P9937" s="9"/>
      <c r="R9937" s="9"/>
      <c r="U9937" s="9"/>
    </row>
    <row r="9938" spans="3:21">
      <c r="C9938" s="9"/>
      <c r="F9938" s="9"/>
      <c r="G9938" s="9"/>
      <c r="I9938" s="9"/>
      <c r="L9938" s="9"/>
      <c r="O9938" s="9"/>
      <c r="P9938" s="9"/>
      <c r="R9938" s="9"/>
      <c r="U9938" s="9"/>
    </row>
    <row r="9939" spans="3:21">
      <c r="C9939" s="9"/>
      <c r="F9939" s="9"/>
      <c r="G9939" s="9"/>
      <c r="I9939" s="9"/>
      <c r="L9939" s="9"/>
      <c r="O9939" s="9"/>
      <c r="P9939" s="9"/>
      <c r="R9939" s="9"/>
      <c r="U9939" s="9"/>
    </row>
    <row r="9940" spans="3:21">
      <c r="C9940" s="9"/>
      <c r="F9940" s="9"/>
      <c r="G9940" s="9"/>
      <c r="I9940" s="9"/>
      <c r="L9940" s="9"/>
      <c r="O9940" s="9"/>
      <c r="P9940" s="9"/>
      <c r="R9940" s="9"/>
      <c r="U9940" s="9"/>
    </row>
    <row r="9941" spans="3:21">
      <c r="C9941" s="9"/>
      <c r="F9941" s="9"/>
      <c r="G9941" s="9"/>
      <c r="I9941" s="9"/>
      <c r="L9941" s="9"/>
      <c r="O9941" s="9"/>
      <c r="P9941" s="9"/>
      <c r="R9941" s="9"/>
      <c r="U9941" s="9"/>
    </row>
    <row r="9942" spans="3:21">
      <c r="C9942" s="9"/>
      <c r="F9942" s="9"/>
      <c r="G9942" s="9"/>
      <c r="I9942" s="9"/>
      <c r="L9942" s="9"/>
      <c r="O9942" s="9"/>
      <c r="P9942" s="9"/>
      <c r="R9942" s="9"/>
      <c r="U9942" s="9"/>
    </row>
    <row r="9943" spans="3:21">
      <c r="C9943" s="9"/>
      <c r="F9943" s="9"/>
      <c r="G9943" s="9"/>
      <c r="I9943" s="9"/>
      <c r="L9943" s="9"/>
      <c r="O9943" s="9"/>
      <c r="P9943" s="9"/>
      <c r="R9943" s="9"/>
      <c r="U9943" s="9"/>
    </row>
    <row r="9944" spans="3:21">
      <c r="C9944" s="9"/>
      <c r="F9944" s="9"/>
      <c r="G9944" s="9"/>
      <c r="I9944" s="9"/>
      <c r="L9944" s="9"/>
      <c r="O9944" s="9"/>
      <c r="P9944" s="9"/>
      <c r="R9944" s="9"/>
      <c r="U9944" s="9"/>
    </row>
    <row r="9945" spans="3:21">
      <c r="C9945" s="9"/>
      <c r="F9945" s="9"/>
      <c r="G9945" s="9"/>
      <c r="I9945" s="9"/>
      <c r="L9945" s="9"/>
      <c r="O9945" s="9"/>
      <c r="P9945" s="9"/>
      <c r="R9945" s="9"/>
      <c r="U9945" s="9"/>
    </row>
    <row r="9946" spans="3:21">
      <c r="C9946" s="9"/>
      <c r="F9946" s="9"/>
      <c r="G9946" s="9"/>
      <c r="I9946" s="9"/>
      <c r="L9946" s="9"/>
      <c r="O9946" s="9"/>
      <c r="P9946" s="9"/>
      <c r="R9946" s="9"/>
      <c r="U9946" s="9"/>
    </row>
    <row r="9947" spans="3:21">
      <c r="C9947" s="9"/>
      <c r="F9947" s="9"/>
      <c r="G9947" s="9"/>
      <c r="I9947" s="9"/>
      <c r="L9947" s="9"/>
      <c r="O9947" s="9"/>
      <c r="P9947" s="9"/>
      <c r="R9947" s="9"/>
      <c r="U9947" s="9"/>
    </row>
    <row r="9948" spans="3:21">
      <c r="C9948" s="9"/>
      <c r="F9948" s="9"/>
      <c r="G9948" s="9"/>
      <c r="I9948" s="9"/>
      <c r="L9948" s="9"/>
      <c r="O9948" s="9"/>
      <c r="P9948" s="9"/>
      <c r="R9948" s="9"/>
      <c r="U9948" s="9"/>
    </row>
    <row r="9949" spans="3:21">
      <c r="C9949" s="9"/>
      <c r="F9949" s="9"/>
      <c r="G9949" s="9"/>
      <c r="I9949" s="9"/>
      <c r="L9949" s="9"/>
      <c r="O9949" s="9"/>
      <c r="P9949" s="9"/>
      <c r="R9949" s="9"/>
      <c r="U9949" s="9"/>
    </row>
    <row r="9950" spans="3:21">
      <c r="C9950" s="9"/>
      <c r="F9950" s="9"/>
      <c r="G9950" s="9"/>
      <c r="I9950" s="9"/>
      <c r="L9950" s="9"/>
      <c r="O9950" s="9"/>
      <c r="P9950" s="9"/>
      <c r="R9950" s="9"/>
      <c r="U9950" s="9"/>
    </row>
    <row r="9951" spans="3:21">
      <c r="C9951" s="9"/>
      <c r="F9951" s="9"/>
      <c r="G9951" s="9"/>
      <c r="I9951" s="9"/>
      <c r="L9951" s="9"/>
      <c r="O9951" s="9"/>
      <c r="P9951" s="9"/>
      <c r="R9951" s="9"/>
      <c r="U9951" s="9"/>
    </row>
    <row r="9952" spans="3:21">
      <c r="C9952" s="9"/>
      <c r="F9952" s="9"/>
      <c r="G9952" s="9"/>
      <c r="I9952" s="9"/>
      <c r="L9952" s="9"/>
      <c r="O9952" s="9"/>
      <c r="P9952" s="9"/>
      <c r="R9952" s="9"/>
      <c r="U9952" s="9"/>
    </row>
    <row r="9953" spans="3:21">
      <c r="C9953" s="9"/>
      <c r="F9953" s="9"/>
      <c r="G9953" s="9"/>
      <c r="I9953" s="9"/>
      <c r="L9953" s="9"/>
      <c r="O9953" s="9"/>
      <c r="P9953" s="9"/>
      <c r="R9953" s="9"/>
      <c r="U9953" s="9"/>
    </row>
    <row r="9954" spans="3:21">
      <c r="C9954" s="9"/>
      <c r="F9954" s="9"/>
      <c r="G9954" s="9"/>
      <c r="I9954" s="9"/>
      <c r="L9954" s="9"/>
      <c r="O9954" s="9"/>
      <c r="P9954" s="9"/>
      <c r="R9954" s="9"/>
      <c r="U9954" s="9"/>
    </row>
    <row r="9955" spans="3:21">
      <c r="C9955" s="9"/>
      <c r="F9955" s="9"/>
      <c r="G9955" s="9"/>
      <c r="I9955" s="9"/>
      <c r="L9955" s="9"/>
      <c r="O9955" s="9"/>
      <c r="P9955" s="9"/>
      <c r="R9955" s="9"/>
      <c r="U9955" s="9"/>
    </row>
    <row r="9956" spans="3:21">
      <c r="C9956" s="9"/>
      <c r="F9956" s="9"/>
      <c r="G9956" s="9"/>
      <c r="I9956" s="9"/>
      <c r="L9956" s="9"/>
      <c r="O9956" s="9"/>
      <c r="P9956" s="9"/>
      <c r="R9956" s="9"/>
      <c r="U9956" s="9"/>
    </row>
    <row r="9957" spans="3:21">
      <c r="C9957" s="9"/>
      <c r="F9957" s="9"/>
      <c r="G9957" s="9"/>
      <c r="I9957" s="9"/>
      <c r="L9957" s="9"/>
      <c r="O9957" s="9"/>
      <c r="P9957" s="9"/>
      <c r="R9957" s="9"/>
      <c r="U9957" s="9"/>
    </row>
    <row r="9958" spans="3:21">
      <c r="C9958" s="9"/>
      <c r="F9958" s="9"/>
      <c r="G9958" s="9"/>
      <c r="I9958" s="9"/>
      <c r="L9958" s="9"/>
      <c r="O9958" s="9"/>
      <c r="P9958" s="9"/>
      <c r="R9958" s="9"/>
      <c r="U9958" s="9"/>
    </row>
    <row r="9959" spans="3:21">
      <c r="C9959" s="9"/>
      <c r="F9959" s="9"/>
      <c r="G9959" s="9"/>
      <c r="I9959" s="9"/>
      <c r="L9959" s="9"/>
      <c r="O9959" s="9"/>
      <c r="P9959" s="9"/>
      <c r="R9959" s="9"/>
      <c r="U9959" s="9"/>
    </row>
    <row r="9960" spans="3:21">
      <c r="C9960" s="9"/>
      <c r="F9960" s="9"/>
      <c r="G9960" s="9"/>
      <c r="I9960" s="9"/>
      <c r="L9960" s="9"/>
      <c r="O9960" s="9"/>
      <c r="P9960" s="9"/>
      <c r="R9960" s="9"/>
      <c r="U9960" s="9"/>
    </row>
    <row r="9961" spans="3:21">
      <c r="C9961" s="9"/>
      <c r="F9961" s="9"/>
      <c r="G9961" s="9"/>
      <c r="I9961" s="9"/>
      <c r="L9961" s="9"/>
      <c r="O9961" s="9"/>
      <c r="P9961" s="9"/>
      <c r="R9961" s="9"/>
      <c r="U9961" s="9"/>
    </row>
    <row r="9962" spans="3:21">
      <c r="C9962" s="9"/>
      <c r="F9962" s="9"/>
      <c r="G9962" s="9"/>
      <c r="I9962" s="9"/>
      <c r="L9962" s="9"/>
      <c r="O9962" s="9"/>
      <c r="P9962" s="9"/>
      <c r="R9962" s="9"/>
      <c r="U9962" s="9"/>
    </row>
    <row r="9963" spans="3:21">
      <c r="C9963" s="9"/>
      <c r="F9963" s="9"/>
      <c r="G9963" s="9"/>
      <c r="I9963" s="9"/>
      <c r="L9963" s="9"/>
      <c r="O9963" s="9"/>
      <c r="P9963" s="9"/>
      <c r="R9963" s="9"/>
      <c r="U9963" s="9"/>
    </row>
    <row r="9964" spans="3:21">
      <c r="C9964" s="9"/>
      <c r="F9964" s="9"/>
      <c r="G9964" s="9"/>
      <c r="I9964" s="9"/>
      <c r="L9964" s="9"/>
      <c r="O9964" s="9"/>
      <c r="P9964" s="9"/>
      <c r="R9964" s="9"/>
      <c r="U9964" s="9"/>
    </row>
    <row r="9965" spans="3:21">
      <c r="C9965" s="9"/>
      <c r="F9965" s="9"/>
      <c r="G9965" s="9"/>
      <c r="I9965" s="9"/>
      <c r="L9965" s="9"/>
      <c r="O9965" s="9"/>
      <c r="P9965" s="9"/>
      <c r="R9965" s="9"/>
      <c r="U9965" s="9"/>
    </row>
    <row r="9966" spans="3:21">
      <c r="C9966" s="9"/>
      <c r="F9966" s="9"/>
      <c r="G9966" s="9"/>
      <c r="I9966" s="9"/>
      <c r="L9966" s="9"/>
      <c r="O9966" s="9"/>
      <c r="P9966" s="9"/>
      <c r="R9966" s="9"/>
      <c r="U9966" s="9"/>
    </row>
    <row r="9967" spans="3:21">
      <c r="C9967" s="9"/>
      <c r="F9967" s="9"/>
      <c r="G9967" s="9"/>
      <c r="I9967" s="9"/>
      <c r="L9967" s="9"/>
      <c r="O9967" s="9"/>
      <c r="P9967" s="9"/>
      <c r="R9967" s="9"/>
      <c r="U9967" s="9"/>
    </row>
    <row r="9968" spans="3:21">
      <c r="C9968" s="9"/>
      <c r="F9968" s="9"/>
      <c r="G9968" s="9"/>
      <c r="I9968" s="9"/>
      <c r="L9968" s="9"/>
      <c r="O9968" s="9"/>
      <c r="P9968" s="9"/>
      <c r="R9968" s="9"/>
      <c r="U9968" s="9"/>
    </row>
    <row r="9969" spans="3:21">
      <c r="C9969" s="9"/>
      <c r="F9969" s="9"/>
      <c r="G9969" s="9"/>
      <c r="I9969" s="9"/>
      <c r="L9969" s="9"/>
      <c r="O9969" s="9"/>
      <c r="P9969" s="9"/>
      <c r="R9969" s="9"/>
      <c r="U9969" s="9"/>
    </row>
    <row r="9970" spans="3:21">
      <c r="C9970" s="9"/>
      <c r="F9970" s="9"/>
      <c r="G9970" s="9"/>
      <c r="I9970" s="9"/>
      <c r="L9970" s="9"/>
      <c r="O9970" s="9"/>
      <c r="P9970" s="9"/>
      <c r="R9970" s="9"/>
      <c r="U9970" s="9"/>
    </row>
    <row r="9971" spans="3:21">
      <c r="C9971" s="9"/>
      <c r="F9971" s="9"/>
      <c r="G9971" s="9"/>
      <c r="I9971" s="9"/>
      <c r="L9971" s="9"/>
      <c r="O9971" s="9"/>
      <c r="P9971" s="9"/>
      <c r="R9971" s="9"/>
      <c r="U9971" s="9"/>
    </row>
    <row r="9972" spans="3:21">
      <c r="C9972" s="9"/>
      <c r="F9972" s="9"/>
      <c r="G9972" s="9"/>
      <c r="I9972" s="9"/>
      <c r="L9972" s="9"/>
      <c r="O9972" s="9"/>
      <c r="P9972" s="9"/>
      <c r="R9972" s="9"/>
      <c r="U9972" s="9"/>
    </row>
    <row r="9973" spans="3:21">
      <c r="C9973" s="9"/>
      <c r="F9973" s="9"/>
      <c r="G9973" s="9"/>
      <c r="I9973" s="9"/>
      <c r="L9973" s="9"/>
      <c r="O9973" s="9"/>
      <c r="P9973" s="9"/>
      <c r="R9973" s="9"/>
      <c r="U9973" s="9"/>
    </row>
    <row r="9974" spans="3:21">
      <c r="C9974" s="9"/>
      <c r="F9974" s="9"/>
      <c r="G9974" s="9"/>
      <c r="I9974" s="9"/>
      <c r="L9974" s="9"/>
      <c r="O9974" s="9"/>
      <c r="P9974" s="9"/>
      <c r="R9974" s="9"/>
      <c r="U9974" s="9"/>
    </row>
    <row r="9975" spans="3:21">
      <c r="C9975" s="9"/>
      <c r="F9975" s="9"/>
      <c r="G9975" s="9"/>
      <c r="I9975" s="9"/>
      <c r="L9975" s="9"/>
      <c r="O9975" s="9"/>
      <c r="P9975" s="9"/>
      <c r="R9975" s="9"/>
      <c r="U9975" s="9"/>
    </row>
    <row r="9976" spans="3:21">
      <c r="C9976" s="9"/>
      <c r="F9976" s="9"/>
      <c r="G9976" s="9"/>
      <c r="I9976" s="9"/>
      <c r="L9976" s="9"/>
      <c r="O9976" s="9"/>
      <c r="P9976" s="9"/>
      <c r="R9976" s="9"/>
      <c r="U9976" s="9"/>
    </row>
    <row r="9977" spans="3:21">
      <c r="C9977" s="9"/>
      <c r="F9977" s="9"/>
      <c r="G9977" s="9"/>
      <c r="I9977" s="9"/>
      <c r="L9977" s="9"/>
      <c r="O9977" s="9"/>
      <c r="P9977" s="9"/>
      <c r="R9977" s="9"/>
      <c r="U9977" s="9"/>
    </row>
    <row r="9978" spans="3:21">
      <c r="C9978" s="9"/>
      <c r="F9978" s="9"/>
      <c r="G9978" s="9"/>
      <c r="I9978" s="9"/>
      <c r="L9978" s="9"/>
      <c r="O9978" s="9"/>
      <c r="P9978" s="9"/>
      <c r="R9978" s="9"/>
      <c r="U9978" s="9"/>
    </row>
    <row r="9979" spans="3:21">
      <c r="C9979" s="9"/>
      <c r="F9979" s="9"/>
      <c r="G9979" s="9"/>
      <c r="I9979" s="9"/>
      <c r="L9979" s="9"/>
      <c r="O9979" s="9"/>
      <c r="P9979" s="9"/>
      <c r="R9979" s="9"/>
      <c r="U9979" s="9"/>
    </row>
    <row r="9980" spans="3:21">
      <c r="C9980" s="9"/>
      <c r="F9980" s="9"/>
      <c r="G9980" s="9"/>
      <c r="I9980" s="9"/>
      <c r="L9980" s="9"/>
      <c r="O9980" s="9"/>
      <c r="P9980" s="9"/>
      <c r="R9980" s="9"/>
      <c r="U9980" s="9"/>
    </row>
    <row r="9981" spans="3:21">
      <c r="C9981" s="9"/>
      <c r="F9981" s="9"/>
      <c r="G9981" s="9"/>
      <c r="I9981" s="9"/>
      <c r="L9981" s="9"/>
      <c r="O9981" s="9"/>
      <c r="P9981" s="9"/>
      <c r="R9981" s="9"/>
      <c r="U9981" s="9"/>
    </row>
    <row r="9982" spans="3:21">
      <c r="C9982" s="9"/>
      <c r="F9982" s="9"/>
      <c r="G9982" s="9"/>
      <c r="I9982" s="9"/>
      <c r="L9982" s="9"/>
      <c r="O9982" s="9"/>
      <c r="P9982" s="9"/>
      <c r="R9982" s="9"/>
      <c r="U9982" s="9"/>
    </row>
    <row r="9983" spans="3:21">
      <c r="C9983" s="9"/>
      <c r="F9983" s="9"/>
      <c r="G9983" s="9"/>
      <c r="I9983" s="9"/>
      <c r="L9983" s="9"/>
      <c r="O9983" s="9"/>
      <c r="P9983" s="9"/>
      <c r="R9983" s="9"/>
      <c r="U9983" s="9"/>
    </row>
    <row r="9984" spans="3:21">
      <c r="C9984" s="9"/>
      <c r="F9984" s="9"/>
      <c r="G9984" s="9"/>
      <c r="I9984" s="9"/>
      <c r="L9984" s="9"/>
      <c r="O9984" s="9"/>
      <c r="P9984" s="9"/>
      <c r="R9984" s="9"/>
      <c r="U9984" s="9"/>
    </row>
    <row r="9985" spans="3:21">
      <c r="C9985" s="9"/>
      <c r="F9985" s="9"/>
      <c r="G9985" s="9"/>
      <c r="I9985" s="9"/>
      <c r="L9985" s="9"/>
      <c r="O9985" s="9"/>
      <c r="P9985" s="9"/>
      <c r="R9985" s="9"/>
      <c r="U9985" s="9"/>
    </row>
    <row r="9986" spans="3:21">
      <c r="C9986" s="9"/>
      <c r="F9986" s="9"/>
      <c r="G9986" s="9"/>
      <c r="I9986" s="9"/>
      <c r="L9986" s="9"/>
      <c r="O9986" s="9"/>
      <c r="P9986" s="9"/>
      <c r="R9986" s="9"/>
      <c r="U9986" s="9"/>
    </row>
    <row r="9987" spans="3:21">
      <c r="C9987" s="9"/>
      <c r="F9987" s="9"/>
      <c r="G9987" s="9"/>
      <c r="I9987" s="9"/>
      <c r="L9987" s="9"/>
      <c r="O9987" s="9"/>
      <c r="P9987" s="9"/>
      <c r="R9987" s="9"/>
      <c r="U9987" s="9"/>
    </row>
    <row r="9988" spans="3:21">
      <c r="C9988" s="9"/>
      <c r="F9988" s="9"/>
      <c r="G9988" s="9"/>
      <c r="I9988" s="9"/>
      <c r="L9988" s="9"/>
      <c r="O9988" s="9"/>
      <c r="P9988" s="9"/>
      <c r="R9988" s="9"/>
      <c r="U9988" s="9"/>
    </row>
    <row r="9989" spans="3:21">
      <c r="C9989" s="9"/>
      <c r="F9989" s="9"/>
      <c r="G9989" s="9"/>
      <c r="I9989" s="9"/>
      <c r="L9989" s="9"/>
      <c r="O9989" s="9"/>
      <c r="P9989" s="9"/>
      <c r="R9989" s="9"/>
      <c r="U9989" s="9"/>
    </row>
    <row r="9990" spans="3:21">
      <c r="C9990" s="9"/>
      <c r="F9990" s="9"/>
      <c r="G9990" s="9"/>
      <c r="I9990" s="9"/>
      <c r="L9990" s="9"/>
      <c r="O9990" s="9"/>
      <c r="P9990" s="9"/>
      <c r="R9990" s="9"/>
      <c r="U9990" s="9"/>
    </row>
    <row r="9991" spans="3:21">
      <c r="C9991" s="9"/>
      <c r="F9991" s="9"/>
      <c r="G9991" s="9"/>
      <c r="I9991" s="9"/>
      <c r="L9991" s="9"/>
      <c r="O9991" s="9"/>
      <c r="P9991" s="9"/>
      <c r="R9991" s="9"/>
      <c r="U9991" s="9"/>
    </row>
    <row r="9992" spans="3:21">
      <c r="C9992" s="9"/>
      <c r="F9992" s="9"/>
      <c r="G9992" s="9"/>
      <c r="I9992" s="9"/>
      <c r="L9992" s="9"/>
      <c r="O9992" s="9"/>
      <c r="P9992" s="9"/>
      <c r="R9992" s="9"/>
      <c r="U9992" s="9"/>
    </row>
    <row r="9993" spans="3:21">
      <c r="C9993" s="9"/>
      <c r="F9993" s="9"/>
      <c r="G9993" s="9"/>
      <c r="I9993" s="9"/>
      <c r="L9993" s="9"/>
      <c r="O9993" s="9"/>
      <c r="P9993" s="9"/>
      <c r="R9993" s="9"/>
      <c r="U9993" s="9"/>
    </row>
    <row r="9994" spans="3:21">
      <c r="C9994" s="9"/>
      <c r="F9994" s="9"/>
      <c r="G9994" s="9"/>
      <c r="I9994" s="9"/>
      <c r="L9994" s="9"/>
      <c r="O9994" s="9"/>
      <c r="P9994" s="9"/>
      <c r="R9994" s="9"/>
      <c r="U9994" s="9"/>
    </row>
    <row r="9995" spans="3:21">
      <c r="C9995" s="9"/>
      <c r="F9995" s="9"/>
      <c r="G9995" s="9"/>
      <c r="I9995" s="9"/>
      <c r="L9995" s="9"/>
      <c r="O9995" s="9"/>
      <c r="P9995" s="9"/>
      <c r="R9995" s="9"/>
      <c r="U9995" s="9"/>
    </row>
    <row r="9996" spans="3:21">
      <c r="C9996" s="9"/>
      <c r="F9996" s="9"/>
      <c r="G9996" s="9"/>
      <c r="I9996" s="9"/>
      <c r="L9996" s="9"/>
      <c r="O9996" s="9"/>
      <c r="P9996" s="9"/>
      <c r="R9996" s="9"/>
      <c r="U9996" s="9"/>
    </row>
    <row r="9997" spans="3:21">
      <c r="C9997" s="9"/>
      <c r="F9997" s="9"/>
      <c r="G9997" s="9"/>
      <c r="I9997" s="9"/>
      <c r="L9997" s="9"/>
      <c r="O9997" s="9"/>
      <c r="P9997" s="9"/>
      <c r="R9997" s="9"/>
      <c r="U9997" s="9"/>
    </row>
    <row r="9998" spans="3:21">
      <c r="C9998" s="9"/>
      <c r="F9998" s="9"/>
      <c r="G9998" s="9"/>
      <c r="I9998" s="9"/>
      <c r="L9998" s="9"/>
      <c r="O9998" s="9"/>
      <c r="P9998" s="9"/>
      <c r="R9998" s="9"/>
      <c r="U9998" s="9"/>
    </row>
    <row r="9999" spans="3:21">
      <c r="C9999" s="9"/>
      <c r="F9999" s="9"/>
      <c r="G9999" s="9"/>
      <c r="I9999" s="9"/>
      <c r="L9999" s="9"/>
      <c r="O9999" s="9"/>
      <c r="P9999" s="9"/>
      <c r="R9999" s="9"/>
      <c r="U9999" s="9"/>
    </row>
    <row r="10000" spans="3:21">
      <c r="C10000" s="9"/>
      <c r="F10000" s="9"/>
      <c r="G10000" s="9"/>
      <c r="I10000" s="9"/>
      <c r="L10000" s="9"/>
      <c r="O10000" s="9"/>
      <c r="P10000" s="9"/>
      <c r="R10000" s="9"/>
      <c r="U10000" s="9"/>
    </row>
    <row r="10001" spans="3:21">
      <c r="C10001" s="9"/>
      <c r="F10001" s="9"/>
      <c r="G10001" s="9"/>
      <c r="I10001" s="9"/>
      <c r="L10001" s="9"/>
      <c r="O10001" s="9"/>
      <c r="P10001" s="9"/>
      <c r="R10001" s="9"/>
      <c r="U10001" s="9"/>
    </row>
    <row r="10002" spans="3:21">
      <c r="C10002" s="9"/>
      <c r="F10002" s="9"/>
      <c r="G10002" s="9"/>
      <c r="I10002" s="9"/>
      <c r="L10002" s="9"/>
      <c r="O10002" s="9"/>
      <c r="P10002" s="9"/>
      <c r="R10002" s="9"/>
      <c r="U10002" s="9"/>
    </row>
    <row r="10003" spans="3:21">
      <c r="C10003" s="9"/>
      <c r="F10003" s="9"/>
      <c r="G10003" s="9"/>
      <c r="I10003" s="9"/>
      <c r="L10003" s="9"/>
      <c r="O10003" s="9"/>
      <c r="P10003" s="9"/>
      <c r="R10003" s="9"/>
      <c r="U10003" s="9"/>
    </row>
    <row r="10004" spans="3:21">
      <c r="C10004" s="9"/>
      <c r="F10004" s="9"/>
      <c r="G10004" s="9"/>
      <c r="I10004" s="9"/>
      <c r="L10004" s="9"/>
      <c r="O10004" s="9"/>
      <c r="P10004" s="9"/>
      <c r="R10004" s="9"/>
      <c r="U10004" s="9"/>
    </row>
    <row r="10005" spans="3:21">
      <c r="C10005" s="9"/>
      <c r="F10005" s="9"/>
      <c r="G10005" s="9"/>
      <c r="I10005" s="9"/>
      <c r="L10005" s="9"/>
      <c r="O10005" s="9"/>
      <c r="P10005" s="9"/>
      <c r="R10005" s="9"/>
      <c r="U10005" s="9"/>
    </row>
    <row r="10006" spans="3:21">
      <c r="C10006" s="9"/>
      <c r="F10006" s="9"/>
      <c r="G10006" s="9"/>
      <c r="I10006" s="9"/>
      <c r="L10006" s="9"/>
      <c r="O10006" s="9"/>
      <c r="P10006" s="9"/>
      <c r="R10006" s="9"/>
      <c r="U10006" s="9"/>
    </row>
    <row r="10007" spans="3:21">
      <c r="C10007" s="9"/>
      <c r="F10007" s="9"/>
      <c r="G10007" s="9"/>
      <c r="I10007" s="9"/>
      <c r="L10007" s="9"/>
      <c r="O10007" s="9"/>
      <c r="P10007" s="9"/>
      <c r="R10007" s="9"/>
      <c r="U10007" s="9"/>
    </row>
    <row r="10008" spans="3:21">
      <c r="C10008" s="9"/>
      <c r="F10008" s="9"/>
      <c r="G10008" s="9"/>
      <c r="I10008" s="9"/>
      <c r="L10008" s="9"/>
      <c r="O10008" s="9"/>
      <c r="P10008" s="9"/>
      <c r="R10008" s="9"/>
      <c r="U10008" s="9"/>
    </row>
    <row r="10009" spans="3:21">
      <c r="C10009" s="9"/>
      <c r="F10009" s="9"/>
      <c r="G10009" s="9"/>
      <c r="I10009" s="9"/>
      <c r="L10009" s="9"/>
      <c r="O10009" s="9"/>
      <c r="P10009" s="9"/>
      <c r="R10009" s="9"/>
      <c r="U10009" s="9"/>
    </row>
    <row r="10010" spans="3:21">
      <c r="C10010" s="9"/>
      <c r="F10010" s="9"/>
      <c r="G10010" s="9"/>
      <c r="I10010" s="9"/>
      <c r="L10010" s="9"/>
      <c r="O10010" s="9"/>
      <c r="P10010" s="9"/>
      <c r="R10010" s="9"/>
      <c r="U10010" s="9"/>
    </row>
    <row r="10011" spans="3:21">
      <c r="C10011" s="9"/>
      <c r="F10011" s="9"/>
      <c r="G10011" s="9"/>
      <c r="I10011" s="9"/>
      <c r="L10011" s="9"/>
      <c r="O10011" s="9"/>
      <c r="P10011" s="9"/>
      <c r="R10011" s="9"/>
      <c r="U10011" s="9"/>
    </row>
    <row r="10012" spans="3:21">
      <c r="C10012" s="9"/>
      <c r="F10012" s="9"/>
      <c r="G10012" s="9"/>
      <c r="I10012" s="9"/>
      <c r="L10012" s="9"/>
      <c r="O10012" s="9"/>
      <c r="P10012" s="9"/>
      <c r="R10012" s="9"/>
      <c r="U10012" s="9"/>
    </row>
    <row r="10013" spans="3:21">
      <c r="C10013" s="9"/>
      <c r="F10013" s="9"/>
      <c r="G10013" s="9"/>
      <c r="I10013" s="9"/>
      <c r="L10013" s="9"/>
      <c r="O10013" s="9"/>
      <c r="P10013" s="9"/>
      <c r="R10013" s="9"/>
      <c r="U10013" s="9"/>
    </row>
    <row r="10014" spans="3:21">
      <c r="C10014" s="9"/>
      <c r="F10014" s="9"/>
      <c r="G10014" s="9"/>
      <c r="I10014" s="9"/>
      <c r="L10014" s="9"/>
      <c r="O10014" s="9"/>
      <c r="P10014" s="9"/>
      <c r="R10014" s="9"/>
      <c r="U10014" s="9"/>
    </row>
    <row r="10015" spans="3:21">
      <c r="C10015" s="9"/>
      <c r="F10015" s="9"/>
      <c r="G10015" s="9"/>
      <c r="I10015" s="9"/>
      <c r="L10015" s="9"/>
      <c r="O10015" s="9"/>
      <c r="P10015" s="9"/>
      <c r="R10015" s="9"/>
      <c r="U10015" s="9"/>
    </row>
    <row r="10016" spans="3:21">
      <c r="C10016" s="9"/>
      <c r="F10016" s="9"/>
      <c r="G10016" s="9"/>
      <c r="I10016" s="9"/>
      <c r="L10016" s="9"/>
      <c r="O10016" s="9"/>
      <c r="P10016" s="9"/>
      <c r="R10016" s="9"/>
      <c r="U10016" s="9"/>
    </row>
    <row r="10017" spans="3:21">
      <c r="C10017" s="9"/>
      <c r="F10017" s="9"/>
      <c r="G10017" s="9"/>
      <c r="I10017" s="9"/>
      <c r="L10017" s="9"/>
      <c r="O10017" s="9"/>
      <c r="P10017" s="9"/>
      <c r="R10017" s="9"/>
      <c r="U10017" s="9"/>
    </row>
    <row r="10018" spans="3:21">
      <c r="C10018" s="9"/>
      <c r="F10018" s="9"/>
      <c r="G10018" s="9"/>
      <c r="I10018" s="9"/>
      <c r="L10018" s="9"/>
      <c r="O10018" s="9"/>
      <c r="P10018" s="9"/>
      <c r="R10018" s="9"/>
      <c r="U10018" s="9"/>
    </row>
    <row r="10019" spans="3:21">
      <c r="C10019" s="9"/>
      <c r="F10019" s="9"/>
      <c r="G10019" s="9"/>
      <c r="I10019" s="9"/>
      <c r="L10019" s="9"/>
      <c r="O10019" s="9"/>
      <c r="P10019" s="9"/>
      <c r="R10019" s="9"/>
      <c r="U10019" s="9"/>
    </row>
    <row r="10020" spans="3:21">
      <c r="C10020" s="9"/>
      <c r="F10020" s="9"/>
      <c r="G10020" s="9"/>
      <c r="I10020" s="9"/>
      <c r="L10020" s="9"/>
      <c r="O10020" s="9"/>
      <c r="P10020" s="9"/>
      <c r="R10020" s="9"/>
      <c r="U10020" s="9"/>
    </row>
    <row r="10021" spans="3:21">
      <c r="C10021" s="9"/>
      <c r="F10021" s="9"/>
      <c r="G10021" s="9"/>
      <c r="I10021" s="9"/>
      <c r="L10021" s="9"/>
      <c r="O10021" s="9"/>
      <c r="P10021" s="9"/>
      <c r="R10021" s="9"/>
      <c r="U10021" s="9"/>
    </row>
    <row r="10022" spans="3:21">
      <c r="C10022" s="9"/>
      <c r="F10022" s="9"/>
      <c r="G10022" s="9"/>
      <c r="I10022" s="9"/>
      <c r="L10022" s="9"/>
      <c r="O10022" s="9"/>
      <c r="P10022" s="9"/>
      <c r="R10022" s="9"/>
      <c r="U10022" s="9"/>
    </row>
    <row r="10023" spans="3:21">
      <c r="C10023" s="9"/>
      <c r="F10023" s="9"/>
      <c r="G10023" s="9"/>
      <c r="I10023" s="9"/>
      <c r="L10023" s="9"/>
      <c r="O10023" s="9"/>
      <c r="P10023" s="9"/>
      <c r="R10023" s="9"/>
      <c r="U10023" s="9"/>
    </row>
    <row r="10024" spans="3:21">
      <c r="C10024" s="9"/>
      <c r="F10024" s="9"/>
      <c r="G10024" s="9"/>
      <c r="I10024" s="9"/>
      <c r="L10024" s="9"/>
      <c r="O10024" s="9"/>
      <c r="P10024" s="9"/>
      <c r="R10024" s="9"/>
      <c r="U10024" s="9"/>
    </row>
    <row r="10025" spans="3:21">
      <c r="C10025" s="9"/>
      <c r="F10025" s="9"/>
      <c r="G10025" s="9"/>
      <c r="I10025" s="9"/>
      <c r="L10025" s="9"/>
      <c r="O10025" s="9"/>
      <c r="P10025" s="9"/>
      <c r="R10025" s="9"/>
      <c r="U10025" s="9"/>
    </row>
    <row r="10026" spans="3:21">
      <c r="C10026" s="9"/>
      <c r="F10026" s="9"/>
      <c r="G10026" s="9"/>
      <c r="I10026" s="9"/>
      <c r="L10026" s="9"/>
      <c r="O10026" s="9"/>
      <c r="P10026" s="9"/>
      <c r="R10026" s="9"/>
      <c r="U10026" s="9"/>
    </row>
    <row r="10027" spans="3:21">
      <c r="C10027" s="9"/>
      <c r="F10027" s="9"/>
      <c r="G10027" s="9"/>
      <c r="I10027" s="9"/>
      <c r="L10027" s="9"/>
      <c r="O10027" s="9"/>
      <c r="P10027" s="9"/>
      <c r="R10027" s="9"/>
      <c r="U10027" s="9"/>
    </row>
    <row r="10028" spans="3:21">
      <c r="C10028" s="9"/>
      <c r="F10028" s="9"/>
      <c r="G10028" s="9"/>
      <c r="I10028" s="9"/>
      <c r="L10028" s="9"/>
      <c r="O10028" s="9"/>
      <c r="P10028" s="9"/>
      <c r="R10028" s="9"/>
      <c r="U10028" s="9"/>
    </row>
    <row r="10029" spans="3:21">
      <c r="C10029" s="9"/>
      <c r="F10029" s="9"/>
      <c r="G10029" s="9"/>
      <c r="I10029" s="9"/>
      <c r="L10029" s="9"/>
      <c r="O10029" s="9"/>
      <c r="P10029" s="9"/>
      <c r="R10029" s="9"/>
      <c r="U10029" s="9"/>
    </row>
    <row r="10030" spans="3:21">
      <c r="C10030" s="9"/>
      <c r="F10030" s="9"/>
      <c r="G10030" s="9"/>
      <c r="I10030" s="9"/>
      <c r="L10030" s="9"/>
      <c r="O10030" s="9"/>
      <c r="P10030" s="9"/>
      <c r="R10030" s="9"/>
      <c r="U10030" s="9"/>
    </row>
    <row r="10031" spans="3:21">
      <c r="C10031" s="9"/>
      <c r="F10031" s="9"/>
      <c r="G10031" s="9"/>
      <c r="I10031" s="9"/>
      <c r="L10031" s="9"/>
      <c r="O10031" s="9"/>
      <c r="P10031" s="9"/>
      <c r="R10031" s="9"/>
      <c r="U10031" s="9"/>
    </row>
    <row r="10032" spans="3:21">
      <c r="C10032" s="9"/>
      <c r="F10032" s="9"/>
      <c r="G10032" s="9"/>
      <c r="I10032" s="9"/>
      <c r="L10032" s="9"/>
      <c r="O10032" s="9"/>
      <c r="P10032" s="9"/>
      <c r="R10032" s="9"/>
      <c r="U10032" s="9"/>
    </row>
    <row r="10033" spans="3:21">
      <c r="C10033" s="9"/>
      <c r="F10033" s="9"/>
      <c r="G10033" s="9"/>
      <c r="I10033" s="9"/>
      <c r="L10033" s="9"/>
      <c r="O10033" s="9"/>
      <c r="P10033" s="9"/>
      <c r="R10033" s="9"/>
      <c r="U10033" s="9"/>
    </row>
    <row r="10034" spans="3:21">
      <c r="C10034" s="9"/>
      <c r="F10034" s="9"/>
      <c r="G10034" s="9"/>
      <c r="I10034" s="9"/>
      <c r="L10034" s="9"/>
      <c r="O10034" s="9"/>
      <c r="P10034" s="9"/>
      <c r="R10034" s="9"/>
      <c r="U10034" s="9"/>
    </row>
    <row r="10035" spans="3:21">
      <c r="C10035" s="9"/>
      <c r="F10035" s="9"/>
      <c r="G10035" s="9"/>
      <c r="I10035" s="9"/>
      <c r="L10035" s="9"/>
      <c r="O10035" s="9"/>
      <c r="P10035" s="9"/>
      <c r="R10035" s="9"/>
      <c r="U10035" s="9"/>
    </row>
    <row r="10036" spans="3:21">
      <c r="C10036" s="9"/>
      <c r="F10036" s="9"/>
      <c r="G10036" s="9"/>
      <c r="I10036" s="9"/>
      <c r="L10036" s="9"/>
      <c r="O10036" s="9"/>
      <c r="P10036" s="9"/>
      <c r="R10036" s="9"/>
      <c r="U10036" s="9"/>
    </row>
    <row r="10037" spans="3:21">
      <c r="C10037" s="9"/>
      <c r="F10037" s="9"/>
      <c r="G10037" s="9"/>
      <c r="I10037" s="9"/>
      <c r="L10037" s="9"/>
      <c r="O10037" s="9"/>
      <c r="P10037" s="9"/>
      <c r="R10037" s="9"/>
      <c r="U10037" s="9"/>
    </row>
    <row r="10038" spans="3:21">
      <c r="C10038" s="9"/>
      <c r="F10038" s="9"/>
      <c r="G10038" s="9"/>
      <c r="I10038" s="9"/>
      <c r="L10038" s="9"/>
      <c r="O10038" s="9"/>
      <c r="P10038" s="9"/>
      <c r="R10038" s="9"/>
      <c r="U10038" s="9"/>
    </row>
    <row r="10039" spans="3:21">
      <c r="C10039" s="9"/>
      <c r="F10039" s="9"/>
      <c r="G10039" s="9"/>
      <c r="I10039" s="9"/>
      <c r="L10039" s="9"/>
      <c r="O10039" s="9"/>
      <c r="P10039" s="9"/>
      <c r="R10039" s="9"/>
      <c r="U10039" s="9"/>
    </row>
    <row r="10040" spans="3:21">
      <c r="C10040" s="9"/>
      <c r="F10040" s="9"/>
      <c r="G10040" s="9"/>
      <c r="I10040" s="9"/>
      <c r="L10040" s="9"/>
      <c r="O10040" s="9"/>
      <c r="P10040" s="9"/>
      <c r="R10040" s="9"/>
      <c r="U10040" s="9"/>
    </row>
    <row r="10041" spans="3:21">
      <c r="C10041" s="9"/>
      <c r="F10041" s="9"/>
      <c r="G10041" s="9"/>
      <c r="I10041" s="9"/>
      <c r="L10041" s="9"/>
      <c r="O10041" s="9"/>
      <c r="P10041" s="9"/>
      <c r="R10041" s="9"/>
      <c r="U10041" s="9"/>
    </row>
    <row r="10042" spans="3:21">
      <c r="C10042" s="9"/>
      <c r="F10042" s="9"/>
      <c r="G10042" s="9"/>
      <c r="I10042" s="9"/>
      <c r="L10042" s="9"/>
      <c r="O10042" s="9"/>
      <c r="P10042" s="9"/>
      <c r="R10042" s="9"/>
      <c r="U10042" s="9"/>
    </row>
    <row r="10043" spans="3:21">
      <c r="C10043" s="9"/>
      <c r="F10043" s="9"/>
      <c r="G10043" s="9"/>
      <c r="I10043" s="9"/>
      <c r="L10043" s="9"/>
      <c r="O10043" s="9"/>
      <c r="P10043" s="9"/>
      <c r="R10043" s="9"/>
      <c r="U10043" s="9"/>
    </row>
    <row r="10044" spans="3:21">
      <c r="C10044" s="9"/>
      <c r="F10044" s="9"/>
      <c r="G10044" s="9"/>
      <c r="I10044" s="9"/>
      <c r="L10044" s="9"/>
      <c r="O10044" s="9"/>
      <c r="P10044" s="9"/>
      <c r="R10044" s="9"/>
      <c r="U10044" s="9"/>
    </row>
    <row r="10045" spans="3:21">
      <c r="C10045" s="9"/>
      <c r="F10045" s="9"/>
      <c r="G10045" s="9"/>
      <c r="I10045" s="9"/>
      <c r="L10045" s="9"/>
      <c r="O10045" s="9"/>
      <c r="P10045" s="9"/>
      <c r="R10045" s="9"/>
      <c r="U10045" s="9"/>
    </row>
    <row r="10046" spans="3:21">
      <c r="C10046" s="9"/>
      <c r="F10046" s="9"/>
      <c r="G10046" s="9"/>
      <c r="I10046" s="9"/>
      <c r="L10046" s="9"/>
      <c r="O10046" s="9"/>
      <c r="P10046" s="9"/>
      <c r="R10046" s="9"/>
      <c r="U10046" s="9"/>
    </row>
    <row r="10047" spans="3:21">
      <c r="C10047" s="9"/>
      <c r="F10047" s="9"/>
      <c r="G10047" s="9"/>
      <c r="I10047" s="9"/>
      <c r="L10047" s="9"/>
      <c r="O10047" s="9"/>
      <c r="P10047" s="9"/>
      <c r="R10047" s="9"/>
      <c r="U10047" s="9"/>
    </row>
    <row r="10048" spans="3:21">
      <c r="C10048" s="9"/>
      <c r="F10048" s="9"/>
      <c r="G10048" s="9"/>
      <c r="I10048" s="9"/>
      <c r="L10048" s="9"/>
      <c r="O10048" s="9"/>
      <c r="P10048" s="9"/>
      <c r="R10048" s="9"/>
      <c r="U10048" s="9"/>
    </row>
    <row r="10049" spans="3:21">
      <c r="C10049" s="9"/>
      <c r="F10049" s="9"/>
      <c r="G10049" s="9"/>
      <c r="I10049" s="9"/>
      <c r="L10049" s="9"/>
      <c r="O10049" s="9"/>
      <c r="P10049" s="9"/>
      <c r="R10049" s="9"/>
      <c r="U10049" s="9"/>
    </row>
    <row r="10050" spans="3:21">
      <c r="C10050" s="9"/>
      <c r="F10050" s="9"/>
      <c r="G10050" s="9"/>
      <c r="I10050" s="9"/>
      <c r="L10050" s="9"/>
      <c r="O10050" s="9"/>
      <c r="P10050" s="9"/>
      <c r="R10050" s="9"/>
      <c r="U10050" s="9"/>
    </row>
    <row r="10051" spans="3:21">
      <c r="C10051" s="9"/>
      <c r="F10051" s="9"/>
      <c r="G10051" s="9"/>
      <c r="I10051" s="9"/>
      <c r="L10051" s="9"/>
      <c r="O10051" s="9"/>
      <c r="P10051" s="9"/>
      <c r="R10051" s="9"/>
      <c r="U10051" s="9"/>
    </row>
    <row r="10052" spans="3:21">
      <c r="C10052" s="9"/>
      <c r="F10052" s="9"/>
      <c r="G10052" s="9"/>
      <c r="I10052" s="9"/>
      <c r="L10052" s="9"/>
      <c r="O10052" s="9"/>
      <c r="P10052" s="9"/>
      <c r="R10052" s="9"/>
      <c r="U10052" s="9"/>
    </row>
    <row r="10053" spans="3:21">
      <c r="C10053" s="9"/>
      <c r="F10053" s="9"/>
      <c r="G10053" s="9"/>
      <c r="I10053" s="9"/>
      <c r="L10053" s="9"/>
      <c r="O10053" s="9"/>
      <c r="P10053" s="9"/>
      <c r="R10053" s="9"/>
      <c r="U10053" s="9"/>
    </row>
    <row r="10054" spans="3:21">
      <c r="C10054" s="9"/>
      <c r="F10054" s="9"/>
      <c r="G10054" s="9"/>
      <c r="I10054" s="9"/>
      <c r="L10054" s="9"/>
      <c r="O10054" s="9"/>
      <c r="P10054" s="9"/>
      <c r="R10054" s="9"/>
      <c r="U10054" s="9"/>
    </row>
    <row r="10055" spans="3:21">
      <c r="C10055" s="9"/>
      <c r="F10055" s="9"/>
      <c r="G10055" s="9"/>
      <c r="I10055" s="9"/>
      <c r="L10055" s="9"/>
      <c r="O10055" s="9"/>
      <c r="P10055" s="9"/>
      <c r="R10055" s="9"/>
      <c r="U10055" s="9"/>
    </row>
    <row r="10056" spans="3:21">
      <c r="C10056" s="9"/>
      <c r="F10056" s="9"/>
      <c r="G10056" s="9"/>
      <c r="I10056" s="9"/>
      <c r="L10056" s="9"/>
      <c r="O10056" s="9"/>
      <c r="P10056" s="9"/>
      <c r="R10056" s="9"/>
      <c r="U10056" s="9"/>
    </row>
    <row r="10057" spans="3:21">
      <c r="C10057" s="9"/>
      <c r="F10057" s="9"/>
      <c r="G10057" s="9"/>
      <c r="I10057" s="9"/>
      <c r="L10057" s="9"/>
      <c r="O10057" s="9"/>
      <c r="P10057" s="9"/>
      <c r="R10057" s="9"/>
      <c r="U10057" s="9"/>
    </row>
    <row r="10058" spans="3:21">
      <c r="C10058" s="9"/>
      <c r="F10058" s="9"/>
      <c r="G10058" s="9"/>
      <c r="I10058" s="9"/>
      <c r="L10058" s="9"/>
      <c r="O10058" s="9"/>
      <c r="P10058" s="9"/>
      <c r="R10058" s="9"/>
      <c r="U10058" s="9"/>
    </row>
    <row r="10059" spans="3:21">
      <c r="C10059" s="9"/>
      <c r="F10059" s="9"/>
      <c r="G10059" s="9"/>
      <c r="I10059" s="9"/>
      <c r="L10059" s="9"/>
      <c r="O10059" s="9"/>
      <c r="P10059" s="9"/>
      <c r="R10059" s="9"/>
      <c r="U10059" s="9"/>
    </row>
    <row r="10060" spans="3:21">
      <c r="C10060" s="9"/>
      <c r="F10060" s="9"/>
      <c r="G10060" s="9"/>
      <c r="I10060" s="9"/>
      <c r="L10060" s="9"/>
      <c r="O10060" s="9"/>
      <c r="P10060" s="9"/>
      <c r="R10060" s="9"/>
      <c r="U10060" s="9"/>
    </row>
    <row r="10061" spans="3:21">
      <c r="C10061" s="9"/>
      <c r="F10061" s="9"/>
      <c r="G10061" s="9"/>
      <c r="I10061" s="9"/>
      <c r="L10061" s="9"/>
      <c r="O10061" s="9"/>
      <c r="P10061" s="9"/>
      <c r="R10061" s="9"/>
      <c r="U10061" s="9"/>
    </row>
    <row r="10062" spans="3:21">
      <c r="C10062" s="9"/>
      <c r="F10062" s="9"/>
      <c r="G10062" s="9"/>
      <c r="I10062" s="9"/>
      <c r="L10062" s="9"/>
      <c r="O10062" s="9"/>
      <c r="P10062" s="9"/>
      <c r="R10062" s="9"/>
      <c r="U10062" s="9"/>
    </row>
    <row r="10063" spans="3:21">
      <c r="C10063" s="9"/>
      <c r="F10063" s="9"/>
      <c r="G10063" s="9"/>
      <c r="I10063" s="9"/>
      <c r="L10063" s="9"/>
      <c r="O10063" s="9"/>
      <c r="P10063" s="9"/>
      <c r="R10063" s="9"/>
      <c r="U10063" s="9"/>
    </row>
    <row r="10064" spans="3:21">
      <c r="C10064" s="9"/>
      <c r="F10064" s="9"/>
      <c r="G10064" s="9"/>
      <c r="I10064" s="9"/>
      <c r="L10064" s="9"/>
      <c r="O10064" s="9"/>
      <c r="P10064" s="9"/>
      <c r="R10064" s="9"/>
      <c r="U10064" s="9"/>
    </row>
    <row r="10065" spans="3:21">
      <c r="C10065" s="9"/>
      <c r="F10065" s="9"/>
      <c r="G10065" s="9"/>
      <c r="I10065" s="9"/>
      <c r="L10065" s="9"/>
      <c r="O10065" s="9"/>
      <c r="P10065" s="9"/>
      <c r="R10065" s="9"/>
      <c r="U10065" s="9"/>
    </row>
    <row r="10066" spans="3:21">
      <c r="C10066" s="9"/>
      <c r="F10066" s="9"/>
      <c r="G10066" s="9"/>
      <c r="I10066" s="9"/>
      <c r="L10066" s="9"/>
      <c r="O10066" s="9"/>
      <c r="P10066" s="9"/>
      <c r="R10066" s="9"/>
      <c r="U10066" s="9"/>
    </row>
    <row r="10067" spans="3:21">
      <c r="C10067" s="9"/>
      <c r="F10067" s="9"/>
      <c r="G10067" s="9"/>
      <c r="I10067" s="9"/>
      <c r="L10067" s="9"/>
      <c r="O10067" s="9"/>
      <c r="P10067" s="9"/>
      <c r="R10067" s="9"/>
      <c r="U10067" s="9"/>
    </row>
    <row r="10068" spans="3:21">
      <c r="C10068" s="9"/>
      <c r="F10068" s="9"/>
      <c r="G10068" s="9"/>
      <c r="I10068" s="9"/>
      <c r="L10068" s="9"/>
      <c r="O10068" s="9"/>
      <c r="P10068" s="9"/>
      <c r="R10068" s="9"/>
      <c r="U10068" s="9"/>
    </row>
    <row r="10069" spans="3:21">
      <c r="C10069" s="9"/>
      <c r="F10069" s="9"/>
      <c r="G10069" s="9"/>
      <c r="I10069" s="9"/>
      <c r="L10069" s="9"/>
      <c r="O10069" s="9"/>
      <c r="P10069" s="9"/>
      <c r="R10069" s="9"/>
      <c r="U10069" s="9"/>
    </row>
    <row r="10070" spans="3:21">
      <c r="C10070" s="9"/>
      <c r="F10070" s="9"/>
      <c r="G10070" s="9"/>
      <c r="I10070" s="9"/>
      <c r="L10070" s="9"/>
      <c r="O10070" s="9"/>
      <c r="P10070" s="9"/>
      <c r="R10070" s="9"/>
      <c r="U10070" s="9"/>
    </row>
    <row r="10071" spans="3:21">
      <c r="C10071" s="9"/>
      <c r="F10071" s="9"/>
      <c r="G10071" s="9"/>
      <c r="I10071" s="9"/>
      <c r="L10071" s="9"/>
      <c r="O10071" s="9"/>
      <c r="P10071" s="9"/>
      <c r="R10071" s="9"/>
      <c r="U10071" s="9"/>
    </row>
    <row r="10072" spans="3:21">
      <c r="C10072" s="9"/>
      <c r="F10072" s="9"/>
      <c r="G10072" s="9"/>
      <c r="I10072" s="9"/>
      <c r="L10072" s="9"/>
      <c r="O10072" s="9"/>
      <c r="P10072" s="9"/>
      <c r="R10072" s="9"/>
      <c r="U10072" s="9"/>
    </row>
    <row r="10073" spans="3:21">
      <c r="C10073" s="9"/>
      <c r="F10073" s="9"/>
      <c r="G10073" s="9"/>
      <c r="I10073" s="9"/>
      <c r="L10073" s="9"/>
      <c r="O10073" s="9"/>
      <c r="P10073" s="9"/>
      <c r="R10073" s="9"/>
      <c r="U10073" s="9"/>
    </row>
    <row r="10074" spans="3:21">
      <c r="C10074" s="9"/>
      <c r="F10074" s="9"/>
      <c r="G10074" s="9"/>
      <c r="I10074" s="9"/>
      <c r="L10074" s="9"/>
      <c r="O10074" s="9"/>
      <c r="P10074" s="9"/>
      <c r="R10074" s="9"/>
      <c r="U10074" s="9"/>
    </row>
    <row r="10075" spans="3:21">
      <c r="C10075" s="9"/>
      <c r="F10075" s="9"/>
      <c r="G10075" s="9"/>
      <c r="I10075" s="9"/>
      <c r="L10075" s="9"/>
      <c r="O10075" s="9"/>
      <c r="P10075" s="9"/>
      <c r="R10075" s="9"/>
      <c r="U10075" s="9"/>
    </row>
    <row r="10076" spans="3:21">
      <c r="C10076" s="9"/>
      <c r="F10076" s="9"/>
      <c r="G10076" s="9"/>
      <c r="I10076" s="9"/>
      <c r="L10076" s="9"/>
      <c r="O10076" s="9"/>
      <c r="P10076" s="9"/>
      <c r="R10076" s="9"/>
      <c r="U10076" s="9"/>
    </row>
    <row r="10077" spans="3:21">
      <c r="C10077" s="9"/>
      <c r="F10077" s="9"/>
      <c r="G10077" s="9"/>
      <c r="I10077" s="9"/>
      <c r="L10077" s="9"/>
      <c r="O10077" s="9"/>
      <c r="P10077" s="9"/>
      <c r="R10077" s="9"/>
      <c r="U10077" s="9"/>
    </row>
    <row r="10078" spans="3:21">
      <c r="C10078" s="9"/>
      <c r="F10078" s="9"/>
      <c r="G10078" s="9"/>
      <c r="I10078" s="9"/>
      <c r="L10078" s="9"/>
      <c r="O10078" s="9"/>
      <c r="P10078" s="9"/>
      <c r="R10078" s="9"/>
      <c r="U10078" s="9"/>
    </row>
    <row r="10079" spans="3:21">
      <c r="C10079" s="9"/>
      <c r="F10079" s="9"/>
      <c r="G10079" s="9"/>
      <c r="I10079" s="9"/>
      <c r="L10079" s="9"/>
      <c r="O10079" s="9"/>
      <c r="P10079" s="9"/>
      <c r="R10079" s="9"/>
      <c r="U10079" s="9"/>
    </row>
    <row r="10080" spans="3:21">
      <c r="C10080" s="9"/>
      <c r="F10080" s="9"/>
      <c r="G10080" s="9"/>
      <c r="I10080" s="9"/>
      <c r="L10080" s="9"/>
      <c r="O10080" s="9"/>
      <c r="P10080" s="9"/>
      <c r="R10080" s="9"/>
      <c r="U10080" s="9"/>
    </row>
    <row r="10081" spans="3:21">
      <c r="C10081" s="9"/>
      <c r="F10081" s="9"/>
      <c r="G10081" s="9"/>
      <c r="I10081" s="9"/>
      <c r="L10081" s="9"/>
      <c r="O10081" s="9"/>
      <c r="P10081" s="9"/>
      <c r="R10081" s="9"/>
      <c r="U10081" s="9"/>
    </row>
    <row r="10082" spans="3:21">
      <c r="C10082" s="9"/>
      <c r="F10082" s="9"/>
      <c r="G10082" s="9"/>
      <c r="I10082" s="9"/>
      <c r="L10082" s="9"/>
      <c r="O10082" s="9"/>
      <c r="P10082" s="9"/>
      <c r="R10082" s="9"/>
      <c r="U10082" s="9"/>
    </row>
    <row r="10083" spans="3:21">
      <c r="C10083" s="9"/>
      <c r="F10083" s="9"/>
      <c r="G10083" s="9"/>
      <c r="I10083" s="9"/>
      <c r="L10083" s="9"/>
      <c r="O10083" s="9"/>
      <c r="P10083" s="9"/>
      <c r="R10083" s="9"/>
      <c r="U10083" s="9"/>
    </row>
    <row r="10084" spans="3:21">
      <c r="C10084" s="9"/>
      <c r="F10084" s="9"/>
      <c r="G10084" s="9"/>
      <c r="I10084" s="9"/>
      <c r="L10084" s="9"/>
      <c r="O10084" s="9"/>
      <c r="P10084" s="9"/>
      <c r="R10084" s="9"/>
      <c r="U10084" s="9"/>
    </row>
    <row r="10085" spans="3:21">
      <c r="C10085" s="9"/>
      <c r="F10085" s="9"/>
      <c r="G10085" s="9"/>
      <c r="I10085" s="9"/>
      <c r="L10085" s="9"/>
      <c r="O10085" s="9"/>
      <c r="P10085" s="9"/>
      <c r="R10085" s="9"/>
      <c r="U10085" s="9"/>
    </row>
    <row r="10086" spans="3:21">
      <c r="C10086" s="9"/>
      <c r="F10086" s="9"/>
      <c r="G10086" s="9"/>
      <c r="I10086" s="9"/>
      <c r="L10086" s="9"/>
      <c r="O10086" s="9"/>
      <c r="P10086" s="9"/>
      <c r="R10086" s="9"/>
      <c r="U10086" s="9"/>
    </row>
    <row r="10087" spans="3:21">
      <c r="C10087" s="9"/>
      <c r="F10087" s="9"/>
      <c r="G10087" s="9"/>
      <c r="I10087" s="9"/>
      <c r="L10087" s="9"/>
      <c r="O10087" s="9"/>
      <c r="P10087" s="9"/>
      <c r="R10087" s="9"/>
      <c r="U10087" s="9"/>
    </row>
    <row r="10088" spans="3:21">
      <c r="C10088" s="9"/>
      <c r="F10088" s="9"/>
      <c r="G10088" s="9"/>
      <c r="I10088" s="9"/>
      <c r="L10088" s="9"/>
      <c r="O10088" s="9"/>
      <c r="P10088" s="9"/>
      <c r="R10088" s="9"/>
      <c r="U10088" s="9"/>
    </row>
    <row r="10089" spans="3:21">
      <c r="C10089" s="9"/>
      <c r="F10089" s="9"/>
      <c r="G10089" s="9"/>
      <c r="I10089" s="9"/>
      <c r="L10089" s="9"/>
      <c r="O10089" s="9"/>
      <c r="P10089" s="9"/>
      <c r="R10089" s="9"/>
      <c r="U10089" s="9"/>
    </row>
    <row r="10090" spans="3:21">
      <c r="C10090" s="9"/>
      <c r="F10090" s="9"/>
      <c r="G10090" s="9"/>
      <c r="I10090" s="9"/>
      <c r="L10090" s="9"/>
      <c r="O10090" s="9"/>
      <c r="P10090" s="9"/>
      <c r="R10090" s="9"/>
      <c r="U10090" s="9"/>
    </row>
    <row r="10091" spans="3:21">
      <c r="C10091" s="9"/>
      <c r="F10091" s="9"/>
      <c r="G10091" s="9"/>
      <c r="I10091" s="9"/>
      <c r="L10091" s="9"/>
      <c r="O10091" s="9"/>
      <c r="P10091" s="9"/>
      <c r="R10091" s="9"/>
      <c r="U10091" s="9"/>
    </row>
    <row r="10092" spans="3:21">
      <c r="C10092" s="9"/>
      <c r="F10092" s="9"/>
      <c r="G10092" s="9"/>
      <c r="I10092" s="9"/>
      <c r="L10092" s="9"/>
      <c r="O10092" s="9"/>
      <c r="P10092" s="9"/>
      <c r="R10092" s="9"/>
      <c r="U10092" s="9"/>
    </row>
    <row r="10093" spans="3:21">
      <c r="C10093" s="9"/>
      <c r="F10093" s="9"/>
      <c r="G10093" s="9"/>
      <c r="I10093" s="9"/>
      <c r="L10093" s="9"/>
      <c r="O10093" s="9"/>
      <c r="P10093" s="9"/>
      <c r="R10093" s="9"/>
      <c r="U10093" s="9"/>
    </row>
    <row r="10094" spans="3:21">
      <c r="C10094" s="9"/>
      <c r="F10094" s="9"/>
      <c r="G10094" s="9"/>
      <c r="I10094" s="9"/>
      <c r="L10094" s="9"/>
      <c r="O10094" s="9"/>
      <c r="P10094" s="9"/>
      <c r="R10094" s="9"/>
      <c r="U10094" s="9"/>
    </row>
    <row r="10095" spans="3:21">
      <c r="C10095" s="9"/>
      <c r="F10095" s="9"/>
      <c r="G10095" s="9"/>
      <c r="I10095" s="9"/>
      <c r="L10095" s="9"/>
      <c r="O10095" s="9"/>
      <c r="P10095" s="9"/>
      <c r="R10095" s="9"/>
      <c r="U10095" s="9"/>
    </row>
    <row r="10096" spans="3:21">
      <c r="C10096" s="9"/>
      <c r="F10096" s="9"/>
      <c r="G10096" s="9"/>
      <c r="I10096" s="9"/>
      <c r="L10096" s="9"/>
      <c r="O10096" s="9"/>
      <c r="P10096" s="9"/>
      <c r="R10096" s="9"/>
      <c r="U10096" s="9"/>
    </row>
    <row r="10097" spans="3:21">
      <c r="C10097" s="9"/>
      <c r="F10097" s="9"/>
      <c r="G10097" s="9"/>
      <c r="I10097" s="9"/>
      <c r="L10097" s="9"/>
      <c r="O10097" s="9"/>
      <c r="P10097" s="9"/>
      <c r="R10097" s="9"/>
      <c r="U10097" s="9"/>
    </row>
    <row r="10098" spans="3:21">
      <c r="C10098" s="9"/>
      <c r="F10098" s="9"/>
      <c r="G10098" s="9"/>
      <c r="I10098" s="9"/>
      <c r="L10098" s="9"/>
      <c r="O10098" s="9"/>
      <c r="P10098" s="9"/>
      <c r="R10098" s="9"/>
      <c r="U10098" s="9"/>
    </row>
    <row r="10099" spans="3:21">
      <c r="C10099" s="9"/>
      <c r="F10099" s="9"/>
      <c r="G10099" s="9"/>
      <c r="I10099" s="9"/>
      <c r="L10099" s="9"/>
      <c r="O10099" s="9"/>
      <c r="P10099" s="9"/>
      <c r="R10099" s="9"/>
      <c r="U10099" s="9"/>
    </row>
    <row r="10100" spans="3:21">
      <c r="C10100" s="9"/>
      <c r="F10100" s="9"/>
      <c r="G10100" s="9"/>
      <c r="I10100" s="9"/>
      <c r="L10100" s="9"/>
      <c r="O10100" s="9"/>
      <c r="P10100" s="9"/>
      <c r="R10100" s="9"/>
      <c r="U10100" s="9"/>
    </row>
    <row r="10101" spans="3:21">
      <c r="C10101" s="9"/>
      <c r="F10101" s="9"/>
      <c r="G10101" s="9"/>
      <c r="I10101" s="9"/>
      <c r="L10101" s="9"/>
      <c r="O10101" s="9"/>
      <c r="P10101" s="9"/>
      <c r="R10101" s="9"/>
      <c r="U10101" s="9"/>
    </row>
    <row r="10102" spans="3:21">
      <c r="C10102" s="9"/>
      <c r="F10102" s="9"/>
      <c r="G10102" s="9"/>
      <c r="I10102" s="9"/>
      <c r="L10102" s="9"/>
      <c r="O10102" s="9"/>
      <c r="P10102" s="9"/>
      <c r="R10102" s="9"/>
      <c r="U10102" s="9"/>
    </row>
    <row r="10103" spans="3:21">
      <c r="C10103" s="9"/>
      <c r="F10103" s="9"/>
      <c r="G10103" s="9"/>
      <c r="I10103" s="9"/>
      <c r="L10103" s="9"/>
      <c r="O10103" s="9"/>
      <c r="P10103" s="9"/>
      <c r="R10103" s="9"/>
      <c r="U10103" s="9"/>
    </row>
    <row r="10104" spans="3:21">
      <c r="C10104" s="9"/>
      <c r="F10104" s="9"/>
      <c r="G10104" s="9"/>
      <c r="I10104" s="9"/>
      <c r="L10104" s="9"/>
      <c r="O10104" s="9"/>
      <c r="P10104" s="9"/>
      <c r="R10104" s="9"/>
      <c r="U10104" s="9"/>
    </row>
    <row r="10105" spans="3:21">
      <c r="C10105" s="9"/>
      <c r="F10105" s="9"/>
      <c r="G10105" s="9"/>
      <c r="I10105" s="9"/>
      <c r="L10105" s="9"/>
      <c r="O10105" s="9"/>
      <c r="P10105" s="9"/>
      <c r="R10105" s="9"/>
      <c r="U10105" s="9"/>
    </row>
    <row r="10106" spans="3:21">
      <c r="C10106" s="9"/>
      <c r="F10106" s="9"/>
      <c r="G10106" s="9"/>
      <c r="I10106" s="9"/>
      <c r="L10106" s="9"/>
      <c r="O10106" s="9"/>
      <c r="P10106" s="9"/>
      <c r="R10106" s="9"/>
      <c r="U10106" s="9"/>
    </row>
    <row r="10107" spans="3:21">
      <c r="C10107" s="9"/>
      <c r="F10107" s="9"/>
      <c r="G10107" s="9"/>
      <c r="I10107" s="9"/>
      <c r="L10107" s="9"/>
      <c r="O10107" s="9"/>
      <c r="P10107" s="9"/>
      <c r="R10107" s="9"/>
      <c r="U10107" s="9"/>
    </row>
    <row r="10108" spans="3:21">
      <c r="C10108" s="9"/>
      <c r="F10108" s="9"/>
      <c r="G10108" s="9"/>
      <c r="I10108" s="9"/>
      <c r="L10108" s="9"/>
      <c r="O10108" s="9"/>
      <c r="P10108" s="9"/>
      <c r="R10108" s="9"/>
      <c r="U10108" s="9"/>
    </row>
    <row r="10109" spans="3:21">
      <c r="C10109" s="9"/>
      <c r="F10109" s="9"/>
      <c r="G10109" s="9"/>
      <c r="I10109" s="9"/>
      <c r="L10109" s="9"/>
      <c r="O10109" s="9"/>
      <c r="P10109" s="9"/>
      <c r="R10109" s="9"/>
      <c r="U10109" s="9"/>
    </row>
    <row r="10110" spans="3:21">
      <c r="C10110" s="9"/>
      <c r="F10110" s="9"/>
      <c r="G10110" s="9"/>
      <c r="I10110" s="9"/>
      <c r="L10110" s="9"/>
      <c r="O10110" s="9"/>
      <c r="P10110" s="9"/>
      <c r="R10110" s="9"/>
      <c r="U10110" s="9"/>
    </row>
    <row r="10111" spans="3:21">
      <c r="C10111" s="9"/>
      <c r="F10111" s="9"/>
      <c r="G10111" s="9"/>
      <c r="I10111" s="9"/>
      <c r="L10111" s="9"/>
      <c r="O10111" s="9"/>
      <c r="P10111" s="9"/>
      <c r="R10111" s="9"/>
      <c r="U10111" s="9"/>
    </row>
    <row r="10112" spans="3:21">
      <c r="C10112" s="9"/>
      <c r="F10112" s="9"/>
      <c r="G10112" s="9"/>
      <c r="I10112" s="9"/>
      <c r="L10112" s="9"/>
      <c r="O10112" s="9"/>
      <c r="P10112" s="9"/>
      <c r="R10112" s="9"/>
      <c r="U10112" s="9"/>
    </row>
    <row r="10113" spans="3:21">
      <c r="C10113" s="9"/>
      <c r="F10113" s="9"/>
      <c r="G10113" s="9"/>
      <c r="I10113" s="9"/>
      <c r="L10113" s="9"/>
      <c r="O10113" s="9"/>
      <c r="P10113" s="9"/>
      <c r="R10113" s="9"/>
      <c r="U10113" s="9"/>
    </row>
    <row r="10114" spans="3:21">
      <c r="C10114" s="9"/>
      <c r="F10114" s="9"/>
      <c r="G10114" s="9"/>
      <c r="I10114" s="9"/>
      <c r="L10114" s="9"/>
      <c r="O10114" s="9"/>
      <c r="P10114" s="9"/>
      <c r="R10114" s="9"/>
      <c r="U10114" s="9"/>
    </row>
    <row r="10115" spans="3:21">
      <c r="C10115" s="9"/>
      <c r="F10115" s="9"/>
      <c r="G10115" s="9"/>
      <c r="I10115" s="9"/>
      <c r="L10115" s="9"/>
      <c r="O10115" s="9"/>
      <c r="P10115" s="9"/>
      <c r="R10115" s="9"/>
      <c r="U10115" s="9"/>
    </row>
    <row r="10116" spans="3:21">
      <c r="C10116" s="9"/>
      <c r="F10116" s="9"/>
      <c r="G10116" s="9"/>
      <c r="I10116" s="9"/>
      <c r="L10116" s="9"/>
      <c r="O10116" s="9"/>
      <c r="P10116" s="9"/>
      <c r="R10116" s="9"/>
      <c r="U10116" s="9"/>
    </row>
    <row r="10117" spans="3:21">
      <c r="C10117" s="9"/>
      <c r="F10117" s="9"/>
      <c r="G10117" s="9"/>
      <c r="I10117" s="9"/>
      <c r="L10117" s="9"/>
      <c r="O10117" s="9"/>
      <c r="P10117" s="9"/>
      <c r="R10117" s="9"/>
      <c r="U10117" s="9"/>
    </row>
    <row r="10118" spans="3:21">
      <c r="C10118" s="9"/>
      <c r="F10118" s="9"/>
      <c r="G10118" s="9"/>
      <c r="I10118" s="9"/>
      <c r="L10118" s="9"/>
      <c r="O10118" s="9"/>
      <c r="P10118" s="9"/>
      <c r="R10118" s="9"/>
      <c r="U10118" s="9"/>
    </row>
    <row r="10119" spans="3:21">
      <c r="C10119" s="9"/>
      <c r="F10119" s="9"/>
      <c r="G10119" s="9"/>
      <c r="I10119" s="9"/>
      <c r="L10119" s="9"/>
      <c r="O10119" s="9"/>
      <c r="P10119" s="9"/>
      <c r="R10119" s="9"/>
      <c r="U10119" s="9"/>
    </row>
    <row r="10120" spans="3:21">
      <c r="C10120" s="9"/>
      <c r="F10120" s="9"/>
      <c r="G10120" s="9"/>
      <c r="I10120" s="9"/>
      <c r="L10120" s="9"/>
      <c r="O10120" s="9"/>
      <c r="P10120" s="9"/>
      <c r="R10120" s="9"/>
      <c r="U10120" s="9"/>
    </row>
    <row r="10121" spans="3:21">
      <c r="C10121" s="9"/>
      <c r="F10121" s="9"/>
      <c r="G10121" s="9"/>
      <c r="I10121" s="9"/>
      <c r="L10121" s="9"/>
      <c r="O10121" s="9"/>
      <c r="P10121" s="9"/>
      <c r="R10121" s="9"/>
      <c r="U10121" s="9"/>
    </row>
    <row r="10122" spans="3:21">
      <c r="C10122" s="9"/>
      <c r="F10122" s="9"/>
      <c r="G10122" s="9"/>
      <c r="I10122" s="9"/>
      <c r="L10122" s="9"/>
      <c r="O10122" s="9"/>
      <c r="P10122" s="9"/>
      <c r="R10122" s="9"/>
      <c r="U10122" s="9"/>
    </row>
    <row r="10123" spans="3:21">
      <c r="C10123" s="9"/>
      <c r="F10123" s="9"/>
      <c r="G10123" s="9"/>
      <c r="I10123" s="9"/>
      <c r="L10123" s="9"/>
      <c r="O10123" s="9"/>
      <c r="P10123" s="9"/>
      <c r="R10123" s="9"/>
      <c r="U10123" s="9"/>
    </row>
    <row r="10124" spans="3:21">
      <c r="C10124" s="9"/>
      <c r="F10124" s="9"/>
      <c r="G10124" s="9"/>
      <c r="I10124" s="9"/>
      <c r="L10124" s="9"/>
      <c r="O10124" s="9"/>
      <c r="P10124" s="9"/>
      <c r="R10124" s="9"/>
      <c r="U10124" s="9"/>
    </row>
    <row r="10125" spans="3:21">
      <c r="C10125" s="9"/>
      <c r="F10125" s="9"/>
      <c r="G10125" s="9"/>
      <c r="I10125" s="9"/>
      <c r="L10125" s="9"/>
      <c r="O10125" s="9"/>
      <c r="P10125" s="9"/>
      <c r="R10125" s="9"/>
      <c r="U10125" s="9"/>
    </row>
    <row r="10126" spans="3:21">
      <c r="C10126" s="9"/>
      <c r="F10126" s="9"/>
      <c r="G10126" s="9"/>
      <c r="I10126" s="9"/>
      <c r="L10126" s="9"/>
      <c r="O10126" s="9"/>
      <c r="P10126" s="9"/>
      <c r="R10126" s="9"/>
      <c r="U10126" s="9"/>
    </row>
    <row r="10127" spans="3:21">
      <c r="C10127" s="9"/>
      <c r="F10127" s="9"/>
      <c r="G10127" s="9"/>
      <c r="I10127" s="9"/>
      <c r="L10127" s="9"/>
      <c r="O10127" s="9"/>
      <c r="P10127" s="9"/>
      <c r="R10127" s="9"/>
      <c r="U10127" s="9"/>
    </row>
    <row r="10128" spans="3:21">
      <c r="C10128" s="9"/>
      <c r="F10128" s="9"/>
      <c r="G10128" s="9"/>
      <c r="I10128" s="9"/>
      <c r="L10128" s="9"/>
      <c r="O10128" s="9"/>
      <c r="P10128" s="9"/>
      <c r="R10128" s="9"/>
      <c r="U10128" s="9"/>
    </row>
    <row r="10129" spans="3:21">
      <c r="C10129" s="9"/>
      <c r="F10129" s="9"/>
      <c r="G10129" s="9"/>
      <c r="I10129" s="9"/>
      <c r="L10129" s="9"/>
      <c r="O10129" s="9"/>
      <c r="P10129" s="9"/>
      <c r="R10129" s="9"/>
      <c r="U10129" s="9"/>
    </row>
    <row r="10130" spans="3:21">
      <c r="C10130" s="9"/>
      <c r="F10130" s="9"/>
      <c r="G10130" s="9"/>
      <c r="I10130" s="9"/>
      <c r="L10130" s="9"/>
      <c r="O10130" s="9"/>
      <c r="P10130" s="9"/>
      <c r="R10130" s="9"/>
      <c r="U10130" s="9"/>
    </row>
    <row r="10131" spans="3:21">
      <c r="C10131" s="9"/>
      <c r="F10131" s="9"/>
      <c r="G10131" s="9"/>
      <c r="I10131" s="9"/>
      <c r="L10131" s="9"/>
      <c r="O10131" s="9"/>
      <c r="P10131" s="9"/>
      <c r="R10131" s="9"/>
      <c r="U10131" s="9"/>
    </row>
    <row r="10132" spans="3:21">
      <c r="C10132" s="9"/>
      <c r="F10132" s="9"/>
      <c r="G10132" s="9"/>
      <c r="I10132" s="9"/>
      <c r="L10132" s="9"/>
      <c r="O10132" s="9"/>
      <c r="P10132" s="9"/>
      <c r="R10132" s="9"/>
      <c r="U10132" s="9"/>
    </row>
    <row r="10133" spans="3:21">
      <c r="C10133" s="9"/>
      <c r="F10133" s="9"/>
      <c r="G10133" s="9"/>
      <c r="I10133" s="9"/>
      <c r="L10133" s="9"/>
      <c r="O10133" s="9"/>
      <c r="P10133" s="9"/>
      <c r="R10133" s="9"/>
      <c r="U10133" s="9"/>
    </row>
    <row r="10134" spans="3:21">
      <c r="C10134" s="9"/>
      <c r="F10134" s="9"/>
      <c r="G10134" s="9"/>
      <c r="I10134" s="9"/>
      <c r="L10134" s="9"/>
      <c r="O10134" s="9"/>
      <c r="P10134" s="9"/>
      <c r="R10134" s="9"/>
      <c r="U10134" s="9"/>
    </row>
    <row r="10135" spans="3:21">
      <c r="C10135" s="9"/>
      <c r="F10135" s="9"/>
      <c r="G10135" s="9"/>
      <c r="I10135" s="9"/>
      <c r="L10135" s="9"/>
      <c r="O10135" s="9"/>
      <c r="P10135" s="9"/>
      <c r="R10135" s="9"/>
      <c r="U10135" s="9"/>
    </row>
    <row r="10136" spans="3:21">
      <c r="C10136" s="9"/>
      <c r="F10136" s="9"/>
      <c r="G10136" s="9"/>
      <c r="I10136" s="9"/>
      <c r="L10136" s="9"/>
      <c r="O10136" s="9"/>
      <c r="P10136" s="9"/>
      <c r="R10136" s="9"/>
      <c r="U10136" s="9"/>
    </row>
    <row r="10137" spans="3:21">
      <c r="C10137" s="9"/>
      <c r="F10137" s="9"/>
      <c r="G10137" s="9"/>
      <c r="I10137" s="9"/>
      <c r="L10137" s="9"/>
      <c r="O10137" s="9"/>
      <c r="P10137" s="9"/>
      <c r="R10137" s="9"/>
      <c r="U10137" s="9"/>
    </row>
    <row r="10138" spans="3:21">
      <c r="C10138" s="9"/>
      <c r="F10138" s="9"/>
      <c r="G10138" s="9"/>
      <c r="I10138" s="9"/>
      <c r="L10138" s="9"/>
      <c r="O10138" s="9"/>
      <c r="P10138" s="9"/>
      <c r="R10138" s="9"/>
      <c r="U10138" s="9"/>
    </row>
    <row r="10139" spans="3:21">
      <c r="C10139" s="9"/>
      <c r="F10139" s="9"/>
      <c r="G10139" s="9"/>
      <c r="I10139" s="9"/>
      <c r="L10139" s="9"/>
      <c r="O10139" s="9"/>
      <c r="P10139" s="9"/>
      <c r="R10139" s="9"/>
      <c r="U10139" s="9"/>
    </row>
    <row r="10140" spans="3:21">
      <c r="C10140" s="9"/>
      <c r="F10140" s="9"/>
      <c r="G10140" s="9"/>
      <c r="I10140" s="9"/>
      <c r="L10140" s="9"/>
      <c r="O10140" s="9"/>
      <c r="P10140" s="9"/>
      <c r="R10140" s="9"/>
      <c r="U10140" s="9"/>
    </row>
    <row r="10141" spans="3:21">
      <c r="C10141" s="9"/>
      <c r="F10141" s="9"/>
      <c r="G10141" s="9"/>
      <c r="I10141" s="9"/>
      <c r="L10141" s="9"/>
      <c r="O10141" s="9"/>
      <c r="P10141" s="9"/>
      <c r="R10141" s="9"/>
      <c r="U10141" s="9"/>
    </row>
    <row r="10142" spans="3:21">
      <c r="C10142" s="9"/>
      <c r="F10142" s="9"/>
      <c r="G10142" s="9"/>
      <c r="I10142" s="9"/>
      <c r="L10142" s="9"/>
      <c r="O10142" s="9"/>
      <c r="P10142" s="9"/>
      <c r="R10142" s="9"/>
      <c r="U10142" s="9"/>
    </row>
    <row r="10143" spans="3:21">
      <c r="C10143" s="9"/>
      <c r="F10143" s="9"/>
      <c r="G10143" s="9"/>
      <c r="I10143" s="9"/>
      <c r="L10143" s="9"/>
      <c r="O10143" s="9"/>
      <c r="P10143" s="9"/>
      <c r="R10143" s="9"/>
      <c r="U10143" s="9"/>
    </row>
    <row r="10144" spans="3:21">
      <c r="C10144" s="9"/>
      <c r="F10144" s="9"/>
      <c r="G10144" s="9"/>
      <c r="I10144" s="9"/>
      <c r="L10144" s="9"/>
      <c r="O10144" s="9"/>
      <c r="P10144" s="9"/>
      <c r="R10144" s="9"/>
      <c r="U10144" s="9"/>
    </row>
    <row r="10145" spans="3:21">
      <c r="C10145" s="9"/>
      <c r="F10145" s="9"/>
      <c r="G10145" s="9"/>
      <c r="I10145" s="9"/>
      <c r="L10145" s="9"/>
      <c r="O10145" s="9"/>
      <c r="P10145" s="9"/>
      <c r="R10145" s="9"/>
      <c r="U10145" s="9"/>
    </row>
    <row r="10146" spans="3:21">
      <c r="C10146" s="9"/>
      <c r="F10146" s="9"/>
      <c r="G10146" s="9"/>
      <c r="I10146" s="9"/>
      <c r="L10146" s="9"/>
      <c r="O10146" s="9"/>
      <c r="P10146" s="9"/>
      <c r="R10146" s="9"/>
      <c r="U10146" s="9"/>
    </row>
    <row r="10147" spans="3:21">
      <c r="C10147" s="9"/>
      <c r="F10147" s="9"/>
      <c r="G10147" s="9"/>
      <c r="I10147" s="9"/>
      <c r="L10147" s="9"/>
      <c r="O10147" s="9"/>
      <c r="P10147" s="9"/>
      <c r="R10147" s="9"/>
      <c r="U10147" s="9"/>
    </row>
    <row r="10148" spans="3:21">
      <c r="C10148" s="9"/>
      <c r="F10148" s="9"/>
      <c r="G10148" s="9"/>
      <c r="I10148" s="9"/>
      <c r="L10148" s="9"/>
      <c r="O10148" s="9"/>
      <c r="P10148" s="9"/>
      <c r="R10148" s="9"/>
      <c r="U10148" s="9"/>
    </row>
    <row r="10149" spans="3:21">
      <c r="C10149" s="9"/>
      <c r="F10149" s="9"/>
      <c r="G10149" s="9"/>
      <c r="I10149" s="9"/>
      <c r="L10149" s="9"/>
      <c r="O10149" s="9"/>
      <c r="P10149" s="9"/>
      <c r="R10149" s="9"/>
      <c r="U10149" s="9"/>
    </row>
    <row r="10150" spans="3:21">
      <c r="C10150" s="9"/>
      <c r="F10150" s="9"/>
      <c r="G10150" s="9"/>
      <c r="I10150" s="9"/>
      <c r="L10150" s="9"/>
      <c r="O10150" s="9"/>
      <c r="P10150" s="9"/>
      <c r="R10150" s="9"/>
      <c r="U10150" s="9"/>
    </row>
    <row r="10151" spans="3:21">
      <c r="C10151" s="9"/>
      <c r="F10151" s="9"/>
      <c r="G10151" s="9"/>
      <c r="I10151" s="9"/>
      <c r="L10151" s="9"/>
      <c r="O10151" s="9"/>
      <c r="P10151" s="9"/>
      <c r="R10151" s="9"/>
      <c r="U10151" s="9"/>
    </row>
    <row r="10152" spans="3:21">
      <c r="C10152" s="9"/>
      <c r="F10152" s="9"/>
      <c r="G10152" s="9"/>
      <c r="I10152" s="9"/>
      <c r="L10152" s="9"/>
      <c r="O10152" s="9"/>
      <c r="P10152" s="9"/>
      <c r="R10152" s="9"/>
      <c r="U10152" s="9"/>
    </row>
    <row r="10153" spans="3:21">
      <c r="C10153" s="9"/>
      <c r="F10153" s="9"/>
      <c r="G10153" s="9"/>
      <c r="I10153" s="9"/>
      <c r="L10153" s="9"/>
      <c r="O10153" s="9"/>
      <c r="P10153" s="9"/>
      <c r="R10153" s="9"/>
      <c r="U10153" s="9"/>
    </row>
    <row r="10154" spans="3:21">
      <c r="C10154" s="9"/>
      <c r="F10154" s="9"/>
      <c r="G10154" s="9"/>
      <c r="I10154" s="9"/>
      <c r="L10154" s="9"/>
      <c r="O10154" s="9"/>
      <c r="P10154" s="9"/>
      <c r="R10154" s="9"/>
      <c r="U10154" s="9"/>
    </row>
    <row r="10155" spans="3:21">
      <c r="C10155" s="9"/>
      <c r="F10155" s="9"/>
      <c r="G10155" s="9"/>
      <c r="I10155" s="9"/>
      <c r="L10155" s="9"/>
      <c r="O10155" s="9"/>
      <c r="P10155" s="9"/>
      <c r="R10155" s="9"/>
      <c r="U10155" s="9"/>
    </row>
    <row r="10156" spans="3:21">
      <c r="C10156" s="9"/>
      <c r="F10156" s="9"/>
      <c r="G10156" s="9"/>
      <c r="I10156" s="9"/>
      <c r="L10156" s="9"/>
      <c r="O10156" s="9"/>
      <c r="P10156" s="9"/>
      <c r="R10156" s="9"/>
      <c r="U10156" s="9"/>
    </row>
    <row r="10157" spans="3:21">
      <c r="C10157" s="9"/>
      <c r="F10157" s="9"/>
      <c r="G10157" s="9"/>
      <c r="I10157" s="9"/>
      <c r="L10157" s="9"/>
      <c r="O10157" s="9"/>
      <c r="P10157" s="9"/>
      <c r="R10157" s="9"/>
      <c r="U10157" s="9"/>
    </row>
    <row r="10158" spans="3:21">
      <c r="C10158" s="9"/>
      <c r="F10158" s="9"/>
      <c r="G10158" s="9"/>
      <c r="I10158" s="9"/>
      <c r="L10158" s="9"/>
      <c r="O10158" s="9"/>
      <c r="P10158" s="9"/>
      <c r="R10158" s="9"/>
      <c r="U10158" s="9"/>
    </row>
    <row r="10159" spans="3:21">
      <c r="C10159" s="9"/>
      <c r="F10159" s="9"/>
      <c r="G10159" s="9"/>
      <c r="I10159" s="9"/>
      <c r="L10159" s="9"/>
      <c r="O10159" s="9"/>
      <c r="P10159" s="9"/>
      <c r="R10159" s="9"/>
      <c r="U10159" s="9"/>
    </row>
    <row r="10160" spans="3:21">
      <c r="C10160" s="9"/>
      <c r="F10160" s="9"/>
      <c r="G10160" s="9"/>
      <c r="I10160" s="9"/>
      <c r="L10160" s="9"/>
      <c r="O10160" s="9"/>
      <c r="P10160" s="9"/>
      <c r="R10160" s="9"/>
      <c r="U10160" s="9"/>
    </row>
    <row r="10161" spans="3:21">
      <c r="C10161" s="9"/>
      <c r="F10161" s="9"/>
      <c r="G10161" s="9"/>
      <c r="I10161" s="9"/>
      <c r="L10161" s="9"/>
      <c r="O10161" s="9"/>
      <c r="P10161" s="9"/>
      <c r="R10161" s="9"/>
      <c r="U10161" s="9"/>
    </row>
    <row r="10162" spans="3:21">
      <c r="C10162" s="9"/>
      <c r="F10162" s="9"/>
      <c r="G10162" s="9"/>
      <c r="I10162" s="9"/>
      <c r="L10162" s="9"/>
      <c r="O10162" s="9"/>
      <c r="P10162" s="9"/>
      <c r="R10162" s="9"/>
      <c r="U10162" s="9"/>
    </row>
    <row r="10163" spans="3:21">
      <c r="C10163" s="9"/>
      <c r="F10163" s="9"/>
      <c r="G10163" s="9"/>
      <c r="I10163" s="9"/>
      <c r="L10163" s="9"/>
      <c r="O10163" s="9"/>
      <c r="P10163" s="9"/>
      <c r="R10163" s="9"/>
      <c r="U10163" s="9"/>
    </row>
    <row r="10164" spans="3:21">
      <c r="C10164" s="9"/>
      <c r="F10164" s="9"/>
      <c r="G10164" s="9"/>
      <c r="I10164" s="9"/>
      <c r="L10164" s="9"/>
      <c r="O10164" s="9"/>
      <c r="P10164" s="9"/>
      <c r="R10164" s="9"/>
      <c r="U10164" s="9"/>
    </row>
    <row r="10165" spans="3:21">
      <c r="C10165" s="9"/>
      <c r="F10165" s="9"/>
      <c r="G10165" s="9"/>
      <c r="I10165" s="9"/>
      <c r="L10165" s="9"/>
      <c r="O10165" s="9"/>
      <c r="P10165" s="9"/>
      <c r="R10165" s="9"/>
      <c r="U10165" s="9"/>
    </row>
    <row r="10166" spans="3:21">
      <c r="C10166" s="9"/>
      <c r="F10166" s="9"/>
      <c r="G10166" s="9"/>
      <c r="I10166" s="9"/>
      <c r="L10166" s="9"/>
      <c r="O10166" s="9"/>
      <c r="P10166" s="9"/>
      <c r="R10166" s="9"/>
      <c r="U10166" s="9"/>
    </row>
    <row r="10167" spans="3:21">
      <c r="C10167" s="9"/>
      <c r="F10167" s="9"/>
      <c r="G10167" s="9"/>
      <c r="I10167" s="9"/>
      <c r="L10167" s="9"/>
      <c r="O10167" s="9"/>
      <c r="P10167" s="9"/>
      <c r="R10167" s="9"/>
      <c r="U10167" s="9"/>
    </row>
    <row r="10168" spans="3:21">
      <c r="C10168" s="9"/>
      <c r="F10168" s="9"/>
      <c r="G10168" s="9"/>
      <c r="I10168" s="9"/>
      <c r="L10168" s="9"/>
      <c r="O10168" s="9"/>
      <c r="P10168" s="9"/>
      <c r="R10168" s="9"/>
      <c r="U10168" s="9"/>
    </row>
    <row r="10169" spans="3:21">
      <c r="C10169" s="9"/>
      <c r="F10169" s="9"/>
      <c r="G10169" s="9"/>
      <c r="I10169" s="9"/>
      <c r="L10169" s="9"/>
      <c r="O10169" s="9"/>
      <c r="P10169" s="9"/>
      <c r="R10169" s="9"/>
      <c r="U10169" s="9"/>
    </row>
    <row r="10170" spans="3:21">
      <c r="C10170" s="9"/>
      <c r="F10170" s="9"/>
      <c r="G10170" s="9"/>
      <c r="I10170" s="9"/>
      <c r="L10170" s="9"/>
      <c r="O10170" s="9"/>
      <c r="P10170" s="9"/>
      <c r="R10170" s="9"/>
      <c r="U10170" s="9"/>
    </row>
    <row r="10171" spans="3:21">
      <c r="C10171" s="9"/>
      <c r="F10171" s="9"/>
      <c r="G10171" s="9"/>
      <c r="I10171" s="9"/>
      <c r="L10171" s="9"/>
      <c r="O10171" s="9"/>
      <c r="P10171" s="9"/>
      <c r="R10171" s="9"/>
      <c r="U10171" s="9"/>
    </row>
    <row r="10172" spans="3:21">
      <c r="C10172" s="9"/>
      <c r="F10172" s="9"/>
      <c r="G10172" s="9"/>
      <c r="I10172" s="9"/>
      <c r="L10172" s="9"/>
      <c r="O10172" s="9"/>
      <c r="P10172" s="9"/>
      <c r="R10172" s="9"/>
      <c r="U10172" s="9"/>
    </row>
    <row r="10173" spans="3:21">
      <c r="C10173" s="9"/>
      <c r="F10173" s="9"/>
      <c r="G10173" s="9"/>
      <c r="I10173" s="9"/>
      <c r="L10173" s="9"/>
      <c r="O10173" s="9"/>
      <c r="P10173" s="9"/>
      <c r="R10173" s="9"/>
      <c r="U10173" s="9"/>
    </row>
    <row r="10174" spans="3:21">
      <c r="C10174" s="9"/>
      <c r="F10174" s="9"/>
      <c r="G10174" s="9"/>
      <c r="I10174" s="9"/>
      <c r="L10174" s="9"/>
      <c r="O10174" s="9"/>
      <c r="P10174" s="9"/>
      <c r="R10174" s="9"/>
      <c r="U10174" s="9"/>
    </row>
    <row r="10175" spans="3:21">
      <c r="C10175" s="9"/>
      <c r="F10175" s="9"/>
      <c r="G10175" s="9"/>
      <c r="I10175" s="9"/>
      <c r="L10175" s="9"/>
      <c r="O10175" s="9"/>
      <c r="P10175" s="9"/>
      <c r="R10175" s="9"/>
      <c r="U10175" s="9"/>
    </row>
    <row r="10176" spans="3:21">
      <c r="C10176" s="9"/>
      <c r="F10176" s="9"/>
      <c r="G10176" s="9"/>
      <c r="I10176" s="9"/>
      <c r="L10176" s="9"/>
      <c r="O10176" s="9"/>
      <c r="P10176" s="9"/>
      <c r="R10176" s="9"/>
      <c r="U10176" s="9"/>
    </row>
    <row r="10177" spans="3:21">
      <c r="C10177" s="9"/>
      <c r="F10177" s="9"/>
      <c r="G10177" s="9"/>
      <c r="I10177" s="9"/>
      <c r="L10177" s="9"/>
      <c r="O10177" s="9"/>
      <c r="P10177" s="9"/>
      <c r="R10177" s="9"/>
      <c r="U10177" s="9"/>
    </row>
    <row r="10178" spans="3:21">
      <c r="C10178" s="9"/>
      <c r="F10178" s="9"/>
      <c r="G10178" s="9"/>
      <c r="I10178" s="9"/>
      <c r="L10178" s="9"/>
      <c r="O10178" s="9"/>
      <c r="P10178" s="9"/>
      <c r="R10178" s="9"/>
      <c r="U10178" s="9"/>
    </row>
    <row r="10179" spans="3:21">
      <c r="C10179" s="9"/>
      <c r="F10179" s="9"/>
      <c r="G10179" s="9"/>
      <c r="I10179" s="9"/>
      <c r="L10179" s="9"/>
      <c r="O10179" s="9"/>
      <c r="P10179" s="9"/>
      <c r="R10179" s="9"/>
      <c r="U10179" s="9"/>
    </row>
    <row r="10180" spans="3:21">
      <c r="C10180" s="9"/>
      <c r="F10180" s="9"/>
      <c r="G10180" s="9"/>
      <c r="I10180" s="9"/>
      <c r="L10180" s="9"/>
      <c r="O10180" s="9"/>
      <c r="P10180" s="9"/>
      <c r="R10180" s="9"/>
      <c r="U10180" s="9"/>
    </row>
    <row r="10181" spans="3:21">
      <c r="C10181" s="9"/>
      <c r="F10181" s="9"/>
      <c r="G10181" s="9"/>
      <c r="I10181" s="9"/>
      <c r="L10181" s="9"/>
      <c r="O10181" s="9"/>
      <c r="P10181" s="9"/>
      <c r="R10181" s="9"/>
      <c r="U10181" s="9"/>
    </row>
    <row r="10182" spans="3:21">
      <c r="C10182" s="9"/>
      <c r="F10182" s="9"/>
      <c r="G10182" s="9"/>
      <c r="I10182" s="9"/>
      <c r="L10182" s="9"/>
      <c r="O10182" s="9"/>
      <c r="P10182" s="9"/>
      <c r="R10182" s="9"/>
      <c r="U10182" s="9"/>
    </row>
    <row r="10183" spans="3:21">
      <c r="C10183" s="9"/>
      <c r="F10183" s="9"/>
      <c r="G10183" s="9"/>
      <c r="I10183" s="9"/>
      <c r="L10183" s="9"/>
      <c r="O10183" s="9"/>
      <c r="P10183" s="9"/>
      <c r="R10183" s="9"/>
      <c r="U10183" s="9"/>
    </row>
    <row r="10184" spans="3:21">
      <c r="C10184" s="9"/>
      <c r="F10184" s="9"/>
      <c r="G10184" s="9"/>
      <c r="I10184" s="9"/>
      <c r="L10184" s="9"/>
      <c r="O10184" s="9"/>
      <c r="P10184" s="9"/>
      <c r="R10184" s="9"/>
      <c r="U10184" s="9"/>
    </row>
    <row r="10185" spans="3:21">
      <c r="C10185" s="9"/>
      <c r="F10185" s="9"/>
      <c r="G10185" s="9"/>
      <c r="I10185" s="9"/>
      <c r="L10185" s="9"/>
      <c r="O10185" s="9"/>
      <c r="P10185" s="9"/>
      <c r="R10185" s="9"/>
      <c r="U10185" s="9"/>
    </row>
    <row r="10186" spans="3:21">
      <c r="C10186" s="9"/>
      <c r="F10186" s="9"/>
      <c r="G10186" s="9"/>
      <c r="I10186" s="9"/>
      <c r="L10186" s="9"/>
      <c r="O10186" s="9"/>
      <c r="P10186" s="9"/>
      <c r="R10186" s="9"/>
      <c r="U10186" s="9"/>
    </row>
    <row r="10187" spans="3:21">
      <c r="C10187" s="9"/>
      <c r="F10187" s="9"/>
      <c r="G10187" s="9"/>
      <c r="I10187" s="9"/>
      <c r="L10187" s="9"/>
      <c r="O10187" s="9"/>
      <c r="P10187" s="9"/>
      <c r="R10187" s="9"/>
      <c r="U10187" s="9"/>
    </row>
    <row r="10188" spans="3:21">
      <c r="C10188" s="9"/>
      <c r="F10188" s="9"/>
      <c r="G10188" s="9"/>
      <c r="I10188" s="9"/>
      <c r="L10188" s="9"/>
      <c r="O10188" s="9"/>
      <c r="P10188" s="9"/>
      <c r="R10188" s="9"/>
      <c r="U10188" s="9"/>
    </row>
    <row r="10189" spans="3:21">
      <c r="C10189" s="9"/>
      <c r="F10189" s="9"/>
      <c r="G10189" s="9"/>
      <c r="I10189" s="9"/>
      <c r="L10189" s="9"/>
      <c r="O10189" s="9"/>
      <c r="P10189" s="9"/>
      <c r="R10189" s="9"/>
      <c r="U10189" s="9"/>
    </row>
    <row r="10190" spans="3:21">
      <c r="C10190" s="9"/>
      <c r="F10190" s="9"/>
      <c r="G10190" s="9"/>
      <c r="I10190" s="9"/>
      <c r="L10190" s="9"/>
      <c r="O10190" s="9"/>
      <c r="P10190" s="9"/>
      <c r="R10190" s="9"/>
      <c r="U10190" s="9"/>
    </row>
    <row r="10191" spans="3:21">
      <c r="C10191" s="9"/>
      <c r="F10191" s="9"/>
      <c r="G10191" s="9"/>
      <c r="I10191" s="9"/>
      <c r="L10191" s="9"/>
      <c r="O10191" s="9"/>
      <c r="P10191" s="9"/>
      <c r="R10191" s="9"/>
      <c r="U10191" s="9"/>
    </row>
    <row r="10192" spans="3:21">
      <c r="C10192" s="9"/>
      <c r="F10192" s="9"/>
      <c r="G10192" s="9"/>
      <c r="I10192" s="9"/>
      <c r="L10192" s="9"/>
      <c r="O10192" s="9"/>
      <c r="P10192" s="9"/>
      <c r="R10192" s="9"/>
      <c r="U10192" s="9"/>
    </row>
    <row r="10193" spans="3:21">
      <c r="C10193" s="9"/>
      <c r="F10193" s="9"/>
      <c r="G10193" s="9"/>
      <c r="I10193" s="9"/>
      <c r="L10193" s="9"/>
      <c r="O10193" s="9"/>
      <c r="P10193" s="9"/>
      <c r="R10193" s="9"/>
      <c r="U10193" s="9"/>
    </row>
    <row r="10194" spans="3:21">
      <c r="C10194" s="9"/>
      <c r="F10194" s="9"/>
      <c r="G10194" s="9"/>
      <c r="I10194" s="9"/>
      <c r="L10194" s="9"/>
      <c r="O10194" s="9"/>
      <c r="P10194" s="9"/>
      <c r="R10194" s="9"/>
      <c r="U10194" s="9"/>
    </row>
    <row r="10195" spans="3:21">
      <c r="C10195" s="9"/>
      <c r="F10195" s="9"/>
      <c r="G10195" s="9"/>
      <c r="I10195" s="9"/>
      <c r="L10195" s="9"/>
      <c r="O10195" s="9"/>
      <c r="P10195" s="9"/>
      <c r="R10195" s="9"/>
      <c r="U10195" s="9"/>
    </row>
    <row r="10196" spans="3:21">
      <c r="C10196" s="9"/>
      <c r="F10196" s="9"/>
      <c r="G10196" s="9"/>
      <c r="I10196" s="9"/>
      <c r="L10196" s="9"/>
      <c r="O10196" s="9"/>
      <c r="P10196" s="9"/>
      <c r="R10196" s="9"/>
      <c r="U10196" s="9"/>
    </row>
    <row r="10197" spans="3:21">
      <c r="C10197" s="9"/>
      <c r="F10197" s="9"/>
      <c r="G10197" s="9"/>
      <c r="I10197" s="9"/>
      <c r="L10197" s="9"/>
      <c r="O10197" s="9"/>
      <c r="P10197" s="9"/>
      <c r="R10197" s="9"/>
      <c r="U10197" s="9"/>
    </row>
    <row r="10198" spans="3:21">
      <c r="C10198" s="9"/>
      <c r="F10198" s="9"/>
      <c r="G10198" s="9"/>
      <c r="I10198" s="9"/>
      <c r="L10198" s="9"/>
      <c r="O10198" s="9"/>
      <c r="P10198" s="9"/>
      <c r="R10198" s="9"/>
      <c r="U10198" s="9"/>
    </row>
    <row r="10199" spans="3:21">
      <c r="C10199" s="9"/>
      <c r="F10199" s="9"/>
      <c r="G10199" s="9"/>
      <c r="I10199" s="9"/>
      <c r="L10199" s="9"/>
      <c r="O10199" s="9"/>
      <c r="P10199" s="9"/>
      <c r="R10199" s="9"/>
      <c r="U10199" s="9"/>
    </row>
    <row r="10200" spans="3:21">
      <c r="C10200" s="9"/>
      <c r="F10200" s="9"/>
      <c r="G10200" s="9"/>
      <c r="I10200" s="9"/>
      <c r="L10200" s="9"/>
      <c r="O10200" s="9"/>
      <c r="P10200" s="9"/>
      <c r="R10200" s="9"/>
      <c r="U10200" s="9"/>
    </row>
    <row r="10201" spans="3:21">
      <c r="C10201" s="9"/>
      <c r="F10201" s="9"/>
      <c r="G10201" s="9"/>
      <c r="I10201" s="9"/>
      <c r="L10201" s="9"/>
      <c r="O10201" s="9"/>
      <c r="P10201" s="9"/>
      <c r="R10201" s="9"/>
      <c r="U10201" s="9"/>
    </row>
    <row r="10202" spans="3:21">
      <c r="C10202" s="9"/>
      <c r="F10202" s="9"/>
      <c r="G10202" s="9"/>
      <c r="I10202" s="9"/>
      <c r="L10202" s="9"/>
      <c r="O10202" s="9"/>
      <c r="P10202" s="9"/>
      <c r="R10202" s="9"/>
      <c r="U10202" s="9"/>
    </row>
    <row r="10203" spans="3:21">
      <c r="C10203" s="9"/>
      <c r="F10203" s="9"/>
      <c r="G10203" s="9"/>
      <c r="I10203" s="9"/>
      <c r="L10203" s="9"/>
      <c r="O10203" s="9"/>
      <c r="P10203" s="9"/>
      <c r="R10203" s="9"/>
      <c r="U10203" s="9"/>
    </row>
    <row r="10204" spans="3:21">
      <c r="C10204" s="9"/>
      <c r="F10204" s="9"/>
      <c r="G10204" s="9"/>
      <c r="I10204" s="9"/>
      <c r="L10204" s="9"/>
      <c r="O10204" s="9"/>
      <c r="P10204" s="9"/>
      <c r="R10204" s="9"/>
      <c r="U10204" s="9"/>
    </row>
    <row r="10205" spans="3:21">
      <c r="C10205" s="9"/>
      <c r="F10205" s="9"/>
      <c r="G10205" s="9"/>
      <c r="I10205" s="9"/>
      <c r="L10205" s="9"/>
      <c r="O10205" s="9"/>
      <c r="P10205" s="9"/>
      <c r="R10205" s="9"/>
      <c r="U10205" s="9"/>
    </row>
    <row r="10206" spans="3:21">
      <c r="C10206" s="9"/>
      <c r="F10206" s="9"/>
      <c r="G10206" s="9"/>
      <c r="I10206" s="9"/>
      <c r="L10206" s="9"/>
      <c r="O10206" s="9"/>
      <c r="P10206" s="9"/>
      <c r="R10206" s="9"/>
      <c r="U10206" s="9"/>
    </row>
    <row r="10207" spans="3:21">
      <c r="C10207" s="9"/>
      <c r="F10207" s="9"/>
      <c r="G10207" s="9"/>
      <c r="I10207" s="9"/>
      <c r="L10207" s="9"/>
      <c r="O10207" s="9"/>
      <c r="P10207" s="9"/>
      <c r="R10207" s="9"/>
      <c r="U10207" s="9"/>
    </row>
    <row r="10208" spans="3:21">
      <c r="C10208" s="9"/>
      <c r="F10208" s="9"/>
      <c r="G10208" s="9"/>
      <c r="I10208" s="9"/>
      <c r="L10208" s="9"/>
      <c r="O10208" s="9"/>
      <c r="P10208" s="9"/>
      <c r="R10208" s="9"/>
      <c r="U10208" s="9"/>
    </row>
    <row r="10209" spans="3:21">
      <c r="C10209" s="9"/>
      <c r="F10209" s="9"/>
      <c r="G10209" s="9"/>
      <c r="I10209" s="9"/>
      <c r="L10209" s="9"/>
      <c r="O10209" s="9"/>
      <c r="P10209" s="9"/>
      <c r="R10209" s="9"/>
      <c r="U10209" s="9"/>
    </row>
    <row r="10210" spans="3:21">
      <c r="C10210" s="9"/>
      <c r="F10210" s="9"/>
      <c r="G10210" s="9"/>
      <c r="I10210" s="9"/>
      <c r="L10210" s="9"/>
      <c r="O10210" s="9"/>
      <c r="P10210" s="9"/>
      <c r="R10210" s="9"/>
      <c r="U10210" s="9"/>
    </row>
    <row r="10211" spans="3:21">
      <c r="C10211" s="9"/>
      <c r="F10211" s="9"/>
      <c r="G10211" s="9"/>
      <c r="I10211" s="9"/>
      <c r="L10211" s="9"/>
      <c r="O10211" s="9"/>
      <c r="P10211" s="9"/>
      <c r="R10211" s="9"/>
      <c r="U10211" s="9"/>
    </row>
    <row r="10212" spans="3:21">
      <c r="C10212" s="9"/>
      <c r="F10212" s="9"/>
      <c r="G10212" s="9"/>
      <c r="I10212" s="9"/>
      <c r="L10212" s="9"/>
      <c r="O10212" s="9"/>
      <c r="P10212" s="9"/>
      <c r="R10212" s="9"/>
      <c r="U10212" s="9"/>
    </row>
    <row r="10213" spans="3:21">
      <c r="C10213" s="9"/>
      <c r="F10213" s="9"/>
      <c r="G10213" s="9"/>
      <c r="I10213" s="9"/>
      <c r="L10213" s="9"/>
      <c r="O10213" s="9"/>
      <c r="P10213" s="9"/>
      <c r="R10213" s="9"/>
      <c r="U10213" s="9"/>
    </row>
    <row r="10214" spans="3:21">
      <c r="C10214" s="9"/>
      <c r="F10214" s="9"/>
      <c r="G10214" s="9"/>
      <c r="I10214" s="9"/>
      <c r="L10214" s="9"/>
      <c r="O10214" s="9"/>
      <c r="P10214" s="9"/>
      <c r="R10214" s="9"/>
      <c r="U10214" s="9"/>
    </row>
    <row r="10215" spans="3:21">
      <c r="C10215" s="9"/>
      <c r="F10215" s="9"/>
      <c r="G10215" s="9"/>
      <c r="I10215" s="9"/>
      <c r="L10215" s="9"/>
      <c r="O10215" s="9"/>
      <c r="P10215" s="9"/>
      <c r="R10215" s="9"/>
      <c r="U10215" s="9"/>
    </row>
    <row r="10216" spans="3:21">
      <c r="C10216" s="9"/>
      <c r="F10216" s="9"/>
      <c r="G10216" s="9"/>
      <c r="I10216" s="9"/>
      <c r="L10216" s="9"/>
      <c r="O10216" s="9"/>
      <c r="P10216" s="9"/>
      <c r="R10216" s="9"/>
      <c r="U10216" s="9"/>
    </row>
    <row r="10217" spans="3:21">
      <c r="C10217" s="9"/>
      <c r="F10217" s="9"/>
      <c r="G10217" s="9"/>
      <c r="I10217" s="9"/>
      <c r="L10217" s="9"/>
      <c r="O10217" s="9"/>
      <c r="P10217" s="9"/>
      <c r="R10217" s="9"/>
      <c r="U10217" s="9"/>
    </row>
    <row r="10218" spans="3:21">
      <c r="C10218" s="9"/>
      <c r="F10218" s="9"/>
      <c r="G10218" s="9"/>
      <c r="I10218" s="9"/>
      <c r="L10218" s="9"/>
      <c r="O10218" s="9"/>
      <c r="P10218" s="9"/>
      <c r="R10218" s="9"/>
      <c r="U10218" s="9"/>
    </row>
    <row r="10219" spans="3:21">
      <c r="C10219" s="9"/>
      <c r="F10219" s="9"/>
      <c r="G10219" s="9"/>
      <c r="I10219" s="9"/>
      <c r="L10219" s="9"/>
      <c r="O10219" s="9"/>
      <c r="P10219" s="9"/>
      <c r="R10219" s="9"/>
      <c r="U10219" s="9"/>
    </row>
    <row r="10220" spans="3:21">
      <c r="C10220" s="9"/>
      <c r="F10220" s="9"/>
      <c r="G10220" s="9"/>
      <c r="I10220" s="9"/>
      <c r="L10220" s="9"/>
      <c r="O10220" s="9"/>
      <c r="P10220" s="9"/>
      <c r="R10220" s="9"/>
      <c r="U10220" s="9"/>
    </row>
    <row r="10221" spans="3:21">
      <c r="C10221" s="9"/>
      <c r="F10221" s="9"/>
      <c r="G10221" s="9"/>
      <c r="I10221" s="9"/>
      <c r="L10221" s="9"/>
      <c r="O10221" s="9"/>
      <c r="P10221" s="9"/>
      <c r="R10221" s="9"/>
      <c r="U10221" s="9"/>
    </row>
    <row r="10222" spans="3:21">
      <c r="C10222" s="9"/>
      <c r="F10222" s="9"/>
      <c r="G10222" s="9"/>
      <c r="I10222" s="9"/>
      <c r="L10222" s="9"/>
      <c r="O10222" s="9"/>
      <c r="P10222" s="9"/>
      <c r="R10222" s="9"/>
      <c r="U10222" s="9"/>
    </row>
    <row r="10223" spans="3:21">
      <c r="C10223" s="9"/>
      <c r="F10223" s="9"/>
      <c r="G10223" s="9"/>
      <c r="I10223" s="9"/>
      <c r="L10223" s="9"/>
      <c r="O10223" s="9"/>
      <c r="P10223" s="9"/>
      <c r="R10223" s="9"/>
      <c r="U10223" s="9"/>
    </row>
    <row r="10224" spans="3:21">
      <c r="C10224" s="9"/>
      <c r="F10224" s="9"/>
      <c r="G10224" s="9"/>
      <c r="I10224" s="9"/>
      <c r="L10224" s="9"/>
      <c r="O10224" s="9"/>
      <c r="P10224" s="9"/>
      <c r="R10224" s="9"/>
      <c r="U10224" s="9"/>
    </row>
    <row r="10225" spans="3:21">
      <c r="C10225" s="9"/>
      <c r="F10225" s="9"/>
      <c r="G10225" s="9"/>
      <c r="I10225" s="9"/>
      <c r="L10225" s="9"/>
      <c r="O10225" s="9"/>
      <c r="P10225" s="9"/>
      <c r="R10225" s="9"/>
      <c r="U10225" s="9"/>
    </row>
    <row r="10226" spans="3:21">
      <c r="C10226" s="9"/>
      <c r="F10226" s="9"/>
      <c r="G10226" s="9"/>
      <c r="I10226" s="9"/>
      <c r="L10226" s="9"/>
      <c r="O10226" s="9"/>
      <c r="P10226" s="9"/>
      <c r="R10226" s="9"/>
      <c r="U10226" s="9"/>
    </row>
    <row r="10227" spans="3:21">
      <c r="C10227" s="9"/>
      <c r="F10227" s="9"/>
      <c r="G10227" s="9"/>
      <c r="I10227" s="9"/>
      <c r="L10227" s="9"/>
      <c r="O10227" s="9"/>
      <c r="P10227" s="9"/>
      <c r="R10227" s="9"/>
      <c r="U10227" s="9"/>
    </row>
    <row r="10228" spans="3:21">
      <c r="C10228" s="9"/>
      <c r="F10228" s="9"/>
      <c r="G10228" s="9"/>
      <c r="I10228" s="9"/>
      <c r="L10228" s="9"/>
      <c r="O10228" s="9"/>
      <c r="P10228" s="9"/>
      <c r="R10228" s="9"/>
      <c r="U10228" s="9"/>
    </row>
    <row r="10229" spans="3:21">
      <c r="C10229" s="9"/>
      <c r="F10229" s="9"/>
      <c r="G10229" s="9"/>
      <c r="I10229" s="9"/>
      <c r="L10229" s="9"/>
      <c r="O10229" s="9"/>
      <c r="P10229" s="9"/>
      <c r="R10229" s="9"/>
      <c r="U10229" s="9"/>
    </row>
    <row r="10230" spans="3:21">
      <c r="C10230" s="9"/>
      <c r="F10230" s="9"/>
      <c r="G10230" s="9"/>
      <c r="I10230" s="9"/>
      <c r="L10230" s="9"/>
      <c r="O10230" s="9"/>
      <c r="P10230" s="9"/>
      <c r="R10230" s="9"/>
      <c r="U10230" s="9"/>
    </row>
    <row r="10231" spans="3:21">
      <c r="C10231" s="9"/>
      <c r="F10231" s="9"/>
      <c r="G10231" s="9"/>
      <c r="I10231" s="9"/>
      <c r="L10231" s="9"/>
      <c r="O10231" s="9"/>
      <c r="P10231" s="9"/>
      <c r="R10231" s="9"/>
      <c r="U10231" s="9"/>
    </row>
    <row r="10232" spans="3:21">
      <c r="C10232" s="9"/>
      <c r="F10232" s="9"/>
      <c r="G10232" s="9"/>
      <c r="I10232" s="9"/>
      <c r="L10232" s="9"/>
      <c r="O10232" s="9"/>
      <c r="P10232" s="9"/>
      <c r="R10232" s="9"/>
      <c r="U10232" s="9"/>
    </row>
    <row r="10233" spans="3:21">
      <c r="C10233" s="9"/>
      <c r="F10233" s="9"/>
      <c r="G10233" s="9"/>
      <c r="I10233" s="9"/>
      <c r="L10233" s="9"/>
      <c r="O10233" s="9"/>
      <c r="P10233" s="9"/>
      <c r="R10233" s="9"/>
      <c r="U10233" s="9"/>
    </row>
    <row r="10234" spans="3:21">
      <c r="C10234" s="9"/>
      <c r="F10234" s="9"/>
      <c r="G10234" s="9"/>
      <c r="I10234" s="9"/>
      <c r="L10234" s="9"/>
      <c r="O10234" s="9"/>
      <c r="P10234" s="9"/>
      <c r="R10234" s="9"/>
      <c r="U10234" s="9"/>
    </row>
    <row r="10235" spans="3:21">
      <c r="C10235" s="9"/>
      <c r="F10235" s="9"/>
      <c r="G10235" s="9"/>
      <c r="I10235" s="9"/>
      <c r="L10235" s="9"/>
      <c r="O10235" s="9"/>
      <c r="P10235" s="9"/>
      <c r="R10235" s="9"/>
      <c r="U10235" s="9"/>
    </row>
    <row r="10236" spans="3:21">
      <c r="C10236" s="9"/>
      <c r="F10236" s="9"/>
      <c r="G10236" s="9"/>
      <c r="I10236" s="9"/>
      <c r="L10236" s="9"/>
      <c r="O10236" s="9"/>
      <c r="P10236" s="9"/>
      <c r="R10236" s="9"/>
      <c r="U10236" s="9"/>
    </row>
    <row r="10237" spans="3:21">
      <c r="C10237" s="9"/>
      <c r="F10237" s="9"/>
      <c r="G10237" s="9"/>
      <c r="I10237" s="9"/>
      <c r="L10237" s="9"/>
      <c r="O10237" s="9"/>
      <c r="P10237" s="9"/>
      <c r="R10237" s="9"/>
      <c r="U10237" s="9"/>
    </row>
    <row r="10238" spans="3:21">
      <c r="C10238" s="9"/>
      <c r="F10238" s="9"/>
      <c r="G10238" s="9"/>
      <c r="I10238" s="9"/>
      <c r="L10238" s="9"/>
      <c r="O10238" s="9"/>
      <c r="P10238" s="9"/>
      <c r="R10238" s="9"/>
      <c r="U10238" s="9"/>
    </row>
    <row r="10239" spans="3:21">
      <c r="C10239" s="9"/>
      <c r="F10239" s="9"/>
      <c r="G10239" s="9"/>
      <c r="I10239" s="9"/>
      <c r="L10239" s="9"/>
      <c r="O10239" s="9"/>
      <c r="P10239" s="9"/>
      <c r="R10239" s="9"/>
      <c r="U10239" s="9"/>
    </row>
    <row r="10240" spans="3:21">
      <c r="C10240" s="9"/>
      <c r="F10240" s="9"/>
      <c r="G10240" s="9"/>
      <c r="I10240" s="9"/>
      <c r="L10240" s="9"/>
      <c r="O10240" s="9"/>
      <c r="P10240" s="9"/>
      <c r="R10240" s="9"/>
      <c r="U10240" s="9"/>
    </row>
    <row r="10241" spans="3:21">
      <c r="C10241" s="9"/>
      <c r="F10241" s="9"/>
      <c r="G10241" s="9"/>
      <c r="I10241" s="9"/>
      <c r="L10241" s="9"/>
      <c r="O10241" s="9"/>
      <c r="P10241" s="9"/>
      <c r="R10241" s="9"/>
      <c r="U10241" s="9"/>
    </row>
    <row r="10242" spans="3:21">
      <c r="C10242" s="9"/>
      <c r="F10242" s="9"/>
      <c r="G10242" s="9"/>
      <c r="I10242" s="9"/>
      <c r="L10242" s="9"/>
      <c r="O10242" s="9"/>
      <c r="P10242" s="9"/>
      <c r="R10242" s="9"/>
      <c r="U10242" s="9"/>
    </row>
    <row r="10243" spans="3:21">
      <c r="C10243" s="9"/>
      <c r="F10243" s="9"/>
      <c r="G10243" s="9"/>
      <c r="I10243" s="9"/>
      <c r="L10243" s="9"/>
      <c r="O10243" s="9"/>
      <c r="P10243" s="9"/>
      <c r="R10243" s="9"/>
      <c r="U10243" s="9"/>
    </row>
    <row r="10244" spans="3:21">
      <c r="C10244" s="9"/>
      <c r="F10244" s="9"/>
      <c r="G10244" s="9"/>
      <c r="I10244" s="9"/>
      <c r="L10244" s="9"/>
      <c r="O10244" s="9"/>
      <c r="P10244" s="9"/>
      <c r="R10244" s="9"/>
      <c r="U10244" s="9"/>
    </row>
    <row r="10245" spans="3:21">
      <c r="C10245" s="9"/>
      <c r="F10245" s="9"/>
      <c r="G10245" s="9"/>
      <c r="I10245" s="9"/>
      <c r="L10245" s="9"/>
      <c r="O10245" s="9"/>
      <c r="P10245" s="9"/>
      <c r="R10245" s="9"/>
      <c r="U10245" s="9"/>
    </row>
    <row r="10246" spans="3:21">
      <c r="C10246" s="9"/>
      <c r="F10246" s="9"/>
      <c r="G10246" s="9"/>
      <c r="I10246" s="9"/>
      <c r="L10246" s="9"/>
      <c r="O10246" s="9"/>
      <c r="P10246" s="9"/>
      <c r="R10246" s="9"/>
      <c r="U10246" s="9"/>
    </row>
    <row r="10247" spans="3:21">
      <c r="C10247" s="9"/>
      <c r="F10247" s="9"/>
      <c r="G10247" s="9"/>
      <c r="I10247" s="9"/>
      <c r="L10247" s="9"/>
      <c r="O10247" s="9"/>
      <c r="P10247" s="9"/>
      <c r="R10247" s="9"/>
      <c r="U10247" s="9"/>
    </row>
    <row r="10248" spans="3:21">
      <c r="C10248" s="9"/>
      <c r="F10248" s="9"/>
      <c r="G10248" s="9"/>
      <c r="I10248" s="9"/>
      <c r="L10248" s="9"/>
      <c r="O10248" s="9"/>
      <c r="P10248" s="9"/>
      <c r="R10248" s="9"/>
      <c r="U10248" s="9"/>
    </row>
    <row r="10249" spans="3:21">
      <c r="C10249" s="9"/>
      <c r="F10249" s="9"/>
      <c r="G10249" s="9"/>
      <c r="I10249" s="9"/>
      <c r="L10249" s="9"/>
      <c r="O10249" s="9"/>
      <c r="P10249" s="9"/>
      <c r="R10249" s="9"/>
      <c r="U10249" s="9"/>
    </row>
    <row r="10250" spans="3:21">
      <c r="C10250" s="9"/>
      <c r="F10250" s="9"/>
      <c r="G10250" s="9"/>
      <c r="I10250" s="9"/>
      <c r="L10250" s="9"/>
      <c r="O10250" s="9"/>
      <c r="P10250" s="9"/>
      <c r="R10250" s="9"/>
      <c r="U10250" s="9"/>
    </row>
    <row r="10251" spans="3:21">
      <c r="C10251" s="9"/>
      <c r="F10251" s="9"/>
      <c r="G10251" s="9"/>
      <c r="I10251" s="9"/>
      <c r="L10251" s="9"/>
      <c r="O10251" s="9"/>
      <c r="P10251" s="9"/>
      <c r="R10251" s="9"/>
      <c r="U10251" s="9"/>
    </row>
    <row r="10252" spans="3:21">
      <c r="C10252" s="9"/>
      <c r="F10252" s="9"/>
      <c r="G10252" s="9"/>
      <c r="I10252" s="9"/>
      <c r="L10252" s="9"/>
      <c r="O10252" s="9"/>
      <c r="P10252" s="9"/>
      <c r="R10252" s="9"/>
      <c r="U10252" s="9"/>
    </row>
    <row r="10253" spans="3:21">
      <c r="C10253" s="9"/>
      <c r="F10253" s="9"/>
      <c r="G10253" s="9"/>
      <c r="I10253" s="9"/>
      <c r="L10253" s="9"/>
      <c r="O10253" s="9"/>
      <c r="P10253" s="9"/>
      <c r="R10253" s="9"/>
      <c r="U10253" s="9"/>
    </row>
    <row r="10254" spans="3:21">
      <c r="C10254" s="9"/>
      <c r="F10254" s="9"/>
      <c r="G10254" s="9"/>
      <c r="I10254" s="9"/>
      <c r="L10254" s="9"/>
      <c r="O10254" s="9"/>
      <c r="P10254" s="9"/>
      <c r="R10254" s="9"/>
      <c r="U10254" s="9"/>
    </row>
    <row r="10255" spans="3:21">
      <c r="C10255" s="9"/>
      <c r="F10255" s="9"/>
      <c r="G10255" s="9"/>
      <c r="I10255" s="9"/>
      <c r="L10255" s="9"/>
      <c r="O10255" s="9"/>
      <c r="P10255" s="9"/>
      <c r="R10255" s="9"/>
      <c r="U10255" s="9"/>
    </row>
    <row r="10256" spans="3:21">
      <c r="C10256" s="9"/>
      <c r="F10256" s="9"/>
      <c r="G10256" s="9"/>
      <c r="I10256" s="9"/>
      <c r="L10256" s="9"/>
      <c r="O10256" s="9"/>
      <c r="P10256" s="9"/>
      <c r="R10256" s="9"/>
      <c r="U10256" s="9"/>
    </row>
    <row r="10257" spans="3:21">
      <c r="C10257" s="9"/>
      <c r="F10257" s="9"/>
      <c r="G10257" s="9"/>
      <c r="I10257" s="9"/>
      <c r="L10257" s="9"/>
      <c r="O10257" s="9"/>
      <c r="P10257" s="9"/>
      <c r="R10257" s="9"/>
      <c r="U10257" s="9"/>
    </row>
    <row r="10258" spans="3:21">
      <c r="C10258" s="9"/>
      <c r="F10258" s="9"/>
      <c r="G10258" s="9"/>
      <c r="I10258" s="9"/>
      <c r="L10258" s="9"/>
      <c r="O10258" s="9"/>
      <c r="P10258" s="9"/>
      <c r="R10258" s="9"/>
      <c r="U10258" s="9"/>
    </row>
    <row r="10259" spans="3:21">
      <c r="C10259" s="9"/>
      <c r="F10259" s="9"/>
      <c r="G10259" s="9"/>
      <c r="I10259" s="9"/>
      <c r="L10259" s="9"/>
      <c r="O10259" s="9"/>
      <c r="P10259" s="9"/>
      <c r="R10259" s="9"/>
      <c r="U10259" s="9"/>
    </row>
    <row r="10260" spans="3:21">
      <c r="C10260" s="9"/>
      <c r="F10260" s="9"/>
      <c r="G10260" s="9"/>
      <c r="I10260" s="9"/>
      <c r="L10260" s="9"/>
      <c r="O10260" s="9"/>
      <c r="P10260" s="9"/>
      <c r="R10260" s="9"/>
      <c r="U10260" s="9"/>
    </row>
    <row r="10261" spans="3:21">
      <c r="C10261" s="9"/>
      <c r="F10261" s="9"/>
      <c r="G10261" s="9"/>
      <c r="I10261" s="9"/>
      <c r="L10261" s="9"/>
      <c r="O10261" s="9"/>
      <c r="P10261" s="9"/>
      <c r="R10261" s="9"/>
      <c r="U10261" s="9"/>
    </row>
    <row r="10262" spans="3:21">
      <c r="C10262" s="9"/>
      <c r="F10262" s="9"/>
      <c r="G10262" s="9"/>
      <c r="I10262" s="9"/>
      <c r="L10262" s="9"/>
      <c r="O10262" s="9"/>
      <c r="P10262" s="9"/>
      <c r="R10262" s="9"/>
      <c r="U10262" s="9"/>
    </row>
    <row r="10263" spans="3:21">
      <c r="C10263" s="9"/>
      <c r="F10263" s="9"/>
      <c r="G10263" s="9"/>
      <c r="I10263" s="9"/>
      <c r="L10263" s="9"/>
      <c r="O10263" s="9"/>
      <c r="P10263" s="9"/>
      <c r="R10263" s="9"/>
      <c r="U10263" s="9"/>
    </row>
    <row r="10264" spans="3:21">
      <c r="C10264" s="9"/>
      <c r="F10264" s="9"/>
      <c r="G10264" s="9"/>
      <c r="I10264" s="9"/>
      <c r="L10264" s="9"/>
      <c r="O10264" s="9"/>
      <c r="P10264" s="9"/>
      <c r="R10264" s="9"/>
      <c r="U10264" s="9"/>
    </row>
    <row r="10265" spans="3:21">
      <c r="C10265" s="9"/>
      <c r="F10265" s="9"/>
      <c r="G10265" s="9"/>
      <c r="I10265" s="9"/>
      <c r="L10265" s="9"/>
      <c r="O10265" s="9"/>
      <c r="P10265" s="9"/>
      <c r="R10265" s="9"/>
      <c r="U10265" s="9"/>
    </row>
    <row r="10266" spans="3:21">
      <c r="C10266" s="9"/>
      <c r="F10266" s="9"/>
      <c r="G10266" s="9"/>
      <c r="I10266" s="9"/>
      <c r="L10266" s="9"/>
      <c r="O10266" s="9"/>
      <c r="P10266" s="9"/>
      <c r="R10266" s="9"/>
      <c r="U10266" s="9"/>
    </row>
    <row r="10267" spans="3:21">
      <c r="C10267" s="9"/>
      <c r="F10267" s="9"/>
      <c r="G10267" s="9"/>
      <c r="I10267" s="9"/>
      <c r="L10267" s="9"/>
      <c r="O10267" s="9"/>
      <c r="P10267" s="9"/>
      <c r="R10267" s="9"/>
      <c r="U10267" s="9"/>
    </row>
    <row r="10268" spans="3:21">
      <c r="C10268" s="9"/>
      <c r="F10268" s="9"/>
      <c r="G10268" s="9"/>
      <c r="I10268" s="9"/>
      <c r="L10268" s="9"/>
      <c r="O10268" s="9"/>
      <c r="P10268" s="9"/>
      <c r="R10268" s="9"/>
      <c r="U10268" s="9"/>
    </row>
    <row r="10269" spans="3:21">
      <c r="C10269" s="9"/>
      <c r="F10269" s="9"/>
      <c r="G10269" s="9"/>
      <c r="I10269" s="9"/>
      <c r="L10269" s="9"/>
      <c r="O10269" s="9"/>
      <c r="P10269" s="9"/>
      <c r="R10269" s="9"/>
      <c r="U10269" s="9"/>
    </row>
    <row r="10270" spans="3:21">
      <c r="C10270" s="9"/>
      <c r="F10270" s="9"/>
      <c r="G10270" s="9"/>
      <c r="I10270" s="9"/>
      <c r="L10270" s="9"/>
      <c r="O10270" s="9"/>
      <c r="P10270" s="9"/>
      <c r="R10270" s="9"/>
      <c r="U10270" s="9"/>
    </row>
    <row r="10271" spans="3:21">
      <c r="C10271" s="9"/>
      <c r="F10271" s="9"/>
      <c r="G10271" s="9"/>
      <c r="I10271" s="9"/>
      <c r="L10271" s="9"/>
      <c r="O10271" s="9"/>
      <c r="P10271" s="9"/>
      <c r="R10271" s="9"/>
      <c r="U10271" s="9"/>
    </row>
    <row r="10272" spans="3:21">
      <c r="C10272" s="9"/>
      <c r="F10272" s="9"/>
      <c r="G10272" s="9"/>
      <c r="I10272" s="9"/>
      <c r="L10272" s="9"/>
      <c r="O10272" s="9"/>
      <c r="P10272" s="9"/>
      <c r="R10272" s="9"/>
      <c r="U10272" s="9"/>
    </row>
    <row r="10273" spans="3:21">
      <c r="C10273" s="9"/>
      <c r="F10273" s="9"/>
      <c r="G10273" s="9"/>
      <c r="I10273" s="9"/>
      <c r="L10273" s="9"/>
      <c r="O10273" s="9"/>
      <c r="P10273" s="9"/>
      <c r="R10273" s="9"/>
      <c r="U10273" s="9"/>
    </row>
    <row r="10274" spans="3:21">
      <c r="C10274" s="9"/>
      <c r="F10274" s="9"/>
      <c r="G10274" s="9"/>
      <c r="I10274" s="9"/>
      <c r="L10274" s="9"/>
      <c r="O10274" s="9"/>
      <c r="P10274" s="9"/>
      <c r="R10274" s="9"/>
      <c r="U10274" s="9"/>
    </row>
    <row r="10275" spans="3:21">
      <c r="C10275" s="9"/>
      <c r="F10275" s="9"/>
      <c r="G10275" s="9"/>
      <c r="I10275" s="9"/>
      <c r="L10275" s="9"/>
      <c r="O10275" s="9"/>
      <c r="P10275" s="9"/>
      <c r="R10275" s="9"/>
      <c r="U10275" s="9"/>
    </row>
    <row r="10276" spans="3:21">
      <c r="C10276" s="9"/>
      <c r="F10276" s="9"/>
      <c r="G10276" s="9"/>
      <c r="I10276" s="9"/>
      <c r="L10276" s="9"/>
      <c r="O10276" s="9"/>
      <c r="P10276" s="9"/>
      <c r="R10276" s="9"/>
      <c r="U10276" s="9"/>
    </row>
    <row r="10277" spans="3:21">
      <c r="C10277" s="9"/>
      <c r="F10277" s="9"/>
      <c r="G10277" s="9"/>
      <c r="I10277" s="9"/>
      <c r="L10277" s="9"/>
      <c r="O10277" s="9"/>
      <c r="P10277" s="9"/>
      <c r="R10277" s="9"/>
      <c r="U10277" s="9"/>
    </row>
    <row r="10278" spans="3:21">
      <c r="C10278" s="9"/>
      <c r="F10278" s="9"/>
      <c r="G10278" s="9"/>
      <c r="I10278" s="9"/>
      <c r="L10278" s="9"/>
      <c r="O10278" s="9"/>
      <c r="P10278" s="9"/>
      <c r="R10278" s="9"/>
      <c r="U10278" s="9"/>
    </row>
    <row r="10279" spans="3:21">
      <c r="C10279" s="9"/>
      <c r="F10279" s="9"/>
      <c r="G10279" s="9"/>
      <c r="I10279" s="9"/>
      <c r="L10279" s="9"/>
      <c r="O10279" s="9"/>
      <c r="P10279" s="9"/>
      <c r="R10279" s="9"/>
      <c r="U10279" s="9"/>
    </row>
    <row r="10280" spans="3:21">
      <c r="C10280" s="9"/>
      <c r="F10280" s="9"/>
      <c r="G10280" s="9"/>
      <c r="I10280" s="9"/>
      <c r="L10280" s="9"/>
      <c r="O10280" s="9"/>
      <c r="P10280" s="9"/>
      <c r="R10280" s="9"/>
      <c r="U10280" s="9"/>
    </row>
    <row r="10281" spans="3:21">
      <c r="C10281" s="9"/>
      <c r="F10281" s="9"/>
      <c r="G10281" s="9"/>
      <c r="I10281" s="9"/>
      <c r="L10281" s="9"/>
      <c r="O10281" s="9"/>
      <c r="P10281" s="9"/>
      <c r="R10281" s="9"/>
      <c r="U10281" s="9"/>
    </row>
    <row r="10282" spans="3:21">
      <c r="C10282" s="9"/>
      <c r="F10282" s="9"/>
      <c r="G10282" s="9"/>
      <c r="I10282" s="9"/>
      <c r="L10282" s="9"/>
      <c r="O10282" s="9"/>
      <c r="P10282" s="9"/>
      <c r="R10282" s="9"/>
      <c r="U10282" s="9"/>
    </row>
    <row r="10283" spans="3:21">
      <c r="C10283" s="9"/>
      <c r="F10283" s="9"/>
      <c r="G10283" s="9"/>
      <c r="I10283" s="9"/>
      <c r="L10283" s="9"/>
      <c r="O10283" s="9"/>
      <c r="P10283" s="9"/>
      <c r="R10283" s="9"/>
      <c r="U10283" s="9"/>
    </row>
    <row r="10284" spans="3:21">
      <c r="C10284" s="9"/>
      <c r="F10284" s="9"/>
      <c r="G10284" s="9"/>
      <c r="I10284" s="9"/>
      <c r="L10284" s="9"/>
      <c r="O10284" s="9"/>
      <c r="P10284" s="9"/>
      <c r="R10284" s="9"/>
      <c r="U10284" s="9"/>
    </row>
    <row r="10285" spans="3:21">
      <c r="C10285" s="9"/>
      <c r="F10285" s="9"/>
      <c r="G10285" s="9"/>
      <c r="I10285" s="9"/>
      <c r="L10285" s="9"/>
      <c r="O10285" s="9"/>
      <c r="P10285" s="9"/>
      <c r="R10285" s="9"/>
      <c r="U10285" s="9"/>
    </row>
    <row r="10286" spans="3:21">
      <c r="C10286" s="9"/>
      <c r="F10286" s="9"/>
      <c r="G10286" s="9"/>
      <c r="I10286" s="9"/>
      <c r="L10286" s="9"/>
      <c r="O10286" s="9"/>
      <c r="P10286" s="9"/>
      <c r="R10286" s="9"/>
      <c r="U10286" s="9"/>
    </row>
    <row r="10287" spans="3:21">
      <c r="C10287" s="9"/>
      <c r="F10287" s="9"/>
      <c r="G10287" s="9"/>
      <c r="I10287" s="9"/>
      <c r="L10287" s="9"/>
      <c r="O10287" s="9"/>
      <c r="P10287" s="9"/>
      <c r="R10287" s="9"/>
      <c r="U10287" s="9"/>
    </row>
    <row r="10288" spans="3:21">
      <c r="C10288" s="9"/>
      <c r="F10288" s="9"/>
      <c r="G10288" s="9"/>
      <c r="I10288" s="9"/>
      <c r="L10288" s="9"/>
      <c r="O10288" s="9"/>
      <c r="P10288" s="9"/>
      <c r="R10288" s="9"/>
      <c r="U10288" s="9"/>
    </row>
    <row r="10289" spans="3:21">
      <c r="C10289" s="9"/>
      <c r="F10289" s="9"/>
      <c r="G10289" s="9"/>
      <c r="I10289" s="9"/>
      <c r="L10289" s="9"/>
      <c r="O10289" s="9"/>
      <c r="P10289" s="9"/>
      <c r="R10289" s="9"/>
      <c r="U10289" s="9"/>
    </row>
    <row r="10290" spans="3:21">
      <c r="C10290" s="9"/>
      <c r="F10290" s="9"/>
      <c r="G10290" s="9"/>
      <c r="I10290" s="9"/>
      <c r="L10290" s="9"/>
      <c r="O10290" s="9"/>
      <c r="P10290" s="9"/>
      <c r="R10290" s="9"/>
      <c r="U10290" s="9"/>
    </row>
    <row r="10291" spans="3:21">
      <c r="C10291" s="9"/>
      <c r="F10291" s="9"/>
      <c r="G10291" s="9"/>
      <c r="I10291" s="9"/>
      <c r="L10291" s="9"/>
      <c r="O10291" s="9"/>
      <c r="P10291" s="9"/>
      <c r="R10291" s="9"/>
      <c r="U10291" s="9"/>
    </row>
    <row r="10292" spans="3:21">
      <c r="C10292" s="9"/>
      <c r="F10292" s="9"/>
      <c r="G10292" s="9"/>
      <c r="I10292" s="9"/>
      <c r="L10292" s="9"/>
      <c r="O10292" s="9"/>
      <c r="P10292" s="9"/>
      <c r="R10292" s="9"/>
      <c r="U10292" s="9"/>
    </row>
    <row r="10293" spans="3:21">
      <c r="C10293" s="9"/>
      <c r="F10293" s="9"/>
      <c r="G10293" s="9"/>
      <c r="I10293" s="9"/>
      <c r="L10293" s="9"/>
      <c r="O10293" s="9"/>
      <c r="P10293" s="9"/>
      <c r="R10293" s="9"/>
      <c r="U10293" s="9"/>
    </row>
    <row r="10294" spans="3:21">
      <c r="C10294" s="9"/>
      <c r="F10294" s="9"/>
      <c r="G10294" s="9"/>
      <c r="I10294" s="9"/>
      <c r="L10294" s="9"/>
      <c r="O10294" s="9"/>
      <c r="P10294" s="9"/>
      <c r="R10294" s="9"/>
      <c r="U10294" s="9"/>
    </row>
    <row r="10295" spans="3:21">
      <c r="C10295" s="9"/>
      <c r="F10295" s="9"/>
      <c r="G10295" s="9"/>
      <c r="I10295" s="9"/>
      <c r="L10295" s="9"/>
      <c r="O10295" s="9"/>
      <c r="P10295" s="9"/>
      <c r="R10295" s="9"/>
      <c r="U10295" s="9"/>
    </row>
    <row r="10296" spans="3:21">
      <c r="C10296" s="9"/>
      <c r="F10296" s="9"/>
      <c r="G10296" s="9"/>
      <c r="I10296" s="9"/>
      <c r="L10296" s="9"/>
      <c r="O10296" s="9"/>
      <c r="P10296" s="9"/>
      <c r="R10296" s="9"/>
      <c r="U10296" s="9"/>
    </row>
    <row r="10297" spans="3:21">
      <c r="C10297" s="9"/>
      <c r="F10297" s="9"/>
      <c r="G10297" s="9"/>
      <c r="I10297" s="9"/>
      <c r="L10297" s="9"/>
      <c r="O10297" s="9"/>
      <c r="P10297" s="9"/>
      <c r="R10297" s="9"/>
      <c r="U10297" s="9"/>
    </row>
    <row r="10298" spans="3:21">
      <c r="C10298" s="9"/>
      <c r="F10298" s="9"/>
      <c r="G10298" s="9"/>
      <c r="I10298" s="9"/>
      <c r="L10298" s="9"/>
      <c r="O10298" s="9"/>
      <c r="P10298" s="9"/>
      <c r="R10298" s="9"/>
      <c r="U10298" s="9"/>
    </row>
    <row r="10299" spans="3:21">
      <c r="C10299" s="9"/>
      <c r="F10299" s="9"/>
      <c r="G10299" s="9"/>
      <c r="I10299" s="9"/>
      <c r="L10299" s="9"/>
      <c r="O10299" s="9"/>
      <c r="P10299" s="9"/>
      <c r="R10299" s="9"/>
      <c r="U10299" s="9"/>
    </row>
    <row r="10300" spans="3:21">
      <c r="C10300" s="9"/>
      <c r="F10300" s="9"/>
      <c r="G10300" s="9"/>
      <c r="I10300" s="9"/>
      <c r="L10300" s="9"/>
      <c r="O10300" s="9"/>
      <c r="P10300" s="9"/>
      <c r="R10300" s="9"/>
      <c r="U10300" s="9"/>
    </row>
    <row r="10301" spans="3:21">
      <c r="C10301" s="9"/>
      <c r="F10301" s="9"/>
      <c r="G10301" s="9"/>
      <c r="I10301" s="9"/>
      <c r="L10301" s="9"/>
      <c r="O10301" s="9"/>
      <c r="P10301" s="9"/>
      <c r="R10301" s="9"/>
      <c r="U10301" s="9"/>
    </row>
    <row r="10302" spans="3:21">
      <c r="C10302" s="9"/>
      <c r="F10302" s="9"/>
      <c r="G10302" s="9"/>
      <c r="I10302" s="9"/>
      <c r="L10302" s="9"/>
      <c r="O10302" s="9"/>
      <c r="P10302" s="9"/>
      <c r="R10302" s="9"/>
      <c r="U10302" s="9"/>
    </row>
    <row r="10303" spans="3:21">
      <c r="C10303" s="9"/>
      <c r="F10303" s="9"/>
      <c r="G10303" s="9"/>
      <c r="I10303" s="9"/>
      <c r="L10303" s="9"/>
      <c r="O10303" s="9"/>
      <c r="P10303" s="9"/>
      <c r="R10303" s="9"/>
      <c r="U10303" s="9"/>
    </row>
    <row r="10304" spans="3:21">
      <c r="C10304" s="9"/>
      <c r="F10304" s="9"/>
      <c r="G10304" s="9"/>
      <c r="I10304" s="9"/>
      <c r="L10304" s="9"/>
      <c r="O10304" s="9"/>
      <c r="P10304" s="9"/>
      <c r="R10304" s="9"/>
      <c r="U10304" s="9"/>
    </row>
    <row r="10305" spans="3:21">
      <c r="C10305" s="9"/>
      <c r="F10305" s="9"/>
      <c r="G10305" s="9"/>
      <c r="I10305" s="9"/>
      <c r="L10305" s="9"/>
      <c r="O10305" s="9"/>
      <c r="P10305" s="9"/>
      <c r="R10305" s="9"/>
      <c r="U10305" s="9"/>
    </row>
    <row r="10306" spans="3:21">
      <c r="C10306" s="9"/>
      <c r="F10306" s="9"/>
      <c r="G10306" s="9"/>
      <c r="I10306" s="9"/>
      <c r="L10306" s="9"/>
      <c r="O10306" s="9"/>
      <c r="P10306" s="9"/>
      <c r="R10306" s="9"/>
      <c r="U10306" s="9"/>
    </row>
    <row r="10307" spans="3:21">
      <c r="C10307" s="9"/>
      <c r="F10307" s="9"/>
      <c r="G10307" s="9"/>
      <c r="I10307" s="9"/>
      <c r="L10307" s="9"/>
      <c r="O10307" s="9"/>
      <c r="P10307" s="9"/>
      <c r="R10307" s="9"/>
      <c r="U10307" s="9"/>
    </row>
    <row r="10308" spans="3:21">
      <c r="C10308" s="9"/>
      <c r="F10308" s="9"/>
      <c r="G10308" s="9"/>
      <c r="I10308" s="9"/>
      <c r="L10308" s="9"/>
      <c r="O10308" s="9"/>
      <c r="P10308" s="9"/>
      <c r="R10308" s="9"/>
      <c r="U10308" s="9"/>
    </row>
    <row r="10309" spans="3:21">
      <c r="C10309" s="9"/>
      <c r="F10309" s="9"/>
      <c r="G10309" s="9"/>
      <c r="I10309" s="9"/>
      <c r="L10309" s="9"/>
      <c r="O10309" s="9"/>
      <c r="P10309" s="9"/>
      <c r="R10309" s="9"/>
      <c r="U10309" s="9"/>
    </row>
    <row r="10310" spans="3:21">
      <c r="C10310" s="9"/>
      <c r="F10310" s="9"/>
      <c r="G10310" s="9"/>
      <c r="I10310" s="9"/>
      <c r="L10310" s="9"/>
      <c r="O10310" s="9"/>
      <c r="P10310" s="9"/>
      <c r="R10310" s="9"/>
      <c r="U10310" s="9"/>
    </row>
    <row r="10311" spans="3:21">
      <c r="C10311" s="9"/>
      <c r="F10311" s="9"/>
      <c r="G10311" s="9"/>
      <c r="I10311" s="9"/>
      <c r="L10311" s="9"/>
      <c r="O10311" s="9"/>
      <c r="P10311" s="9"/>
      <c r="R10311" s="9"/>
      <c r="U10311" s="9"/>
    </row>
    <row r="10312" spans="3:21">
      <c r="C10312" s="9"/>
      <c r="F10312" s="9"/>
      <c r="G10312" s="9"/>
      <c r="I10312" s="9"/>
      <c r="L10312" s="9"/>
      <c r="O10312" s="9"/>
      <c r="P10312" s="9"/>
      <c r="R10312" s="9"/>
      <c r="U10312" s="9"/>
    </row>
    <row r="10313" spans="3:21">
      <c r="C10313" s="9"/>
      <c r="F10313" s="9"/>
      <c r="G10313" s="9"/>
      <c r="I10313" s="9"/>
      <c r="L10313" s="9"/>
      <c r="O10313" s="9"/>
      <c r="P10313" s="9"/>
      <c r="R10313" s="9"/>
      <c r="U10313" s="9"/>
    </row>
    <row r="10314" spans="3:21">
      <c r="C10314" s="9"/>
      <c r="F10314" s="9"/>
      <c r="G10314" s="9"/>
      <c r="I10314" s="9"/>
      <c r="L10314" s="9"/>
      <c r="O10314" s="9"/>
      <c r="P10314" s="9"/>
      <c r="R10314" s="9"/>
      <c r="U10314" s="9"/>
    </row>
    <row r="10315" spans="3:21">
      <c r="C10315" s="9"/>
      <c r="F10315" s="9"/>
      <c r="G10315" s="9"/>
      <c r="I10315" s="9"/>
      <c r="L10315" s="9"/>
      <c r="O10315" s="9"/>
      <c r="P10315" s="9"/>
      <c r="R10315" s="9"/>
      <c r="U10315" s="9"/>
    </row>
    <row r="10316" spans="3:21">
      <c r="C10316" s="9"/>
      <c r="F10316" s="9"/>
      <c r="G10316" s="9"/>
      <c r="I10316" s="9"/>
      <c r="L10316" s="9"/>
      <c r="O10316" s="9"/>
      <c r="P10316" s="9"/>
      <c r="R10316" s="9"/>
      <c r="U10316" s="9"/>
    </row>
    <row r="10317" spans="3:21">
      <c r="C10317" s="9"/>
      <c r="F10317" s="9"/>
      <c r="G10317" s="9"/>
      <c r="I10317" s="9"/>
      <c r="L10317" s="9"/>
      <c r="O10317" s="9"/>
      <c r="P10317" s="9"/>
      <c r="R10317" s="9"/>
      <c r="U10317" s="9"/>
    </row>
    <row r="10318" spans="3:21">
      <c r="C10318" s="9"/>
      <c r="F10318" s="9"/>
      <c r="G10318" s="9"/>
      <c r="I10318" s="9"/>
      <c r="L10318" s="9"/>
      <c r="O10318" s="9"/>
      <c r="P10318" s="9"/>
      <c r="R10318" s="9"/>
      <c r="U10318" s="9"/>
    </row>
    <row r="10319" spans="3:21">
      <c r="C10319" s="9"/>
      <c r="F10319" s="9"/>
      <c r="G10319" s="9"/>
      <c r="I10319" s="9"/>
      <c r="L10319" s="9"/>
      <c r="O10319" s="9"/>
      <c r="P10319" s="9"/>
      <c r="R10319" s="9"/>
      <c r="U10319" s="9"/>
    </row>
    <row r="10320" spans="3:21">
      <c r="C10320" s="9"/>
      <c r="F10320" s="9"/>
      <c r="G10320" s="9"/>
      <c r="I10320" s="9"/>
      <c r="L10320" s="9"/>
      <c r="O10320" s="9"/>
      <c r="P10320" s="9"/>
      <c r="R10320" s="9"/>
      <c r="U10320" s="9"/>
    </row>
    <row r="10321" spans="3:21">
      <c r="C10321" s="9"/>
      <c r="F10321" s="9"/>
      <c r="G10321" s="9"/>
      <c r="I10321" s="9"/>
      <c r="L10321" s="9"/>
      <c r="O10321" s="9"/>
      <c r="P10321" s="9"/>
      <c r="R10321" s="9"/>
      <c r="U10321" s="9"/>
    </row>
    <row r="10322" spans="3:21">
      <c r="C10322" s="9"/>
      <c r="F10322" s="9"/>
      <c r="G10322" s="9"/>
      <c r="I10322" s="9"/>
      <c r="L10322" s="9"/>
      <c r="O10322" s="9"/>
      <c r="P10322" s="9"/>
      <c r="R10322" s="9"/>
      <c r="U10322" s="9"/>
    </row>
    <row r="10323" spans="3:21">
      <c r="C10323" s="9"/>
      <c r="F10323" s="9"/>
      <c r="G10323" s="9"/>
      <c r="I10323" s="9"/>
      <c r="L10323" s="9"/>
      <c r="O10323" s="9"/>
      <c r="P10323" s="9"/>
      <c r="R10323" s="9"/>
      <c r="U10323" s="9"/>
    </row>
    <row r="10324" spans="3:21">
      <c r="C10324" s="9"/>
      <c r="F10324" s="9"/>
      <c r="G10324" s="9"/>
      <c r="I10324" s="9"/>
      <c r="L10324" s="9"/>
      <c r="O10324" s="9"/>
      <c r="P10324" s="9"/>
      <c r="R10324" s="9"/>
      <c r="U10324" s="9"/>
    </row>
    <row r="10325" spans="3:21">
      <c r="C10325" s="9"/>
      <c r="F10325" s="9"/>
      <c r="G10325" s="9"/>
      <c r="I10325" s="9"/>
      <c r="L10325" s="9"/>
      <c r="O10325" s="9"/>
      <c r="P10325" s="9"/>
      <c r="R10325" s="9"/>
      <c r="U10325" s="9"/>
    </row>
    <row r="10326" spans="3:21">
      <c r="C10326" s="9"/>
      <c r="F10326" s="9"/>
      <c r="G10326" s="9"/>
      <c r="I10326" s="9"/>
      <c r="L10326" s="9"/>
      <c r="O10326" s="9"/>
      <c r="P10326" s="9"/>
      <c r="R10326" s="9"/>
      <c r="U10326" s="9"/>
    </row>
    <row r="10327" spans="3:21">
      <c r="C10327" s="9"/>
      <c r="F10327" s="9"/>
      <c r="G10327" s="9"/>
      <c r="I10327" s="9"/>
      <c r="L10327" s="9"/>
      <c r="O10327" s="9"/>
      <c r="P10327" s="9"/>
      <c r="R10327" s="9"/>
      <c r="U10327" s="9"/>
    </row>
    <row r="10328" spans="3:21">
      <c r="C10328" s="9"/>
      <c r="F10328" s="9"/>
      <c r="G10328" s="9"/>
      <c r="I10328" s="9"/>
      <c r="L10328" s="9"/>
      <c r="O10328" s="9"/>
      <c r="P10328" s="9"/>
      <c r="R10328" s="9"/>
      <c r="U10328" s="9"/>
    </row>
    <row r="10329" spans="3:21">
      <c r="C10329" s="9"/>
      <c r="F10329" s="9"/>
      <c r="G10329" s="9"/>
      <c r="I10329" s="9"/>
      <c r="L10329" s="9"/>
      <c r="O10329" s="9"/>
      <c r="P10329" s="9"/>
      <c r="R10329" s="9"/>
      <c r="U10329" s="9"/>
    </row>
    <row r="10330" spans="3:21">
      <c r="C10330" s="9"/>
      <c r="F10330" s="9"/>
      <c r="G10330" s="9"/>
      <c r="I10330" s="9"/>
      <c r="L10330" s="9"/>
      <c r="O10330" s="9"/>
      <c r="P10330" s="9"/>
      <c r="R10330" s="9"/>
      <c r="U10330" s="9"/>
    </row>
    <row r="10331" spans="3:21">
      <c r="C10331" s="9"/>
      <c r="F10331" s="9"/>
      <c r="G10331" s="9"/>
      <c r="I10331" s="9"/>
      <c r="L10331" s="9"/>
      <c r="O10331" s="9"/>
      <c r="P10331" s="9"/>
      <c r="R10331" s="9"/>
      <c r="U10331" s="9"/>
    </row>
    <row r="10332" spans="3:21">
      <c r="C10332" s="9"/>
      <c r="F10332" s="9"/>
      <c r="G10332" s="9"/>
      <c r="I10332" s="9"/>
      <c r="L10332" s="9"/>
      <c r="O10332" s="9"/>
      <c r="P10332" s="9"/>
      <c r="R10332" s="9"/>
      <c r="U10332" s="9"/>
    </row>
    <row r="10333" spans="3:21">
      <c r="C10333" s="9"/>
      <c r="F10333" s="9"/>
      <c r="G10333" s="9"/>
      <c r="I10333" s="9"/>
      <c r="L10333" s="9"/>
      <c r="O10333" s="9"/>
      <c r="P10333" s="9"/>
      <c r="R10333" s="9"/>
      <c r="U10333" s="9"/>
    </row>
    <row r="10334" spans="3:21">
      <c r="C10334" s="9"/>
      <c r="F10334" s="9"/>
      <c r="G10334" s="9"/>
      <c r="I10334" s="9"/>
      <c r="L10334" s="9"/>
      <c r="O10334" s="9"/>
      <c r="P10334" s="9"/>
      <c r="R10334" s="9"/>
      <c r="U10334" s="9"/>
    </row>
    <row r="10335" spans="3:21">
      <c r="C10335" s="9"/>
      <c r="F10335" s="9"/>
      <c r="G10335" s="9"/>
      <c r="I10335" s="9"/>
      <c r="L10335" s="9"/>
      <c r="O10335" s="9"/>
      <c r="P10335" s="9"/>
      <c r="R10335" s="9"/>
      <c r="U10335" s="9"/>
    </row>
    <row r="10336" spans="3:21">
      <c r="C10336" s="9"/>
      <c r="F10336" s="9"/>
      <c r="G10336" s="9"/>
      <c r="I10336" s="9"/>
      <c r="L10336" s="9"/>
      <c r="O10336" s="9"/>
      <c r="P10336" s="9"/>
      <c r="R10336" s="9"/>
      <c r="U10336" s="9"/>
    </row>
    <row r="10337" spans="3:21">
      <c r="C10337" s="9"/>
      <c r="F10337" s="9"/>
      <c r="G10337" s="9"/>
      <c r="I10337" s="9"/>
      <c r="L10337" s="9"/>
      <c r="O10337" s="9"/>
      <c r="P10337" s="9"/>
      <c r="R10337" s="9"/>
      <c r="U10337" s="9"/>
    </row>
    <row r="10338" spans="3:21">
      <c r="C10338" s="9"/>
      <c r="F10338" s="9"/>
      <c r="G10338" s="9"/>
      <c r="I10338" s="9"/>
      <c r="L10338" s="9"/>
      <c r="O10338" s="9"/>
      <c r="P10338" s="9"/>
      <c r="R10338" s="9"/>
      <c r="U10338" s="9"/>
    </row>
    <row r="10339" spans="3:21">
      <c r="C10339" s="9"/>
      <c r="F10339" s="9"/>
      <c r="G10339" s="9"/>
      <c r="I10339" s="9"/>
      <c r="L10339" s="9"/>
      <c r="O10339" s="9"/>
      <c r="P10339" s="9"/>
      <c r="R10339" s="9"/>
      <c r="U10339" s="9"/>
    </row>
    <row r="10340" spans="3:21">
      <c r="C10340" s="9"/>
      <c r="F10340" s="9"/>
      <c r="G10340" s="9"/>
      <c r="I10340" s="9"/>
      <c r="L10340" s="9"/>
      <c r="O10340" s="9"/>
      <c r="P10340" s="9"/>
      <c r="R10340" s="9"/>
      <c r="U10340" s="9"/>
    </row>
    <row r="10341" spans="3:21">
      <c r="C10341" s="9"/>
      <c r="F10341" s="9"/>
      <c r="G10341" s="9"/>
      <c r="I10341" s="9"/>
      <c r="L10341" s="9"/>
      <c r="O10341" s="9"/>
      <c r="P10341" s="9"/>
      <c r="R10341" s="9"/>
      <c r="U10341" s="9"/>
    </row>
    <row r="10342" spans="3:21">
      <c r="C10342" s="9"/>
      <c r="F10342" s="9"/>
      <c r="G10342" s="9"/>
      <c r="I10342" s="9"/>
      <c r="L10342" s="9"/>
      <c r="O10342" s="9"/>
      <c r="P10342" s="9"/>
      <c r="R10342" s="9"/>
      <c r="U10342" s="9"/>
    </row>
    <row r="10343" spans="3:21">
      <c r="C10343" s="9"/>
      <c r="F10343" s="9"/>
      <c r="G10343" s="9"/>
      <c r="I10343" s="9"/>
      <c r="L10343" s="9"/>
      <c r="O10343" s="9"/>
      <c r="P10343" s="9"/>
      <c r="R10343" s="9"/>
      <c r="U10343" s="9"/>
    </row>
    <row r="10344" spans="3:21">
      <c r="C10344" s="9"/>
      <c r="F10344" s="9"/>
      <c r="G10344" s="9"/>
      <c r="I10344" s="9"/>
      <c r="L10344" s="9"/>
      <c r="O10344" s="9"/>
      <c r="P10344" s="9"/>
      <c r="R10344" s="9"/>
      <c r="U10344" s="9"/>
    </row>
    <row r="10345" spans="3:21">
      <c r="C10345" s="9"/>
      <c r="F10345" s="9"/>
      <c r="G10345" s="9"/>
      <c r="I10345" s="9"/>
      <c r="L10345" s="9"/>
      <c r="O10345" s="9"/>
      <c r="P10345" s="9"/>
      <c r="R10345" s="9"/>
      <c r="U10345" s="9"/>
    </row>
    <row r="10346" spans="3:21">
      <c r="C10346" s="9"/>
      <c r="F10346" s="9"/>
      <c r="G10346" s="9"/>
      <c r="I10346" s="9"/>
      <c r="L10346" s="9"/>
      <c r="O10346" s="9"/>
      <c r="P10346" s="9"/>
      <c r="R10346" s="9"/>
      <c r="U10346" s="9"/>
    </row>
    <row r="10347" spans="3:21">
      <c r="C10347" s="9"/>
      <c r="F10347" s="9"/>
      <c r="G10347" s="9"/>
      <c r="I10347" s="9"/>
      <c r="L10347" s="9"/>
      <c r="O10347" s="9"/>
      <c r="P10347" s="9"/>
      <c r="R10347" s="9"/>
      <c r="U10347" s="9"/>
    </row>
    <row r="10348" spans="3:21">
      <c r="C10348" s="9"/>
      <c r="F10348" s="9"/>
      <c r="G10348" s="9"/>
      <c r="I10348" s="9"/>
      <c r="L10348" s="9"/>
      <c r="O10348" s="9"/>
      <c r="P10348" s="9"/>
      <c r="R10348" s="9"/>
      <c r="U10348" s="9"/>
    </row>
    <row r="10349" spans="3:21">
      <c r="C10349" s="9"/>
      <c r="F10349" s="9"/>
      <c r="G10349" s="9"/>
      <c r="I10349" s="9"/>
      <c r="L10349" s="9"/>
      <c r="O10349" s="9"/>
      <c r="P10349" s="9"/>
      <c r="R10349" s="9"/>
      <c r="U10349" s="9"/>
    </row>
    <row r="10350" spans="3:21">
      <c r="C10350" s="9"/>
      <c r="F10350" s="9"/>
      <c r="G10350" s="9"/>
      <c r="I10350" s="9"/>
      <c r="L10350" s="9"/>
      <c r="O10350" s="9"/>
      <c r="P10350" s="9"/>
      <c r="R10350" s="9"/>
      <c r="U10350" s="9"/>
    </row>
    <row r="10351" spans="3:21">
      <c r="C10351" s="9"/>
      <c r="F10351" s="9"/>
      <c r="G10351" s="9"/>
      <c r="I10351" s="9"/>
      <c r="L10351" s="9"/>
      <c r="O10351" s="9"/>
      <c r="P10351" s="9"/>
      <c r="R10351" s="9"/>
      <c r="U10351" s="9"/>
    </row>
    <row r="10352" spans="3:21">
      <c r="C10352" s="9"/>
      <c r="F10352" s="9"/>
      <c r="G10352" s="9"/>
      <c r="I10352" s="9"/>
      <c r="L10352" s="9"/>
      <c r="O10352" s="9"/>
      <c r="P10352" s="9"/>
      <c r="R10352" s="9"/>
      <c r="U10352" s="9"/>
    </row>
    <row r="10353" spans="3:21">
      <c r="C10353" s="9"/>
      <c r="F10353" s="9"/>
      <c r="G10353" s="9"/>
      <c r="I10353" s="9"/>
      <c r="L10353" s="9"/>
      <c r="O10353" s="9"/>
      <c r="P10353" s="9"/>
      <c r="R10353" s="9"/>
      <c r="U10353" s="9"/>
    </row>
    <row r="10354" spans="3:21">
      <c r="C10354" s="9"/>
      <c r="F10354" s="9"/>
      <c r="G10354" s="9"/>
      <c r="I10354" s="9"/>
      <c r="L10354" s="9"/>
      <c r="O10354" s="9"/>
      <c r="P10354" s="9"/>
      <c r="R10354" s="9"/>
      <c r="U10354" s="9"/>
    </row>
    <row r="10355" spans="3:21">
      <c r="C10355" s="9"/>
      <c r="F10355" s="9"/>
      <c r="G10355" s="9"/>
      <c r="I10355" s="9"/>
      <c r="L10355" s="9"/>
      <c r="O10355" s="9"/>
      <c r="P10355" s="9"/>
      <c r="R10355" s="9"/>
      <c r="U10355" s="9"/>
    </row>
    <row r="10356" spans="3:21">
      <c r="C10356" s="9"/>
      <c r="F10356" s="9"/>
      <c r="G10356" s="9"/>
      <c r="I10356" s="9"/>
      <c r="L10356" s="9"/>
      <c r="O10356" s="9"/>
      <c r="P10356" s="9"/>
      <c r="R10356" s="9"/>
      <c r="U10356" s="9"/>
    </row>
    <row r="10357" spans="3:21">
      <c r="C10357" s="9"/>
      <c r="F10357" s="9"/>
      <c r="G10357" s="9"/>
      <c r="I10357" s="9"/>
      <c r="L10357" s="9"/>
      <c r="O10357" s="9"/>
      <c r="P10357" s="9"/>
      <c r="R10357" s="9"/>
      <c r="U10357" s="9"/>
    </row>
    <row r="10358" spans="3:21">
      <c r="C10358" s="9"/>
      <c r="F10358" s="9"/>
      <c r="G10358" s="9"/>
      <c r="I10358" s="9"/>
      <c r="L10358" s="9"/>
      <c r="O10358" s="9"/>
      <c r="P10358" s="9"/>
      <c r="R10358" s="9"/>
      <c r="U10358" s="9"/>
    </row>
    <row r="10359" spans="3:21">
      <c r="C10359" s="9"/>
      <c r="F10359" s="9"/>
      <c r="G10359" s="9"/>
      <c r="I10359" s="9"/>
      <c r="L10359" s="9"/>
      <c r="O10359" s="9"/>
      <c r="P10359" s="9"/>
      <c r="R10359" s="9"/>
      <c r="U10359" s="9"/>
    </row>
    <row r="10360" spans="3:21">
      <c r="C10360" s="9"/>
      <c r="F10360" s="9"/>
      <c r="G10360" s="9"/>
      <c r="I10360" s="9"/>
      <c r="L10360" s="9"/>
      <c r="O10360" s="9"/>
      <c r="P10360" s="9"/>
      <c r="R10360" s="9"/>
      <c r="U10360" s="9"/>
    </row>
    <row r="10361" spans="3:21">
      <c r="C10361" s="9"/>
      <c r="F10361" s="9"/>
      <c r="G10361" s="9"/>
      <c r="I10361" s="9"/>
      <c r="L10361" s="9"/>
      <c r="O10361" s="9"/>
      <c r="P10361" s="9"/>
      <c r="R10361" s="9"/>
      <c r="U10361" s="9"/>
    </row>
    <row r="10362" spans="3:21">
      <c r="C10362" s="9"/>
      <c r="F10362" s="9"/>
      <c r="G10362" s="9"/>
      <c r="I10362" s="9"/>
      <c r="L10362" s="9"/>
      <c r="O10362" s="9"/>
      <c r="P10362" s="9"/>
      <c r="R10362" s="9"/>
      <c r="U10362" s="9"/>
    </row>
    <row r="10363" spans="3:21">
      <c r="C10363" s="9"/>
      <c r="F10363" s="9"/>
      <c r="G10363" s="9"/>
      <c r="I10363" s="9"/>
      <c r="L10363" s="9"/>
      <c r="O10363" s="9"/>
      <c r="P10363" s="9"/>
      <c r="R10363" s="9"/>
      <c r="U10363" s="9"/>
    </row>
    <row r="10364" spans="3:21">
      <c r="C10364" s="9"/>
      <c r="F10364" s="9"/>
      <c r="G10364" s="9"/>
      <c r="I10364" s="9"/>
      <c r="L10364" s="9"/>
      <c r="O10364" s="9"/>
      <c r="P10364" s="9"/>
      <c r="R10364" s="9"/>
      <c r="U10364" s="9"/>
    </row>
    <row r="10365" spans="3:21">
      <c r="C10365" s="9"/>
      <c r="F10365" s="9"/>
      <c r="G10365" s="9"/>
      <c r="I10365" s="9"/>
      <c r="L10365" s="9"/>
      <c r="O10365" s="9"/>
      <c r="P10365" s="9"/>
      <c r="R10365" s="9"/>
      <c r="U10365" s="9"/>
    </row>
    <row r="10366" spans="3:21">
      <c r="C10366" s="9"/>
      <c r="F10366" s="9"/>
      <c r="G10366" s="9"/>
      <c r="I10366" s="9"/>
      <c r="L10366" s="9"/>
      <c r="O10366" s="9"/>
      <c r="P10366" s="9"/>
      <c r="R10366" s="9"/>
      <c r="U10366" s="9"/>
    </row>
    <row r="10367" spans="3:21">
      <c r="C10367" s="9"/>
      <c r="F10367" s="9"/>
      <c r="G10367" s="9"/>
      <c r="I10367" s="9"/>
      <c r="L10367" s="9"/>
      <c r="O10367" s="9"/>
      <c r="P10367" s="9"/>
      <c r="R10367" s="9"/>
      <c r="U10367" s="9"/>
    </row>
    <row r="10368" spans="3:21">
      <c r="C10368" s="9"/>
      <c r="F10368" s="9"/>
      <c r="G10368" s="9"/>
      <c r="I10368" s="9"/>
      <c r="L10368" s="9"/>
      <c r="O10368" s="9"/>
      <c r="P10368" s="9"/>
      <c r="R10368" s="9"/>
      <c r="U10368" s="9"/>
    </row>
    <row r="10369" spans="3:21">
      <c r="C10369" s="9"/>
      <c r="F10369" s="9"/>
      <c r="G10369" s="9"/>
      <c r="I10369" s="9"/>
      <c r="L10369" s="9"/>
      <c r="O10369" s="9"/>
      <c r="P10369" s="9"/>
      <c r="R10369" s="9"/>
      <c r="U10369" s="9"/>
    </row>
    <row r="10370" spans="3:21">
      <c r="C10370" s="9"/>
      <c r="F10370" s="9"/>
      <c r="G10370" s="9"/>
      <c r="I10370" s="9"/>
      <c r="L10370" s="9"/>
      <c r="O10370" s="9"/>
      <c r="P10370" s="9"/>
      <c r="R10370" s="9"/>
      <c r="U10370" s="9"/>
    </row>
    <row r="10371" spans="3:21">
      <c r="C10371" s="9"/>
      <c r="F10371" s="9"/>
      <c r="G10371" s="9"/>
      <c r="I10371" s="9"/>
      <c r="L10371" s="9"/>
      <c r="O10371" s="9"/>
      <c r="P10371" s="9"/>
      <c r="R10371" s="9"/>
      <c r="U10371" s="9"/>
    </row>
    <row r="10372" spans="3:21">
      <c r="C10372" s="9"/>
      <c r="F10372" s="9"/>
      <c r="G10372" s="9"/>
      <c r="I10372" s="9"/>
      <c r="L10372" s="9"/>
      <c r="O10372" s="9"/>
      <c r="P10372" s="9"/>
      <c r="R10372" s="9"/>
      <c r="U10372" s="9"/>
    </row>
    <row r="10373" spans="3:21">
      <c r="C10373" s="9"/>
      <c r="F10373" s="9"/>
      <c r="G10373" s="9"/>
      <c r="I10373" s="9"/>
      <c r="L10373" s="9"/>
      <c r="O10373" s="9"/>
      <c r="P10373" s="9"/>
      <c r="R10373" s="9"/>
      <c r="U10373" s="9"/>
    </row>
    <row r="10374" spans="3:21">
      <c r="C10374" s="9"/>
      <c r="F10374" s="9"/>
      <c r="G10374" s="9"/>
      <c r="I10374" s="9"/>
      <c r="L10374" s="9"/>
      <c r="O10374" s="9"/>
      <c r="P10374" s="9"/>
      <c r="R10374" s="9"/>
      <c r="U10374" s="9"/>
    </row>
    <row r="10375" spans="3:21">
      <c r="C10375" s="9"/>
      <c r="F10375" s="9"/>
      <c r="G10375" s="9"/>
      <c r="I10375" s="9"/>
      <c r="L10375" s="9"/>
      <c r="O10375" s="9"/>
      <c r="P10375" s="9"/>
      <c r="R10375" s="9"/>
      <c r="U10375" s="9"/>
    </row>
    <row r="10376" spans="3:21">
      <c r="C10376" s="9"/>
      <c r="F10376" s="9"/>
      <c r="G10376" s="9"/>
      <c r="I10376" s="9"/>
      <c r="L10376" s="9"/>
      <c r="O10376" s="9"/>
      <c r="P10376" s="9"/>
      <c r="R10376" s="9"/>
      <c r="U10376" s="9"/>
    </row>
    <row r="10377" spans="3:21">
      <c r="C10377" s="9"/>
      <c r="F10377" s="9"/>
      <c r="G10377" s="9"/>
      <c r="I10377" s="9"/>
      <c r="L10377" s="9"/>
      <c r="O10377" s="9"/>
      <c r="P10377" s="9"/>
      <c r="R10377" s="9"/>
      <c r="U10377" s="9"/>
    </row>
    <row r="10378" spans="3:21">
      <c r="C10378" s="9"/>
      <c r="F10378" s="9"/>
      <c r="G10378" s="9"/>
      <c r="I10378" s="9"/>
      <c r="L10378" s="9"/>
      <c r="O10378" s="9"/>
      <c r="P10378" s="9"/>
      <c r="R10378" s="9"/>
      <c r="U10378" s="9"/>
    </row>
    <row r="10379" spans="3:21">
      <c r="C10379" s="9"/>
      <c r="F10379" s="9"/>
      <c r="G10379" s="9"/>
      <c r="I10379" s="9"/>
      <c r="L10379" s="9"/>
      <c r="O10379" s="9"/>
      <c r="P10379" s="9"/>
      <c r="R10379" s="9"/>
      <c r="U10379" s="9"/>
    </row>
    <row r="10380" spans="3:21">
      <c r="C10380" s="9"/>
      <c r="F10380" s="9"/>
      <c r="G10380" s="9"/>
      <c r="I10380" s="9"/>
      <c r="L10380" s="9"/>
      <c r="O10380" s="9"/>
      <c r="P10380" s="9"/>
      <c r="R10380" s="9"/>
      <c r="U10380" s="9"/>
    </row>
    <row r="10381" spans="3:21">
      <c r="C10381" s="9"/>
      <c r="F10381" s="9"/>
      <c r="G10381" s="9"/>
      <c r="I10381" s="9"/>
      <c r="L10381" s="9"/>
      <c r="O10381" s="9"/>
      <c r="P10381" s="9"/>
      <c r="R10381" s="9"/>
      <c r="U10381" s="9"/>
    </row>
    <row r="10382" spans="3:21">
      <c r="C10382" s="9"/>
      <c r="F10382" s="9"/>
      <c r="G10382" s="9"/>
      <c r="I10382" s="9"/>
      <c r="L10382" s="9"/>
      <c r="O10382" s="9"/>
      <c r="P10382" s="9"/>
      <c r="R10382" s="9"/>
      <c r="U10382" s="9"/>
    </row>
    <row r="10383" spans="3:21">
      <c r="C10383" s="9"/>
      <c r="F10383" s="9"/>
      <c r="G10383" s="9"/>
      <c r="I10383" s="9"/>
      <c r="L10383" s="9"/>
      <c r="O10383" s="9"/>
      <c r="P10383" s="9"/>
      <c r="R10383" s="9"/>
      <c r="U10383" s="9"/>
    </row>
    <row r="10384" spans="3:21">
      <c r="C10384" s="9"/>
      <c r="F10384" s="9"/>
      <c r="G10384" s="9"/>
      <c r="I10384" s="9"/>
      <c r="L10384" s="9"/>
      <c r="O10384" s="9"/>
      <c r="P10384" s="9"/>
      <c r="R10384" s="9"/>
      <c r="U10384" s="9"/>
    </row>
    <row r="10385" spans="3:21">
      <c r="C10385" s="9"/>
      <c r="F10385" s="9"/>
      <c r="G10385" s="9"/>
      <c r="I10385" s="9"/>
      <c r="L10385" s="9"/>
      <c r="O10385" s="9"/>
      <c r="P10385" s="9"/>
      <c r="R10385" s="9"/>
      <c r="U10385" s="9"/>
    </row>
    <row r="10386" spans="3:21">
      <c r="C10386" s="9"/>
      <c r="F10386" s="9"/>
      <c r="G10386" s="9"/>
      <c r="I10386" s="9"/>
      <c r="L10386" s="9"/>
      <c r="O10386" s="9"/>
      <c r="P10386" s="9"/>
      <c r="R10386" s="9"/>
      <c r="U10386" s="9"/>
    </row>
    <row r="10387" spans="3:21">
      <c r="C10387" s="9"/>
      <c r="F10387" s="9"/>
      <c r="G10387" s="9"/>
      <c r="I10387" s="9"/>
      <c r="L10387" s="9"/>
      <c r="O10387" s="9"/>
      <c r="P10387" s="9"/>
      <c r="R10387" s="9"/>
      <c r="U10387" s="9"/>
    </row>
    <row r="10388" spans="3:21">
      <c r="C10388" s="9"/>
      <c r="F10388" s="9"/>
      <c r="G10388" s="9"/>
      <c r="I10388" s="9"/>
      <c r="L10388" s="9"/>
      <c r="O10388" s="9"/>
      <c r="P10388" s="9"/>
      <c r="R10388" s="9"/>
      <c r="U10388" s="9"/>
    </row>
    <row r="10389" spans="3:21">
      <c r="C10389" s="9"/>
      <c r="F10389" s="9"/>
      <c r="G10389" s="9"/>
      <c r="I10389" s="9"/>
      <c r="L10389" s="9"/>
      <c r="O10389" s="9"/>
      <c r="P10389" s="9"/>
      <c r="R10389" s="9"/>
      <c r="U10389" s="9"/>
    </row>
    <row r="10390" spans="3:21">
      <c r="C10390" s="9"/>
      <c r="F10390" s="9"/>
      <c r="G10390" s="9"/>
      <c r="I10390" s="9"/>
      <c r="L10390" s="9"/>
      <c r="O10390" s="9"/>
      <c r="P10390" s="9"/>
      <c r="R10390" s="9"/>
      <c r="U10390" s="9"/>
    </row>
    <row r="10391" spans="3:21">
      <c r="C10391" s="9"/>
      <c r="F10391" s="9"/>
      <c r="G10391" s="9"/>
      <c r="I10391" s="9"/>
      <c r="L10391" s="9"/>
      <c r="O10391" s="9"/>
      <c r="P10391" s="9"/>
      <c r="R10391" s="9"/>
      <c r="U10391" s="9"/>
    </row>
    <row r="10392" spans="3:21">
      <c r="C10392" s="9"/>
      <c r="F10392" s="9"/>
      <c r="G10392" s="9"/>
      <c r="I10392" s="9"/>
      <c r="L10392" s="9"/>
      <c r="O10392" s="9"/>
      <c r="P10392" s="9"/>
      <c r="R10392" s="9"/>
      <c r="U10392" s="9"/>
    </row>
    <row r="10393" spans="3:21">
      <c r="C10393" s="9"/>
      <c r="F10393" s="9"/>
      <c r="G10393" s="9"/>
      <c r="I10393" s="9"/>
      <c r="L10393" s="9"/>
      <c r="O10393" s="9"/>
      <c r="P10393" s="9"/>
      <c r="R10393" s="9"/>
      <c r="U10393" s="9"/>
    </row>
    <row r="10394" spans="3:21">
      <c r="C10394" s="9"/>
      <c r="F10394" s="9"/>
      <c r="G10394" s="9"/>
      <c r="I10394" s="9"/>
      <c r="L10394" s="9"/>
      <c r="O10394" s="9"/>
      <c r="P10394" s="9"/>
      <c r="R10394" s="9"/>
      <c r="U10394" s="9"/>
    </row>
    <row r="10395" spans="3:21">
      <c r="C10395" s="9"/>
      <c r="F10395" s="9"/>
      <c r="G10395" s="9"/>
      <c r="I10395" s="9"/>
      <c r="L10395" s="9"/>
      <c r="O10395" s="9"/>
      <c r="P10395" s="9"/>
      <c r="R10395" s="9"/>
      <c r="U10395" s="9"/>
    </row>
    <row r="10396" spans="3:21">
      <c r="C10396" s="9"/>
      <c r="F10396" s="9"/>
      <c r="G10396" s="9"/>
      <c r="I10396" s="9"/>
      <c r="L10396" s="9"/>
      <c r="O10396" s="9"/>
      <c r="P10396" s="9"/>
      <c r="R10396" s="9"/>
      <c r="U10396" s="9"/>
    </row>
    <row r="10397" spans="3:21">
      <c r="C10397" s="9"/>
      <c r="F10397" s="9"/>
      <c r="G10397" s="9"/>
      <c r="I10397" s="9"/>
      <c r="L10397" s="9"/>
      <c r="O10397" s="9"/>
      <c r="P10397" s="9"/>
      <c r="R10397" s="9"/>
      <c r="U10397" s="9"/>
    </row>
    <row r="10398" spans="3:21">
      <c r="C10398" s="9"/>
      <c r="F10398" s="9"/>
      <c r="G10398" s="9"/>
      <c r="I10398" s="9"/>
      <c r="L10398" s="9"/>
      <c r="O10398" s="9"/>
      <c r="P10398" s="9"/>
      <c r="R10398" s="9"/>
      <c r="U10398" s="9"/>
    </row>
    <row r="10399" spans="3:21">
      <c r="C10399" s="9"/>
      <c r="F10399" s="9"/>
      <c r="G10399" s="9"/>
      <c r="I10399" s="9"/>
      <c r="L10399" s="9"/>
      <c r="O10399" s="9"/>
      <c r="P10399" s="9"/>
      <c r="R10399" s="9"/>
      <c r="U10399" s="9"/>
    </row>
    <row r="10400" spans="3:21">
      <c r="C10400" s="9"/>
      <c r="F10400" s="9"/>
      <c r="G10400" s="9"/>
      <c r="I10400" s="9"/>
      <c r="L10400" s="9"/>
      <c r="O10400" s="9"/>
      <c r="P10400" s="9"/>
      <c r="R10400" s="9"/>
      <c r="U10400" s="9"/>
    </row>
    <row r="10401" spans="3:21">
      <c r="C10401" s="9"/>
      <c r="F10401" s="9"/>
      <c r="G10401" s="9"/>
      <c r="I10401" s="9"/>
      <c r="L10401" s="9"/>
      <c r="O10401" s="9"/>
      <c r="P10401" s="9"/>
      <c r="R10401" s="9"/>
      <c r="U10401" s="9"/>
    </row>
    <row r="10402" spans="3:21">
      <c r="C10402" s="9"/>
      <c r="F10402" s="9"/>
      <c r="G10402" s="9"/>
      <c r="I10402" s="9"/>
      <c r="L10402" s="9"/>
      <c r="O10402" s="9"/>
      <c r="P10402" s="9"/>
      <c r="R10402" s="9"/>
      <c r="U10402" s="9"/>
    </row>
    <row r="10403" spans="3:21">
      <c r="C10403" s="9"/>
      <c r="F10403" s="9"/>
      <c r="G10403" s="9"/>
      <c r="I10403" s="9"/>
      <c r="L10403" s="9"/>
      <c r="O10403" s="9"/>
      <c r="P10403" s="9"/>
      <c r="R10403" s="9"/>
      <c r="U10403" s="9"/>
    </row>
    <row r="10404" spans="3:21">
      <c r="C10404" s="9"/>
      <c r="F10404" s="9"/>
      <c r="G10404" s="9"/>
      <c r="I10404" s="9"/>
      <c r="L10404" s="9"/>
      <c r="O10404" s="9"/>
      <c r="P10404" s="9"/>
      <c r="R10404" s="9"/>
      <c r="U10404" s="9"/>
    </row>
    <row r="10405" spans="3:21">
      <c r="C10405" s="9"/>
      <c r="F10405" s="9"/>
      <c r="G10405" s="9"/>
      <c r="I10405" s="9"/>
      <c r="L10405" s="9"/>
      <c r="O10405" s="9"/>
      <c r="P10405" s="9"/>
      <c r="R10405" s="9"/>
      <c r="U10405" s="9"/>
    </row>
    <row r="10406" spans="3:21">
      <c r="C10406" s="9"/>
      <c r="F10406" s="9"/>
      <c r="G10406" s="9"/>
      <c r="I10406" s="9"/>
      <c r="L10406" s="9"/>
      <c r="O10406" s="9"/>
      <c r="P10406" s="9"/>
      <c r="R10406" s="9"/>
      <c r="U10406" s="9"/>
    </row>
    <row r="10407" spans="3:21">
      <c r="C10407" s="9"/>
      <c r="F10407" s="9"/>
      <c r="G10407" s="9"/>
      <c r="I10407" s="9"/>
      <c r="L10407" s="9"/>
      <c r="O10407" s="9"/>
      <c r="P10407" s="9"/>
      <c r="R10407" s="9"/>
      <c r="U10407" s="9"/>
    </row>
    <row r="10408" spans="3:21">
      <c r="C10408" s="9"/>
      <c r="F10408" s="9"/>
      <c r="G10408" s="9"/>
      <c r="I10408" s="9"/>
      <c r="L10408" s="9"/>
      <c r="O10408" s="9"/>
      <c r="P10408" s="9"/>
      <c r="R10408" s="9"/>
      <c r="U10408" s="9"/>
    </row>
    <row r="10409" spans="3:21">
      <c r="C10409" s="9"/>
      <c r="F10409" s="9"/>
      <c r="G10409" s="9"/>
      <c r="I10409" s="9"/>
      <c r="L10409" s="9"/>
      <c r="O10409" s="9"/>
      <c r="P10409" s="9"/>
      <c r="R10409" s="9"/>
      <c r="U10409" s="9"/>
    </row>
    <row r="10410" spans="3:21">
      <c r="C10410" s="9"/>
      <c r="F10410" s="9"/>
      <c r="G10410" s="9"/>
      <c r="I10410" s="9"/>
      <c r="L10410" s="9"/>
      <c r="O10410" s="9"/>
      <c r="P10410" s="9"/>
      <c r="R10410" s="9"/>
      <c r="U10410" s="9"/>
    </row>
    <row r="10411" spans="3:21">
      <c r="C10411" s="9"/>
      <c r="F10411" s="9"/>
      <c r="G10411" s="9"/>
      <c r="I10411" s="9"/>
      <c r="L10411" s="9"/>
      <c r="O10411" s="9"/>
      <c r="P10411" s="9"/>
      <c r="R10411" s="9"/>
      <c r="U10411" s="9"/>
    </row>
    <row r="10412" spans="3:21">
      <c r="C10412" s="9"/>
      <c r="F10412" s="9"/>
      <c r="G10412" s="9"/>
      <c r="I10412" s="9"/>
      <c r="L10412" s="9"/>
      <c r="O10412" s="9"/>
      <c r="P10412" s="9"/>
      <c r="R10412" s="9"/>
      <c r="U10412" s="9"/>
    </row>
    <row r="10413" spans="3:21">
      <c r="C10413" s="9"/>
      <c r="F10413" s="9"/>
      <c r="G10413" s="9"/>
      <c r="I10413" s="9"/>
      <c r="L10413" s="9"/>
      <c r="O10413" s="9"/>
      <c r="P10413" s="9"/>
      <c r="R10413" s="9"/>
      <c r="U10413" s="9"/>
    </row>
    <row r="10414" spans="3:21">
      <c r="C10414" s="9"/>
      <c r="F10414" s="9"/>
      <c r="G10414" s="9"/>
      <c r="I10414" s="9"/>
      <c r="L10414" s="9"/>
      <c r="O10414" s="9"/>
      <c r="P10414" s="9"/>
      <c r="R10414" s="9"/>
      <c r="U10414" s="9"/>
    </row>
    <row r="10415" spans="3:21">
      <c r="C10415" s="9"/>
      <c r="F10415" s="9"/>
      <c r="G10415" s="9"/>
      <c r="I10415" s="9"/>
      <c r="L10415" s="9"/>
      <c r="O10415" s="9"/>
      <c r="P10415" s="9"/>
      <c r="R10415" s="9"/>
      <c r="U10415" s="9"/>
    </row>
    <row r="10416" spans="3:21">
      <c r="C10416" s="9"/>
      <c r="F10416" s="9"/>
      <c r="G10416" s="9"/>
      <c r="I10416" s="9"/>
      <c r="L10416" s="9"/>
      <c r="O10416" s="9"/>
      <c r="P10416" s="9"/>
      <c r="R10416" s="9"/>
      <c r="U10416" s="9"/>
    </row>
    <row r="10417" spans="3:21">
      <c r="C10417" s="9"/>
      <c r="F10417" s="9"/>
      <c r="G10417" s="9"/>
      <c r="I10417" s="9"/>
      <c r="L10417" s="9"/>
      <c r="O10417" s="9"/>
      <c r="P10417" s="9"/>
      <c r="R10417" s="9"/>
      <c r="U10417" s="9"/>
    </row>
    <row r="10418" spans="3:21">
      <c r="C10418" s="9"/>
      <c r="F10418" s="9"/>
      <c r="G10418" s="9"/>
      <c r="I10418" s="9"/>
      <c r="L10418" s="9"/>
      <c r="O10418" s="9"/>
      <c r="P10418" s="9"/>
      <c r="R10418" s="9"/>
      <c r="U10418" s="9"/>
    </row>
    <row r="10419" spans="3:21">
      <c r="C10419" s="9"/>
      <c r="F10419" s="9"/>
      <c r="G10419" s="9"/>
      <c r="I10419" s="9"/>
      <c r="L10419" s="9"/>
      <c r="O10419" s="9"/>
      <c r="P10419" s="9"/>
      <c r="R10419" s="9"/>
      <c r="U10419" s="9"/>
    </row>
    <row r="10420" spans="3:21">
      <c r="C10420" s="9"/>
      <c r="F10420" s="9"/>
      <c r="G10420" s="9"/>
      <c r="I10420" s="9"/>
      <c r="L10420" s="9"/>
      <c r="O10420" s="9"/>
      <c r="P10420" s="9"/>
      <c r="R10420" s="9"/>
      <c r="U10420" s="9"/>
    </row>
    <row r="10421" spans="3:21">
      <c r="C10421" s="9"/>
      <c r="F10421" s="9"/>
      <c r="G10421" s="9"/>
      <c r="I10421" s="9"/>
      <c r="L10421" s="9"/>
      <c r="O10421" s="9"/>
      <c r="P10421" s="9"/>
      <c r="R10421" s="9"/>
      <c r="U10421" s="9"/>
    </row>
    <row r="10422" spans="3:21">
      <c r="C10422" s="9"/>
      <c r="F10422" s="9"/>
      <c r="G10422" s="9"/>
      <c r="I10422" s="9"/>
      <c r="L10422" s="9"/>
      <c r="O10422" s="9"/>
      <c r="P10422" s="9"/>
      <c r="R10422" s="9"/>
      <c r="U10422" s="9"/>
    </row>
    <row r="10423" spans="3:21">
      <c r="C10423" s="9"/>
      <c r="F10423" s="9"/>
      <c r="G10423" s="9"/>
      <c r="I10423" s="9"/>
      <c r="L10423" s="9"/>
      <c r="O10423" s="9"/>
      <c r="P10423" s="9"/>
      <c r="R10423" s="9"/>
      <c r="U10423" s="9"/>
    </row>
    <row r="10424" spans="3:21">
      <c r="C10424" s="9"/>
      <c r="F10424" s="9"/>
      <c r="G10424" s="9"/>
      <c r="I10424" s="9"/>
      <c r="L10424" s="9"/>
      <c r="O10424" s="9"/>
      <c r="P10424" s="9"/>
      <c r="R10424" s="9"/>
      <c r="U10424" s="9"/>
    </row>
    <row r="10425" spans="3:21">
      <c r="C10425" s="9"/>
      <c r="F10425" s="9"/>
      <c r="G10425" s="9"/>
      <c r="I10425" s="9"/>
      <c r="L10425" s="9"/>
      <c r="O10425" s="9"/>
      <c r="P10425" s="9"/>
      <c r="R10425" s="9"/>
      <c r="U10425" s="9"/>
    </row>
    <row r="10426" spans="3:21">
      <c r="C10426" s="9"/>
      <c r="F10426" s="9"/>
      <c r="G10426" s="9"/>
      <c r="I10426" s="9"/>
      <c r="L10426" s="9"/>
      <c r="O10426" s="9"/>
      <c r="P10426" s="9"/>
      <c r="R10426" s="9"/>
      <c r="U10426" s="9"/>
    </row>
    <row r="10427" spans="3:21">
      <c r="C10427" s="9"/>
      <c r="F10427" s="9"/>
      <c r="G10427" s="9"/>
      <c r="I10427" s="9"/>
      <c r="L10427" s="9"/>
      <c r="O10427" s="9"/>
      <c r="P10427" s="9"/>
      <c r="R10427" s="9"/>
      <c r="U10427" s="9"/>
    </row>
    <row r="10428" spans="3:21">
      <c r="C10428" s="9"/>
      <c r="F10428" s="9"/>
      <c r="G10428" s="9"/>
      <c r="I10428" s="9"/>
      <c r="L10428" s="9"/>
      <c r="O10428" s="9"/>
      <c r="P10428" s="9"/>
      <c r="R10428" s="9"/>
      <c r="U10428" s="9"/>
    </row>
    <row r="10429" spans="3:21">
      <c r="C10429" s="9"/>
      <c r="F10429" s="9"/>
      <c r="G10429" s="9"/>
      <c r="I10429" s="9"/>
      <c r="L10429" s="9"/>
      <c r="O10429" s="9"/>
      <c r="P10429" s="9"/>
      <c r="R10429" s="9"/>
      <c r="U10429" s="9"/>
    </row>
    <row r="10430" spans="3:21">
      <c r="C10430" s="9"/>
      <c r="F10430" s="9"/>
      <c r="G10430" s="9"/>
      <c r="I10430" s="9"/>
      <c r="L10430" s="9"/>
      <c r="O10430" s="9"/>
      <c r="P10430" s="9"/>
      <c r="R10430" s="9"/>
      <c r="U10430" s="9"/>
    </row>
    <row r="10431" spans="3:21">
      <c r="C10431" s="9"/>
      <c r="F10431" s="9"/>
      <c r="G10431" s="9"/>
      <c r="I10431" s="9"/>
      <c r="L10431" s="9"/>
      <c r="O10431" s="9"/>
      <c r="P10431" s="9"/>
      <c r="R10431" s="9"/>
      <c r="U10431" s="9"/>
    </row>
    <row r="10432" spans="3:21">
      <c r="C10432" s="9"/>
      <c r="F10432" s="9"/>
      <c r="G10432" s="9"/>
      <c r="I10432" s="9"/>
      <c r="L10432" s="9"/>
      <c r="O10432" s="9"/>
      <c r="P10432" s="9"/>
      <c r="R10432" s="9"/>
      <c r="U10432" s="9"/>
    </row>
    <row r="10433" spans="3:21">
      <c r="C10433" s="9"/>
      <c r="F10433" s="9"/>
      <c r="G10433" s="9"/>
      <c r="I10433" s="9"/>
      <c r="L10433" s="9"/>
      <c r="O10433" s="9"/>
      <c r="P10433" s="9"/>
      <c r="R10433" s="9"/>
      <c r="U10433" s="9"/>
    </row>
    <row r="10434" spans="3:21">
      <c r="C10434" s="9"/>
      <c r="F10434" s="9"/>
      <c r="G10434" s="9"/>
      <c r="I10434" s="9"/>
      <c r="L10434" s="9"/>
      <c r="O10434" s="9"/>
      <c r="P10434" s="9"/>
      <c r="R10434" s="9"/>
      <c r="U10434" s="9"/>
    </row>
    <row r="10435" spans="3:21">
      <c r="C10435" s="9"/>
      <c r="F10435" s="9"/>
      <c r="G10435" s="9"/>
      <c r="I10435" s="9"/>
      <c r="L10435" s="9"/>
      <c r="O10435" s="9"/>
      <c r="P10435" s="9"/>
      <c r="R10435" s="9"/>
      <c r="U10435" s="9"/>
    </row>
    <row r="10436" spans="3:21">
      <c r="C10436" s="9"/>
      <c r="F10436" s="9"/>
      <c r="G10436" s="9"/>
      <c r="I10436" s="9"/>
      <c r="L10436" s="9"/>
      <c r="O10436" s="9"/>
      <c r="P10436" s="9"/>
      <c r="R10436" s="9"/>
      <c r="U10436" s="9"/>
    </row>
    <row r="10437" spans="3:21">
      <c r="C10437" s="9"/>
      <c r="F10437" s="9"/>
      <c r="G10437" s="9"/>
      <c r="I10437" s="9"/>
      <c r="L10437" s="9"/>
      <c r="O10437" s="9"/>
      <c r="P10437" s="9"/>
      <c r="R10437" s="9"/>
      <c r="U10437" s="9"/>
    </row>
    <row r="10438" spans="3:21">
      <c r="C10438" s="9"/>
      <c r="F10438" s="9"/>
      <c r="G10438" s="9"/>
      <c r="I10438" s="9"/>
      <c r="L10438" s="9"/>
      <c r="O10438" s="9"/>
      <c r="P10438" s="9"/>
      <c r="R10438" s="9"/>
      <c r="U10438" s="9"/>
    </row>
    <row r="10439" spans="3:21">
      <c r="C10439" s="9"/>
      <c r="F10439" s="9"/>
      <c r="G10439" s="9"/>
      <c r="I10439" s="9"/>
      <c r="L10439" s="9"/>
      <c r="O10439" s="9"/>
      <c r="P10439" s="9"/>
      <c r="R10439" s="9"/>
      <c r="U10439" s="9"/>
    </row>
    <row r="10440" spans="3:21">
      <c r="C10440" s="9"/>
      <c r="F10440" s="9"/>
      <c r="G10440" s="9"/>
      <c r="I10440" s="9"/>
      <c r="L10440" s="9"/>
      <c r="O10440" s="9"/>
      <c r="P10440" s="9"/>
      <c r="R10440" s="9"/>
      <c r="U10440" s="9"/>
    </row>
    <row r="10441" spans="3:21">
      <c r="C10441" s="9"/>
      <c r="F10441" s="9"/>
      <c r="G10441" s="9"/>
      <c r="I10441" s="9"/>
      <c r="L10441" s="9"/>
      <c r="O10441" s="9"/>
      <c r="P10441" s="9"/>
      <c r="R10441" s="9"/>
      <c r="U10441" s="9"/>
    </row>
    <row r="10442" spans="3:21">
      <c r="C10442" s="9"/>
      <c r="F10442" s="9"/>
      <c r="G10442" s="9"/>
      <c r="I10442" s="9"/>
      <c r="L10442" s="9"/>
      <c r="O10442" s="9"/>
      <c r="P10442" s="9"/>
      <c r="R10442" s="9"/>
      <c r="U10442" s="9"/>
    </row>
    <row r="10443" spans="3:21">
      <c r="C10443" s="9"/>
      <c r="F10443" s="9"/>
      <c r="G10443" s="9"/>
      <c r="I10443" s="9"/>
      <c r="L10443" s="9"/>
      <c r="O10443" s="9"/>
      <c r="P10443" s="9"/>
      <c r="R10443" s="9"/>
      <c r="U10443" s="9"/>
    </row>
    <row r="10444" spans="3:21">
      <c r="C10444" s="9"/>
      <c r="F10444" s="9"/>
      <c r="G10444" s="9"/>
      <c r="I10444" s="9"/>
      <c r="L10444" s="9"/>
      <c r="O10444" s="9"/>
      <c r="P10444" s="9"/>
      <c r="R10444" s="9"/>
      <c r="U10444" s="9"/>
    </row>
    <row r="10445" spans="3:21">
      <c r="C10445" s="9"/>
      <c r="F10445" s="9"/>
      <c r="G10445" s="9"/>
      <c r="I10445" s="9"/>
      <c r="L10445" s="9"/>
      <c r="O10445" s="9"/>
      <c r="P10445" s="9"/>
      <c r="R10445" s="9"/>
      <c r="U10445" s="9"/>
    </row>
    <row r="10446" spans="3:21">
      <c r="C10446" s="9"/>
      <c r="F10446" s="9"/>
      <c r="G10446" s="9"/>
      <c r="I10446" s="9"/>
      <c r="L10446" s="9"/>
      <c r="O10446" s="9"/>
      <c r="P10446" s="9"/>
      <c r="R10446" s="9"/>
      <c r="U10446" s="9"/>
    </row>
    <row r="10447" spans="3:21">
      <c r="C10447" s="9"/>
      <c r="F10447" s="9"/>
      <c r="G10447" s="9"/>
      <c r="I10447" s="9"/>
      <c r="L10447" s="9"/>
      <c r="O10447" s="9"/>
      <c r="P10447" s="9"/>
      <c r="R10447" s="9"/>
      <c r="U10447" s="9"/>
    </row>
    <row r="10448" spans="3:21">
      <c r="C10448" s="9"/>
      <c r="F10448" s="9"/>
      <c r="G10448" s="9"/>
      <c r="I10448" s="9"/>
      <c r="L10448" s="9"/>
      <c r="O10448" s="9"/>
      <c r="P10448" s="9"/>
      <c r="R10448" s="9"/>
      <c r="U10448" s="9"/>
    </row>
    <row r="10449" spans="3:21">
      <c r="C10449" s="9"/>
      <c r="F10449" s="9"/>
      <c r="G10449" s="9"/>
      <c r="I10449" s="9"/>
      <c r="L10449" s="9"/>
      <c r="O10449" s="9"/>
      <c r="P10449" s="9"/>
      <c r="R10449" s="9"/>
      <c r="U10449" s="9"/>
    </row>
    <row r="10450" spans="3:21">
      <c r="C10450" s="9"/>
      <c r="F10450" s="9"/>
      <c r="G10450" s="9"/>
      <c r="I10450" s="9"/>
      <c r="L10450" s="9"/>
      <c r="O10450" s="9"/>
      <c r="P10450" s="9"/>
      <c r="R10450" s="9"/>
      <c r="U10450" s="9"/>
    </row>
    <row r="10451" spans="3:21">
      <c r="C10451" s="9"/>
      <c r="F10451" s="9"/>
      <c r="G10451" s="9"/>
      <c r="I10451" s="9"/>
      <c r="L10451" s="9"/>
      <c r="O10451" s="9"/>
      <c r="P10451" s="9"/>
      <c r="R10451" s="9"/>
      <c r="U10451" s="9"/>
    </row>
    <row r="10452" spans="3:21">
      <c r="C10452" s="9"/>
      <c r="F10452" s="9"/>
      <c r="G10452" s="9"/>
      <c r="I10452" s="9"/>
      <c r="L10452" s="9"/>
      <c r="O10452" s="9"/>
      <c r="P10452" s="9"/>
      <c r="R10452" s="9"/>
      <c r="U10452" s="9"/>
    </row>
    <row r="10453" spans="3:21">
      <c r="C10453" s="9"/>
      <c r="F10453" s="9"/>
      <c r="G10453" s="9"/>
      <c r="I10453" s="9"/>
      <c r="L10453" s="9"/>
      <c r="O10453" s="9"/>
      <c r="P10453" s="9"/>
      <c r="R10453" s="9"/>
      <c r="U10453" s="9"/>
    </row>
    <row r="10454" spans="3:21">
      <c r="C10454" s="9"/>
      <c r="F10454" s="9"/>
      <c r="G10454" s="9"/>
      <c r="I10454" s="9"/>
      <c r="L10454" s="9"/>
      <c r="O10454" s="9"/>
      <c r="P10454" s="9"/>
      <c r="R10454" s="9"/>
      <c r="U10454" s="9"/>
    </row>
    <row r="10455" spans="3:21">
      <c r="C10455" s="9"/>
      <c r="F10455" s="9"/>
      <c r="G10455" s="9"/>
      <c r="I10455" s="9"/>
      <c r="L10455" s="9"/>
      <c r="O10455" s="9"/>
      <c r="P10455" s="9"/>
      <c r="R10455" s="9"/>
      <c r="U10455" s="9"/>
    </row>
    <row r="10456" spans="3:21">
      <c r="C10456" s="9"/>
      <c r="F10456" s="9"/>
      <c r="G10456" s="9"/>
      <c r="I10456" s="9"/>
      <c r="L10456" s="9"/>
      <c r="O10456" s="9"/>
      <c r="P10456" s="9"/>
      <c r="R10456" s="9"/>
      <c r="U10456" s="9"/>
    </row>
    <row r="10457" spans="3:21">
      <c r="C10457" s="9"/>
      <c r="F10457" s="9"/>
      <c r="G10457" s="9"/>
      <c r="I10457" s="9"/>
      <c r="L10457" s="9"/>
      <c r="O10457" s="9"/>
      <c r="P10457" s="9"/>
      <c r="R10457" s="9"/>
      <c r="U10457" s="9"/>
    </row>
    <row r="10458" spans="3:21">
      <c r="C10458" s="9"/>
      <c r="F10458" s="9"/>
      <c r="G10458" s="9"/>
      <c r="I10458" s="9"/>
      <c r="L10458" s="9"/>
      <c r="O10458" s="9"/>
      <c r="P10458" s="9"/>
      <c r="R10458" s="9"/>
      <c r="U10458" s="9"/>
    </row>
    <row r="10459" spans="3:21">
      <c r="C10459" s="9"/>
      <c r="F10459" s="9"/>
      <c r="G10459" s="9"/>
      <c r="I10459" s="9"/>
      <c r="L10459" s="9"/>
      <c r="O10459" s="9"/>
      <c r="P10459" s="9"/>
      <c r="R10459" s="9"/>
      <c r="U10459" s="9"/>
    </row>
    <row r="10460" spans="3:21">
      <c r="C10460" s="9"/>
      <c r="F10460" s="9"/>
      <c r="G10460" s="9"/>
      <c r="I10460" s="9"/>
      <c r="L10460" s="9"/>
      <c r="O10460" s="9"/>
      <c r="P10460" s="9"/>
      <c r="R10460" s="9"/>
      <c r="U10460" s="9"/>
    </row>
    <row r="10461" spans="3:21">
      <c r="C10461" s="9"/>
      <c r="F10461" s="9"/>
      <c r="G10461" s="9"/>
      <c r="I10461" s="9"/>
      <c r="L10461" s="9"/>
      <c r="O10461" s="9"/>
      <c r="P10461" s="9"/>
      <c r="R10461" s="9"/>
      <c r="U10461" s="9"/>
    </row>
    <row r="10462" spans="3:21">
      <c r="C10462" s="9"/>
      <c r="F10462" s="9"/>
      <c r="G10462" s="9"/>
      <c r="I10462" s="9"/>
      <c r="L10462" s="9"/>
      <c r="O10462" s="9"/>
      <c r="P10462" s="9"/>
      <c r="R10462" s="9"/>
      <c r="U10462" s="9"/>
    </row>
    <row r="10463" spans="3:21">
      <c r="C10463" s="9"/>
      <c r="F10463" s="9"/>
      <c r="G10463" s="9"/>
      <c r="I10463" s="9"/>
      <c r="L10463" s="9"/>
      <c r="O10463" s="9"/>
      <c r="P10463" s="9"/>
      <c r="R10463" s="9"/>
      <c r="U10463" s="9"/>
    </row>
    <row r="10464" spans="3:21">
      <c r="C10464" s="9"/>
      <c r="F10464" s="9"/>
      <c r="G10464" s="9"/>
      <c r="I10464" s="9"/>
      <c r="L10464" s="9"/>
      <c r="O10464" s="9"/>
      <c r="P10464" s="9"/>
      <c r="R10464" s="9"/>
      <c r="U10464" s="9"/>
    </row>
    <row r="10465" spans="3:21">
      <c r="C10465" s="9"/>
      <c r="F10465" s="9"/>
      <c r="G10465" s="9"/>
      <c r="I10465" s="9"/>
      <c r="L10465" s="9"/>
      <c r="O10465" s="9"/>
      <c r="P10465" s="9"/>
      <c r="R10465" s="9"/>
      <c r="U10465" s="9"/>
    </row>
    <row r="10466" spans="3:21">
      <c r="C10466" s="9"/>
      <c r="F10466" s="9"/>
      <c r="G10466" s="9"/>
      <c r="I10466" s="9"/>
      <c r="L10466" s="9"/>
      <c r="O10466" s="9"/>
      <c r="P10466" s="9"/>
      <c r="R10466" s="9"/>
      <c r="U10466" s="9"/>
    </row>
    <row r="10467" spans="3:21">
      <c r="C10467" s="9"/>
      <c r="F10467" s="9"/>
      <c r="G10467" s="9"/>
      <c r="I10467" s="9"/>
      <c r="L10467" s="9"/>
      <c r="O10467" s="9"/>
      <c r="P10467" s="9"/>
      <c r="R10467" s="9"/>
      <c r="U10467" s="9"/>
    </row>
    <row r="10468" spans="3:21">
      <c r="C10468" s="9"/>
      <c r="F10468" s="9"/>
      <c r="G10468" s="9"/>
      <c r="I10468" s="9"/>
      <c r="L10468" s="9"/>
      <c r="O10468" s="9"/>
      <c r="P10468" s="9"/>
      <c r="R10468" s="9"/>
      <c r="U10468" s="9"/>
    </row>
    <row r="10469" spans="3:21">
      <c r="C10469" s="9"/>
      <c r="F10469" s="9"/>
      <c r="G10469" s="9"/>
      <c r="I10469" s="9"/>
      <c r="L10469" s="9"/>
      <c r="O10469" s="9"/>
      <c r="P10469" s="9"/>
      <c r="R10469" s="9"/>
      <c r="U10469" s="9"/>
    </row>
    <row r="10470" spans="3:21">
      <c r="C10470" s="9"/>
      <c r="F10470" s="9"/>
      <c r="G10470" s="9"/>
      <c r="I10470" s="9"/>
      <c r="L10470" s="9"/>
      <c r="O10470" s="9"/>
      <c r="P10470" s="9"/>
      <c r="R10470" s="9"/>
      <c r="U10470" s="9"/>
    </row>
    <row r="10471" spans="3:21">
      <c r="C10471" s="9"/>
      <c r="F10471" s="9"/>
      <c r="G10471" s="9"/>
      <c r="I10471" s="9"/>
      <c r="L10471" s="9"/>
      <c r="O10471" s="9"/>
      <c r="P10471" s="9"/>
      <c r="R10471" s="9"/>
      <c r="U10471" s="9"/>
    </row>
    <row r="10472" spans="3:21">
      <c r="C10472" s="9"/>
      <c r="F10472" s="9"/>
      <c r="G10472" s="9"/>
      <c r="I10472" s="9"/>
      <c r="L10472" s="9"/>
      <c r="O10472" s="9"/>
      <c r="P10472" s="9"/>
      <c r="R10472" s="9"/>
      <c r="U10472" s="9"/>
    </row>
    <row r="10473" spans="3:21">
      <c r="C10473" s="9"/>
      <c r="F10473" s="9"/>
      <c r="G10473" s="9"/>
      <c r="I10473" s="9"/>
      <c r="L10473" s="9"/>
      <c r="O10473" s="9"/>
      <c r="P10473" s="9"/>
      <c r="R10473" s="9"/>
      <c r="U10473" s="9"/>
    </row>
    <row r="10474" spans="3:21">
      <c r="C10474" s="9"/>
      <c r="F10474" s="9"/>
      <c r="G10474" s="9"/>
      <c r="I10474" s="9"/>
      <c r="L10474" s="9"/>
      <c r="O10474" s="9"/>
      <c r="P10474" s="9"/>
      <c r="R10474" s="9"/>
      <c r="U10474" s="9"/>
    </row>
    <row r="10475" spans="3:21">
      <c r="C10475" s="9"/>
      <c r="F10475" s="9"/>
      <c r="G10475" s="9"/>
      <c r="I10475" s="9"/>
      <c r="L10475" s="9"/>
      <c r="O10475" s="9"/>
      <c r="P10475" s="9"/>
      <c r="R10475" s="9"/>
      <c r="U10475" s="9"/>
    </row>
    <row r="10476" spans="3:21">
      <c r="C10476" s="9"/>
      <c r="F10476" s="9"/>
      <c r="G10476" s="9"/>
      <c r="I10476" s="9"/>
      <c r="L10476" s="9"/>
      <c r="O10476" s="9"/>
      <c r="P10476" s="9"/>
      <c r="R10476" s="9"/>
      <c r="U10476" s="9"/>
    </row>
    <row r="10477" spans="3:21">
      <c r="C10477" s="9"/>
      <c r="F10477" s="9"/>
      <c r="G10477" s="9"/>
      <c r="I10477" s="9"/>
      <c r="L10477" s="9"/>
      <c r="O10477" s="9"/>
      <c r="P10477" s="9"/>
      <c r="R10477" s="9"/>
      <c r="U10477" s="9"/>
    </row>
    <row r="10478" spans="3:21">
      <c r="C10478" s="9"/>
      <c r="F10478" s="9"/>
      <c r="G10478" s="9"/>
      <c r="I10478" s="9"/>
      <c r="L10478" s="9"/>
      <c r="O10478" s="9"/>
      <c r="P10478" s="9"/>
      <c r="R10478" s="9"/>
      <c r="U10478" s="9"/>
    </row>
    <row r="10479" spans="3:21">
      <c r="C10479" s="9"/>
      <c r="F10479" s="9"/>
      <c r="G10479" s="9"/>
      <c r="I10479" s="9"/>
      <c r="L10479" s="9"/>
      <c r="O10479" s="9"/>
      <c r="P10479" s="9"/>
      <c r="R10479" s="9"/>
      <c r="U10479" s="9"/>
    </row>
    <row r="10480" spans="3:21">
      <c r="C10480" s="9"/>
      <c r="F10480" s="9"/>
      <c r="G10480" s="9"/>
      <c r="I10480" s="9"/>
      <c r="L10480" s="9"/>
      <c r="O10480" s="9"/>
      <c r="P10480" s="9"/>
      <c r="R10480" s="9"/>
      <c r="U10480" s="9"/>
    </row>
    <row r="10481" spans="3:21">
      <c r="C10481" s="9"/>
      <c r="F10481" s="9"/>
      <c r="G10481" s="9"/>
      <c r="I10481" s="9"/>
      <c r="L10481" s="9"/>
      <c r="O10481" s="9"/>
      <c r="P10481" s="9"/>
      <c r="R10481" s="9"/>
      <c r="U10481" s="9"/>
    </row>
    <row r="10482" spans="3:21">
      <c r="C10482" s="9"/>
      <c r="F10482" s="9"/>
      <c r="G10482" s="9"/>
      <c r="I10482" s="9"/>
      <c r="L10482" s="9"/>
      <c r="O10482" s="9"/>
      <c r="P10482" s="9"/>
      <c r="R10482" s="9"/>
      <c r="U10482" s="9"/>
    </row>
    <row r="10483" spans="3:21">
      <c r="C10483" s="9"/>
      <c r="F10483" s="9"/>
      <c r="G10483" s="9"/>
      <c r="I10483" s="9"/>
      <c r="L10483" s="9"/>
      <c r="O10483" s="9"/>
      <c r="P10483" s="9"/>
      <c r="R10483" s="9"/>
      <c r="U10483" s="9"/>
    </row>
    <row r="10484" spans="3:21">
      <c r="C10484" s="9"/>
      <c r="F10484" s="9"/>
      <c r="G10484" s="9"/>
      <c r="I10484" s="9"/>
      <c r="L10484" s="9"/>
      <c r="O10484" s="9"/>
      <c r="P10484" s="9"/>
      <c r="R10484" s="9"/>
      <c r="U10484" s="9"/>
    </row>
    <row r="10485" spans="3:21">
      <c r="C10485" s="9"/>
      <c r="F10485" s="9"/>
      <c r="G10485" s="9"/>
      <c r="I10485" s="9"/>
      <c r="L10485" s="9"/>
      <c r="O10485" s="9"/>
      <c r="P10485" s="9"/>
      <c r="R10485" s="9"/>
      <c r="U10485" s="9"/>
    </row>
    <row r="10486" spans="3:21">
      <c r="C10486" s="9"/>
      <c r="F10486" s="9"/>
      <c r="G10486" s="9"/>
      <c r="I10486" s="9"/>
      <c r="L10486" s="9"/>
      <c r="O10486" s="9"/>
      <c r="P10486" s="9"/>
      <c r="R10486" s="9"/>
      <c r="U10486" s="9"/>
    </row>
    <row r="10487" spans="3:21">
      <c r="C10487" s="9"/>
      <c r="F10487" s="9"/>
      <c r="G10487" s="9"/>
      <c r="I10487" s="9"/>
      <c r="L10487" s="9"/>
      <c r="O10487" s="9"/>
      <c r="P10487" s="9"/>
      <c r="R10487" s="9"/>
      <c r="U10487" s="9"/>
    </row>
    <row r="10488" spans="3:21">
      <c r="C10488" s="9"/>
      <c r="F10488" s="9"/>
      <c r="G10488" s="9"/>
      <c r="I10488" s="9"/>
      <c r="L10488" s="9"/>
      <c r="O10488" s="9"/>
      <c r="P10488" s="9"/>
      <c r="R10488" s="9"/>
      <c r="U10488" s="9"/>
    </row>
    <row r="10489" spans="3:21">
      <c r="C10489" s="9"/>
      <c r="F10489" s="9"/>
      <c r="G10489" s="9"/>
      <c r="I10489" s="9"/>
      <c r="L10489" s="9"/>
      <c r="O10489" s="9"/>
      <c r="P10489" s="9"/>
      <c r="R10489" s="9"/>
      <c r="U10489" s="9"/>
    </row>
    <row r="10490" spans="3:21">
      <c r="C10490" s="9"/>
      <c r="F10490" s="9"/>
      <c r="G10490" s="9"/>
      <c r="I10490" s="9"/>
      <c r="L10490" s="9"/>
      <c r="O10490" s="9"/>
      <c r="P10490" s="9"/>
      <c r="R10490" s="9"/>
      <c r="U10490" s="9"/>
    </row>
    <row r="10491" spans="3:21">
      <c r="C10491" s="9"/>
      <c r="F10491" s="9"/>
      <c r="G10491" s="9"/>
      <c r="I10491" s="9"/>
      <c r="L10491" s="9"/>
      <c r="O10491" s="9"/>
      <c r="P10491" s="9"/>
      <c r="R10491" s="9"/>
      <c r="U10491" s="9"/>
    </row>
    <row r="10492" spans="3:21">
      <c r="C10492" s="9"/>
      <c r="F10492" s="9"/>
      <c r="G10492" s="9"/>
      <c r="I10492" s="9"/>
      <c r="L10492" s="9"/>
      <c r="O10492" s="9"/>
      <c r="P10492" s="9"/>
      <c r="R10492" s="9"/>
      <c r="U10492" s="9"/>
    </row>
    <row r="10493" spans="3:21">
      <c r="C10493" s="9"/>
      <c r="F10493" s="9"/>
      <c r="G10493" s="9"/>
      <c r="I10493" s="9"/>
      <c r="L10493" s="9"/>
      <c r="O10493" s="9"/>
      <c r="P10493" s="9"/>
      <c r="R10493" s="9"/>
      <c r="U10493" s="9"/>
    </row>
    <row r="10494" spans="3:21">
      <c r="C10494" s="9"/>
      <c r="F10494" s="9"/>
      <c r="G10494" s="9"/>
      <c r="I10494" s="9"/>
      <c r="L10494" s="9"/>
      <c r="O10494" s="9"/>
      <c r="P10494" s="9"/>
      <c r="R10494" s="9"/>
      <c r="U10494" s="9"/>
    </row>
    <row r="10495" spans="3:21">
      <c r="C10495" s="9"/>
      <c r="F10495" s="9"/>
      <c r="G10495" s="9"/>
      <c r="I10495" s="9"/>
      <c r="L10495" s="9"/>
      <c r="O10495" s="9"/>
      <c r="P10495" s="9"/>
      <c r="R10495" s="9"/>
      <c r="U10495" s="9"/>
    </row>
    <row r="10496" spans="3:21">
      <c r="C10496" s="9"/>
      <c r="F10496" s="9"/>
      <c r="G10496" s="9"/>
      <c r="I10496" s="9"/>
      <c r="L10496" s="9"/>
      <c r="O10496" s="9"/>
      <c r="P10496" s="9"/>
      <c r="R10496" s="9"/>
      <c r="U10496" s="9"/>
    </row>
    <row r="10497" spans="3:21">
      <c r="C10497" s="9"/>
      <c r="F10497" s="9"/>
      <c r="G10497" s="9"/>
      <c r="I10497" s="9"/>
      <c r="L10497" s="9"/>
      <c r="O10497" s="9"/>
      <c r="P10497" s="9"/>
      <c r="R10497" s="9"/>
      <c r="U10497" s="9"/>
    </row>
    <row r="10498" spans="3:21">
      <c r="C10498" s="9"/>
      <c r="F10498" s="9"/>
      <c r="G10498" s="9"/>
      <c r="I10498" s="9"/>
      <c r="L10498" s="9"/>
      <c r="O10498" s="9"/>
      <c r="P10498" s="9"/>
      <c r="R10498" s="9"/>
      <c r="U10498" s="9"/>
    </row>
    <row r="10499" spans="3:21">
      <c r="C10499" s="9"/>
      <c r="F10499" s="9"/>
      <c r="G10499" s="9"/>
      <c r="I10499" s="9"/>
      <c r="L10499" s="9"/>
      <c r="O10499" s="9"/>
      <c r="P10499" s="9"/>
      <c r="R10499" s="9"/>
      <c r="U10499" s="9"/>
    </row>
    <row r="10500" spans="3:21">
      <c r="C10500" s="9"/>
      <c r="F10500" s="9"/>
      <c r="G10500" s="9"/>
      <c r="I10500" s="9"/>
      <c r="L10500" s="9"/>
      <c r="O10500" s="9"/>
      <c r="P10500" s="9"/>
      <c r="R10500" s="9"/>
      <c r="U10500" s="9"/>
    </row>
    <row r="10501" spans="3:21">
      <c r="C10501" s="9"/>
      <c r="F10501" s="9"/>
      <c r="G10501" s="9"/>
      <c r="I10501" s="9"/>
      <c r="L10501" s="9"/>
      <c r="O10501" s="9"/>
      <c r="P10501" s="9"/>
      <c r="R10501" s="9"/>
      <c r="U10501" s="9"/>
    </row>
    <row r="10502" spans="3:21">
      <c r="C10502" s="9"/>
      <c r="F10502" s="9"/>
      <c r="G10502" s="9"/>
      <c r="I10502" s="9"/>
      <c r="L10502" s="9"/>
      <c r="O10502" s="9"/>
      <c r="P10502" s="9"/>
      <c r="R10502" s="9"/>
      <c r="U10502" s="9"/>
    </row>
    <row r="10503" spans="3:21">
      <c r="C10503" s="9"/>
      <c r="F10503" s="9"/>
      <c r="G10503" s="9"/>
      <c r="I10503" s="9"/>
      <c r="L10503" s="9"/>
      <c r="O10503" s="9"/>
      <c r="P10503" s="9"/>
      <c r="R10503" s="9"/>
      <c r="U10503" s="9"/>
    </row>
    <row r="10504" spans="3:21">
      <c r="C10504" s="9"/>
      <c r="F10504" s="9"/>
      <c r="G10504" s="9"/>
      <c r="I10504" s="9"/>
      <c r="L10504" s="9"/>
      <c r="O10504" s="9"/>
      <c r="P10504" s="9"/>
      <c r="R10504" s="9"/>
      <c r="U10504" s="9"/>
    </row>
    <row r="10505" spans="3:21">
      <c r="C10505" s="9"/>
      <c r="F10505" s="9"/>
      <c r="G10505" s="9"/>
      <c r="I10505" s="9"/>
      <c r="L10505" s="9"/>
      <c r="O10505" s="9"/>
      <c r="P10505" s="9"/>
      <c r="R10505" s="9"/>
      <c r="U10505" s="9"/>
    </row>
    <row r="10506" spans="3:21">
      <c r="C10506" s="9"/>
      <c r="F10506" s="9"/>
      <c r="G10506" s="9"/>
      <c r="I10506" s="9"/>
      <c r="L10506" s="9"/>
      <c r="O10506" s="9"/>
      <c r="P10506" s="9"/>
      <c r="R10506" s="9"/>
      <c r="U10506" s="9"/>
    </row>
    <row r="10507" spans="3:21">
      <c r="C10507" s="9"/>
      <c r="F10507" s="9"/>
      <c r="G10507" s="9"/>
      <c r="I10507" s="9"/>
      <c r="L10507" s="9"/>
      <c r="O10507" s="9"/>
      <c r="P10507" s="9"/>
      <c r="R10507" s="9"/>
      <c r="U10507" s="9"/>
    </row>
    <row r="10508" spans="3:21">
      <c r="C10508" s="9"/>
      <c r="F10508" s="9"/>
      <c r="G10508" s="9"/>
      <c r="I10508" s="9"/>
      <c r="L10508" s="9"/>
      <c r="O10508" s="9"/>
      <c r="P10508" s="9"/>
      <c r="R10508" s="9"/>
      <c r="U10508" s="9"/>
    </row>
    <row r="10509" spans="3:21">
      <c r="C10509" s="9"/>
      <c r="F10509" s="9"/>
      <c r="G10509" s="9"/>
      <c r="I10509" s="9"/>
      <c r="L10509" s="9"/>
      <c r="O10509" s="9"/>
      <c r="P10509" s="9"/>
      <c r="R10509" s="9"/>
      <c r="U10509" s="9"/>
    </row>
    <row r="10510" spans="3:21">
      <c r="C10510" s="9"/>
      <c r="F10510" s="9"/>
      <c r="G10510" s="9"/>
      <c r="I10510" s="9"/>
      <c r="L10510" s="9"/>
      <c r="O10510" s="9"/>
      <c r="P10510" s="9"/>
      <c r="R10510" s="9"/>
      <c r="U10510" s="9"/>
    </row>
    <row r="10511" spans="3:21">
      <c r="C10511" s="9"/>
      <c r="F10511" s="9"/>
      <c r="G10511" s="9"/>
      <c r="I10511" s="9"/>
      <c r="L10511" s="9"/>
      <c r="O10511" s="9"/>
      <c r="P10511" s="9"/>
      <c r="R10511" s="9"/>
      <c r="U10511" s="9"/>
    </row>
    <row r="10512" spans="3:21">
      <c r="C10512" s="9"/>
      <c r="F10512" s="9"/>
      <c r="G10512" s="9"/>
      <c r="I10512" s="9"/>
      <c r="L10512" s="9"/>
      <c r="O10512" s="9"/>
      <c r="P10512" s="9"/>
      <c r="R10512" s="9"/>
      <c r="U10512" s="9"/>
    </row>
    <row r="10513" spans="3:21">
      <c r="C10513" s="9"/>
      <c r="F10513" s="9"/>
      <c r="G10513" s="9"/>
      <c r="I10513" s="9"/>
      <c r="L10513" s="9"/>
      <c r="O10513" s="9"/>
      <c r="P10513" s="9"/>
      <c r="R10513" s="9"/>
      <c r="U10513" s="9"/>
    </row>
    <row r="10514" spans="3:21">
      <c r="C10514" s="9"/>
      <c r="F10514" s="9"/>
      <c r="G10514" s="9"/>
      <c r="I10514" s="9"/>
      <c r="L10514" s="9"/>
      <c r="O10514" s="9"/>
      <c r="P10514" s="9"/>
      <c r="R10514" s="9"/>
      <c r="U10514" s="9"/>
    </row>
    <row r="10515" spans="3:21">
      <c r="C10515" s="9"/>
      <c r="F10515" s="9"/>
      <c r="G10515" s="9"/>
      <c r="I10515" s="9"/>
      <c r="L10515" s="9"/>
      <c r="O10515" s="9"/>
      <c r="P10515" s="9"/>
      <c r="R10515" s="9"/>
      <c r="U10515" s="9"/>
    </row>
    <row r="10516" spans="3:21">
      <c r="C10516" s="9"/>
      <c r="F10516" s="9"/>
      <c r="G10516" s="9"/>
      <c r="I10516" s="9"/>
      <c r="L10516" s="9"/>
      <c r="O10516" s="9"/>
      <c r="P10516" s="9"/>
      <c r="R10516" s="9"/>
      <c r="U10516" s="9"/>
    </row>
    <row r="10517" spans="3:21">
      <c r="C10517" s="9"/>
      <c r="F10517" s="9"/>
      <c r="G10517" s="9"/>
      <c r="I10517" s="9"/>
      <c r="L10517" s="9"/>
      <c r="O10517" s="9"/>
      <c r="P10517" s="9"/>
      <c r="R10517" s="9"/>
      <c r="U10517" s="9"/>
    </row>
    <row r="10518" spans="3:21">
      <c r="C10518" s="9"/>
      <c r="F10518" s="9"/>
      <c r="G10518" s="9"/>
      <c r="I10518" s="9"/>
      <c r="L10518" s="9"/>
      <c r="O10518" s="9"/>
      <c r="P10518" s="9"/>
      <c r="R10518" s="9"/>
      <c r="U10518" s="9"/>
    </row>
    <row r="10519" spans="3:21">
      <c r="C10519" s="9"/>
      <c r="F10519" s="9"/>
      <c r="G10519" s="9"/>
      <c r="I10519" s="9"/>
      <c r="L10519" s="9"/>
      <c r="O10519" s="9"/>
      <c r="P10519" s="9"/>
      <c r="R10519" s="9"/>
      <c r="U10519" s="9"/>
    </row>
    <row r="10520" spans="3:21">
      <c r="C10520" s="9"/>
      <c r="F10520" s="9"/>
      <c r="G10520" s="9"/>
      <c r="I10520" s="9"/>
      <c r="L10520" s="9"/>
      <c r="O10520" s="9"/>
      <c r="P10520" s="9"/>
      <c r="R10520" s="9"/>
      <c r="U10520" s="9"/>
    </row>
    <row r="10521" spans="3:21">
      <c r="C10521" s="9"/>
      <c r="F10521" s="9"/>
      <c r="G10521" s="9"/>
      <c r="I10521" s="9"/>
      <c r="L10521" s="9"/>
      <c r="O10521" s="9"/>
      <c r="P10521" s="9"/>
      <c r="R10521" s="9"/>
      <c r="U10521" s="9"/>
    </row>
    <row r="10522" spans="3:21">
      <c r="C10522" s="9"/>
      <c r="F10522" s="9"/>
      <c r="G10522" s="9"/>
      <c r="I10522" s="9"/>
      <c r="L10522" s="9"/>
      <c r="O10522" s="9"/>
      <c r="P10522" s="9"/>
      <c r="R10522" s="9"/>
      <c r="U10522" s="9"/>
    </row>
    <row r="10523" spans="3:21">
      <c r="C10523" s="9"/>
      <c r="F10523" s="9"/>
      <c r="G10523" s="9"/>
      <c r="I10523" s="9"/>
      <c r="L10523" s="9"/>
      <c r="O10523" s="9"/>
      <c r="P10523" s="9"/>
      <c r="R10523" s="9"/>
      <c r="U10523" s="9"/>
    </row>
    <row r="10524" spans="3:21">
      <c r="C10524" s="9"/>
      <c r="F10524" s="9"/>
      <c r="G10524" s="9"/>
      <c r="I10524" s="9"/>
      <c r="L10524" s="9"/>
      <c r="O10524" s="9"/>
      <c r="P10524" s="9"/>
      <c r="R10524" s="9"/>
      <c r="U10524" s="9"/>
    </row>
    <row r="10525" spans="3:21">
      <c r="C10525" s="9"/>
      <c r="F10525" s="9"/>
      <c r="G10525" s="9"/>
      <c r="I10525" s="9"/>
      <c r="L10525" s="9"/>
      <c r="O10525" s="9"/>
      <c r="P10525" s="9"/>
      <c r="R10525" s="9"/>
      <c r="U10525" s="9"/>
    </row>
    <row r="10526" spans="3:21">
      <c r="C10526" s="9"/>
      <c r="F10526" s="9"/>
      <c r="G10526" s="9"/>
      <c r="I10526" s="9"/>
      <c r="L10526" s="9"/>
      <c r="O10526" s="9"/>
      <c r="P10526" s="9"/>
      <c r="R10526" s="9"/>
      <c r="U10526" s="9"/>
    </row>
    <row r="10527" spans="3:21">
      <c r="C10527" s="9"/>
      <c r="F10527" s="9"/>
      <c r="G10527" s="9"/>
      <c r="I10527" s="9"/>
      <c r="L10527" s="9"/>
      <c r="O10527" s="9"/>
      <c r="P10527" s="9"/>
      <c r="R10527" s="9"/>
      <c r="U10527" s="9"/>
    </row>
    <row r="10528" spans="3:21">
      <c r="C10528" s="9"/>
      <c r="F10528" s="9"/>
      <c r="G10528" s="9"/>
      <c r="I10528" s="9"/>
      <c r="L10528" s="9"/>
      <c r="O10528" s="9"/>
      <c r="P10528" s="9"/>
      <c r="R10528" s="9"/>
      <c r="U10528" s="9"/>
    </row>
    <row r="10529" spans="3:21">
      <c r="C10529" s="9"/>
      <c r="F10529" s="9"/>
      <c r="G10529" s="9"/>
      <c r="I10529" s="9"/>
      <c r="L10529" s="9"/>
      <c r="O10529" s="9"/>
      <c r="P10529" s="9"/>
      <c r="R10529" s="9"/>
      <c r="U10529" s="9"/>
    </row>
    <row r="10530" spans="3:21">
      <c r="C10530" s="9"/>
      <c r="F10530" s="9"/>
      <c r="G10530" s="9"/>
      <c r="I10530" s="9"/>
      <c r="L10530" s="9"/>
      <c r="O10530" s="9"/>
      <c r="P10530" s="9"/>
      <c r="R10530" s="9"/>
      <c r="U10530" s="9"/>
    </row>
    <row r="10531" spans="3:21">
      <c r="C10531" s="9"/>
      <c r="F10531" s="9"/>
      <c r="G10531" s="9"/>
      <c r="I10531" s="9"/>
      <c r="L10531" s="9"/>
      <c r="O10531" s="9"/>
      <c r="P10531" s="9"/>
      <c r="R10531" s="9"/>
      <c r="U10531" s="9"/>
    </row>
    <row r="10532" spans="3:21">
      <c r="C10532" s="9"/>
      <c r="F10532" s="9"/>
      <c r="G10532" s="9"/>
      <c r="I10532" s="9"/>
      <c r="L10532" s="9"/>
      <c r="O10532" s="9"/>
      <c r="P10532" s="9"/>
      <c r="R10532" s="9"/>
      <c r="U10532" s="9"/>
    </row>
    <row r="10533" spans="3:21">
      <c r="C10533" s="9"/>
      <c r="F10533" s="9"/>
      <c r="G10533" s="9"/>
      <c r="I10533" s="9"/>
      <c r="L10533" s="9"/>
      <c r="O10533" s="9"/>
      <c r="P10533" s="9"/>
      <c r="R10533" s="9"/>
      <c r="U10533" s="9"/>
    </row>
    <row r="10534" spans="3:21">
      <c r="C10534" s="9"/>
      <c r="F10534" s="9"/>
      <c r="G10534" s="9"/>
      <c r="I10534" s="9"/>
      <c r="L10534" s="9"/>
      <c r="O10534" s="9"/>
      <c r="P10534" s="9"/>
      <c r="R10534" s="9"/>
      <c r="U10534" s="9"/>
    </row>
    <row r="10535" spans="3:21">
      <c r="C10535" s="9"/>
      <c r="F10535" s="9"/>
      <c r="G10535" s="9"/>
      <c r="I10535" s="9"/>
      <c r="L10535" s="9"/>
      <c r="O10535" s="9"/>
      <c r="P10535" s="9"/>
      <c r="R10535" s="9"/>
      <c r="U10535" s="9"/>
    </row>
    <row r="10536" spans="3:21">
      <c r="C10536" s="9"/>
      <c r="F10536" s="9"/>
      <c r="G10536" s="9"/>
      <c r="I10536" s="9"/>
      <c r="L10536" s="9"/>
      <c r="O10536" s="9"/>
      <c r="P10536" s="9"/>
      <c r="R10536" s="9"/>
      <c r="U10536" s="9"/>
    </row>
    <row r="10537" spans="3:21">
      <c r="C10537" s="9"/>
      <c r="F10537" s="9"/>
      <c r="G10537" s="9"/>
      <c r="I10537" s="9"/>
      <c r="L10537" s="9"/>
      <c r="O10537" s="9"/>
      <c r="P10537" s="9"/>
      <c r="R10537" s="9"/>
      <c r="U10537" s="9"/>
    </row>
    <row r="10538" spans="3:21">
      <c r="C10538" s="9"/>
      <c r="F10538" s="9"/>
      <c r="G10538" s="9"/>
      <c r="I10538" s="9"/>
      <c r="L10538" s="9"/>
      <c r="O10538" s="9"/>
      <c r="P10538" s="9"/>
      <c r="R10538" s="9"/>
      <c r="U10538" s="9"/>
    </row>
    <row r="10539" spans="3:21">
      <c r="C10539" s="9"/>
      <c r="F10539" s="9"/>
      <c r="G10539" s="9"/>
      <c r="I10539" s="9"/>
      <c r="L10539" s="9"/>
      <c r="O10539" s="9"/>
      <c r="P10539" s="9"/>
      <c r="R10539" s="9"/>
      <c r="U10539" s="9"/>
    </row>
    <row r="10540" spans="3:21">
      <c r="C10540" s="9"/>
      <c r="F10540" s="9"/>
      <c r="G10540" s="9"/>
      <c r="I10540" s="9"/>
      <c r="L10540" s="9"/>
      <c r="O10540" s="9"/>
      <c r="P10540" s="9"/>
      <c r="R10540" s="9"/>
      <c r="U10540" s="9"/>
    </row>
    <row r="10541" spans="3:21">
      <c r="C10541" s="9"/>
      <c r="F10541" s="9"/>
      <c r="G10541" s="9"/>
      <c r="I10541" s="9"/>
      <c r="L10541" s="9"/>
      <c r="O10541" s="9"/>
      <c r="P10541" s="9"/>
      <c r="R10541" s="9"/>
      <c r="U10541" s="9"/>
    </row>
    <row r="10542" spans="3:21">
      <c r="C10542" s="9"/>
      <c r="F10542" s="9"/>
      <c r="G10542" s="9"/>
      <c r="I10542" s="9"/>
      <c r="L10542" s="9"/>
      <c r="O10542" s="9"/>
      <c r="P10542" s="9"/>
      <c r="R10542" s="9"/>
      <c r="U10542" s="9"/>
    </row>
    <row r="10543" spans="3:21">
      <c r="C10543" s="9"/>
      <c r="F10543" s="9"/>
      <c r="G10543" s="9"/>
      <c r="I10543" s="9"/>
      <c r="L10543" s="9"/>
      <c r="O10543" s="9"/>
      <c r="P10543" s="9"/>
      <c r="R10543" s="9"/>
      <c r="U10543" s="9"/>
    </row>
    <row r="10544" spans="3:21">
      <c r="C10544" s="9"/>
      <c r="F10544" s="9"/>
      <c r="G10544" s="9"/>
      <c r="I10544" s="9"/>
      <c r="L10544" s="9"/>
      <c r="O10544" s="9"/>
      <c r="P10544" s="9"/>
      <c r="R10544" s="9"/>
      <c r="U10544" s="9"/>
    </row>
    <row r="10545" spans="3:21">
      <c r="C10545" s="9"/>
      <c r="F10545" s="9"/>
      <c r="G10545" s="9"/>
      <c r="I10545" s="9"/>
      <c r="L10545" s="9"/>
      <c r="O10545" s="9"/>
      <c r="P10545" s="9"/>
      <c r="R10545" s="9"/>
      <c r="U10545" s="9"/>
    </row>
    <row r="10546" spans="3:21">
      <c r="C10546" s="9"/>
      <c r="F10546" s="9"/>
      <c r="G10546" s="9"/>
      <c r="I10546" s="9"/>
      <c r="L10546" s="9"/>
      <c r="O10546" s="9"/>
      <c r="P10546" s="9"/>
      <c r="R10546" s="9"/>
      <c r="U10546" s="9"/>
    </row>
    <row r="10547" spans="3:21">
      <c r="C10547" s="9"/>
      <c r="F10547" s="9"/>
      <c r="G10547" s="9"/>
      <c r="I10547" s="9"/>
      <c r="L10547" s="9"/>
      <c r="O10547" s="9"/>
      <c r="P10547" s="9"/>
      <c r="R10547" s="9"/>
      <c r="U10547" s="9"/>
    </row>
    <row r="10548" spans="3:21">
      <c r="C10548" s="9"/>
      <c r="F10548" s="9"/>
      <c r="G10548" s="9"/>
      <c r="I10548" s="9"/>
      <c r="L10548" s="9"/>
      <c r="O10548" s="9"/>
      <c r="P10548" s="9"/>
      <c r="R10548" s="9"/>
      <c r="U10548" s="9"/>
    </row>
    <row r="10549" spans="3:21">
      <c r="C10549" s="9"/>
      <c r="F10549" s="9"/>
      <c r="G10549" s="9"/>
      <c r="I10549" s="9"/>
      <c r="L10549" s="9"/>
      <c r="O10549" s="9"/>
      <c r="P10549" s="9"/>
      <c r="R10549" s="9"/>
      <c r="U10549" s="9"/>
    </row>
    <row r="10550" spans="3:21">
      <c r="C10550" s="9"/>
      <c r="F10550" s="9"/>
      <c r="G10550" s="9"/>
      <c r="I10550" s="9"/>
      <c r="L10550" s="9"/>
      <c r="O10550" s="9"/>
      <c r="P10550" s="9"/>
      <c r="R10550" s="9"/>
      <c r="U10550" s="9"/>
    </row>
    <row r="10551" spans="3:21">
      <c r="C10551" s="9"/>
      <c r="F10551" s="9"/>
      <c r="G10551" s="9"/>
      <c r="I10551" s="9"/>
      <c r="L10551" s="9"/>
      <c r="O10551" s="9"/>
      <c r="P10551" s="9"/>
      <c r="R10551" s="9"/>
      <c r="U10551" s="9"/>
    </row>
    <row r="10552" spans="3:21">
      <c r="C10552" s="9"/>
      <c r="F10552" s="9"/>
      <c r="G10552" s="9"/>
      <c r="I10552" s="9"/>
      <c r="L10552" s="9"/>
      <c r="O10552" s="9"/>
      <c r="P10552" s="9"/>
      <c r="R10552" s="9"/>
      <c r="U10552" s="9"/>
    </row>
    <row r="10553" spans="3:21">
      <c r="C10553" s="9"/>
      <c r="F10553" s="9"/>
      <c r="G10553" s="9"/>
      <c r="I10553" s="9"/>
      <c r="L10553" s="9"/>
      <c r="O10553" s="9"/>
      <c r="P10553" s="9"/>
      <c r="R10553" s="9"/>
      <c r="U10553" s="9"/>
    </row>
    <row r="10554" spans="3:21">
      <c r="C10554" s="9"/>
      <c r="F10554" s="9"/>
      <c r="G10554" s="9"/>
      <c r="I10554" s="9"/>
      <c r="L10554" s="9"/>
      <c r="O10554" s="9"/>
      <c r="P10554" s="9"/>
      <c r="R10554" s="9"/>
      <c r="U10554" s="9"/>
    </row>
    <row r="10555" spans="3:21">
      <c r="C10555" s="9"/>
      <c r="F10555" s="9"/>
      <c r="G10555" s="9"/>
      <c r="I10555" s="9"/>
      <c r="L10555" s="9"/>
      <c r="O10555" s="9"/>
      <c r="P10555" s="9"/>
      <c r="R10555" s="9"/>
      <c r="U10555" s="9"/>
    </row>
    <row r="10556" spans="3:21">
      <c r="C10556" s="9"/>
      <c r="F10556" s="9"/>
      <c r="G10556" s="9"/>
      <c r="I10556" s="9"/>
      <c r="L10556" s="9"/>
      <c r="O10556" s="9"/>
      <c r="P10556" s="9"/>
      <c r="R10556" s="9"/>
      <c r="U10556" s="9"/>
    </row>
    <row r="10557" spans="3:21">
      <c r="C10557" s="9"/>
      <c r="F10557" s="9"/>
      <c r="G10557" s="9"/>
      <c r="I10557" s="9"/>
      <c r="L10557" s="9"/>
      <c r="O10557" s="9"/>
      <c r="P10557" s="9"/>
      <c r="R10557" s="9"/>
      <c r="U10557" s="9"/>
    </row>
    <row r="10558" spans="3:21">
      <c r="C10558" s="9"/>
      <c r="F10558" s="9"/>
      <c r="G10558" s="9"/>
      <c r="I10558" s="9"/>
      <c r="L10558" s="9"/>
      <c r="O10558" s="9"/>
      <c r="P10558" s="9"/>
      <c r="R10558" s="9"/>
      <c r="U10558" s="9"/>
    </row>
    <row r="10559" spans="3:21">
      <c r="C10559" s="9"/>
      <c r="F10559" s="9"/>
      <c r="G10559" s="9"/>
      <c r="I10559" s="9"/>
      <c r="L10559" s="9"/>
      <c r="O10559" s="9"/>
      <c r="P10559" s="9"/>
      <c r="R10559" s="9"/>
      <c r="U10559" s="9"/>
    </row>
    <row r="10560" spans="3:21">
      <c r="C10560" s="9"/>
      <c r="F10560" s="9"/>
      <c r="G10560" s="9"/>
      <c r="I10560" s="9"/>
      <c r="L10560" s="9"/>
      <c r="O10560" s="9"/>
      <c r="P10560" s="9"/>
      <c r="R10560" s="9"/>
      <c r="U10560" s="9"/>
    </row>
    <row r="10561" spans="3:21">
      <c r="C10561" s="9"/>
      <c r="F10561" s="9"/>
      <c r="G10561" s="9"/>
      <c r="I10561" s="9"/>
      <c r="L10561" s="9"/>
      <c r="O10561" s="9"/>
      <c r="P10561" s="9"/>
      <c r="R10561" s="9"/>
      <c r="U10561" s="9"/>
    </row>
    <row r="10562" spans="3:21">
      <c r="C10562" s="9"/>
      <c r="F10562" s="9"/>
      <c r="G10562" s="9"/>
      <c r="I10562" s="9"/>
      <c r="L10562" s="9"/>
      <c r="O10562" s="9"/>
      <c r="P10562" s="9"/>
      <c r="R10562" s="9"/>
      <c r="U10562" s="9"/>
    </row>
    <row r="10563" spans="3:21">
      <c r="C10563" s="9"/>
      <c r="F10563" s="9"/>
      <c r="G10563" s="9"/>
      <c r="I10563" s="9"/>
      <c r="L10563" s="9"/>
      <c r="O10563" s="9"/>
      <c r="P10563" s="9"/>
      <c r="R10563" s="9"/>
      <c r="U10563" s="9"/>
    </row>
    <row r="10564" spans="3:21">
      <c r="C10564" s="9"/>
      <c r="F10564" s="9"/>
      <c r="G10564" s="9"/>
      <c r="I10564" s="9"/>
      <c r="L10564" s="9"/>
      <c r="O10564" s="9"/>
      <c r="P10564" s="9"/>
      <c r="R10564" s="9"/>
      <c r="U10564" s="9"/>
    </row>
    <row r="10565" spans="3:21">
      <c r="C10565" s="9"/>
      <c r="F10565" s="9"/>
      <c r="G10565" s="9"/>
      <c r="I10565" s="9"/>
      <c r="L10565" s="9"/>
      <c r="O10565" s="9"/>
      <c r="P10565" s="9"/>
      <c r="R10565" s="9"/>
      <c r="U10565" s="9"/>
    </row>
    <row r="10566" spans="3:21">
      <c r="C10566" s="9"/>
      <c r="F10566" s="9"/>
      <c r="G10566" s="9"/>
      <c r="I10566" s="9"/>
      <c r="L10566" s="9"/>
      <c r="O10566" s="9"/>
      <c r="P10566" s="9"/>
      <c r="R10566" s="9"/>
      <c r="U10566" s="9"/>
    </row>
    <row r="10567" spans="3:21">
      <c r="C10567" s="9"/>
      <c r="F10567" s="9"/>
      <c r="G10567" s="9"/>
      <c r="I10567" s="9"/>
      <c r="L10567" s="9"/>
      <c r="O10567" s="9"/>
      <c r="P10567" s="9"/>
      <c r="R10567" s="9"/>
      <c r="U10567" s="9"/>
    </row>
    <row r="10568" spans="3:21">
      <c r="C10568" s="9"/>
      <c r="F10568" s="9"/>
      <c r="G10568" s="9"/>
      <c r="I10568" s="9"/>
      <c r="L10568" s="9"/>
      <c r="O10568" s="9"/>
      <c r="P10568" s="9"/>
      <c r="R10568" s="9"/>
      <c r="U10568" s="9"/>
    </row>
    <row r="10569" spans="3:21">
      <c r="C10569" s="9"/>
      <c r="F10569" s="9"/>
      <c r="G10569" s="9"/>
      <c r="I10569" s="9"/>
      <c r="L10569" s="9"/>
      <c r="O10569" s="9"/>
      <c r="P10569" s="9"/>
      <c r="R10569" s="9"/>
      <c r="U10569" s="9"/>
    </row>
    <row r="10570" spans="3:21">
      <c r="C10570" s="9"/>
      <c r="F10570" s="9"/>
      <c r="G10570" s="9"/>
      <c r="I10570" s="9"/>
      <c r="L10570" s="9"/>
      <c r="O10570" s="9"/>
      <c r="P10570" s="9"/>
      <c r="R10570" s="9"/>
      <c r="U10570" s="9"/>
    </row>
    <row r="10571" spans="3:21">
      <c r="C10571" s="9"/>
      <c r="F10571" s="9"/>
      <c r="G10571" s="9"/>
      <c r="I10571" s="9"/>
      <c r="L10571" s="9"/>
      <c r="O10571" s="9"/>
      <c r="P10571" s="9"/>
      <c r="R10571" s="9"/>
      <c r="U10571" s="9"/>
    </row>
    <row r="10572" spans="3:21">
      <c r="C10572" s="9"/>
      <c r="F10572" s="9"/>
      <c r="G10572" s="9"/>
      <c r="I10572" s="9"/>
      <c r="L10572" s="9"/>
      <c r="O10572" s="9"/>
      <c r="P10572" s="9"/>
      <c r="R10572" s="9"/>
      <c r="U10572" s="9"/>
    </row>
    <row r="10573" spans="3:21">
      <c r="C10573" s="9"/>
      <c r="F10573" s="9"/>
      <c r="G10573" s="9"/>
      <c r="I10573" s="9"/>
      <c r="L10573" s="9"/>
      <c r="O10573" s="9"/>
      <c r="P10573" s="9"/>
      <c r="R10573" s="9"/>
      <c r="U10573" s="9"/>
    </row>
    <row r="10574" spans="3:21">
      <c r="C10574" s="9"/>
      <c r="F10574" s="9"/>
      <c r="G10574" s="9"/>
      <c r="I10574" s="9"/>
      <c r="L10574" s="9"/>
      <c r="O10574" s="9"/>
      <c r="P10574" s="9"/>
      <c r="R10574" s="9"/>
      <c r="U10574" s="9"/>
    </row>
    <row r="10575" spans="3:21">
      <c r="C10575" s="9"/>
      <c r="F10575" s="9"/>
      <c r="G10575" s="9"/>
      <c r="I10575" s="9"/>
      <c r="L10575" s="9"/>
      <c r="O10575" s="9"/>
      <c r="P10575" s="9"/>
      <c r="R10575" s="9"/>
      <c r="U10575" s="9"/>
    </row>
    <row r="10576" spans="3:21">
      <c r="C10576" s="9"/>
      <c r="F10576" s="9"/>
      <c r="G10576" s="9"/>
      <c r="I10576" s="9"/>
      <c r="L10576" s="9"/>
      <c r="O10576" s="9"/>
      <c r="P10576" s="9"/>
      <c r="R10576" s="9"/>
      <c r="U10576" s="9"/>
    </row>
    <row r="10577" spans="3:21">
      <c r="C10577" s="9"/>
      <c r="F10577" s="9"/>
      <c r="G10577" s="9"/>
      <c r="I10577" s="9"/>
      <c r="L10577" s="9"/>
      <c r="O10577" s="9"/>
      <c r="P10577" s="9"/>
      <c r="R10577" s="9"/>
      <c r="U10577" s="9"/>
    </row>
    <row r="10578" spans="3:21">
      <c r="C10578" s="9"/>
      <c r="F10578" s="9"/>
      <c r="G10578" s="9"/>
      <c r="I10578" s="9"/>
      <c r="L10578" s="9"/>
      <c r="O10578" s="9"/>
      <c r="P10578" s="9"/>
      <c r="R10578" s="9"/>
      <c r="U10578" s="9"/>
    </row>
    <row r="10579" spans="3:21">
      <c r="C10579" s="9"/>
      <c r="F10579" s="9"/>
      <c r="G10579" s="9"/>
      <c r="I10579" s="9"/>
      <c r="L10579" s="9"/>
      <c r="O10579" s="9"/>
      <c r="P10579" s="9"/>
      <c r="R10579" s="9"/>
      <c r="U10579" s="9"/>
    </row>
    <row r="10580" spans="3:21">
      <c r="C10580" s="9"/>
      <c r="F10580" s="9"/>
      <c r="G10580" s="9"/>
      <c r="I10580" s="9"/>
      <c r="L10580" s="9"/>
      <c r="O10580" s="9"/>
      <c r="P10580" s="9"/>
      <c r="R10580" s="9"/>
      <c r="U10580" s="9"/>
    </row>
    <row r="10581" spans="3:21">
      <c r="C10581" s="9"/>
      <c r="F10581" s="9"/>
      <c r="G10581" s="9"/>
      <c r="I10581" s="9"/>
      <c r="L10581" s="9"/>
      <c r="O10581" s="9"/>
      <c r="P10581" s="9"/>
      <c r="R10581" s="9"/>
      <c r="U10581" s="9"/>
    </row>
    <row r="10582" spans="3:21">
      <c r="C10582" s="9"/>
      <c r="F10582" s="9"/>
      <c r="G10582" s="9"/>
      <c r="I10582" s="9"/>
      <c r="L10582" s="9"/>
      <c r="O10582" s="9"/>
      <c r="P10582" s="9"/>
      <c r="R10582" s="9"/>
      <c r="U10582" s="9"/>
    </row>
    <row r="10583" spans="3:21">
      <c r="C10583" s="9"/>
      <c r="F10583" s="9"/>
      <c r="G10583" s="9"/>
      <c r="I10583" s="9"/>
      <c r="L10583" s="9"/>
      <c r="O10583" s="9"/>
      <c r="P10583" s="9"/>
      <c r="R10583" s="9"/>
      <c r="U10583" s="9"/>
    </row>
    <row r="10584" spans="3:21">
      <c r="C10584" s="9"/>
      <c r="F10584" s="9"/>
      <c r="G10584" s="9"/>
      <c r="I10584" s="9"/>
      <c r="L10584" s="9"/>
      <c r="O10584" s="9"/>
      <c r="P10584" s="9"/>
      <c r="R10584" s="9"/>
      <c r="U10584" s="9"/>
    </row>
    <row r="10585" spans="3:21">
      <c r="C10585" s="9"/>
      <c r="F10585" s="9"/>
      <c r="G10585" s="9"/>
      <c r="I10585" s="9"/>
      <c r="L10585" s="9"/>
      <c r="O10585" s="9"/>
      <c r="P10585" s="9"/>
      <c r="R10585" s="9"/>
      <c r="U10585" s="9"/>
    </row>
    <row r="10586" spans="3:21">
      <c r="C10586" s="9"/>
      <c r="F10586" s="9"/>
      <c r="G10586" s="9"/>
      <c r="I10586" s="9"/>
      <c r="L10586" s="9"/>
      <c r="O10586" s="9"/>
      <c r="P10586" s="9"/>
      <c r="R10586" s="9"/>
      <c r="U10586" s="9"/>
    </row>
    <row r="10587" spans="3:21">
      <c r="C10587" s="9"/>
      <c r="F10587" s="9"/>
      <c r="G10587" s="9"/>
      <c r="I10587" s="9"/>
      <c r="L10587" s="9"/>
      <c r="O10587" s="9"/>
      <c r="P10587" s="9"/>
      <c r="R10587" s="9"/>
      <c r="U10587" s="9"/>
    </row>
    <row r="10588" spans="3:21">
      <c r="C10588" s="9"/>
      <c r="F10588" s="9"/>
      <c r="G10588" s="9"/>
      <c r="I10588" s="9"/>
      <c r="L10588" s="9"/>
      <c r="O10588" s="9"/>
      <c r="P10588" s="9"/>
      <c r="R10588" s="9"/>
      <c r="U10588" s="9"/>
    </row>
    <row r="10589" spans="3:21">
      <c r="C10589" s="9"/>
      <c r="F10589" s="9"/>
      <c r="G10589" s="9"/>
      <c r="I10589" s="9"/>
      <c r="L10589" s="9"/>
      <c r="O10589" s="9"/>
      <c r="P10589" s="9"/>
      <c r="R10589" s="9"/>
      <c r="U10589" s="9"/>
    </row>
    <row r="10590" spans="3:21">
      <c r="C10590" s="9"/>
      <c r="F10590" s="9"/>
      <c r="G10590" s="9"/>
      <c r="I10590" s="9"/>
      <c r="L10590" s="9"/>
      <c r="O10590" s="9"/>
      <c r="P10590" s="9"/>
      <c r="R10590" s="9"/>
      <c r="U10590" s="9"/>
    </row>
    <row r="10591" spans="3:21">
      <c r="C10591" s="9"/>
      <c r="F10591" s="9"/>
      <c r="G10591" s="9"/>
      <c r="I10591" s="9"/>
      <c r="L10591" s="9"/>
      <c r="O10591" s="9"/>
      <c r="P10591" s="9"/>
      <c r="R10591" s="9"/>
      <c r="U10591" s="9"/>
    </row>
    <row r="10592" spans="3:21">
      <c r="C10592" s="9"/>
      <c r="F10592" s="9"/>
      <c r="G10592" s="9"/>
      <c r="I10592" s="9"/>
      <c r="L10592" s="9"/>
      <c r="O10592" s="9"/>
      <c r="P10592" s="9"/>
      <c r="R10592" s="9"/>
      <c r="U10592" s="9"/>
    </row>
    <row r="10593" spans="3:21">
      <c r="C10593" s="9"/>
      <c r="F10593" s="9"/>
      <c r="G10593" s="9"/>
      <c r="I10593" s="9"/>
      <c r="L10593" s="9"/>
      <c r="O10593" s="9"/>
      <c r="P10593" s="9"/>
      <c r="R10593" s="9"/>
      <c r="U10593" s="9"/>
    </row>
    <row r="10594" spans="3:21">
      <c r="C10594" s="9"/>
      <c r="F10594" s="9"/>
      <c r="G10594" s="9"/>
      <c r="I10594" s="9"/>
      <c r="L10594" s="9"/>
      <c r="O10594" s="9"/>
      <c r="P10594" s="9"/>
      <c r="R10594" s="9"/>
      <c r="U10594" s="9"/>
    </row>
    <row r="10595" spans="3:21">
      <c r="C10595" s="9"/>
      <c r="F10595" s="9"/>
      <c r="G10595" s="9"/>
      <c r="I10595" s="9"/>
      <c r="L10595" s="9"/>
      <c r="O10595" s="9"/>
      <c r="P10595" s="9"/>
      <c r="R10595" s="9"/>
      <c r="U10595" s="9"/>
    </row>
    <row r="10596" spans="3:21">
      <c r="C10596" s="9"/>
      <c r="F10596" s="9"/>
      <c r="G10596" s="9"/>
      <c r="I10596" s="9"/>
      <c r="L10596" s="9"/>
      <c r="O10596" s="9"/>
      <c r="P10596" s="9"/>
      <c r="R10596" s="9"/>
      <c r="U10596" s="9"/>
    </row>
    <row r="10597" spans="3:21">
      <c r="C10597" s="9"/>
      <c r="F10597" s="9"/>
      <c r="G10597" s="9"/>
      <c r="I10597" s="9"/>
      <c r="L10597" s="9"/>
      <c r="O10597" s="9"/>
      <c r="P10597" s="9"/>
      <c r="R10597" s="9"/>
      <c r="U10597" s="9"/>
    </row>
    <row r="10598" spans="3:21">
      <c r="C10598" s="9"/>
      <c r="F10598" s="9"/>
      <c r="G10598" s="9"/>
      <c r="I10598" s="9"/>
      <c r="L10598" s="9"/>
      <c r="O10598" s="9"/>
      <c r="P10598" s="9"/>
      <c r="R10598" s="9"/>
      <c r="U10598" s="9"/>
    </row>
    <row r="10599" spans="3:21">
      <c r="C10599" s="9"/>
      <c r="F10599" s="9"/>
      <c r="G10599" s="9"/>
      <c r="I10599" s="9"/>
      <c r="L10599" s="9"/>
      <c r="O10599" s="9"/>
      <c r="P10599" s="9"/>
      <c r="R10599" s="9"/>
      <c r="U10599" s="9"/>
    </row>
    <row r="10600" spans="3:21">
      <c r="C10600" s="9"/>
      <c r="F10600" s="9"/>
      <c r="G10600" s="9"/>
      <c r="I10600" s="9"/>
      <c r="L10600" s="9"/>
      <c r="O10600" s="9"/>
      <c r="P10600" s="9"/>
      <c r="R10600" s="9"/>
      <c r="U10600" s="9"/>
    </row>
    <row r="10601" spans="3:21">
      <c r="C10601" s="9"/>
      <c r="F10601" s="9"/>
      <c r="G10601" s="9"/>
      <c r="I10601" s="9"/>
      <c r="L10601" s="9"/>
      <c r="O10601" s="9"/>
      <c r="P10601" s="9"/>
      <c r="R10601" s="9"/>
      <c r="U10601" s="9"/>
    </row>
    <row r="10602" spans="3:21">
      <c r="C10602" s="9"/>
      <c r="F10602" s="9"/>
      <c r="G10602" s="9"/>
      <c r="I10602" s="9"/>
      <c r="L10602" s="9"/>
      <c r="O10602" s="9"/>
      <c r="P10602" s="9"/>
      <c r="R10602" s="9"/>
      <c r="U10602" s="9"/>
    </row>
    <row r="10603" spans="3:21">
      <c r="C10603" s="9"/>
      <c r="F10603" s="9"/>
      <c r="G10603" s="9"/>
      <c r="I10603" s="9"/>
      <c r="L10603" s="9"/>
      <c r="O10603" s="9"/>
      <c r="P10603" s="9"/>
      <c r="R10603" s="9"/>
      <c r="U10603" s="9"/>
    </row>
    <row r="10604" spans="3:21">
      <c r="C10604" s="9"/>
      <c r="F10604" s="9"/>
      <c r="G10604" s="9"/>
      <c r="I10604" s="9"/>
      <c r="L10604" s="9"/>
      <c r="O10604" s="9"/>
      <c r="P10604" s="9"/>
      <c r="R10604" s="9"/>
      <c r="U10604" s="9"/>
    </row>
    <row r="10605" spans="3:21">
      <c r="C10605" s="9"/>
      <c r="F10605" s="9"/>
      <c r="G10605" s="9"/>
      <c r="I10605" s="9"/>
      <c r="L10605" s="9"/>
      <c r="O10605" s="9"/>
      <c r="P10605" s="9"/>
      <c r="R10605" s="9"/>
      <c r="U10605" s="9"/>
    </row>
    <row r="10606" spans="3:21">
      <c r="C10606" s="9"/>
      <c r="F10606" s="9"/>
      <c r="G10606" s="9"/>
      <c r="I10606" s="9"/>
      <c r="L10606" s="9"/>
      <c r="O10606" s="9"/>
      <c r="P10606" s="9"/>
      <c r="R10606" s="9"/>
      <c r="U10606" s="9"/>
    </row>
    <row r="10607" spans="3:21">
      <c r="C10607" s="9"/>
      <c r="F10607" s="9"/>
      <c r="G10607" s="9"/>
      <c r="I10607" s="9"/>
      <c r="L10607" s="9"/>
      <c r="O10607" s="9"/>
      <c r="P10607" s="9"/>
      <c r="R10607" s="9"/>
      <c r="U10607" s="9"/>
    </row>
    <row r="10608" spans="3:21">
      <c r="C10608" s="9"/>
      <c r="F10608" s="9"/>
      <c r="G10608" s="9"/>
      <c r="I10608" s="9"/>
      <c r="L10608" s="9"/>
      <c r="O10608" s="9"/>
      <c r="P10608" s="9"/>
      <c r="R10608" s="9"/>
      <c r="U10608" s="9"/>
    </row>
    <row r="10609" spans="3:21">
      <c r="C10609" s="9"/>
      <c r="F10609" s="9"/>
      <c r="G10609" s="9"/>
      <c r="I10609" s="9"/>
      <c r="L10609" s="9"/>
      <c r="O10609" s="9"/>
      <c r="P10609" s="9"/>
      <c r="R10609" s="9"/>
      <c r="U10609" s="9"/>
    </row>
    <row r="10610" spans="3:21">
      <c r="C10610" s="9"/>
      <c r="F10610" s="9"/>
      <c r="G10610" s="9"/>
      <c r="I10610" s="9"/>
      <c r="L10610" s="9"/>
      <c r="O10610" s="9"/>
      <c r="P10610" s="9"/>
      <c r="R10610" s="9"/>
      <c r="U10610" s="9"/>
    </row>
    <row r="10611" spans="3:21">
      <c r="C10611" s="9"/>
      <c r="F10611" s="9"/>
      <c r="G10611" s="9"/>
      <c r="I10611" s="9"/>
      <c r="L10611" s="9"/>
      <c r="O10611" s="9"/>
      <c r="P10611" s="9"/>
      <c r="R10611" s="9"/>
      <c r="U10611" s="9"/>
    </row>
    <row r="10612" spans="3:21">
      <c r="C10612" s="9"/>
      <c r="F10612" s="9"/>
      <c r="G10612" s="9"/>
      <c r="I10612" s="9"/>
      <c r="L10612" s="9"/>
      <c r="O10612" s="9"/>
      <c r="P10612" s="9"/>
      <c r="R10612" s="9"/>
      <c r="U10612" s="9"/>
    </row>
    <row r="10613" spans="3:21">
      <c r="C10613" s="9"/>
      <c r="F10613" s="9"/>
      <c r="G10613" s="9"/>
      <c r="I10613" s="9"/>
      <c r="L10613" s="9"/>
      <c r="O10613" s="9"/>
      <c r="P10613" s="9"/>
      <c r="R10613" s="9"/>
      <c r="U10613" s="9"/>
    </row>
    <row r="10614" spans="3:21">
      <c r="C10614" s="9"/>
      <c r="F10614" s="9"/>
      <c r="G10614" s="9"/>
      <c r="I10614" s="9"/>
      <c r="L10614" s="9"/>
      <c r="O10614" s="9"/>
      <c r="P10614" s="9"/>
      <c r="R10614" s="9"/>
      <c r="U10614" s="9"/>
    </row>
    <row r="10615" spans="3:21">
      <c r="C10615" s="9"/>
      <c r="F10615" s="9"/>
      <c r="G10615" s="9"/>
      <c r="I10615" s="9"/>
      <c r="L10615" s="9"/>
      <c r="O10615" s="9"/>
      <c r="P10615" s="9"/>
      <c r="R10615" s="9"/>
      <c r="U10615" s="9"/>
    </row>
    <row r="10616" spans="3:21">
      <c r="C10616" s="9"/>
      <c r="F10616" s="9"/>
      <c r="G10616" s="9"/>
      <c r="I10616" s="9"/>
      <c r="L10616" s="9"/>
      <c r="O10616" s="9"/>
      <c r="P10616" s="9"/>
      <c r="R10616" s="9"/>
      <c r="U10616" s="9"/>
    </row>
    <row r="10617" spans="3:21">
      <c r="C10617" s="9"/>
      <c r="F10617" s="9"/>
      <c r="G10617" s="9"/>
      <c r="I10617" s="9"/>
      <c r="L10617" s="9"/>
      <c r="O10617" s="9"/>
      <c r="P10617" s="9"/>
      <c r="R10617" s="9"/>
      <c r="U10617" s="9"/>
    </row>
    <row r="10618" spans="3:21">
      <c r="C10618" s="9"/>
      <c r="F10618" s="9"/>
      <c r="G10618" s="9"/>
      <c r="I10618" s="9"/>
      <c r="L10618" s="9"/>
      <c r="O10618" s="9"/>
      <c r="P10618" s="9"/>
      <c r="R10618" s="9"/>
      <c r="U10618" s="9"/>
    </row>
    <row r="10619" spans="3:21">
      <c r="C10619" s="9"/>
      <c r="F10619" s="9"/>
      <c r="G10619" s="9"/>
      <c r="I10619" s="9"/>
      <c r="L10619" s="9"/>
      <c r="O10619" s="9"/>
      <c r="P10619" s="9"/>
      <c r="R10619" s="9"/>
      <c r="U10619" s="9"/>
    </row>
    <row r="10620" spans="3:21">
      <c r="C10620" s="9"/>
      <c r="F10620" s="9"/>
      <c r="G10620" s="9"/>
      <c r="I10620" s="9"/>
      <c r="L10620" s="9"/>
      <c r="O10620" s="9"/>
      <c r="P10620" s="9"/>
      <c r="R10620" s="9"/>
      <c r="U10620" s="9"/>
    </row>
    <row r="10621" spans="3:21">
      <c r="C10621" s="9"/>
      <c r="F10621" s="9"/>
      <c r="G10621" s="9"/>
      <c r="I10621" s="9"/>
      <c r="L10621" s="9"/>
      <c r="O10621" s="9"/>
      <c r="P10621" s="9"/>
      <c r="R10621" s="9"/>
      <c r="U10621" s="9"/>
    </row>
    <row r="10622" spans="3:21">
      <c r="C10622" s="9"/>
      <c r="F10622" s="9"/>
      <c r="G10622" s="9"/>
      <c r="I10622" s="9"/>
      <c r="L10622" s="9"/>
      <c r="O10622" s="9"/>
      <c r="P10622" s="9"/>
      <c r="R10622" s="9"/>
      <c r="U10622" s="9"/>
    </row>
    <row r="10623" spans="3:21">
      <c r="C10623" s="9"/>
      <c r="F10623" s="9"/>
      <c r="G10623" s="9"/>
      <c r="I10623" s="9"/>
      <c r="L10623" s="9"/>
      <c r="O10623" s="9"/>
      <c r="P10623" s="9"/>
      <c r="R10623" s="9"/>
      <c r="U10623" s="9"/>
    </row>
    <row r="10624" spans="3:21">
      <c r="C10624" s="9"/>
      <c r="F10624" s="9"/>
      <c r="G10624" s="9"/>
      <c r="I10624" s="9"/>
      <c r="L10624" s="9"/>
      <c r="O10624" s="9"/>
      <c r="P10624" s="9"/>
      <c r="R10624" s="9"/>
      <c r="U10624" s="9"/>
    </row>
    <row r="10625" spans="3:21">
      <c r="C10625" s="9"/>
      <c r="F10625" s="9"/>
      <c r="G10625" s="9"/>
      <c r="I10625" s="9"/>
      <c r="L10625" s="9"/>
      <c r="O10625" s="9"/>
      <c r="P10625" s="9"/>
      <c r="R10625" s="9"/>
      <c r="U10625" s="9"/>
    </row>
    <row r="10626" spans="3:21">
      <c r="C10626" s="9"/>
      <c r="F10626" s="9"/>
      <c r="G10626" s="9"/>
      <c r="I10626" s="9"/>
      <c r="L10626" s="9"/>
      <c r="O10626" s="9"/>
      <c r="P10626" s="9"/>
      <c r="R10626" s="9"/>
      <c r="U10626" s="9"/>
    </row>
    <row r="10627" spans="3:21">
      <c r="C10627" s="9"/>
      <c r="F10627" s="9"/>
      <c r="G10627" s="9"/>
      <c r="I10627" s="9"/>
      <c r="L10627" s="9"/>
      <c r="O10627" s="9"/>
      <c r="P10627" s="9"/>
      <c r="R10627" s="9"/>
      <c r="U10627" s="9"/>
    </row>
    <row r="10628" spans="3:21">
      <c r="C10628" s="9"/>
      <c r="F10628" s="9"/>
      <c r="G10628" s="9"/>
      <c r="I10628" s="9"/>
      <c r="L10628" s="9"/>
      <c r="O10628" s="9"/>
      <c r="P10628" s="9"/>
      <c r="R10628" s="9"/>
      <c r="U10628" s="9"/>
    </row>
    <row r="10629" spans="3:21">
      <c r="C10629" s="9"/>
      <c r="F10629" s="9"/>
      <c r="G10629" s="9"/>
      <c r="I10629" s="9"/>
      <c r="L10629" s="9"/>
      <c r="O10629" s="9"/>
      <c r="P10629" s="9"/>
      <c r="R10629" s="9"/>
      <c r="U10629" s="9"/>
    </row>
    <row r="10630" spans="3:21">
      <c r="C10630" s="9"/>
      <c r="F10630" s="9"/>
      <c r="G10630" s="9"/>
      <c r="I10630" s="9"/>
      <c r="L10630" s="9"/>
      <c r="O10630" s="9"/>
      <c r="P10630" s="9"/>
      <c r="R10630" s="9"/>
      <c r="U10630" s="9"/>
    </row>
    <row r="10631" spans="3:21">
      <c r="C10631" s="9"/>
      <c r="F10631" s="9"/>
      <c r="G10631" s="9"/>
      <c r="I10631" s="9"/>
      <c r="L10631" s="9"/>
      <c r="O10631" s="9"/>
      <c r="P10631" s="9"/>
      <c r="R10631" s="9"/>
      <c r="U10631" s="9"/>
    </row>
    <row r="10632" spans="3:21">
      <c r="C10632" s="9"/>
      <c r="F10632" s="9"/>
      <c r="G10632" s="9"/>
      <c r="I10632" s="9"/>
      <c r="L10632" s="9"/>
      <c r="O10632" s="9"/>
      <c r="P10632" s="9"/>
      <c r="R10632" s="9"/>
      <c r="U10632" s="9"/>
    </row>
    <row r="10633" spans="3:21">
      <c r="C10633" s="9"/>
      <c r="F10633" s="9"/>
      <c r="G10633" s="9"/>
      <c r="I10633" s="9"/>
      <c r="L10633" s="9"/>
      <c r="O10633" s="9"/>
      <c r="P10633" s="9"/>
      <c r="R10633" s="9"/>
      <c r="U10633" s="9"/>
    </row>
    <row r="10634" spans="3:21">
      <c r="C10634" s="9"/>
      <c r="F10634" s="9"/>
      <c r="G10634" s="9"/>
      <c r="I10634" s="9"/>
      <c r="L10634" s="9"/>
      <c r="O10634" s="9"/>
      <c r="P10634" s="9"/>
      <c r="R10634" s="9"/>
      <c r="U10634" s="9"/>
    </row>
    <row r="10635" spans="3:21">
      <c r="C10635" s="9"/>
      <c r="F10635" s="9"/>
      <c r="G10635" s="9"/>
      <c r="I10635" s="9"/>
      <c r="L10635" s="9"/>
      <c r="O10635" s="9"/>
      <c r="P10635" s="9"/>
      <c r="R10635" s="9"/>
      <c r="U10635" s="9"/>
    </row>
    <row r="10636" spans="3:21">
      <c r="C10636" s="9"/>
      <c r="F10636" s="9"/>
      <c r="G10636" s="9"/>
      <c r="I10636" s="9"/>
      <c r="L10636" s="9"/>
      <c r="O10636" s="9"/>
      <c r="P10636" s="9"/>
      <c r="R10636" s="9"/>
      <c r="U10636" s="9"/>
    </row>
    <row r="10637" spans="3:21">
      <c r="C10637" s="9"/>
      <c r="F10637" s="9"/>
      <c r="G10637" s="9"/>
      <c r="I10637" s="9"/>
      <c r="L10637" s="9"/>
      <c r="O10637" s="9"/>
      <c r="P10637" s="9"/>
      <c r="R10637" s="9"/>
      <c r="U10637" s="9"/>
    </row>
    <row r="10638" spans="3:21">
      <c r="C10638" s="9"/>
      <c r="F10638" s="9"/>
      <c r="G10638" s="9"/>
      <c r="I10638" s="9"/>
      <c r="L10638" s="9"/>
      <c r="O10638" s="9"/>
      <c r="P10638" s="9"/>
      <c r="R10638" s="9"/>
      <c r="U10638" s="9"/>
    </row>
    <row r="10639" spans="3:21">
      <c r="C10639" s="9"/>
      <c r="F10639" s="9"/>
      <c r="G10639" s="9"/>
      <c r="I10639" s="9"/>
      <c r="L10639" s="9"/>
      <c r="O10639" s="9"/>
      <c r="P10639" s="9"/>
      <c r="R10639" s="9"/>
      <c r="U10639" s="9"/>
    </row>
    <row r="10640" spans="3:21">
      <c r="C10640" s="9"/>
      <c r="F10640" s="9"/>
      <c r="G10640" s="9"/>
      <c r="I10640" s="9"/>
      <c r="L10640" s="9"/>
      <c r="O10640" s="9"/>
      <c r="P10640" s="9"/>
      <c r="R10640" s="9"/>
      <c r="U10640" s="9"/>
    </row>
    <row r="10641" spans="3:21">
      <c r="C10641" s="9"/>
      <c r="F10641" s="9"/>
      <c r="G10641" s="9"/>
      <c r="I10641" s="9"/>
      <c r="L10641" s="9"/>
      <c r="O10641" s="9"/>
      <c r="P10641" s="9"/>
      <c r="R10641" s="9"/>
      <c r="U10641" s="9"/>
    </row>
    <row r="10642" spans="3:21">
      <c r="C10642" s="9"/>
      <c r="F10642" s="9"/>
      <c r="G10642" s="9"/>
      <c r="I10642" s="9"/>
      <c r="L10642" s="9"/>
      <c r="O10642" s="9"/>
      <c r="P10642" s="9"/>
      <c r="R10642" s="9"/>
      <c r="U10642" s="9"/>
    </row>
    <row r="10643" spans="3:21">
      <c r="C10643" s="9"/>
      <c r="F10643" s="9"/>
      <c r="G10643" s="9"/>
      <c r="I10643" s="9"/>
      <c r="L10643" s="9"/>
      <c r="O10643" s="9"/>
      <c r="P10643" s="9"/>
      <c r="R10643" s="9"/>
      <c r="U10643" s="9"/>
    </row>
    <row r="10644" spans="3:21">
      <c r="C10644" s="9"/>
      <c r="F10644" s="9"/>
      <c r="G10644" s="9"/>
      <c r="I10644" s="9"/>
      <c r="L10644" s="9"/>
      <c r="O10644" s="9"/>
      <c r="P10644" s="9"/>
      <c r="R10644" s="9"/>
      <c r="U10644" s="9"/>
    </row>
    <row r="10645" spans="3:21">
      <c r="C10645" s="9"/>
      <c r="F10645" s="9"/>
      <c r="G10645" s="9"/>
      <c r="I10645" s="9"/>
      <c r="L10645" s="9"/>
      <c r="O10645" s="9"/>
      <c r="P10645" s="9"/>
      <c r="R10645" s="9"/>
      <c r="U10645" s="9"/>
    </row>
    <row r="10646" spans="3:21">
      <c r="C10646" s="9"/>
      <c r="F10646" s="9"/>
      <c r="G10646" s="9"/>
      <c r="I10646" s="9"/>
      <c r="L10646" s="9"/>
      <c r="O10646" s="9"/>
      <c r="P10646" s="9"/>
      <c r="R10646" s="9"/>
      <c r="U10646" s="9"/>
    </row>
    <row r="10647" spans="3:21">
      <c r="C10647" s="9"/>
      <c r="F10647" s="9"/>
      <c r="G10647" s="9"/>
      <c r="I10647" s="9"/>
      <c r="L10647" s="9"/>
      <c r="O10647" s="9"/>
      <c r="P10647" s="9"/>
      <c r="R10647" s="9"/>
      <c r="U10647" s="9"/>
    </row>
    <row r="10648" spans="3:21">
      <c r="C10648" s="9"/>
      <c r="F10648" s="9"/>
      <c r="G10648" s="9"/>
      <c r="I10648" s="9"/>
      <c r="L10648" s="9"/>
      <c r="O10648" s="9"/>
      <c r="P10648" s="9"/>
      <c r="R10648" s="9"/>
      <c r="U10648" s="9"/>
    </row>
    <row r="10649" spans="3:21">
      <c r="C10649" s="9"/>
      <c r="F10649" s="9"/>
      <c r="G10649" s="9"/>
      <c r="I10649" s="9"/>
      <c r="L10649" s="9"/>
      <c r="O10649" s="9"/>
      <c r="P10649" s="9"/>
      <c r="R10649" s="9"/>
      <c r="U10649" s="9"/>
    </row>
    <row r="10650" spans="3:21">
      <c r="C10650" s="9"/>
      <c r="F10650" s="9"/>
      <c r="G10650" s="9"/>
      <c r="I10650" s="9"/>
      <c r="L10650" s="9"/>
      <c r="O10650" s="9"/>
      <c r="P10650" s="9"/>
      <c r="R10650" s="9"/>
      <c r="U10650" s="9"/>
    </row>
    <row r="10651" spans="3:21">
      <c r="C10651" s="9"/>
      <c r="F10651" s="9"/>
      <c r="G10651" s="9"/>
      <c r="I10651" s="9"/>
      <c r="L10651" s="9"/>
      <c r="O10651" s="9"/>
      <c r="P10651" s="9"/>
      <c r="R10651" s="9"/>
      <c r="U10651" s="9"/>
    </row>
    <row r="10652" spans="3:21">
      <c r="C10652" s="9"/>
      <c r="F10652" s="9"/>
      <c r="G10652" s="9"/>
      <c r="I10652" s="9"/>
      <c r="L10652" s="9"/>
      <c r="O10652" s="9"/>
      <c r="P10652" s="9"/>
      <c r="R10652" s="9"/>
      <c r="U10652" s="9"/>
    </row>
    <row r="10653" spans="3:21">
      <c r="C10653" s="9"/>
      <c r="F10653" s="9"/>
      <c r="G10653" s="9"/>
      <c r="I10653" s="9"/>
      <c r="L10653" s="9"/>
      <c r="O10653" s="9"/>
      <c r="P10653" s="9"/>
      <c r="R10653" s="9"/>
      <c r="U10653" s="9"/>
    </row>
    <row r="10654" spans="3:21">
      <c r="C10654" s="9"/>
      <c r="F10654" s="9"/>
      <c r="G10654" s="9"/>
      <c r="I10654" s="9"/>
      <c r="L10654" s="9"/>
      <c r="O10654" s="9"/>
      <c r="P10654" s="9"/>
      <c r="R10654" s="9"/>
      <c r="U10654" s="9"/>
    </row>
    <row r="10655" spans="3:21">
      <c r="C10655" s="9"/>
      <c r="F10655" s="9"/>
      <c r="G10655" s="9"/>
      <c r="I10655" s="9"/>
      <c r="L10655" s="9"/>
      <c r="O10655" s="9"/>
      <c r="P10655" s="9"/>
      <c r="R10655" s="9"/>
      <c r="U10655" s="9"/>
    </row>
    <row r="10656" spans="3:21">
      <c r="C10656" s="9"/>
      <c r="F10656" s="9"/>
      <c r="G10656" s="9"/>
      <c r="I10656" s="9"/>
      <c r="L10656" s="9"/>
      <c r="O10656" s="9"/>
      <c r="P10656" s="9"/>
      <c r="R10656" s="9"/>
      <c r="U10656" s="9"/>
    </row>
    <row r="10657" spans="3:21">
      <c r="C10657" s="9"/>
      <c r="F10657" s="9"/>
      <c r="G10657" s="9"/>
      <c r="I10657" s="9"/>
      <c r="L10657" s="9"/>
      <c r="O10657" s="9"/>
      <c r="P10657" s="9"/>
      <c r="R10657" s="9"/>
      <c r="U10657" s="9"/>
    </row>
    <row r="10658" spans="3:21">
      <c r="C10658" s="9"/>
      <c r="F10658" s="9"/>
      <c r="G10658" s="9"/>
      <c r="I10658" s="9"/>
      <c r="L10658" s="9"/>
      <c r="O10658" s="9"/>
      <c r="P10658" s="9"/>
      <c r="R10658" s="9"/>
      <c r="U10658" s="9"/>
    </row>
    <row r="10659" spans="3:21">
      <c r="C10659" s="9"/>
      <c r="F10659" s="9"/>
      <c r="G10659" s="9"/>
      <c r="I10659" s="9"/>
      <c r="L10659" s="9"/>
      <c r="O10659" s="9"/>
      <c r="P10659" s="9"/>
      <c r="R10659" s="9"/>
      <c r="U10659" s="9"/>
    </row>
    <row r="10660" spans="3:21">
      <c r="C10660" s="9"/>
      <c r="F10660" s="9"/>
      <c r="G10660" s="9"/>
      <c r="I10660" s="9"/>
      <c r="L10660" s="9"/>
      <c r="O10660" s="9"/>
      <c r="P10660" s="9"/>
      <c r="R10660" s="9"/>
      <c r="U10660" s="9"/>
    </row>
    <row r="10661" spans="3:21">
      <c r="C10661" s="9"/>
      <c r="F10661" s="9"/>
      <c r="G10661" s="9"/>
      <c r="I10661" s="9"/>
      <c r="L10661" s="9"/>
      <c r="O10661" s="9"/>
      <c r="P10661" s="9"/>
      <c r="R10661" s="9"/>
      <c r="U10661" s="9"/>
    </row>
    <row r="10662" spans="3:21">
      <c r="C10662" s="9"/>
      <c r="F10662" s="9"/>
      <c r="G10662" s="9"/>
      <c r="I10662" s="9"/>
      <c r="L10662" s="9"/>
      <c r="O10662" s="9"/>
      <c r="P10662" s="9"/>
      <c r="R10662" s="9"/>
      <c r="U10662" s="9"/>
    </row>
    <row r="10663" spans="3:21">
      <c r="C10663" s="9"/>
      <c r="F10663" s="9"/>
      <c r="G10663" s="9"/>
      <c r="I10663" s="9"/>
      <c r="L10663" s="9"/>
      <c r="O10663" s="9"/>
      <c r="P10663" s="9"/>
      <c r="R10663" s="9"/>
      <c r="U10663" s="9"/>
    </row>
    <row r="10664" spans="3:21">
      <c r="C10664" s="9"/>
      <c r="F10664" s="9"/>
      <c r="G10664" s="9"/>
      <c r="I10664" s="9"/>
      <c r="L10664" s="9"/>
      <c r="O10664" s="9"/>
      <c r="P10664" s="9"/>
      <c r="R10664" s="9"/>
      <c r="U10664" s="9"/>
    </row>
    <row r="10665" spans="3:21">
      <c r="C10665" s="9"/>
      <c r="F10665" s="9"/>
      <c r="G10665" s="9"/>
      <c r="I10665" s="9"/>
      <c r="L10665" s="9"/>
      <c r="O10665" s="9"/>
      <c r="P10665" s="9"/>
      <c r="R10665" s="9"/>
      <c r="U10665" s="9"/>
    </row>
    <row r="10666" spans="3:21">
      <c r="C10666" s="9"/>
      <c r="F10666" s="9"/>
      <c r="G10666" s="9"/>
      <c r="I10666" s="9"/>
      <c r="L10666" s="9"/>
      <c r="O10666" s="9"/>
      <c r="P10666" s="9"/>
      <c r="R10666" s="9"/>
      <c r="U10666" s="9"/>
    </row>
    <row r="10667" spans="3:21">
      <c r="C10667" s="9"/>
      <c r="F10667" s="9"/>
      <c r="G10667" s="9"/>
      <c r="I10667" s="9"/>
      <c r="L10667" s="9"/>
      <c r="O10667" s="9"/>
      <c r="P10667" s="9"/>
      <c r="R10667" s="9"/>
      <c r="U10667" s="9"/>
    </row>
    <row r="10668" spans="3:21">
      <c r="C10668" s="9"/>
      <c r="F10668" s="9"/>
      <c r="G10668" s="9"/>
      <c r="I10668" s="9"/>
      <c r="L10668" s="9"/>
      <c r="O10668" s="9"/>
      <c r="P10668" s="9"/>
      <c r="R10668" s="9"/>
      <c r="U10668" s="9"/>
    </row>
    <row r="10669" spans="3:21">
      <c r="C10669" s="9"/>
      <c r="F10669" s="9"/>
      <c r="G10669" s="9"/>
      <c r="I10669" s="9"/>
      <c r="L10669" s="9"/>
      <c r="O10669" s="9"/>
      <c r="P10669" s="9"/>
      <c r="R10669" s="9"/>
      <c r="U10669" s="9"/>
    </row>
    <row r="10670" spans="3:21">
      <c r="C10670" s="9"/>
      <c r="F10670" s="9"/>
      <c r="G10670" s="9"/>
      <c r="I10670" s="9"/>
      <c r="L10670" s="9"/>
      <c r="O10670" s="9"/>
      <c r="P10670" s="9"/>
      <c r="R10670" s="9"/>
      <c r="U10670" s="9"/>
    </row>
    <row r="10671" spans="3:21">
      <c r="C10671" s="9"/>
      <c r="F10671" s="9"/>
      <c r="G10671" s="9"/>
      <c r="I10671" s="9"/>
      <c r="L10671" s="9"/>
      <c r="O10671" s="9"/>
      <c r="P10671" s="9"/>
      <c r="R10671" s="9"/>
      <c r="U10671" s="9"/>
    </row>
    <row r="10672" spans="3:21">
      <c r="C10672" s="9"/>
      <c r="F10672" s="9"/>
      <c r="G10672" s="9"/>
      <c r="I10672" s="9"/>
      <c r="L10672" s="9"/>
      <c r="O10672" s="9"/>
      <c r="P10672" s="9"/>
      <c r="R10672" s="9"/>
      <c r="U10672" s="9"/>
    </row>
    <row r="10673" spans="3:21">
      <c r="C10673" s="9"/>
      <c r="F10673" s="9"/>
      <c r="G10673" s="9"/>
      <c r="I10673" s="9"/>
      <c r="L10673" s="9"/>
      <c r="O10673" s="9"/>
      <c r="P10673" s="9"/>
      <c r="R10673" s="9"/>
      <c r="U10673" s="9"/>
    </row>
    <row r="10674" spans="3:21">
      <c r="C10674" s="9"/>
      <c r="F10674" s="9"/>
      <c r="G10674" s="9"/>
      <c r="I10674" s="9"/>
      <c r="L10674" s="9"/>
      <c r="O10674" s="9"/>
      <c r="P10674" s="9"/>
      <c r="R10674" s="9"/>
      <c r="U10674" s="9"/>
    </row>
    <row r="10675" spans="3:21">
      <c r="C10675" s="9"/>
      <c r="F10675" s="9"/>
      <c r="G10675" s="9"/>
      <c r="I10675" s="9"/>
      <c r="L10675" s="9"/>
      <c r="O10675" s="9"/>
      <c r="P10675" s="9"/>
      <c r="R10675" s="9"/>
      <c r="U10675" s="9"/>
    </row>
    <row r="10676" spans="3:21">
      <c r="C10676" s="9"/>
      <c r="F10676" s="9"/>
      <c r="G10676" s="9"/>
      <c r="I10676" s="9"/>
      <c r="L10676" s="9"/>
      <c r="O10676" s="9"/>
      <c r="P10676" s="9"/>
      <c r="R10676" s="9"/>
      <c r="U10676" s="9"/>
    </row>
    <row r="10677" spans="3:21">
      <c r="C10677" s="9"/>
      <c r="F10677" s="9"/>
      <c r="G10677" s="9"/>
      <c r="I10677" s="9"/>
      <c r="L10677" s="9"/>
      <c r="O10677" s="9"/>
      <c r="P10677" s="9"/>
      <c r="R10677" s="9"/>
      <c r="U10677" s="9"/>
    </row>
    <row r="10678" spans="3:21">
      <c r="C10678" s="9"/>
      <c r="F10678" s="9"/>
      <c r="G10678" s="9"/>
      <c r="I10678" s="9"/>
      <c r="L10678" s="9"/>
      <c r="O10678" s="9"/>
      <c r="P10678" s="9"/>
      <c r="R10678" s="9"/>
      <c r="U10678" s="9"/>
    </row>
    <row r="10679" spans="3:21">
      <c r="C10679" s="9"/>
      <c r="F10679" s="9"/>
      <c r="G10679" s="9"/>
      <c r="I10679" s="9"/>
      <c r="L10679" s="9"/>
      <c r="O10679" s="9"/>
      <c r="P10679" s="9"/>
      <c r="R10679" s="9"/>
      <c r="U10679" s="9"/>
    </row>
    <row r="10680" spans="3:21">
      <c r="C10680" s="9"/>
      <c r="F10680" s="9"/>
      <c r="G10680" s="9"/>
      <c r="I10680" s="9"/>
      <c r="L10680" s="9"/>
      <c r="O10680" s="9"/>
      <c r="P10680" s="9"/>
      <c r="R10680" s="9"/>
      <c r="U10680" s="9"/>
    </row>
    <row r="10681" spans="3:21">
      <c r="C10681" s="9"/>
      <c r="F10681" s="9"/>
      <c r="G10681" s="9"/>
      <c r="I10681" s="9"/>
      <c r="L10681" s="9"/>
      <c r="O10681" s="9"/>
      <c r="P10681" s="9"/>
      <c r="R10681" s="9"/>
      <c r="U10681" s="9"/>
    </row>
    <row r="10682" spans="3:21">
      <c r="C10682" s="9"/>
      <c r="F10682" s="9"/>
      <c r="G10682" s="9"/>
      <c r="I10682" s="9"/>
      <c r="L10682" s="9"/>
      <c r="O10682" s="9"/>
      <c r="P10682" s="9"/>
      <c r="R10682" s="9"/>
      <c r="U10682" s="9"/>
    </row>
    <row r="10683" spans="3:21">
      <c r="C10683" s="9"/>
      <c r="F10683" s="9"/>
      <c r="G10683" s="9"/>
      <c r="I10683" s="9"/>
      <c r="L10683" s="9"/>
      <c r="O10683" s="9"/>
      <c r="P10683" s="9"/>
      <c r="R10683" s="9"/>
      <c r="U10683" s="9"/>
    </row>
    <row r="10684" spans="3:21">
      <c r="C10684" s="9"/>
      <c r="F10684" s="9"/>
      <c r="G10684" s="9"/>
      <c r="I10684" s="9"/>
      <c r="L10684" s="9"/>
      <c r="O10684" s="9"/>
      <c r="P10684" s="9"/>
      <c r="R10684" s="9"/>
      <c r="U10684" s="9"/>
    </row>
    <row r="10685" spans="3:21">
      <c r="C10685" s="9"/>
      <c r="F10685" s="9"/>
      <c r="G10685" s="9"/>
      <c r="I10685" s="9"/>
      <c r="L10685" s="9"/>
      <c r="O10685" s="9"/>
      <c r="P10685" s="9"/>
      <c r="R10685" s="9"/>
      <c r="U10685" s="9"/>
    </row>
    <row r="10686" spans="3:21">
      <c r="C10686" s="9"/>
      <c r="F10686" s="9"/>
      <c r="G10686" s="9"/>
      <c r="I10686" s="9"/>
      <c r="L10686" s="9"/>
      <c r="O10686" s="9"/>
      <c r="P10686" s="9"/>
      <c r="R10686" s="9"/>
      <c r="U10686" s="9"/>
    </row>
    <row r="10687" spans="3:21">
      <c r="C10687" s="9"/>
      <c r="F10687" s="9"/>
      <c r="G10687" s="9"/>
      <c r="I10687" s="9"/>
      <c r="L10687" s="9"/>
      <c r="O10687" s="9"/>
      <c r="P10687" s="9"/>
      <c r="R10687" s="9"/>
      <c r="U10687" s="9"/>
    </row>
    <row r="10688" spans="3:21">
      <c r="C10688" s="9"/>
      <c r="F10688" s="9"/>
      <c r="G10688" s="9"/>
      <c r="I10688" s="9"/>
      <c r="L10688" s="9"/>
      <c r="O10688" s="9"/>
      <c r="P10688" s="9"/>
      <c r="R10688" s="9"/>
      <c r="U10688" s="9"/>
    </row>
    <row r="10689" spans="3:21">
      <c r="C10689" s="9"/>
      <c r="F10689" s="9"/>
      <c r="G10689" s="9"/>
      <c r="I10689" s="9"/>
      <c r="L10689" s="9"/>
      <c r="O10689" s="9"/>
      <c r="P10689" s="9"/>
      <c r="R10689" s="9"/>
      <c r="U10689" s="9"/>
    </row>
    <row r="10690" spans="3:21">
      <c r="C10690" s="9"/>
      <c r="F10690" s="9"/>
      <c r="G10690" s="9"/>
      <c r="I10690" s="9"/>
      <c r="L10690" s="9"/>
      <c r="O10690" s="9"/>
      <c r="P10690" s="9"/>
      <c r="R10690" s="9"/>
      <c r="U10690" s="9"/>
    </row>
    <row r="10691" spans="3:21">
      <c r="C10691" s="9"/>
      <c r="F10691" s="9"/>
      <c r="G10691" s="9"/>
      <c r="I10691" s="9"/>
      <c r="L10691" s="9"/>
      <c r="O10691" s="9"/>
      <c r="P10691" s="9"/>
      <c r="R10691" s="9"/>
      <c r="U10691" s="9"/>
    </row>
    <row r="10692" spans="3:21">
      <c r="C10692" s="9"/>
      <c r="F10692" s="9"/>
      <c r="G10692" s="9"/>
      <c r="I10692" s="9"/>
      <c r="L10692" s="9"/>
      <c r="O10692" s="9"/>
      <c r="P10692" s="9"/>
      <c r="R10692" s="9"/>
      <c r="U10692" s="9"/>
    </row>
    <row r="10693" spans="3:21">
      <c r="C10693" s="9"/>
      <c r="F10693" s="9"/>
      <c r="G10693" s="9"/>
      <c r="I10693" s="9"/>
      <c r="L10693" s="9"/>
      <c r="O10693" s="9"/>
      <c r="P10693" s="9"/>
      <c r="R10693" s="9"/>
      <c r="U10693" s="9"/>
    </row>
    <row r="10694" spans="3:21">
      <c r="C10694" s="9"/>
      <c r="F10694" s="9"/>
      <c r="G10694" s="9"/>
      <c r="I10694" s="9"/>
      <c r="L10694" s="9"/>
      <c r="O10694" s="9"/>
      <c r="P10694" s="9"/>
      <c r="R10694" s="9"/>
      <c r="U10694" s="9"/>
    </row>
    <row r="10695" spans="3:21">
      <c r="C10695" s="9"/>
      <c r="F10695" s="9"/>
      <c r="G10695" s="9"/>
      <c r="I10695" s="9"/>
      <c r="L10695" s="9"/>
      <c r="O10695" s="9"/>
      <c r="P10695" s="9"/>
      <c r="R10695" s="9"/>
      <c r="U10695" s="9"/>
    </row>
    <row r="10696" spans="3:21">
      <c r="C10696" s="9"/>
      <c r="F10696" s="9"/>
      <c r="G10696" s="9"/>
      <c r="I10696" s="9"/>
      <c r="L10696" s="9"/>
      <c r="O10696" s="9"/>
      <c r="P10696" s="9"/>
      <c r="R10696" s="9"/>
      <c r="U10696" s="9"/>
    </row>
    <row r="10697" spans="3:21">
      <c r="C10697" s="9"/>
      <c r="F10697" s="9"/>
      <c r="G10697" s="9"/>
      <c r="I10697" s="9"/>
      <c r="L10697" s="9"/>
      <c r="O10697" s="9"/>
      <c r="P10697" s="9"/>
      <c r="R10697" s="9"/>
      <c r="U10697" s="9"/>
    </row>
    <row r="10698" spans="3:21">
      <c r="C10698" s="9"/>
      <c r="F10698" s="9"/>
      <c r="G10698" s="9"/>
      <c r="I10698" s="9"/>
      <c r="L10698" s="9"/>
      <c r="O10698" s="9"/>
      <c r="P10698" s="9"/>
      <c r="R10698" s="9"/>
      <c r="U10698" s="9"/>
    </row>
    <row r="10699" spans="3:21">
      <c r="C10699" s="9"/>
      <c r="F10699" s="9"/>
      <c r="G10699" s="9"/>
      <c r="I10699" s="9"/>
      <c r="L10699" s="9"/>
      <c r="O10699" s="9"/>
      <c r="P10699" s="9"/>
      <c r="R10699" s="9"/>
      <c r="U10699" s="9"/>
    </row>
    <row r="10700" spans="3:21">
      <c r="C10700" s="9"/>
      <c r="F10700" s="9"/>
      <c r="G10700" s="9"/>
      <c r="I10700" s="9"/>
      <c r="L10700" s="9"/>
      <c r="O10700" s="9"/>
      <c r="P10700" s="9"/>
      <c r="R10700" s="9"/>
      <c r="U10700" s="9"/>
    </row>
    <row r="10701" spans="3:21">
      <c r="C10701" s="9"/>
      <c r="F10701" s="9"/>
      <c r="G10701" s="9"/>
      <c r="I10701" s="9"/>
      <c r="L10701" s="9"/>
      <c r="O10701" s="9"/>
      <c r="P10701" s="9"/>
      <c r="R10701" s="9"/>
      <c r="U10701" s="9"/>
    </row>
    <row r="10702" spans="3:21">
      <c r="C10702" s="9"/>
      <c r="F10702" s="9"/>
      <c r="G10702" s="9"/>
      <c r="I10702" s="9"/>
      <c r="L10702" s="9"/>
      <c r="O10702" s="9"/>
      <c r="P10702" s="9"/>
      <c r="R10702" s="9"/>
      <c r="U10702" s="9"/>
    </row>
    <row r="10703" spans="3:21">
      <c r="C10703" s="9"/>
      <c r="F10703" s="9"/>
      <c r="G10703" s="9"/>
      <c r="I10703" s="9"/>
      <c r="L10703" s="9"/>
      <c r="O10703" s="9"/>
      <c r="P10703" s="9"/>
      <c r="R10703" s="9"/>
      <c r="U10703" s="9"/>
    </row>
    <row r="10704" spans="3:21">
      <c r="C10704" s="9"/>
      <c r="F10704" s="9"/>
      <c r="G10704" s="9"/>
      <c r="I10704" s="9"/>
      <c r="L10704" s="9"/>
      <c r="O10704" s="9"/>
      <c r="P10704" s="9"/>
      <c r="R10704" s="9"/>
      <c r="U10704" s="9"/>
    </row>
    <row r="10705" spans="3:21">
      <c r="C10705" s="9"/>
      <c r="F10705" s="9"/>
      <c r="G10705" s="9"/>
      <c r="I10705" s="9"/>
      <c r="L10705" s="9"/>
      <c r="O10705" s="9"/>
      <c r="P10705" s="9"/>
      <c r="R10705" s="9"/>
      <c r="U10705" s="9"/>
    </row>
    <row r="10706" spans="3:21">
      <c r="C10706" s="9"/>
      <c r="F10706" s="9"/>
      <c r="G10706" s="9"/>
      <c r="I10706" s="9"/>
      <c r="L10706" s="9"/>
      <c r="O10706" s="9"/>
      <c r="P10706" s="9"/>
      <c r="R10706" s="9"/>
      <c r="U10706" s="9"/>
    </row>
    <row r="10707" spans="3:21">
      <c r="C10707" s="9"/>
      <c r="F10707" s="9"/>
      <c r="G10707" s="9"/>
      <c r="I10707" s="9"/>
      <c r="L10707" s="9"/>
      <c r="O10707" s="9"/>
      <c r="P10707" s="9"/>
      <c r="R10707" s="9"/>
      <c r="U10707" s="9"/>
    </row>
    <row r="10708" spans="3:21">
      <c r="C10708" s="9"/>
      <c r="F10708" s="9"/>
      <c r="G10708" s="9"/>
      <c r="I10708" s="9"/>
      <c r="L10708" s="9"/>
      <c r="O10708" s="9"/>
      <c r="P10708" s="9"/>
      <c r="R10708" s="9"/>
      <c r="U10708" s="9"/>
    </row>
    <row r="10709" spans="3:21">
      <c r="C10709" s="9"/>
      <c r="F10709" s="9"/>
      <c r="G10709" s="9"/>
      <c r="I10709" s="9"/>
      <c r="L10709" s="9"/>
      <c r="O10709" s="9"/>
      <c r="P10709" s="9"/>
      <c r="R10709" s="9"/>
      <c r="U10709" s="9"/>
    </row>
    <row r="10710" spans="3:21">
      <c r="C10710" s="9"/>
      <c r="F10710" s="9"/>
      <c r="G10710" s="9"/>
      <c r="I10710" s="9"/>
      <c r="L10710" s="9"/>
      <c r="O10710" s="9"/>
      <c r="P10710" s="9"/>
      <c r="R10710" s="9"/>
      <c r="U10710" s="9"/>
    </row>
    <row r="10711" spans="3:21">
      <c r="C10711" s="9"/>
      <c r="F10711" s="9"/>
      <c r="G10711" s="9"/>
      <c r="I10711" s="9"/>
      <c r="L10711" s="9"/>
      <c r="O10711" s="9"/>
      <c r="P10711" s="9"/>
      <c r="R10711" s="9"/>
      <c r="U10711" s="9"/>
    </row>
    <row r="10712" spans="3:21">
      <c r="C10712" s="9"/>
      <c r="F10712" s="9"/>
      <c r="G10712" s="9"/>
      <c r="I10712" s="9"/>
      <c r="L10712" s="9"/>
      <c r="O10712" s="9"/>
      <c r="P10712" s="9"/>
      <c r="R10712" s="9"/>
      <c r="U10712" s="9"/>
    </row>
    <row r="10713" spans="3:21">
      <c r="C10713" s="9"/>
      <c r="F10713" s="9"/>
      <c r="G10713" s="9"/>
      <c r="I10713" s="9"/>
      <c r="L10713" s="9"/>
      <c r="O10713" s="9"/>
      <c r="P10713" s="9"/>
      <c r="R10713" s="9"/>
      <c r="U10713" s="9"/>
    </row>
    <row r="10714" spans="3:21">
      <c r="C10714" s="9"/>
      <c r="F10714" s="9"/>
      <c r="G10714" s="9"/>
      <c r="I10714" s="9"/>
      <c r="L10714" s="9"/>
      <c r="O10714" s="9"/>
      <c r="P10714" s="9"/>
      <c r="R10714" s="9"/>
      <c r="U10714" s="9"/>
    </row>
    <row r="10715" spans="3:21">
      <c r="C10715" s="9"/>
      <c r="F10715" s="9"/>
      <c r="G10715" s="9"/>
      <c r="I10715" s="9"/>
      <c r="L10715" s="9"/>
      <c r="O10715" s="9"/>
      <c r="P10715" s="9"/>
      <c r="R10715" s="9"/>
      <c r="U10715" s="9"/>
    </row>
    <row r="10716" spans="3:21">
      <c r="C10716" s="9"/>
      <c r="F10716" s="9"/>
      <c r="G10716" s="9"/>
      <c r="I10716" s="9"/>
      <c r="L10716" s="9"/>
      <c r="O10716" s="9"/>
      <c r="P10716" s="9"/>
      <c r="R10716" s="9"/>
      <c r="U10716" s="9"/>
    </row>
    <row r="10717" spans="3:21">
      <c r="C10717" s="9"/>
      <c r="F10717" s="9"/>
      <c r="G10717" s="9"/>
      <c r="I10717" s="9"/>
      <c r="L10717" s="9"/>
      <c r="O10717" s="9"/>
      <c r="P10717" s="9"/>
      <c r="R10717" s="9"/>
      <c r="U10717" s="9"/>
    </row>
    <row r="10718" spans="3:21">
      <c r="C10718" s="9"/>
      <c r="F10718" s="9"/>
      <c r="G10718" s="9"/>
      <c r="I10718" s="9"/>
      <c r="L10718" s="9"/>
      <c r="O10718" s="9"/>
      <c r="P10718" s="9"/>
      <c r="R10718" s="9"/>
      <c r="U10718" s="9"/>
    </row>
    <row r="10719" spans="3:21">
      <c r="C10719" s="9"/>
      <c r="F10719" s="9"/>
      <c r="G10719" s="9"/>
      <c r="I10719" s="9"/>
      <c r="L10719" s="9"/>
      <c r="O10719" s="9"/>
      <c r="P10719" s="9"/>
      <c r="R10719" s="9"/>
      <c r="U10719" s="9"/>
    </row>
    <row r="10720" spans="3:21">
      <c r="C10720" s="9"/>
      <c r="F10720" s="9"/>
      <c r="G10720" s="9"/>
      <c r="I10720" s="9"/>
      <c r="L10720" s="9"/>
      <c r="O10720" s="9"/>
      <c r="P10720" s="9"/>
      <c r="R10720" s="9"/>
      <c r="U10720" s="9"/>
    </row>
    <row r="10721" spans="3:21">
      <c r="C10721" s="9"/>
      <c r="F10721" s="9"/>
      <c r="G10721" s="9"/>
      <c r="I10721" s="9"/>
      <c r="L10721" s="9"/>
      <c r="O10721" s="9"/>
      <c r="P10721" s="9"/>
      <c r="R10721" s="9"/>
      <c r="U10721" s="9"/>
    </row>
    <row r="10722" spans="3:21">
      <c r="C10722" s="9"/>
      <c r="F10722" s="9"/>
      <c r="G10722" s="9"/>
      <c r="I10722" s="9"/>
      <c r="L10722" s="9"/>
      <c r="O10722" s="9"/>
      <c r="P10722" s="9"/>
      <c r="R10722" s="9"/>
      <c r="U10722" s="9"/>
    </row>
    <row r="10723" spans="3:21">
      <c r="C10723" s="9"/>
      <c r="F10723" s="9"/>
      <c r="G10723" s="9"/>
      <c r="I10723" s="9"/>
      <c r="L10723" s="9"/>
      <c r="O10723" s="9"/>
      <c r="P10723" s="9"/>
      <c r="R10723" s="9"/>
      <c r="U10723" s="9"/>
    </row>
    <row r="10724" spans="3:21">
      <c r="C10724" s="9"/>
      <c r="F10724" s="9"/>
      <c r="G10724" s="9"/>
      <c r="I10724" s="9"/>
      <c r="L10724" s="9"/>
      <c r="O10724" s="9"/>
      <c r="P10724" s="9"/>
      <c r="R10724" s="9"/>
      <c r="U10724" s="9"/>
    </row>
    <row r="10725" spans="3:21">
      <c r="C10725" s="9"/>
      <c r="F10725" s="9"/>
      <c r="G10725" s="9"/>
      <c r="I10725" s="9"/>
      <c r="L10725" s="9"/>
      <c r="O10725" s="9"/>
      <c r="P10725" s="9"/>
      <c r="R10725" s="9"/>
      <c r="U10725" s="9"/>
    </row>
    <row r="10726" spans="3:21">
      <c r="C10726" s="9"/>
      <c r="F10726" s="9"/>
      <c r="G10726" s="9"/>
      <c r="I10726" s="9"/>
      <c r="L10726" s="9"/>
      <c r="O10726" s="9"/>
      <c r="P10726" s="9"/>
      <c r="R10726" s="9"/>
      <c r="U10726" s="9"/>
    </row>
    <row r="10727" spans="3:21">
      <c r="C10727" s="9"/>
      <c r="F10727" s="9"/>
      <c r="G10727" s="9"/>
      <c r="I10727" s="9"/>
      <c r="L10727" s="9"/>
      <c r="O10727" s="9"/>
      <c r="P10727" s="9"/>
      <c r="R10727" s="9"/>
      <c r="U10727" s="9"/>
    </row>
    <row r="10728" spans="3:21">
      <c r="C10728" s="9"/>
      <c r="F10728" s="9"/>
      <c r="G10728" s="9"/>
      <c r="I10728" s="9"/>
      <c r="L10728" s="9"/>
      <c r="O10728" s="9"/>
      <c r="P10728" s="9"/>
      <c r="R10728" s="9"/>
      <c r="U10728" s="9"/>
    </row>
    <row r="10729" spans="3:21">
      <c r="C10729" s="9"/>
      <c r="F10729" s="9"/>
      <c r="G10729" s="9"/>
      <c r="I10729" s="9"/>
      <c r="L10729" s="9"/>
      <c r="O10729" s="9"/>
      <c r="P10729" s="9"/>
      <c r="R10729" s="9"/>
      <c r="U10729" s="9"/>
    </row>
    <row r="10730" spans="3:21">
      <c r="C10730" s="9"/>
      <c r="F10730" s="9"/>
      <c r="G10730" s="9"/>
      <c r="I10730" s="9"/>
      <c r="L10730" s="9"/>
      <c r="O10730" s="9"/>
      <c r="P10730" s="9"/>
      <c r="R10730" s="9"/>
      <c r="U10730" s="9"/>
    </row>
    <row r="10731" spans="3:21">
      <c r="C10731" s="9"/>
      <c r="F10731" s="9"/>
      <c r="G10731" s="9"/>
      <c r="I10731" s="9"/>
      <c r="L10731" s="9"/>
      <c r="O10731" s="9"/>
      <c r="P10731" s="9"/>
      <c r="R10731" s="9"/>
      <c r="U10731" s="9"/>
    </row>
    <row r="10732" spans="3:21">
      <c r="C10732" s="9"/>
      <c r="F10732" s="9"/>
      <c r="G10732" s="9"/>
      <c r="I10732" s="9"/>
      <c r="L10732" s="9"/>
      <c r="O10732" s="9"/>
      <c r="P10732" s="9"/>
      <c r="R10732" s="9"/>
      <c r="U10732" s="9"/>
    </row>
    <row r="10733" spans="3:21">
      <c r="C10733" s="9"/>
      <c r="F10733" s="9"/>
      <c r="G10733" s="9"/>
      <c r="I10733" s="9"/>
      <c r="L10733" s="9"/>
      <c r="O10733" s="9"/>
      <c r="P10733" s="9"/>
      <c r="R10733" s="9"/>
      <c r="U10733" s="9"/>
    </row>
    <row r="10734" spans="3:21">
      <c r="C10734" s="9"/>
      <c r="F10734" s="9"/>
      <c r="G10734" s="9"/>
      <c r="I10734" s="9"/>
      <c r="L10734" s="9"/>
      <c r="O10734" s="9"/>
      <c r="P10734" s="9"/>
      <c r="R10734" s="9"/>
      <c r="U10734" s="9"/>
    </row>
    <row r="10735" spans="3:21">
      <c r="C10735" s="9"/>
      <c r="F10735" s="9"/>
      <c r="G10735" s="9"/>
      <c r="I10735" s="9"/>
      <c r="L10735" s="9"/>
      <c r="O10735" s="9"/>
      <c r="P10735" s="9"/>
      <c r="R10735" s="9"/>
      <c r="U10735" s="9"/>
    </row>
    <row r="10736" spans="3:21">
      <c r="C10736" s="9"/>
      <c r="F10736" s="9"/>
      <c r="G10736" s="9"/>
      <c r="I10736" s="9"/>
      <c r="L10736" s="9"/>
      <c r="O10736" s="9"/>
      <c r="P10736" s="9"/>
      <c r="R10736" s="9"/>
      <c r="U10736" s="9"/>
    </row>
    <row r="10737" spans="3:21">
      <c r="C10737" s="9"/>
      <c r="F10737" s="9"/>
      <c r="G10737" s="9"/>
      <c r="I10737" s="9"/>
      <c r="L10737" s="9"/>
      <c r="O10737" s="9"/>
      <c r="P10737" s="9"/>
      <c r="R10737" s="9"/>
      <c r="U10737" s="9"/>
    </row>
    <row r="10738" spans="3:21">
      <c r="C10738" s="9"/>
      <c r="F10738" s="9"/>
      <c r="G10738" s="9"/>
      <c r="I10738" s="9"/>
      <c r="L10738" s="9"/>
      <c r="O10738" s="9"/>
      <c r="P10738" s="9"/>
      <c r="R10738" s="9"/>
      <c r="U10738" s="9"/>
    </row>
    <row r="10739" spans="3:21">
      <c r="C10739" s="9"/>
      <c r="F10739" s="9"/>
      <c r="G10739" s="9"/>
      <c r="I10739" s="9"/>
      <c r="L10739" s="9"/>
      <c r="O10739" s="9"/>
      <c r="P10739" s="9"/>
      <c r="R10739" s="9"/>
      <c r="U10739" s="9"/>
    </row>
    <row r="10740" spans="3:21">
      <c r="C10740" s="9"/>
      <c r="F10740" s="9"/>
      <c r="G10740" s="9"/>
      <c r="I10740" s="9"/>
      <c r="L10740" s="9"/>
      <c r="O10740" s="9"/>
      <c r="P10740" s="9"/>
      <c r="R10740" s="9"/>
      <c r="U10740" s="9"/>
    </row>
    <row r="10741" spans="3:21">
      <c r="C10741" s="9"/>
      <c r="F10741" s="9"/>
      <c r="G10741" s="9"/>
      <c r="I10741" s="9"/>
      <c r="L10741" s="9"/>
      <c r="O10741" s="9"/>
      <c r="P10741" s="9"/>
      <c r="R10741" s="9"/>
      <c r="U10741" s="9"/>
    </row>
    <row r="10742" spans="3:21">
      <c r="C10742" s="9"/>
      <c r="F10742" s="9"/>
      <c r="G10742" s="9"/>
      <c r="I10742" s="9"/>
      <c r="L10742" s="9"/>
      <c r="O10742" s="9"/>
      <c r="P10742" s="9"/>
      <c r="R10742" s="9"/>
      <c r="U10742" s="9"/>
    </row>
    <row r="10743" spans="3:21">
      <c r="C10743" s="9"/>
      <c r="F10743" s="9"/>
      <c r="G10743" s="9"/>
      <c r="I10743" s="9"/>
      <c r="L10743" s="9"/>
      <c r="O10743" s="9"/>
      <c r="P10743" s="9"/>
      <c r="R10743" s="9"/>
      <c r="U10743" s="9"/>
    </row>
    <row r="10744" spans="3:21">
      <c r="C10744" s="9"/>
      <c r="F10744" s="9"/>
      <c r="G10744" s="9"/>
      <c r="I10744" s="9"/>
      <c r="L10744" s="9"/>
      <c r="O10744" s="9"/>
      <c r="P10744" s="9"/>
      <c r="R10744" s="9"/>
      <c r="U10744" s="9"/>
    </row>
    <row r="10745" spans="3:21">
      <c r="C10745" s="9"/>
      <c r="F10745" s="9"/>
      <c r="G10745" s="9"/>
      <c r="I10745" s="9"/>
      <c r="L10745" s="9"/>
      <c r="O10745" s="9"/>
      <c r="P10745" s="9"/>
      <c r="R10745" s="9"/>
      <c r="U10745" s="9"/>
    </row>
    <row r="10746" spans="3:21">
      <c r="C10746" s="9"/>
      <c r="F10746" s="9"/>
      <c r="G10746" s="9"/>
      <c r="I10746" s="9"/>
      <c r="L10746" s="9"/>
      <c r="O10746" s="9"/>
      <c r="P10746" s="9"/>
      <c r="R10746" s="9"/>
      <c r="U10746" s="9"/>
    </row>
    <row r="10747" spans="3:21">
      <c r="C10747" s="9"/>
      <c r="F10747" s="9"/>
      <c r="G10747" s="9"/>
      <c r="I10747" s="9"/>
      <c r="L10747" s="9"/>
      <c r="O10747" s="9"/>
      <c r="P10747" s="9"/>
      <c r="R10747" s="9"/>
      <c r="U10747" s="9"/>
    </row>
    <row r="10748" spans="3:21">
      <c r="C10748" s="9"/>
      <c r="F10748" s="9"/>
      <c r="G10748" s="9"/>
      <c r="I10748" s="9"/>
      <c r="L10748" s="9"/>
      <c r="O10748" s="9"/>
      <c r="P10748" s="9"/>
      <c r="R10748" s="9"/>
      <c r="U10748" s="9"/>
    </row>
    <row r="10749" spans="3:21">
      <c r="C10749" s="9"/>
      <c r="F10749" s="9"/>
      <c r="G10749" s="9"/>
      <c r="I10749" s="9"/>
      <c r="L10749" s="9"/>
      <c r="O10749" s="9"/>
      <c r="P10749" s="9"/>
      <c r="R10749" s="9"/>
      <c r="U10749" s="9"/>
    </row>
    <row r="10750" spans="3:21">
      <c r="C10750" s="9"/>
      <c r="F10750" s="9"/>
      <c r="G10750" s="9"/>
      <c r="I10750" s="9"/>
      <c r="L10750" s="9"/>
      <c r="O10750" s="9"/>
      <c r="P10750" s="9"/>
      <c r="R10750" s="9"/>
      <c r="U10750" s="9"/>
    </row>
    <row r="10751" spans="3:21">
      <c r="C10751" s="9"/>
      <c r="F10751" s="9"/>
      <c r="G10751" s="9"/>
      <c r="I10751" s="9"/>
      <c r="L10751" s="9"/>
      <c r="O10751" s="9"/>
      <c r="P10751" s="9"/>
      <c r="R10751" s="9"/>
      <c r="U10751" s="9"/>
    </row>
    <row r="10752" spans="3:21">
      <c r="C10752" s="9"/>
      <c r="F10752" s="9"/>
      <c r="G10752" s="9"/>
      <c r="I10752" s="9"/>
      <c r="L10752" s="9"/>
      <c r="O10752" s="9"/>
      <c r="P10752" s="9"/>
      <c r="R10752" s="9"/>
      <c r="U10752" s="9"/>
    </row>
    <row r="10753" spans="3:21">
      <c r="C10753" s="9"/>
      <c r="F10753" s="9"/>
      <c r="G10753" s="9"/>
      <c r="I10753" s="9"/>
      <c r="L10753" s="9"/>
      <c r="O10753" s="9"/>
      <c r="P10753" s="9"/>
      <c r="R10753" s="9"/>
      <c r="U10753" s="9"/>
    </row>
    <row r="10754" spans="3:21">
      <c r="C10754" s="9"/>
      <c r="F10754" s="9"/>
      <c r="G10754" s="9"/>
      <c r="I10754" s="9"/>
      <c r="L10754" s="9"/>
      <c r="O10754" s="9"/>
      <c r="P10754" s="9"/>
      <c r="R10754" s="9"/>
      <c r="U10754" s="9"/>
    </row>
    <row r="10755" spans="3:21">
      <c r="C10755" s="9"/>
      <c r="F10755" s="9"/>
      <c r="G10755" s="9"/>
      <c r="I10755" s="9"/>
      <c r="L10755" s="9"/>
      <c r="O10755" s="9"/>
      <c r="P10755" s="9"/>
      <c r="R10755" s="9"/>
      <c r="U10755" s="9"/>
    </row>
    <row r="10756" spans="3:21">
      <c r="C10756" s="9"/>
      <c r="F10756" s="9"/>
      <c r="G10756" s="9"/>
      <c r="I10756" s="9"/>
      <c r="L10756" s="9"/>
      <c r="O10756" s="9"/>
      <c r="P10756" s="9"/>
      <c r="R10756" s="9"/>
      <c r="U10756" s="9"/>
    </row>
    <row r="10757" spans="3:21">
      <c r="C10757" s="9"/>
      <c r="F10757" s="9"/>
      <c r="G10757" s="9"/>
      <c r="I10757" s="9"/>
      <c r="L10757" s="9"/>
      <c r="O10757" s="9"/>
      <c r="P10757" s="9"/>
      <c r="R10757" s="9"/>
      <c r="U10757" s="9"/>
    </row>
    <row r="10758" spans="3:21">
      <c r="C10758" s="9"/>
      <c r="F10758" s="9"/>
      <c r="G10758" s="9"/>
      <c r="I10758" s="9"/>
      <c r="L10758" s="9"/>
      <c r="O10758" s="9"/>
      <c r="P10758" s="9"/>
      <c r="R10758" s="9"/>
      <c r="U10758" s="9"/>
    </row>
    <row r="10759" spans="3:21">
      <c r="C10759" s="9"/>
      <c r="F10759" s="9"/>
      <c r="G10759" s="9"/>
      <c r="I10759" s="9"/>
      <c r="L10759" s="9"/>
      <c r="O10759" s="9"/>
      <c r="P10759" s="9"/>
      <c r="R10759" s="9"/>
      <c r="U10759" s="9"/>
    </row>
    <row r="10760" spans="3:21">
      <c r="C10760" s="9"/>
      <c r="F10760" s="9"/>
      <c r="G10760" s="9"/>
      <c r="I10760" s="9"/>
      <c r="L10760" s="9"/>
      <c r="O10760" s="9"/>
      <c r="P10760" s="9"/>
      <c r="R10760" s="9"/>
      <c r="U10760" s="9"/>
    </row>
    <row r="10761" spans="3:21">
      <c r="C10761" s="9"/>
      <c r="F10761" s="9"/>
      <c r="G10761" s="9"/>
      <c r="I10761" s="9"/>
      <c r="L10761" s="9"/>
      <c r="O10761" s="9"/>
      <c r="P10761" s="9"/>
      <c r="R10761" s="9"/>
      <c r="U10761" s="9"/>
    </row>
    <row r="10762" spans="3:21">
      <c r="C10762" s="9"/>
      <c r="F10762" s="9"/>
      <c r="G10762" s="9"/>
      <c r="I10762" s="9"/>
      <c r="L10762" s="9"/>
      <c r="O10762" s="9"/>
      <c r="P10762" s="9"/>
      <c r="R10762" s="9"/>
      <c r="U10762" s="9"/>
    </row>
    <row r="10763" spans="3:21">
      <c r="C10763" s="9"/>
      <c r="F10763" s="9"/>
      <c r="G10763" s="9"/>
      <c r="I10763" s="9"/>
      <c r="L10763" s="9"/>
      <c r="O10763" s="9"/>
      <c r="P10763" s="9"/>
      <c r="R10763" s="9"/>
      <c r="U10763" s="9"/>
    </row>
    <row r="10764" spans="3:21">
      <c r="C10764" s="9"/>
      <c r="F10764" s="9"/>
      <c r="G10764" s="9"/>
      <c r="I10764" s="9"/>
      <c r="L10764" s="9"/>
      <c r="O10764" s="9"/>
      <c r="P10764" s="9"/>
      <c r="R10764" s="9"/>
      <c r="U10764" s="9"/>
    </row>
    <row r="10765" spans="3:21">
      <c r="C10765" s="9"/>
      <c r="F10765" s="9"/>
      <c r="G10765" s="9"/>
      <c r="I10765" s="9"/>
      <c r="L10765" s="9"/>
      <c r="O10765" s="9"/>
      <c r="P10765" s="9"/>
      <c r="R10765" s="9"/>
      <c r="U10765" s="9"/>
    </row>
    <row r="10766" spans="3:21">
      <c r="C10766" s="9"/>
      <c r="F10766" s="9"/>
      <c r="G10766" s="9"/>
      <c r="I10766" s="9"/>
      <c r="L10766" s="9"/>
      <c r="O10766" s="9"/>
      <c r="P10766" s="9"/>
      <c r="R10766" s="9"/>
      <c r="U10766" s="9"/>
    </row>
    <row r="10767" spans="3:21">
      <c r="C10767" s="9"/>
      <c r="F10767" s="9"/>
      <c r="G10767" s="9"/>
      <c r="I10767" s="9"/>
      <c r="L10767" s="9"/>
      <c r="O10767" s="9"/>
      <c r="P10767" s="9"/>
      <c r="R10767" s="9"/>
      <c r="U10767" s="9"/>
    </row>
    <row r="10768" spans="3:21">
      <c r="C10768" s="9"/>
      <c r="F10768" s="9"/>
      <c r="G10768" s="9"/>
      <c r="I10768" s="9"/>
      <c r="L10768" s="9"/>
      <c r="O10768" s="9"/>
      <c r="P10768" s="9"/>
      <c r="R10768" s="9"/>
      <c r="U10768" s="9"/>
    </row>
    <row r="10769" spans="3:21">
      <c r="C10769" s="9"/>
      <c r="F10769" s="9"/>
      <c r="G10769" s="9"/>
      <c r="I10769" s="9"/>
      <c r="L10769" s="9"/>
      <c r="O10769" s="9"/>
      <c r="P10769" s="9"/>
      <c r="R10769" s="9"/>
      <c r="U10769" s="9"/>
    </row>
    <row r="10770" spans="3:21">
      <c r="C10770" s="9"/>
      <c r="F10770" s="9"/>
      <c r="G10770" s="9"/>
      <c r="I10770" s="9"/>
      <c r="L10770" s="9"/>
      <c r="O10770" s="9"/>
      <c r="P10770" s="9"/>
      <c r="R10770" s="9"/>
      <c r="U10770" s="9"/>
    </row>
    <row r="10771" spans="3:21">
      <c r="C10771" s="9"/>
      <c r="F10771" s="9"/>
      <c r="G10771" s="9"/>
      <c r="I10771" s="9"/>
      <c r="L10771" s="9"/>
      <c r="O10771" s="9"/>
      <c r="P10771" s="9"/>
      <c r="R10771" s="9"/>
      <c r="U10771" s="9"/>
    </row>
    <row r="10772" spans="3:21">
      <c r="C10772" s="9"/>
      <c r="F10772" s="9"/>
      <c r="G10772" s="9"/>
      <c r="I10772" s="9"/>
      <c r="L10772" s="9"/>
      <c r="O10772" s="9"/>
      <c r="P10772" s="9"/>
      <c r="R10772" s="9"/>
      <c r="U10772" s="9"/>
    </row>
    <row r="10773" spans="3:21">
      <c r="C10773" s="9"/>
      <c r="F10773" s="9"/>
      <c r="G10773" s="9"/>
      <c r="I10773" s="9"/>
      <c r="L10773" s="9"/>
      <c r="O10773" s="9"/>
      <c r="P10773" s="9"/>
      <c r="R10773" s="9"/>
      <c r="U10773" s="9"/>
    </row>
    <row r="10774" spans="3:21">
      <c r="C10774" s="9"/>
      <c r="F10774" s="9"/>
      <c r="G10774" s="9"/>
      <c r="I10774" s="9"/>
      <c r="L10774" s="9"/>
      <c r="O10774" s="9"/>
      <c r="P10774" s="9"/>
      <c r="R10774" s="9"/>
      <c r="U10774" s="9"/>
    </row>
    <row r="10775" spans="3:21">
      <c r="C10775" s="9"/>
      <c r="F10775" s="9"/>
      <c r="G10775" s="9"/>
      <c r="I10775" s="9"/>
      <c r="L10775" s="9"/>
      <c r="O10775" s="9"/>
      <c r="P10775" s="9"/>
      <c r="R10775" s="9"/>
      <c r="U10775" s="9"/>
    </row>
    <row r="10776" spans="3:21">
      <c r="C10776" s="9"/>
      <c r="F10776" s="9"/>
      <c r="G10776" s="9"/>
      <c r="I10776" s="9"/>
      <c r="L10776" s="9"/>
      <c r="O10776" s="9"/>
      <c r="P10776" s="9"/>
      <c r="R10776" s="9"/>
      <c r="U10776" s="9"/>
    </row>
    <row r="10777" spans="3:21">
      <c r="C10777" s="9"/>
      <c r="F10777" s="9"/>
      <c r="G10777" s="9"/>
      <c r="I10777" s="9"/>
      <c r="L10777" s="9"/>
      <c r="O10777" s="9"/>
      <c r="P10777" s="9"/>
      <c r="R10777" s="9"/>
      <c r="U10777" s="9"/>
    </row>
    <row r="10778" spans="3:21">
      <c r="C10778" s="9"/>
      <c r="F10778" s="9"/>
      <c r="G10778" s="9"/>
      <c r="I10778" s="9"/>
      <c r="L10778" s="9"/>
      <c r="O10778" s="9"/>
      <c r="P10778" s="9"/>
      <c r="R10778" s="9"/>
      <c r="U10778" s="9"/>
    </row>
    <row r="10779" spans="3:21">
      <c r="C10779" s="9"/>
      <c r="F10779" s="9"/>
      <c r="G10779" s="9"/>
      <c r="I10779" s="9"/>
      <c r="L10779" s="9"/>
      <c r="O10779" s="9"/>
      <c r="P10779" s="9"/>
      <c r="R10779" s="9"/>
      <c r="U10779" s="9"/>
    </row>
    <row r="10780" spans="3:21">
      <c r="C10780" s="9"/>
      <c r="F10780" s="9"/>
      <c r="G10780" s="9"/>
      <c r="I10780" s="9"/>
      <c r="L10780" s="9"/>
      <c r="O10780" s="9"/>
      <c r="P10780" s="9"/>
      <c r="R10780" s="9"/>
      <c r="U10780" s="9"/>
    </row>
    <row r="10781" spans="3:21">
      <c r="C10781" s="9"/>
      <c r="F10781" s="9"/>
      <c r="G10781" s="9"/>
      <c r="I10781" s="9"/>
      <c r="L10781" s="9"/>
      <c r="O10781" s="9"/>
      <c r="P10781" s="9"/>
      <c r="R10781" s="9"/>
      <c r="U10781" s="9"/>
    </row>
    <row r="10782" spans="3:21">
      <c r="C10782" s="9"/>
      <c r="F10782" s="9"/>
      <c r="G10782" s="9"/>
      <c r="I10782" s="9"/>
      <c r="L10782" s="9"/>
      <c r="O10782" s="9"/>
      <c r="P10782" s="9"/>
      <c r="R10782" s="9"/>
      <c r="U10782" s="9"/>
    </row>
    <row r="10783" spans="3:21">
      <c r="C10783" s="9"/>
      <c r="F10783" s="9"/>
      <c r="G10783" s="9"/>
      <c r="I10783" s="9"/>
      <c r="L10783" s="9"/>
      <c r="O10783" s="9"/>
      <c r="P10783" s="9"/>
      <c r="R10783" s="9"/>
      <c r="U10783" s="9"/>
    </row>
    <row r="10784" spans="3:21">
      <c r="C10784" s="9"/>
      <c r="F10784" s="9"/>
      <c r="G10784" s="9"/>
      <c r="I10784" s="9"/>
      <c r="L10784" s="9"/>
      <c r="O10784" s="9"/>
      <c r="P10784" s="9"/>
      <c r="R10784" s="9"/>
      <c r="U10784" s="9"/>
    </row>
    <row r="10785" spans="3:21">
      <c r="C10785" s="9"/>
      <c r="F10785" s="9"/>
      <c r="G10785" s="9"/>
      <c r="I10785" s="9"/>
      <c r="L10785" s="9"/>
      <c r="O10785" s="9"/>
      <c r="P10785" s="9"/>
      <c r="R10785" s="9"/>
      <c r="U10785" s="9"/>
    </row>
    <row r="10786" spans="3:21">
      <c r="C10786" s="9"/>
      <c r="F10786" s="9"/>
      <c r="G10786" s="9"/>
      <c r="I10786" s="9"/>
      <c r="L10786" s="9"/>
      <c r="O10786" s="9"/>
      <c r="P10786" s="9"/>
      <c r="R10786" s="9"/>
      <c r="U10786" s="9"/>
    </row>
    <row r="10787" spans="3:21">
      <c r="C10787" s="9"/>
      <c r="F10787" s="9"/>
      <c r="G10787" s="9"/>
      <c r="I10787" s="9"/>
      <c r="L10787" s="9"/>
      <c r="O10787" s="9"/>
      <c r="P10787" s="9"/>
      <c r="R10787" s="9"/>
      <c r="U10787" s="9"/>
    </row>
    <row r="10788" spans="3:21">
      <c r="C10788" s="9"/>
      <c r="F10788" s="9"/>
      <c r="G10788" s="9"/>
      <c r="I10788" s="9"/>
      <c r="L10788" s="9"/>
      <c r="O10788" s="9"/>
      <c r="P10788" s="9"/>
      <c r="R10788" s="9"/>
      <c r="U10788" s="9"/>
    </row>
    <row r="10789" spans="3:21">
      <c r="C10789" s="9"/>
      <c r="F10789" s="9"/>
      <c r="G10789" s="9"/>
      <c r="I10789" s="9"/>
      <c r="L10789" s="9"/>
      <c r="O10789" s="9"/>
      <c r="P10789" s="9"/>
      <c r="R10789" s="9"/>
      <c r="U10789" s="9"/>
    </row>
    <row r="10790" spans="3:21">
      <c r="C10790" s="9"/>
      <c r="F10790" s="9"/>
      <c r="G10790" s="9"/>
      <c r="I10790" s="9"/>
      <c r="L10790" s="9"/>
      <c r="O10790" s="9"/>
      <c r="P10790" s="9"/>
      <c r="R10790" s="9"/>
      <c r="U10790" s="9"/>
    </row>
    <row r="10791" spans="3:21">
      <c r="C10791" s="9"/>
      <c r="F10791" s="9"/>
      <c r="G10791" s="9"/>
      <c r="I10791" s="9"/>
      <c r="L10791" s="9"/>
      <c r="O10791" s="9"/>
      <c r="P10791" s="9"/>
      <c r="R10791" s="9"/>
      <c r="U10791" s="9"/>
    </row>
    <row r="10792" spans="3:21">
      <c r="C10792" s="9"/>
      <c r="F10792" s="9"/>
      <c r="G10792" s="9"/>
      <c r="I10792" s="9"/>
      <c r="L10792" s="9"/>
      <c r="O10792" s="9"/>
      <c r="P10792" s="9"/>
      <c r="R10792" s="9"/>
      <c r="U10792" s="9"/>
    </row>
    <row r="10793" spans="3:21">
      <c r="C10793" s="9"/>
      <c r="F10793" s="9"/>
      <c r="G10793" s="9"/>
      <c r="I10793" s="9"/>
      <c r="L10793" s="9"/>
      <c r="O10793" s="9"/>
      <c r="P10793" s="9"/>
      <c r="R10793" s="9"/>
      <c r="U10793" s="9"/>
    </row>
    <row r="10794" spans="3:21">
      <c r="C10794" s="9"/>
      <c r="F10794" s="9"/>
      <c r="G10794" s="9"/>
      <c r="I10794" s="9"/>
      <c r="L10794" s="9"/>
      <c r="O10794" s="9"/>
      <c r="P10794" s="9"/>
      <c r="R10794" s="9"/>
      <c r="U10794" s="9"/>
    </row>
    <row r="10795" spans="3:21">
      <c r="C10795" s="9"/>
      <c r="F10795" s="9"/>
      <c r="G10795" s="9"/>
      <c r="I10795" s="9"/>
      <c r="L10795" s="9"/>
      <c r="O10795" s="9"/>
      <c r="P10795" s="9"/>
      <c r="R10795" s="9"/>
      <c r="U10795" s="9"/>
    </row>
    <row r="10796" spans="3:21">
      <c r="C10796" s="9"/>
      <c r="F10796" s="9"/>
      <c r="G10796" s="9"/>
      <c r="I10796" s="9"/>
      <c r="L10796" s="9"/>
      <c r="O10796" s="9"/>
      <c r="P10796" s="9"/>
      <c r="R10796" s="9"/>
      <c r="U10796" s="9"/>
    </row>
    <row r="10797" spans="3:21">
      <c r="C10797" s="9"/>
      <c r="F10797" s="9"/>
      <c r="G10797" s="9"/>
      <c r="I10797" s="9"/>
      <c r="L10797" s="9"/>
      <c r="O10797" s="9"/>
      <c r="P10797" s="9"/>
      <c r="R10797" s="9"/>
      <c r="U10797" s="9"/>
    </row>
    <row r="10798" spans="3:21">
      <c r="C10798" s="9"/>
      <c r="F10798" s="9"/>
      <c r="G10798" s="9"/>
      <c r="I10798" s="9"/>
      <c r="L10798" s="9"/>
      <c r="O10798" s="9"/>
      <c r="P10798" s="9"/>
      <c r="R10798" s="9"/>
      <c r="U10798" s="9"/>
    </row>
    <row r="10799" spans="3:21">
      <c r="C10799" s="9"/>
      <c r="F10799" s="9"/>
      <c r="G10799" s="9"/>
      <c r="I10799" s="9"/>
      <c r="L10799" s="9"/>
      <c r="O10799" s="9"/>
      <c r="P10799" s="9"/>
      <c r="R10799" s="9"/>
      <c r="U10799" s="9"/>
    </row>
    <row r="10800" spans="3:21">
      <c r="C10800" s="9"/>
      <c r="F10800" s="9"/>
      <c r="G10800" s="9"/>
      <c r="I10800" s="9"/>
      <c r="L10800" s="9"/>
      <c r="O10800" s="9"/>
      <c r="P10800" s="9"/>
      <c r="R10800" s="9"/>
      <c r="U10800" s="9"/>
    </row>
    <row r="10801" spans="3:21">
      <c r="C10801" s="9"/>
      <c r="F10801" s="9"/>
      <c r="G10801" s="9"/>
      <c r="I10801" s="9"/>
      <c r="L10801" s="9"/>
      <c r="O10801" s="9"/>
      <c r="P10801" s="9"/>
      <c r="R10801" s="9"/>
      <c r="U10801" s="9"/>
    </row>
    <row r="10802" spans="3:21">
      <c r="C10802" s="9"/>
      <c r="F10802" s="9"/>
      <c r="G10802" s="9"/>
      <c r="I10802" s="9"/>
      <c r="L10802" s="9"/>
      <c r="O10802" s="9"/>
      <c r="P10802" s="9"/>
      <c r="R10802" s="9"/>
      <c r="U10802" s="9"/>
    </row>
    <row r="10803" spans="3:21">
      <c r="C10803" s="9"/>
      <c r="F10803" s="9"/>
      <c r="G10803" s="9"/>
      <c r="I10803" s="9"/>
      <c r="L10803" s="9"/>
      <c r="O10803" s="9"/>
      <c r="P10803" s="9"/>
      <c r="R10803" s="9"/>
      <c r="U10803" s="9"/>
    </row>
    <row r="10804" spans="3:21">
      <c r="C10804" s="9"/>
      <c r="F10804" s="9"/>
      <c r="G10804" s="9"/>
      <c r="I10804" s="9"/>
      <c r="L10804" s="9"/>
      <c r="O10804" s="9"/>
      <c r="P10804" s="9"/>
      <c r="R10804" s="9"/>
      <c r="U10804" s="9"/>
    </row>
    <row r="10805" spans="3:21">
      <c r="C10805" s="9"/>
      <c r="F10805" s="9"/>
      <c r="G10805" s="9"/>
      <c r="I10805" s="9"/>
      <c r="L10805" s="9"/>
      <c r="O10805" s="9"/>
      <c r="P10805" s="9"/>
      <c r="R10805" s="9"/>
      <c r="U10805" s="9"/>
    </row>
    <row r="10806" spans="3:21">
      <c r="C10806" s="9"/>
      <c r="F10806" s="9"/>
      <c r="G10806" s="9"/>
      <c r="I10806" s="9"/>
      <c r="L10806" s="9"/>
      <c r="O10806" s="9"/>
      <c r="P10806" s="9"/>
      <c r="R10806" s="9"/>
      <c r="U10806" s="9"/>
    </row>
    <row r="10807" spans="3:21">
      <c r="C10807" s="9"/>
      <c r="F10807" s="9"/>
      <c r="G10807" s="9"/>
      <c r="I10807" s="9"/>
      <c r="L10807" s="9"/>
      <c r="O10807" s="9"/>
      <c r="P10807" s="9"/>
      <c r="R10807" s="9"/>
      <c r="U10807" s="9"/>
    </row>
    <row r="10808" spans="3:21">
      <c r="C10808" s="9"/>
      <c r="F10808" s="9"/>
      <c r="G10808" s="9"/>
      <c r="I10808" s="9"/>
      <c r="L10808" s="9"/>
      <c r="O10808" s="9"/>
      <c r="P10808" s="9"/>
      <c r="R10808" s="9"/>
      <c r="U10808" s="9"/>
    </row>
    <row r="10809" spans="3:21">
      <c r="C10809" s="9"/>
      <c r="F10809" s="9"/>
      <c r="G10809" s="9"/>
      <c r="I10809" s="9"/>
      <c r="L10809" s="9"/>
      <c r="O10809" s="9"/>
      <c r="P10809" s="9"/>
      <c r="R10809" s="9"/>
      <c r="U10809" s="9"/>
    </row>
    <row r="10810" spans="3:21">
      <c r="C10810" s="9"/>
      <c r="F10810" s="9"/>
      <c r="G10810" s="9"/>
      <c r="I10810" s="9"/>
      <c r="L10810" s="9"/>
      <c r="O10810" s="9"/>
      <c r="P10810" s="9"/>
      <c r="R10810" s="9"/>
      <c r="U10810" s="9"/>
    </row>
    <row r="10811" spans="3:21">
      <c r="C10811" s="9"/>
      <c r="F10811" s="9"/>
      <c r="G10811" s="9"/>
      <c r="I10811" s="9"/>
      <c r="L10811" s="9"/>
      <c r="O10811" s="9"/>
      <c r="P10811" s="9"/>
      <c r="R10811" s="9"/>
      <c r="U10811" s="9"/>
    </row>
    <row r="10812" spans="3:21">
      <c r="C10812" s="9"/>
      <c r="F10812" s="9"/>
      <c r="G10812" s="9"/>
      <c r="I10812" s="9"/>
      <c r="L10812" s="9"/>
      <c r="O10812" s="9"/>
      <c r="P10812" s="9"/>
      <c r="R10812" s="9"/>
      <c r="U10812" s="9"/>
    </row>
    <row r="10813" spans="3:21">
      <c r="C10813" s="9"/>
      <c r="F10813" s="9"/>
      <c r="G10813" s="9"/>
      <c r="I10813" s="9"/>
      <c r="L10813" s="9"/>
      <c r="O10813" s="9"/>
      <c r="P10813" s="9"/>
      <c r="R10813" s="9"/>
      <c r="U10813" s="9"/>
    </row>
    <row r="10814" spans="3:21">
      <c r="C10814" s="9"/>
      <c r="F10814" s="9"/>
      <c r="G10814" s="9"/>
      <c r="I10814" s="9"/>
      <c r="L10814" s="9"/>
      <c r="O10814" s="9"/>
      <c r="P10814" s="9"/>
      <c r="R10814" s="9"/>
      <c r="U10814" s="9"/>
    </row>
    <row r="10815" spans="3:21">
      <c r="C10815" s="9"/>
      <c r="F10815" s="9"/>
      <c r="G10815" s="9"/>
      <c r="I10815" s="9"/>
      <c r="L10815" s="9"/>
      <c r="O10815" s="9"/>
      <c r="P10815" s="9"/>
      <c r="R10815" s="9"/>
      <c r="U10815" s="9"/>
    </row>
    <row r="10816" spans="3:21">
      <c r="C10816" s="9"/>
      <c r="F10816" s="9"/>
      <c r="G10816" s="9"/>
      <c r="I10816" s="9"/>
      <c r="L10816" s="9"/>
      <c r="O10816" s="9"/>
      <c r="P10816" s="9"/>
      <c r="R10816" s="9"/>
      <c r="U10816" s="9"/>
    </row>
    <row r="10817" spans="3:21">
      <c r="C10817" s="9"/>
      <c r="F10817" s="9"/>
      <c r="G10817" s="9"/>
      <c r="I10817" s="9"/>
      <c r="L10817" s="9"/>
      <c r="O10817" s="9"/>
      <c r="P10817" s="9"/>
      <c r="R10817" s="9"/>
      <c r="U10817" s="9"/>
    </row>
    <row r="10818" spans="3:21">
      <c r="C10818" s="9"/>
      <c r="F10818" s="9"/>
      <c r="G10818" s="9"/>
      <c r="I10818" s="9"/>
      <c r="L10818" s="9"/>
      <c r="O10818" s="9"/>
      <c r="P10818" s="9"/>
      <c r="R10818" s="9"/>
      <c r="U10818" s="9"/>
    </row>
    <row r="10819" spans="3:21">
      <c r="C10819" s="9"/>
      <c r="F10819" s="9"/>
      <c r="G10819" s="9"/>
      <c r="I10819" s="9"/>
      <c r="L10819" s="9"/>
      <c r="O10819" s="9"/>
      <c r="P10819" s="9"/>
      <c r="R10819" s="9"/>
      <c r="U10819" s="9"/>
    </row>
    <row r="10820" spans="3:21">
      <c r="C10820" s="9"/>
      <c r="F10820" s="9"/>
      <c r="G10820" s="9"/>
      <c r="I10820" s="9"/>
      <c r="L10820" s="9"/>
      <c r="O10820" s="9"/>
      <c r="P10820" s="9"/>
      <c r="R10820" s="9"/>
      <c r="U10820" s="9"/>
    </row>
    <row r="10821" spans="3:21">
      <c r="C10821" s="9"/>
      <c r="F10821" s="9"/>
      <c r="G10821" s="9"/>
      <c r="I10821" s="9"/>
      <c r="L10821" s="9"/>
      <c r="O10821" s="9"/>
      <c r="P10821" s="9"/>
      <c r="R10821" s="9"/>
      <c r="U10821" s="9"/>
    </row>
    <row r="10822" spans="3:21">
      <c r="C10822" s="9"/>
      <c r="F10822" s="9"/>
      <c r="G10822" s="9"/>
      <c r="I10822" s="9"/>
      <c r="L10822" s="9"/>
      <c r="O10822" s="9"/>
      <c r="P10822" s="9"/>
      <c r="R10822" s="9"/>
      <c r="U10822" s="9"/>
    </row>
    <row r="10823" spans="3:21">
      <c r="C10823" s="9"/>
      <c r="F10823" s="9"/>
      <c r="G10823" s="9"/>
      <c r="I10823" s="9"/>
      <c r="L10823" s="9"/>
      <c r="O10823" s="9"/>
      <c r="P10823" s="9"/>
      <c r="R10823" s="9"/>
      <c r="U10823" s="9"/>
    </row>
    <row r="10824" spans="3:21">
      <c r="C10824" s="9"/>
      <c r="F10824" s="9"/>
      <c r="G10824" s="9"/>
      <c r="I10824" s="9"/>
      <c r="L10824" s="9"/>
      <c r="O10824" s="9"/>
      <c r="P10824" s="9"/>
      <c r="R10824" s="9"/>
      <c r="U10824" s="9"/>
    </row>
    <row r="10825" spans="3:21">
      <c r="C10825" s="9"/>
      <c r="F10825" s="9"/>
      <c r="G10825" s="9"/>
      <c r="I10825" s="9"/>
      <c r="L10825" s="9"/>
      <c r="O10825" s="9"/>
      <c r="P10825" s="9"/>
      <c r="R10825" s="9"/>
      <c r="U10825" s="9"/>
    </row>
    <row r="10826" spans="3:21">
      <c r="C10826" s="9"/>
      <c r="F10826" s="9"/>
      <c r="G10826" s="9"/>
      <c r="I10826" s="9"/>
      <c r="L10826" s="9"/>
      <c r="O10826" s="9"/>
      <c r="P10826" s="9"/>
      <c r="R10826" s="9"/>
      <c r="U10826" s="9"/>
    </row>
    <row r="10827" spans="3:21">
      <c r="C10827" s="9"/>
      <c r="F10827" s="9"/>
      <c r="G10827" s="9"/>
      <c r="I10827" s="9"/>
      <c r="L10827" s="9"/>
      <c r="O10827" s="9"/>
      <c r="P10827" s="9"/>
      <c r="R10827" s="9"/>
      <c r="U10827" s="9"/>
    </row>
    <row r="10828" spans="3:21">
      <c r="C10828" s="9"/>
      <c r="F10828" s="9"/>
      <c r="G10828" s="9"/>
      <c r="I10828" s="9"/>
      <c r="L10828" s="9"/>
      <c r="O10828" s="9"/>
      <c r="P10828" s="9"/>
      <c r="R10828" s="9"/>
      <c r="U10828" s="9"/>
    </row>
    <row r="10829" spans="3:21">
      <c r="C10829" s="9"/>
      <c r="F10829" s="9"/>
      <c r="G10829" s="9"/>
      <c r="I10829" s="9"/>
      <c r="L10829" s="9"/>
      <c r="O10829" s="9"/>
      <c r="P10829" s="9"/>
      <c r="R10829" s="9"/>
      <c r="U10829" s="9"/>
    </row>
    <row r="10830" spans="3:21">
      <c r="C10830" s="9"/>
      <c r="F10830" s="9"/>
      <c r="G10830" s="9"/>
      <c r="I10830" s="9"/>
      <c r="L10830" s="9"/>
      <c r="O10830" s="9"/>
      <c r="P10830" s="9"/>
      <c r="R10830" s="9"/>
      <c r="U10830" s="9"/>
    </row>
    <row r="10831" spans="3:21">
      <c r="C10831" s="9"/>
      <c r="F10831" s="9"/>
      <c r="G10831" s="9"/>
      <c r="I10831" s="9"/>
      <c r="L10831" s="9"/>
      <c r="O10831" s="9"/>
      <c r="P10831" s="9"/>
      <c r="R10831" s="9"/>
      <c r="U10831" s="9"/>
    </row>
    <row r="10832" spans="3:21">
      <c r="C10832" s="9"/>
      <c r="F10832" s="9"/>
      <c r="G10832" s="9"/>
      <c r="I10832" s="9"/>
      <c r="L10832" s="9"/>
      <c r="O10832" s="9"/>
      <c r="P10832" s="9"/>
      <c r="R10832" s="9"/>
      <c r="U10832" s="9"/>
    </row>
    <row r="10833" spans="3:21">
      <c r="C10833" s="9"/>
      <c r="F10833" s="9"/>
      <c r="G10833" s="9"/>
      <c r="I10833" s="9"/>
      <c r="L10833" s="9"/>
      <c r="O10833" s="9"/>
      <c r="P10833" s="9"/>
      <c r="R10833" s="9"/>
      <c r="U10833" s="9"/>
    </row>
    <row r="10834" spans="3:21">
      <c r="C10834" s="9"/>
      <c r="F10834" s="9"/>
      <c r="G10834" s="9"/>
      <c r="I10834" s="9"/>
      <c r="L10834" s="9"/>
      <c r="O10834" s="9"/>
      <c r="P10834" s="9"/>
      <c r="R10834" s="9"/>
      <c r="U10834" s="9"/>
    </row>
    <row r="10835" spans="3:21">
      <c r="C10835" s="9"/>
      <c r="F10835" s="9"/>
      <c r="G10835" s="9"/>
      <c r="I10835" s="9"/>
      <c r="L10835" s="9"/>
      <c r="O10835" s="9"/>
      <c r="P10835" s="9"/>
      <c r="R10835" s="9"/>
      <c r="U10835" s="9"/>
    </row>
    <row r="10836" spans="3:21">
      <c r="C10836" s="9"/>
      <c r="F10836" s="9"/>
      <c r="G10836" s="9"/>
      <c r="I10836" s="9"/>
      <c r="L10836" s="9"/>
      <c r="O10836" s="9"/>
      <c r="P10836" s="9"/>
      <c r="R10836" s="9"/>
      <c r="U10836" s="9"/>
    </row>
    <row r="10837" spans="3:21">
      <c r="C10837" s="9"/>
      <c r="F10837" s="9"/>
      <c r="G10837" s="9"/>
      <c r="I10837" s="9"/>
      <c r="L10837" s="9"/>
      <c r="O10837" s="9"/>
      <c r="P10837" s="9"/>
      <c r="R10837" s="9"/>
      <c r="U10837" s="9"/>
    </row>
    <row r="10838" spans="3:21">
      <c r="C10838" s="9"/>
      <c r="F10838" s="9"/>
      <c r="G10838" s="9"/>
      <c r="I10838" s="9"/>
      <c r="L10838" s="9"/>
      <c r="O10838" s="9"/>
      <c r="P10838" s="9"/>
      <c r="R10838" s="9"/>
      <c r="U10838" s="9"/>
    </row>
    <row r="10839" spans="3:21">
      <c r="C10839" s="9"/>
      <c r="F10839" s="9"/>
      <c r="G10839" s="9"/>
      <c r="I10839" s="9"/>
      <c r="L10839" s="9"/>
      <c r="O10839" s="9"/>
      <c r="P10839" s="9"/>
      <c r="R10839" s="9"/>
      <c r="U10839" s="9"/>
    </row>
    <row r="10840" spans="3:21">
      <c r="C10840" s="9"/>
      <c r="F10840" s="9"/>
      <c r="G10840" s="9"/>
      <c r="I10840" s="9"/>
      <c r="L10840" s="9"/>
      <c r="O10840" s="9"/>
      <c r="P10840" s="9"/>
      <c r="R10840" s="9"/>
      <c r="U10840" s="9"/>
    </row>
    <row r="10841" spans="3:21">
      <c r="C10841" s="9"/>
      <c r="F10841" s="9"/>
      <c r="G10841" s="9"/>
      <c r="I10841" s="9"/>
      <c r="L10841" s="9"/>
      <c r="O10841" s="9"/>
      <c r="P10841" s="9"/>
      <c r="R10841" s="9"/>
      <c r="U10841" s="9"/>
    </row>
    <row r="10842" spans="3:21">
      <c r="C10842" s="9"/>
      <c r="F10842" s="9"/>
      <c r="G10842" s="9"/>
      <c r="I10842" s="9"/>
      <c r="L10842" s="9"/>
      <c r="O10842" s="9"/>
      <c r="P10842" s="9"/>
      <c r="R10842" s="9"/>
      <c r="U10842" s="9"/>
    </row>
    <row r="10843" spans="3:21">
      <c r="C10843" s="9"/>
      <c r="F10843" s="9"/>
      <c r="G10843" s="9"/>
      <c r="I10843" s="9"/>
      <c r="L10843" s="9"/>
      <c r="O10843" s="9"/>
      <c r="P10843" s="9"/>
      <c r="R10843" s="9"/>
      <c r="U10843" s="9"/>
    </row>
    <row r="10844" spans="3:21">
      <c r="C10844" s="9"/>
      <c r="F10844" s="9"/>
      <c r="G10844" s="9"/>
      <c r="I10844" s="9"/>
      <c r="L10844" s="9"/>
      <c r="O10844" s="9"/>
      <c r="P10844" s="9"/>
      <c r="R10844" s="9"/>
      <c r="U10844" s="9"/>
    </row>
    <row r="10845" spans="3:21">
      <c r="C10845" s="9"/>
      <c r="F10845" s="9"/>
      <c r="G10845" s="9"/>
      <c r="I10845" s="9"/>
      <c r="L10845" s="9"/>
      <c r="O10845" s="9"/>
      <c r="P10845" s="9"/>
      <c r="R10845" s="9"/>
      <c r="U10845" s="9"/>
    </row>
    <row r="10846" spans="3:21">
      <c r="C10846" s="9"/>
      <c r="F10846" s="9"/>
      <c r="G10846" s="9"/>
      <c r="I10846" s="9"/>
      <c r="L10846" s="9"/>
      <c r="O10846" s="9"/>
      <c r="P10846" s="9"/>
      <c r="R10846" s="9"/>
      <c r="U10846" s="9"/>
    </row>
    <row r="10847" spans="3:21">
      <c r="C10847" s="9"/>
      <c r="F10847" s="9"/>
      <c r="G10847" s="9"/>
      <c r="I10847" s="9"/>
      <c r="L10847" s="9"/>
      <c r="O10847" s="9"/>
      <c r="P10847" s="9"/>
      <c r="R10847" s="9"/>
      <c r="U10847" s="9"/>
    </row>
    <row r="10848" spans="3:21">
      <c r="C10848" s="9"/>
      <c r="F10848" s="9"/>
      <c r="G10848" s="9"/>
      <c r="I10848" s="9"/>
      <c r="L10848" s="9"/>
      <c r="O10848" s="9"/>
      <c r="P10848" s="9"/>
      <c r="R10848" s="9"/>
      <c r="U10848" s="9"/>
    </row>
    <row r="10849" spans="3:21">
      <c r="C10849" s="9"/>
      <c r="F10849" s="9"/>
      <c r="G10849" s="9"/>
      <c r="I10849" s="9"/>
      <c r="L10849" s="9"/>
      <c r="O10849" s="9"/>
      <c r="P10849" s="9"/>
      <c r="R10849" s="9"/>
      <c r="U10849" s="9"/>
    </row>
    <row r="10850" spans="3:21">
      <c r="C10850" s="9"/>
      <c r="F10850" s="9"/>
      <c r="G10850" s="9"/>
      <c r="I10850" s="9"/>
      <c r="L10850" s="9"/>
      <c r="O10850" s="9"/>
      <c r="P10850" s="9"/>
      <c r="R10850" s="9"/>
      <c r="U10850" s="9"/>
    </row>
    <row r="10851" spans="3:21">
      <c r="C10851" s="9"/>
      <c r="F10851" s="9"/>
      <c r="G10851" s="9"/>
      <c r="I10851" s="9"/>
      <c r="L10851" s="9"/>
      <c r="O10851" s="9"/>
      <c r="P10851" s="9"/>
      <c r="R10851" s="9"/>
      <c r="U10851" s="9"/>
    </row>
    <row r="10852" spans="3:21">
      <c r="C10852" s="9"/>
      <c r="F10852" s="9"/>
      <c r="G10852" s="9"/>
      <c r="I10852" s="9"/>
      <c r="L10852" s="9"/>
      <c r="O10852" s="9"/>
      <c r="P10852" s="9"/>
      <c r="R10852" s="9"/>
      <c r="U10852" s="9"/>
    </row>
    <row r="10853" spans="3:21">
      <c r="C10853" s="9"/>
      <c r="F10853" s="9"/>
      <c r="G10853" s="9"/>
      <c r="I10853" s="9"/>
      <c r="L10853" s="9"/>
      <c r="O10853" s="9"/>
      <c r="P10853" s="9"/>
      <c r="R10853" s="9"/>
      <c r="U10853" s="9"/>
    </row>
    <row r="10854" spans="3:21">
      <c r="C10854" s="9"/>
      <c r="F10854" s="9"/>
      <c r="G10854" s="9"/>
      <c r="I10854" s="9"/>
      <c r="L10854" s="9"/>
      <c r="O10854" s="9"/>
      <c r="P10854" s="9"/>
      <c r="R10854" s="9"/>
      <c r="U10854" s="9"/>
    </row>
    <row r="10855" spans="3:21">
      <c r="C10855" s="9"/>
      <c r="F10855" s="9"/>
      <c r="G10855" s="9"/>
      <c r="I10855" s="9"/>
      <c r="L10855" s="9"/>
      <c r="O10855" s="9"/>
      <c r="P10855" s="9"/>
      <c r="R10855" s="9"/>
      <c r="U10855" s="9"/>
    </row>
    <row r="10856" spans="3:21">
      <c r="C10856" s="9"/>
      <c r="F10856" s="9"/>
      <c r="G10856" s="9"/>
      <c r="I10856" s="9"/>
      <c r="L10856" s="9"/>
      <c r="O10856" s="9"/>
      <c r="P10856" s="9"/>
      <c r="R10856" s="9"/>
      <c r="U10856" s="9"/>
    </row>
    <row r="10857" spans="3:21">
      <c r="C10857" s="9"/>
      <c r="F10857" s="9"/>
      <c r="G10857" s="9"/>
      <c r="I10857" s="9"/>
      <c r="L10857" s="9"/>
      <c r="O10857" s="9"/>
      <c r="P10857" s="9"/>
      <c r="R10857" s="9"/>
      <c r="U10857" s="9"/>
    </row>
    <row r="10858" spans="3:21">
      <c r="C10858" s="9"/>
      <c r="F10858" s="9"/>
      <c r="G10858" s="9"/>
      <c r="I10858" s="9"/>
      <c r="L10858" s="9"/>
      <c r="O10858" s="9"/>
      <c r="P10858" s="9"/>
      <c r="R10858" s="9"/>
      <c r="U10858" s="9"/>
    </row>
    <row r="10859" spans="3:21">
      <c r="C10859" s="9"/>
      <c r="F10859" s="9"/>
      <c r="G10859" s="9"/>
      <c r="I10859" s="9"/>
      <c r="L10859" s="9"/>
      <c r="O10859" s="9"/>
      <c r="P10859" s="9"/>
      <c r="R10859" s="9"/>
      <c r="U10859" s="9"/>
    </row>
    <row r="10860" spans="3:21">
      <c r="C10860" s="9"/>
      <c r="F10860" s="9"/>
      <c r="G10860" s="9"/>
      <c r="I10860" s="9"/>
      <c r="L10860" s="9"/>
      <c r="O10860" s="9"/>
      <c r="P10860" s="9"/>
      <c r="R10860" s="9"/>
      <c r="U10860" s="9"/>
    </row>
    <row r="10861" spans="3:21">
      <c r="C10861" s="9"/>
      <c r="F10861" s="9"/>
      <c r="G10861" s="9"/>
      <c r="I10861" s="9"/>
      <c r="L10861" s="9"/>
      <c r="O10861" s="9"/>
      <c r="P10861" s="9"/>
      <c r="R10861" s="9"/>
      <c r="U10861" s="9"/>
    </row>
    <row r="10862" spans="3:21">
      <c r="C10862" s="9"/>
      <c r="F10862" s="9"/>
      <c r="G10862" s="9"/>
      <c r="I10862" s="9"/>
      <c r="L10862" s="9"/>
      <c r="O10862" s="9"/>
      <c r="P10862" s="9"/>
      <c r="R10862" s="9"/>
      <c r="U10862" s="9"/>
    </row>
    <row r="10863" spans="3:21">
      <c r="C10863" s="9"/>
      <c r="F10863" s="9"/>
      <c r="G10863" s="9"/>
      <c r="I10863" s="9"/>
      <c r="L10863" s="9"/>
      <c r="O10863" s="9"/>
      <c r="P10863" s="9"/>
      <c r="R10863" s="9"/>
      <c r="U10863" s="9"/>
    </row>
    <row r="10864" spans="3:21">
      <c r="C10864" s="9"/>
      <c r="F10864" s="9"/>
      <c r="G10864" s="9"/>
      <c r="I10864" s="9"/>
      <c r="L10864" s="9"/>
      <c r="O10864" s="9"/>
      <c r="P10864" s="9"/>
      <c r="R10864" s="9"/>
      <c r="U10864" s="9"/>
    </row>
    <row r="10865" spans="3:21">
      <c r="C10865" s="9"/>
      <c r="F10865" s="9"/>
      <c r="G10865" s="9"/>
      <c r="I10865" s="9"/>
      <c r="L10865" s="9"/>
      <c r="O10865" s="9"/>
      <c r="P10865" s="9"/>
      <c r="R10865" s="9"/>
      <c r="U10865" s="9"/>
    </row>
    <row r="10866" spans="3:21">
      <c r="C10866" s="9"/>
      <c r="F10866" s="9"/>
      <c r="G10866" s="9"/>
      <c r="I10866" s="9"/>
      <c r="L10866" s="9"/>
      <c r="O10866" s="9"/>
      <c r="P10866" s="9"/>
      <c r="R10866" s="9"/>
      <c r="U10866" s="9"/>
    </row>
    <row r="10867" spans="3:21">
      <c r="C10867" s="9"/>
      <c r="F10867" s="9"/>
      <c r="G10867" s="9"/>
      <c r="I10867" s="9"/>
      <c r="L10867" s="9"/>
      <c r="O10867" s="9"/>
      <c r="P10867" s="9"/>
      <c r="R10867" s="9"/>
      <c r="U10867" s="9"/>
    </row>
    <row r="10868" spans="3:21">
      <c r="C10868" s="9"/>
      <c r="F10868" s="9"/>
      <c r="G10868" s="9"/>
      <c r="I10868" s="9"/>
      <c r="L10868" s="9"/>
      <c r="O10868" s="9"/>
      <c r="P10868" s="9"/>
      <c r="R10868" s="9"/>
      <c r="U10868" s="9"/>
    </row>
    <row r="10869" spans="3:21">
      <c r="C10869" s="9"/>
      <c r="F10869" s="9"/>
      <c r="G10869" s="9"/>
      <c r="I10869" s="9"/>
      <c r="L10869" s="9"/>
      <c r="O10869" s="9"/>
      <c r="P10869" s="9"/>
      <c r="R10869" s="9"/>
      <c r="U10869" s="9"/>
    </row>
    <row r="10870" spans="3:21">
      <c r="C10870" s="9"/>
      <c r="F10870" s="9"/>
      <c r="G10870" s="9"/>
      <c r="I10870" s="9"/>
      <c r="L10870" s="9"/>
      <c r="O10870" s="9"/>
      <c r="P10870" s="9"/>
      <c r="R10870" s="9"/>
      <c r="U10870" s="9"/>
    </row>
    <row r="10871" spans="3:21">
      <c r="C10871" s="9"/>
      <c r="F10871" s="9"/>
      <c r="G10871" s="9"/>
      <c r="I10871" s="9"/>
      <c r="L10871" s="9"/>
      <c r="O10871" s="9"/>
      <c r="P10871" s="9"/>
      <c r="R10871" s="9"/>
      <c r="U10871" s="9"/>
    </row>
    <row r="10872" spans="3:21">
      <c r="C10872" s="9"/>
      <c r="F10872" s="9"/>
      <c r="G10872" s="9"/>
      <c r="I10872" s="9"/>
      <c r="L10872" s="9"/>
      <c r="O10872" s="9"/>
      <c r="P10872" s="9"/>
      <c r="R10872" s="9"/>
      <c r="U10872" s="9"/>
    </row>
    <row r="10873" spans="3:21">
      <c r="C10873" s="9"/>
      <c r="F10873" s="9"/>
      <c r="G10873" s="9"/>
      <c r="I10873" s="9"/>
      <c r="L10873" s="9"/>
      <c r="O10873" s="9"/>
      <c r="P10873" s="9"/>
      <c r="R10873" s="9"/>
      <c r="U10873" s="9"/>
    </row>
    <row r="10874" spans="3:21">
      <c r="C10874" s="9"/>
      <c r="F10874" s="9"/>
      <c r="G10874" s="9"/>
      <c r="I10874" s="9"/>
      <c r="L10874" s="9"/>
      <c r="O10874" s="9"/>
      <c r="P10874" s="9"/>
      <c r="R10874" s="9"/>
      <c r="U10874" s="9"/>
    </row>
    <row r="10875" spans="3:21">
      <c r="C10875" s="9"/>
      <c r="F10875" s="9"/>
      <c r="G10875" s="9"/>
      <c r="I10875" s="9"/>
      <c r="L10875" s="9"/>
      <c r="O10875" s="9"/>
      <c r="P10875" s="9"/>
      <c r="R10875" s="9"/>
      <c r="U10875" s="9"/>
    </row>
    <row r="10876" spans="3:21">
      <c r="C10876" s="9"/>
      <c r="F10876" s="9"/>
      <c r="G10876" s="9"/>
      <c r="I10876" s="9"/>
      <c r="L10876" s="9"/>
      <c r="O10876" s="9"/>
      <c r="P10876" s="9"/>
      <c r="R10876" s="9"/>
      <c r="U10876" s="9"/>
    </row>
    <row r="10877" spans="3:21">
      <c r="C10877" s="9"/>
      <c r="F10877" s="9"/>
      <c r="G10877" s="9"/>
      <c r="I10877" s="9"/>
      <c r="L10877" s="9"/>
      <c r="O10877" s="9"/>
      <c r="P10877" s="9"/>
      <c r="R10877" s="9"/>
      <c r="U10877" s="9"/>
    </row>
    <row r="10878" spans="3:21">
      <c r="C10878" s="9"/>
      <c r="F10878" s="9"/>
      <c r="G10878" s="9"/>
      <c r="I10878" s="9"/>
      <c r="L10878" s="9"/>
      <c r="O10878" s="9"/>
      <c r="P10878" s="9"/>
      <c r="R10878" s="9"/>
      <c r="U10878" s="9"/>
    </row>
    <row r="10879" spans="3:21">
      <c r="C10879" s="9"/>
      <c r="F10879" s="9"/>
      <c r="G10879" s="9"/>
      <c r="I10879" s="9"/>
      <c r="L10879" s="9"/>
      <c r="O10879" s="9"/>
      <c r="P10879" s="9"/>
      <c r="R10879" s="9"/>
      <c r="U10879" s="9"/>
    </row>
    <row r="10880" spans="3:21">
      <c r="C10880" s="9"/>
      <c r="F10880" s="9"/>
      <c r="G10880" s="9"/>
      <c r="I10880" s="9"/>
      <c r="L10880" s="9"/>
      <c r="O10880" s="9"/>
      <c r="P10880" s="9"/>
      <c r="R10880" s="9"/>
      <c r="U10880" s="9"/>
    </row>
    <row r="10881" spans="3:21">
      <c r="C10881" s="9"/>
      <c r="F10881" s="9"/>
      <c r="G10881" s="9"/>
      <c r="I10881" s="9"/>
      <c r="L10881" s="9"/>
      <c r="O10881" s="9"/>
      <c r="P10881" s="9"/>
      <c r="R10881" s="9"/>
      <c r="U10881" s="9"/>
    </row>
    <row r="10882" spans="3:21">
      <c r="C10882" s="9"/>
      <c r="F10882" s="9"/>
      <c r="G10882" s="9"/>
      <c r="I10882" s="9"/>
      <c r="L10882" s="9"/>
      <c r="O10882" s="9"/>
      <c r="P10882" s="9"/>
      <c r="R10882" s="9"/>
      <c r="U10882" s="9"/>
    </row>
    <row r="10883" spans="3:21">
      <c r="C10883" s="9"/>
      <c r="F10883" s="9"/>
      <c r="G10883" s="9"/>
      <c r="I10883" s="9"/>
      <c r="L10883" s="9"/>
      <c r="O10883" s="9"/>
      <c r="P10883" s="9"/>
      <c r="R10883" s="9"/>
      <c r="U10883" s="9"/>
    </row>
    <row r="10884" spans="3:21">
      <c r="C10884" s="9"/>
      <c r="F10884" s="9"/>
      <c r="G10884" s="9"/>
      <c r="I10884" s="9"/>
      <c r="L10884" s="9"/>
      <c r="O10884" s="9"/>
      <c r="P10884" s="9"/>
      <c r="R10884" s="9"/>
      <c r="U10884" s="9"/>
    </row>
    <row r="10885" spans="3:21">
      <c r="C10885" s="9"/>
      <c r="F10885" s="9"/>
      <c r="G10885" s="9"/>
      <c r="I10885" s="9"/>
      <c r="L10885" s="9"/>
      <c r="O10885" s="9"/>
      <c r="P10885" s="9"/>
      <c r="R10885" s="9"/>
      <c r="U10885" s="9"/>
    </row>
    <row r="10886" spans="3:21">
      <c r="C10886" s="9"/>
      <c r="F10886" s="9"/>
      <c r="G10886" s="9"/>
      <c r="I10886" s="9"/>
      <c r="L10886" s="9"/>
      <c r="O10886" s="9"/>
      <c r="P10886" s="9"/>
      <c r="R10886" s="9"/>
      <c r="U10886" s="9"/>
    </row>
    <row r="10887" spans="3:21">
      <c r="C10887" s="9"/>
      <c r="F10887" s="9"/>
      <c r="G10887" s="9"/>
      <c r="I10887" s="9"/>
      <c r="L10887" s="9"/>
      <c r="O10887" s="9"/>
      <c r="P10887" s="9"/>
      <c r="R10887" s="9"/>
      <c r="U10887" s="9"/>
    </row>
    <row r="10888" spans="3:21">
      <c r="C10888" s="9"/>
      <c r="F10888" s="9"/>
      <c r="G10888" s="9"/>
      <c r="I10888" s="9"/>
      <c r="L10888" s="9"/>
      <c r="O10888" s="9"/>
      <c r="P10888" s="9"/>
      <c r="R10888" s="9"/>
      <c r="U10888" s="9"/>
    </row>
    <row r="10889" spans="3:21">
      <c r="C10889" s="9"/>
      <c r="F10889" s="9"/>
      <c r="G10889" s="9"/>
      <c r="I10889" s="9"/>
      <c r="L10889" s="9"/>
      <c r="O10889" s="9"/>
      <c r="P10889" s="9"/>
      <c r="R10889" s="9"/>
      <c r="U10889" s="9"/>
    </row>
    <row r="10890" spans="3:21">
      <c r="C10890" s="9"/>
      <c r="F10890" s="9"/>
      <c r="G10890" s="9"/>
      <c r="I10890" s="9"/>
      <c r="L10890" s="9"/>
      <c r="O10890" s="9"/>
      <c r="P10890" s="9"/>
      <c r="R10890" s="9"/>
      <c r="U10890" s="9"/>
    </row>
    <row r="10891" spans="3:21">
      <c r="C10891" s="9"/>
      <c r="F10891" s="9"/>
      <c r="G10891" s="9"/>
      <c r="I10891" s="9"/>
      <c r="L10891" s="9"/>
      <c r="O10891" s="9"/>
      <c r="P10891" s="9"/>
      <c r="R10891" s="9"/>
      <c r="U10891" s="9"/>
    </row>
    <row r="10892" spans="3:21">
      <c r="C10892" s="9"/>
      <c r="F10892" s="9"/>
      <c r="G10892" s="9"/>
      <c r="I10892" s="9"/>
      <c r="L10892" s="9"/>
      <c r="O10892" s="9"/>
      <c r="P10892" s="9"/>
      <c r="R10892" s="9"/>
      <c r="U10892" s="9"/>
    </row>
    <row r="10893" spans="3:21">
      <c r="C10893" s="9"/>
      <c r="F10893" s="9"/>
      <c r="G10893" s="9"/>
      <c r="I10893" s="9"/>
      <c r="L10893" s="9"/>
      <c r="O10893" s="9"/>
      <c r="P10893" s="9"/>
      <c r="R10893" s="9"/>
      <c r="U10893" s="9"/>
    </row>
    <row r="10894" spans="3:21">
      <c r="C10894" s="9"/>
      <c r="F10894" s="9"/>
      <c r="G10894" s="9"/>
      <c r="I10894" s="9"/>
      <c r="L10894" s="9"/>
      <c r="O10894" s="9"/>
      <c r="P10894" s="9"/>
      <c r="R10894" s="9"/>
      <c r="U10894" s="9"/>
    </row>
    <row r="10895" spans="3:21">
      <c r="C10895" s="9"/>
      <c r="F10895" s="9"/>
      <c r="G10895" s="9"/>
      <c r="I10895" s="9"/>
      <c r="L10895" s="9"/>
      <c r="O10895" s="9"/>
      <c r="P10895" s="9"/>
      <c r="R10895" s="9"/>
      <c r="U10895" s="9"/>
    </row>
    <row r="10896" spans="3:21">
      <c r="C10896" s="9"/>
      <c r="F10896" s="9"/>
      <c r="G10896" s="9"/>
      <c r="I10896" s="9"/>
      <c r="L10896" s="9"/>
      <c r="O10896" s="9"/>
      <c r="P10896" s="9"/>
      <c r="R10896" s="9"/>
      <c r="U10896" s="9"/>
    </row>
    <row r="10897" spans="3:21">
      <c r="C10897" s="9"/>
      <c r="F10897" s="9"/>
      <c r="G10897" s="9"/>
      <c r="I10897" s="9"/>
      <c r="L10897" s="9"/>
      <c r="O10897" s="9"/>
      <c r="P10897" s="9"/>
      <c r="R10897" s="9"/>
      <c r="U10897" s="9"/>
    </row>
    <row r="10898" spans="3:21">
      <c r="C10898" s="9"/>
      <c r="F10898" s="9"/>
      <c r="G10898" s="9"/>
      <c r="I10898" s="9"/>
      <c r="L10898" s="9"/>
      <c r="O10898" s="9"/>
      <c r="P10898" s="9"/>
      <c r="R10898" s="9"/>
      <c r="U10898" s="9"/>
    </row>
    <row r="10899" spans="3:21">
      <c r="C10899" s="9"/>
      <c r="F10899" s="9"/>
      <c r="G10899" s="9"/>
      <c r="I10899" s="9"/>
      <c r="L10899" s="9"/>
      <c r="O10899" s="9"/>
      <c r="P10899" s="9"/>
      <c r="R10899" s="9"/>
      <c r="U10899" s="9"/>
    </row>
    <row r="10900" spans="3:21">
      <c r="C10900" s="9"/>
      <c r="F10900" s="9"/>
      <c r="G10900" s="9"/>
      <c r="I10900" s="9"/>
      <c r="L10900" s="9"/>
      <c r="O10900" s="9"/>
      <c r="P10900" s="9"/>
      <c r="R10900" s="9"/>
      <c r="U10900" s="9"/>
    </row>
    <row r="10901" spans="3:21">
      <c r="C10901" s="9"/>
      <c r="F10901" s="9"/>
      <c r="G10901" s="9"/>
      <c r="I10901" s="9"/>
      <c r="L10901" s="9"/>
      <c r="O10901" s="9"/>
      <c r="P10901" s="9"/>
      <c r="R10901" s="9"/>
      <c r="U10901" s="9"/>
    </row>
    <row r="10902" spans="3:21">
      <c r="C10902" s="9"/>
      <c r="F10902" s="9"/>
      <c r="G10902" s="9"/>
      <c r="I10902" s="9"/>
      <c r="L10902" s="9"/>
      <c r="O10902" s="9"/>
      <c r="P10902" s="9"/>
      <c r="R10902" s="9"/>
      <c r="U10902" s="9"/>
    </row>
    <row r="10903" spans="3:21">
      <c r="C10903" s="9"/>
      <c r="F10903" s="9"/>
      <c r="G10903" s="9"/>
      <c r="I10903" s="9"/>
      <c r="L10903" s="9"/>
      <c r="O10903" s="9"/>
      <c r="P10903" s="9"/>
      <c r="R10903" s="9"/>
      <c r="U10903" s="9"/>
    </row>
    <row r="10904" spans="3:21">
      <c r="C10904" s="9"/>
      <c r="F10904" s="9"/>
      <c r="G10904" s="9"/>
      <c r="I10904" s="9"/>
      <c r="L10904" s="9"/>
      <c r="O10904" s="9"/>
      <c r="P10904" s="9"/>
      <c r="R10904" s="9"/>
      <c r="U10904" s="9"/>
    </row>
    <row r="10905" spans="3:21">
      <c r="C10905" s="9"/>
      <c r="F10905" s="9"/>
      <c r="G10905" s="9"/>
      <c r="I10905" s="9"/>
      <c r="L10905" s="9"/>
      <c r="O10905" s="9"/>
      <c r="P10905" s="9"/>
      <c r="R10905" s="9"/>
      <c r="U10905" s="9"/>
    </row>
    <row r="10906" spans="3:21">
      <c r="C10906" s="9"/>
      <c r="F10906" s="9"/>
      <c r="G10906" s="9"/>
      <c r="I10906" s="9"/>
      <c r="L10906" s="9"/>
      <c r="O10906" s="9"/>
      <c r="P10906" s="9"/>
      <c r="R10906" s="9"/>
      <c r="U10906" s="9"/>
    </row>
    <row r="10907" spans="3:21">
      <c r="C10907" s="9"/>
      <c r="F10907" s="9"/>
      <c r="G10907" s="9"/>
      <c r="I10907" s="9"/>
      <c r="L10907" s="9"/>
      <c r="O10907" s="9"/>
      <c r="P10907" s="9"/>
      <c r="R10907" s="9"/>
      <c r="U10907" s="9"/>
    </row>
    <row r="10908" spans="3:21">
      <c r="C10908" s="9"/>
      <c r="F10908" s="9"/>
      <c r="G10908" s="9"/>
      <c r="I10908" s="9"/>
      <c r="L10908" s="9"/>
      <c r="O10908" s="9"/>
      <c r="P10908" s="9"/>
      <c r="R10908" s="9"/>
      <c r="U10908" s="9"/>
    </row>
    <row r="10909" spans="3:21">
      <c r="C10909" s="9"/>
      <c r="F10909" s="9"/>
      <c r="G10909" s="9"/>
      <c r="I10909" s="9"/>
      <c r="L10909" s="9"/>
      <c r="O10909" s="9"/>
      <c r="P10909" s="9"/>
      <c r="R10909" s="9"/>
      <c r="U10909" s="9"/>
    </row>
    <row r="10910" spans="3:21">
      <c r="C10910" s="9"/>
      <c r="F10910" s="9"/>
      <c r="G10910" s="9"/>
      <c r="I10910" s="9"/>
      <c r="L10910" s="9"/>
      <c r="O10910" s="9"/>
      <c r="P10910" s="9"/>
      <c r="R10910" s="9"/>
      <c r="U10910" s="9"/>
    </row>
    <row r="10911" spans="3:21">
      <c r="C10911" s="9"/>
      <c r="F10911" s="9"/>
      <c r="G10911" s="9"/>
      <c r="I10911" s="9"/>
      <c r="L10911" s="9"/>
      <c r="O10911" s="9"/>
      <c r="P10911" s="9"/>
      <c r="R10911" s="9"/>
      <c r="U10911" s="9"/>
    </row>
    <row r="10912" spans="3:21">
      <c r="C10912" s="9"/>
      <c r="F10912" s="9"/>
      <c r="G10912" s="9"/>
      <c r="I10912" s="9"/>
      <c r="L10912" s="9"/>
      <c r="O10912" s="9"/>
      <c r="P10912" s="9"/>
      <c r="R10912" s="9"/>
      <c r="U10912" s="9"/>
    </row>
    <row r="10913" spans="3:21">
      <c r="C10913" s="9"/>
      <c r="F10913" s="9"/>
      <c r="G10913" s="9"/>
      <c r="I10913" s="9"/>
      <c r="L10913" s="9"/>
      <c r="O10913" s="9"/>
      <c r="P10913" s="9"/>
      <c r="R10913" s="9"/>
      <c r="U10913" s="9"/>
    </row>
    <row r="10914" spans="3:21">
      <c r="C10914" s="9"/>
      <c r="F10914" s="9"/>
      <c r="G10914" s="9"/>
      <c r="I10914" s="9"/>
      <c r="L10914" s="9"/>
      <c r="O10914" s="9"/>
      <c r="P10914" s="9"/>
      <c r="R10914" s="9"/>
      <c r="U10914" s="9"/>
    </row>
    <row r="10915" spans="3:21">
      <c r="C10915" s="9"/>
      <c r="F10915" s="9"/>
      <c r="G10915" s="9"/>
      <c r="I10915" s="9"/>
      <c r="L10915" s="9"/>
      <c r="O10915" s="9"/>
      <c r="P10915" s="9"/>
      <c r="R10915" s="9"/>
      <c r="U10915" s="9"/>
    </row>
    <row r="10916" spans="3:21">
      <c r="C10916" s="9"/>
      <c r="F10916" s="9"/>
      <c r="G10916" s="9"/>
      <c r="I10916" s="9"/>
      <c r="L10916" s="9"/>
      <c r="O10916" s="9"/>
      <c r="P10916" s="9"/>
      <c r="R10916" s="9"/>
      <c r="U10916" s="9"/>
    </row>
    <row r="10917" spans="3:21">
      <c r="C10917" s="9"/>
      <c r="F10917" s="9"/>
      <c r="G10917" s="9"/>
      <c r="I10917" s="9"/>
      <c r="L10917" s="9"/>
      <c r="O10917" s="9"/>
      <c r="P10917" s="9"/>
      <c r="R10917" s="9"/>
      <c r="U10917" s="9"/>
    </row>
    <row r="10918" spans="3:21">
      <c r="C10918" s="9"/>
      <c r="F10918" s="9"/>
      <c r="G10918" s="9"/>
      <c r="I10918" s="9"/>
      <c r="L10918" s="9"/>
      <c r="O10918" s="9"/>
      <c r="P10918" s="9"/>
      <c r="R10918" s="9"/>
      <c r="U10918" s="9"/>
    </row>
    <row r="10919" spans="3:21">
      <c r="C10919" s="9"/>
      <c r="F10919" s="9"/>
      <c r="G10919" s="9"/>
      <c r="I10919" s="9"/>
      <c r="L10919" s="9"/>
      <c r="O10919" s="9"/>
      <c r="P10919" s="9"/>
      <c r="R10919" s="9"/>
      <c r="U10919" s="9"/>
    </row>
    <row r="10920" spans="3:21">
      <c r="C10920" s="9"/>
      <c r="F10920" s="9"/>
      <c r="G10920" s="9"/>
      <c r="I10920" s="9"/>
      <c r="L10920" s="9"/>
      <c r="O10920" s="9"/>
      <c r="P10920" s="9"/>
      <c r="R10920" s="9"/>
      <c r="U10920" s="9"/>
    </row>
    <row r="10921" spans="3:21">
      <c r="C10921" s="9"/>
      <c r="F10921" s="9"/>
      <c r="G10921" s="9"/>
      <c r="I10921" s="9"/>
      <c r="L10921" s="9"/>
      <c r="O10921" s="9"/>
      <c r="P10921" s="9"/>
      <c r="R10921" s="9"/>
      <c r="U10921" s="9"/>
    </row>
    <row r="10922" spans="3:21">
      <c r="C10922" s="9"/>
      <c r="F10922" s="9"/>
      <c r="G10922" s="9"/>
      <c r="I10922" s="9"/>
      <c r="L10922" s="9"/>
      <c r="O10922" s="9"/>
      <c r="P10922" s="9"/>
      <c r="R10922" s="9"/>
      <c r="U10922" s="9"/>
    </row>
    <row r="10923" spans="3:21">
      <c r="C10923" s="9"/>
      <c r="F10923" s="9"/>
      <c r="G10923" s="9"/>
      <c r="I10923" s="9"/>
      <c r="L10923" s="9"/>
      <c r="O10923" s="9"/>
      <c r="P10923" s="9"/>
      <c r="R10923" s="9"/>
      <c r="U10923" s="9"/>
    </row>
    <row r="10924" spans="3:21">
      <c r="C10924" s="9"/>
      <c r="F10924" s="9"/>
      <c r="G10924" s="9"/>
      <c r="I10924" s="9"/>
      <c r="L10924" s="9"/>
      <c r="O10924" s="9"/>
      <c r="P10924" s="9"/>
      <c r="R10924" s="9"/>
      <c r="U10924" s="9"/>
    </row>
    <row r="10925" spans="3:21">
      <c r="C10925" s="9"/>
      <c r="F10925" s="9"/>
      <c r="G10925" s="9"/>
      <c r="I10925" s="9"/>
      <c r="L10925" s="9"/>
      <c r="O10925" s="9"/>
      <c r="P10925" s="9"/>
      <c r="R10925" s="9"/>
      <c r="U10925" s="9"/>
    </row>
    <row r="10926" spans="3:21">
      <c r="C10926" s="9"/>
      <c r="F10926" s="9"/>
      <c r="G10926" s="9"/>
      <c r="I10926" s="9"/>
      <c r="L10926" s="9"/>
      <c r="O10926" s="9"/>
      <c r="P10926" s="9"/>
      <c r="R10926" s="9"/>
      <c r="U10926" s="9"/>
    </row>
    <row r="10927" spans="3:21">
      <c r="C10927" s="9"/>
      <c r="F10927" s="9"/>
      <c r="G10927" s="9"/>
      <c r="I10927" s="9"/>
      <c r="L10927" s="9"/>
      <c r="O10927" s="9"/>
      <c r="P10927" s="9"/>
      <c r="R10927" s="9"/>
      <c r="U10927" s="9"/>
    </row>
    <row r="10928" spans="3:21">
      <c r="C10928" s="9"/>
      <c r="F10928" s="9"/>
      <c r="G10928" s="9"/>
      <c r="I10928" s="9"/>
      <c r="L10928" s="9"/>
      <c r="O10928" s="9"/>
      <c r="P10928" s="9"/>
      <c r="R10928" s="9"/>
      <c r="U10928" s="9"/>
    </row>
    <row r="10929" spans="3:21">
      <c r="C10929" s="9"/>
      <c r="F10929" s="9"/>
      <c r="G10929" s="9"/>
      <c r="I10929" s="9"/>
      <c r="L10929" s="9"/>
      <c r="O10929" s="9"/>
      <c r="P10929" s="9"/>
      <c r="R10929" s="9"/>
      <c r="U10929" s="9"/>
    </row>
    <row r="10930" spans="3:21">
      <c r="C10930" s="9"/>
      <c r="F10930" s="9"/>
      <c r="G10930" s="9"/>
      <c r="I10930" s="9"/>
      <c r="L10930" s="9"/>
      <c r="O10930" s="9"/>
      <c r="P10930" s="9"/>
      <c r="R10930" s="9"/>
      <c r="U10930" s="9"/>
    </row>
    <row r="10931" spans="3:21">
      <c r="C10931" s="9"/>
      <c r="F10931" s="9"/>
      <c r="G10931" s="9"/>
      <c r="I10931" s="9"/>
      <c r="L10931" s="9"/>
      <c r="O10931" s="9"/>
      <c r="P10931" s="9"/>
      <c r="R10931" s="9"/>
      <c r="U10931" s="9"/>
    </row>
    <row r="10932" spans="3:21">
      <c r="C10932" s="9"/>
      <c r="F10932" s="9"/>
      <c r="G10932" s="9"/>
      <c r="I10932" s="9"/>
      <c r="L10932" s="9"/>
      <c r="O10932" s="9"/>
      <c r="P10932" s="9"/>
      <c r="R10932" s="9"/>
      <c r="U10932" s="9"/>
    </row>
    <row r="10933" spans="3:21">
      <c r="C10933" s="9"/>
      <c r="F10933" s="9"/>
      <c r="G10933" s="9"/>
      <c r="I10933" s="9"/>
      <c r="L10933" s="9"/>
      <c r="O10933" s="9"/>
      <c r="P10933" s="9"/>
      <c r="R10933" s="9"/>
      <c r="U10933" s="9"/>
    </row>
    <row r="10934" spans="3:21">
      <c r="C10934" s="9"/>
      <c r="F10934" s="9"/>
      <c r="G10934" s="9"/>
      <c r="I10934" s="9"/>
      <c r="L10934" s="9"/>
      <c r="O10934" s="9"/>
      <c r="P10934" s="9"/>
      <c r="R10934" s="9"/>
      <c r="U10934" s="9"/>
    </row>
    <row r="10935" spans="3:21">
      <c r="C10935" s="9"/>
      <c r="F10935" s="9"/>
      <c r="G10935" s="9"/>
      <c r="I10935" s="9"/>
      <c r="L10935" s="9"/>
      <c r="O10935" s="9"/>
      <c r="P10935" s="9"/>
      <c r="R10935" s="9"/>
      <c r="U10935" s="9"/>
    </row>
    <row r="10936" spans="3:21">
      <c r="C10936" s="9"/>
      <c r="F10936" s="9"/>
      <c r="G10936" s="9"/>
      <c r="I10936" s="9"/>
      <c r="L10936" s="9"/>
      <c r="O10936" s="9"/>
      <c r="P10936" s="9"/>
      <c r="R10936" s="9"/>
      <c r="U10936" s="9"/>
    </row>
    <row r="10937" spans="3:21">
      <c r="C10937" s="9"/>
      <c r="F10937" s="9"/>
      <c r="G10937" s="9"/>
      <c r="I10937" s="9"/>
      <c r="L10937" s="9"/>
      <c r="O10937" s="9"/>
      <c r="P10937" s="9"/>
      <c r="R10937" s="9"/>
      <c r="U10937" s="9"/>
    </row>
    <row r="10938" spans="3:21">
      <c r="C10938" s="9"/>
      <c r="F10938" s="9"/>
      <c r="G10938" s="9"/>
      <c r="I10938" s="9"/>
      <c r="L10938" s="9"/>
      <c r="O10938" s="9"/>
      <c r="P10938" s="9"/>
      <c r="R10938" s="9"/>
      <c r="U10938" s="9"/>
    </row>
    <row r="10939" spans="3:21">
      <c r="C10939" s="9"/>
      <c r="F10939" s="9"/>
      <c r="G10939" s="9"/>
      <c r="I10939" s="9"/>
      <c r="L10939" s="9"/>
      <c r="O10939" s="9"/>
      <c r="P10939" s="9"/>
      <c r="R10939" s="9"/>
      <c r="U10939" s="9"/>
    </row>
    <row r="10940" spans="3:21">
      <c r="C10940" s="9"/>
      <c r="F10940" s="9"/>
      <c r="G10940" s="9"/>
      <c r="I10940" s="9"/>
      <c r="L10940" s="9"/>
      <c r="O10940" s="9"/>
      <c r="P10940" s="9"/>
      <c r="R10940" s="9"/>
      <c r="U10940" s="9"/>
    </row>
    <row r="10941" spans="3:21">
      <c r="C10941" s="9"/>
      <c r="F10941" s="9"/>
      <c r="G10941" s="9"/>
      <c r="I10941" s="9"/>
      <c r="L10941" s="9"/>
      <c r="O10941" s="9"/>
      <c r="P10941" s="9"/>
      <c r="R10941" s="9"/>
      <c r="U10941" s="9"/>
    </row>
    <row r="10942" spans="3:21">
      <c r="C10942" s="9"/>
      <c r="F10942" s="9"/>
      <c r="G10942" s="9"/>
      <c r="I10942" s="9"/>
      <c r="L10942" s="9"/>
      <c r="O10942" s="9"/>
      <c r="P10942" s="9"/>
      <c r="R10942" s="9"/>
      <c r="U10942" s="9"/>
    </row>
    <row r="10943" spans="3:21">
      <c r="C10943" s="9"/>
      <c r="F10943" s="9"/>
      <c r="G10943" s="9"/>
      <c r="I10943" s="9"/>
      <c r="L10943" s="9"/>
      <c r="O10943" s="9"/>
      <c r="P10943" s="9"/>
      <c r="R10943" s="9"/>
      <c r="U10943" s="9"/>
    </row>
    <row r="10944" spans="3:21">
      <c r="C10944" s="9"/>
      <c r="F10944" s="9"/>
      <c r="G10944" s="9"/>
      <c r="I10944" s="9"/>
      <c r="L10944" s="9"/>
      <c r="O10944" s="9"/>
      <c r="P10944" s="9"/>
      <c r="R10944" s="9"/>
      <c r="U10944" s="9"/>
    </row>
    <row r="10945" spans="3:21">
      <c r="C10945" s="9"/>
      <c r="F10945" s="9"/>
      <c r="G10945" s="9"/>
      <c r="I10945" s="9"/>
      <c r="L10945" s="9"/>
      <c r="O10945" s="9"/>
      <c r="P10945" s="9"/>
      <c r="R10945" s="9"/>
      <c r="U10945" s="9"/>
    </row>
    <row r="10946" spans="3:21">
      <c r="C10946" s="9"/>
      <c r="F10946" s="9"/>
      <c r="G10946" s="9"/>
      <c r="I10946" s="9"/>
      <c r="L10946" s="9"/>
      <c r="O10946" s="9"/>
      <c r="P10946" s="9"/>
      <c r="R10946" s="9"/>
      <c r="U10946" s="9"/>
    </row>
    <row r="10947" spans="3:21">
      <c r="C10947" s="9"/>
      <c r="F10947" s="9"/>
      <c r="G10947" s="9"/>
      <c r="I10947" s="9"/>
      <c r="L10947" s="9"/>
      <c r="O10947" s="9"/>
      <c r="P10947" s="9"/>
      <c r="R10947" s="9"/>
      <c r="U10947" s="9"/>
    </row>
    <row r="10948" spans="3:21">
      <c r="C10948" s="9"/>
      <c r="F10948" s="9"/>
      <c r="G10948" s="9"/>
      <c r="I10948" s="9"/>
      <c r="L10948" s="9"/>
      <c r="O10948" s="9"/>
      <c r="P10948" s="9"/>
      <c r="R10948" s="9"/>
      <c r="U10948" s="9"/>
    </row>
    <row r="10949" spans="3:21">
      <c r="C10949" s="9"/>
      <c r="F10949" s="9"/>
      <c r="G10949" s="9"/>
      <c r="I10949" s="9"/>
      <c r="L10949" s="9"/>
      <c r="O10949" s="9"/>
      <c r="P10949" s="9"/>
      <c r="R10949" s="9"/>
      <c r="U10949" s="9"/>
    </row>
    <row r="10950" spans="3:21">
      <c r="C10950" s="9"/>
      <c r="F10950" s="9"/>
      <c r="G10950" s="9"/>
      <c r="I10950" s="9"/>
      <c r="L10950" s="9"/>
      <c r="O10950" s="9"/>
      <c r="P10950" s="9"/>
      <c r="R10950" s="9"/>
      <c r="U10950" s="9"/>
    </row>
    <row r="10951" spans="3:21">
      <c r="C10951" s="9"/>
      <c r="F10951" s="9"/>
      <c r="G10951" s="9"/>
      <c r="I10951" s="9"/>
      <c r="L10951" s="9"/>
      <c r="O10951" s="9"/>
      <c r="P10951" s="9"/>
      <c r="R10951" s="9"/>
      <c r="U10951" s="9"/>
    </row>
    <row r="10952" spans="3:21">
      <c r="C10952" s="9"/>
      <c r="F10952" s="9"/>
      <c r="G10952" s="9"/>
      <c r="I10952" s="9"/>
      <c r="L10952" s="9"/>
      <c r="O10952" s="9"/>
      <c r="P10952" s="9"/>
      <c r="R10952" s="9"/>
      <c r="U10952" s="9"/>
    </row>
    <row r="10953" spans="3:21">
      <c r="C10953" s="9"/>
      <c r="F10953" s="9"/>
      <c r="G10953" s="9"/>
      <c r="I10953" s="9"/>
      <c r="L10953" s="9"/>
      <c r="O10953" s="9"/>
      <c r="P10953" s="9"/>
      <c r="R10953" s="9"/>
      <c r="U10953" s="9"/>
    </row>
    <row r="10954" spans="3:21">
      <c r="C10954" s="9"/>
      <c r="F10954" s="9"/>
      <c r="G10954" s="9"/>
      <c r="I10954" s="9"/>
      <c r="L10954" s="9"/>
      <c r="O10954" s="9"/>
      <c r="P10954" s="9"/>
      <c r="R10954" s="9"/>
      <c r="U10954" s="9"/>
    </row>
    <row r="10955" spans="3:21">
      <c r="C10955" s="9"/>
      <c r="F10955" s="9"/>
      <c r="G10955" s="9"/>
      <c r="I10955" s="9"/>
      <c r="L10955" s="9"/>
      <c r="O10955" s="9"/>
      <c r="P10955" s="9"/>
      <c r="R10955" s="9"/>
      <c r="U10955" s="9"/>
    </row>
    <row r="10956" spans="3:21">
      <c r="C10956" s="9"/>
      <c r="F10956" s="9"/>
      <c r="G10956" s="9"/>
      <c r="I10956" s="9"/>
      <c r="L10956" s="9"/>
      <c r="O10956" s="9"/>
      <c r="P10956" s="9"/>
      <c r="R10956" s="9"/>
      <c r="U10956" s="9"/>
    </row>
    <row r="10957" spans="3:21">
      <c r="C10957" s="9"/>
      <c r="F10957" s="9"/>
      <c r="G10957" s="9"/>
      <c r="I10957" s="9"/>
      <c r="L10957" s="9"/>
      <c r="O10957" s="9"/>
      <c r="P10957" s="9"/>
      <c r="R10957" s="9"/>
      <c r="U10957" s="9"/>
    </row>
    <row r="10958" spans="3:21">
      <c r="C10958" s="9"/>
      <c r="F10958" s="9"/>
      <c r="G10958" s="9"/>
      <c r="I10958" s="9"/>
      <c r="L10958" s="9"/>
      <c r="O10958" s="9"/>
      <c r="P10958" s="9"/>
      <c r="R10958" s="9"/>
      <c r="U10958" s="9"/>
    </row>
    <row r="10959" spans="3:21">
      <c r="C10959" s="9"/>
      <c r="F10959" s="9"/>
      <c r="G10959" s="9"/>
      <c r="I10959" s="9"/>
      <c r="L10959" s="9"/>
      <c r="O10959" s="9"/>
      <c r="P10959" s="9"/>
      <c r="R10959" s="9"/>
      <c r="U10959" s="9"/>
    </row>
    <row r="10960" spans="3:21">
      <c r="C10960" s="9"/>
      <c r="F10960" s="9"/>
      <c r="G10960" s="9"/>
      <c r="I10960" s="9"/>
      <c r="L10960" s="9"/>
      <c r="O10960" s="9"/>
      <c r="P10960" s="9"/>
      <c r="R10960" s="9"/>
      <c r="U10960" s="9"/>
    </row>
    <row r="10961" spans="3:21">
      <c r="C10961" s="9"/>
      <c r="F10961" s="9"/>
      <c r="G10961" s="9"/>
      <c r="I10961" s="9"/>
      <c r="L10961" s="9"/>
      <c r="O10961" s="9"/>
      <c r="P10961" s="9"/>
      <c r="R10961" s="9"/>
      <c r="U10961" s="9"/>
    </row>
    <row r="10962" spans="3:21">
      <c r="C10962" s="9"/>
      <c r="F10962" s="9"/>
      <c r="G10962" s="9"/>
      <c r="I10962" s="9"/>
      <c r="L10962" s="9"/>
      <c r="O10962" s="9"/>
      <c r="P10962" s="9"/>
      <c r="R10962" s="9"/>
      <c r="U10962" s="9"/>
    </row>
    <row r="10963" spans="3:21">
      <c r="C10963" s="9"/>
      <c r="F10963" s="9"/>
      <c r="G10963" s="9"/>
      <c r="I10963" s="9"/>
      <c r="L10963" s="9"/>
      <c r="O10963" s="9"/>
      <c r="P10963" s="9"/>
      <c r="R10963" s="9"/>
      <c r="U10963" s="9"/>
    </row>
    <row r="10964" spans="3:21">
      <c r="C10964" s="9"/>
      <c r="F10964" s="9"/>
      <c r="G10964" s="9"/>
      <c r="I10964" s="9"/>
      <c r="L10964" s="9"/>
      <c r="O10964" s="9"/>
      <c r="P10964" s="9"/>
      <c r="R10964" s="9"/>
      <c r="U10964" s="9"/>
    </row>
    <row r="10965" spans="3:21">
      <c r="C10965" s="9"/>
      <c r="F10965" s="9"/>
      <c r="G10965" s="9"/>
      <c r="I10965" s="9"/>
      <c r="L10965" s="9"/>
      <c r="O10965" s="9"/>
      <c r="P10965" s="9"/>
      <c r="R10965" s="9"/>
      <c r="U10965" s="9"/>
    </row>
    <row r="10966" spans="3:21">
      <c r="C10966" s="9"/>
      <c r="F10966" s="9"/>
      <c r="G10966" s="9"/>
      <c r="I10966" s="9"/>
      <c r="L10966" s="9"/>
      <c r="O10966" s="9"/>
      <c r="P10966" s="9"/>
      <c r="R10966" s="9"/>
      <c r="U10966" s="9"/>
    </row>
    <row r="10967" spans="3:21">
      <c r="C10967" s="9"/>
      <c r="F10967" s="9"/>
      <c r="G10967" s="9"/>
      <c r="I10967" s="9"/>
      <c r="L10967" s="9"/>
      <c r="O10967" s="9"/>
      <c r="P10967" s="9"/>
      <c r="R10967" s="9"/>
      <c r="U10967" s="9"/>
    </row>
    <row r="10968" spans="3:21">
      <c r="C10968" s="9"/>
      <c r="F10968" s="9"/>
      <c r="G10968" s="9"/>
      <c r="I10968" s="9"/>
      <c r="L10968" s="9"/>
      <c r="O10968" s="9"/>
      <c r="P10968" s="9"/>
      <c r="R10968" s="9"/>
      <c r="U10968" s="9"/>
    </row>
    <row r="10969" spans="3:21">
      <c r="C10969" s="9"/>
      <c r="F10969" s="9"/>
      <c r="G10969" s="9"/>
      <c r="I10969" s="9"/>
      <c r="L10969" s="9"/>
      <c r="O10969" s="9"/>
      <c r="P10969" s="9"/>
      <c r="R10969" s="9"/>
      <c r="U10969" s="9"/>
    </row>
    <row r="10970" spans="3:21">
      <c r="C10970" s="9"/>
      <c r="F10970" s="9"/>
      <c r="G10970" s="9"/>
      <c r="I10970" s="9"/>
      <c r="L10970" s="9"/>
      <c r="O10970" s="9"/>
      <c r="P10970" s="9"/>
      <c r="R10970" s="9"/>
      <c r="U10970" s="9"/>
    </row>
    <row r="10971" spans="3:21">
      <c r="C10971" s="9"/>
      <c r="F10971" s="9"/>
      <c r="G10971" s="9"/>
      <c r="I10971" s="9"/>
      <c r="L10971" s="9"/>
      <c r="O10971" s="9"/>
      <c r="P10971" s="9"/>
      <c r="R10971" s="9"/>
      <c r="U10971" s="9"/>
    </row>
    <row r="10972" spans="3:21">
      <c r="C10972" s="9"/>
      <c r="F10972" s="9"/>
      <c r="G10972" s="9"/>
      <c r="I10972" s="9"/>
      <c r="L10972" s="9"/>
      <c r="O10972" s="9"/>
      <c r="P10972" s="9"/>
      <c r="R10972" s="9"/>
      <c r="U10972" s="9"/>
    </row>
    <row r="10973" spans="3:21">
      <c r="C10973" s="9"/>
      <c r="F10973" s="9"/>
      <c r="G10973" s="9"/>
      <c r="I10973" s="9"/>
      <c r="L10973" s="9"/>
      <c r="O10973" s="9"/>
      <c r="P10973" s="9"/>
      <c r="R10973" s="9"/>
      <c r="U10973" s="9"/>
    </row>
    <row r="10974" spans="3:21">
      <c r="C10974" s="9"/>
      <c r="F10974" s="9"/>
      <c r="G10974" s="9"/>
      <c r="I10974" s="9"/>
      <c r="L10974" s="9"/>
      <c r="O10974" s="9"/>
      <c r="P10974" s="9"/>
      <c r="R10974" s="9"/>
      <c r="U10974" s="9"/>
    </row>
    <row r="10975" spans="3:21">
      <c r="C10975" s="9"/>
      <c r="F10975" s="9"/>
      <c r="G10975" s="9"/>
      <c r="I10975" s="9"/>
      <c r="L10975" s="9"/>
      <c r="O10975" s="9"/>
      <c r="P10975" s="9"/>
      <c r="R10975" s="9"/>
      <c r="U10975" s="9"/>
    </row>
    <row r="10976" spans="3:21">
      <c r="C10976" s="9"/>
      <c r="F10976" s="9"/>
      <c r="G10976" s="9"/>
      <c r="I10976" s="9"/>
      <c r="L10976" s="9"/>
      <c r="O10976" s="9"/>
      <c r="P10976" s="9"/>
      <c r="R10976" s="9"/>
      <c r="U10976" s="9"/>
    </row>
    <row r="10977" spans="3:21">
      <c r="C10977" s="9"/>
      <c r="F10977" s="9"/>
      <c r="G10977" s="9"/>
      <c r="I10977" s="9"/>
      <c r="L10977" s="9"/>
      <c r="O10977" s="9"/>
      <c r="P10977" s="9"/>
      <c r="R10977" s="9"/>
      <c r="U10977" s="9"/>
    </row>
    <row r="10978" spans="3:21">
      <c r="C10978" s="9"/>
      <c r="F10978" s="9"/>
      <c r="G10978" s="9"/>
      <c r="I10978" s="9"/>
      <c r="L10978" s="9"/>
      <c r="O10978" s="9"/>
      <c r="P10978" s="9"/>
      <c r="R10978" s="9"/>
      <c r="U10978" s="9"/>
    </row>
    <row r="10979" spans="3:21">
      <c r="C10979" s="9"/>
      <c r="F10979" s="9"/>
      <c r="G10979" s="9"/>
      <c r="I10979" s="9"/>
      <c r="L10979" s="9"/>
      <c r="O10979" s="9"/>
      <c r="P10979" s="9"/>
      <c r="R10979" s="9"/>
      <c r="U10979" s="9"/>
    </row>
    <row r="10980" spans="3:21">
      <c r="C10980" s="9"/>
      <c r="F10980" s="9"/>
      <c r="G10980" s="9"/>
      <c r="I10980" s="9"/>
      <c r="L10980" s="9"/>
      <c r="O10980" s="9"/>
      <c r="P10980" s="9"/>
      <c r="R10980" s="9"/>
      <c r="U10980" s="9"/>
    </row>
    <row r="10981" spans="3:21">
      <c r="C10981" s="9"/>
      <c r="F10981" s="9"/>
      <c r="G10981" s="9"/>
      <c r="I10981" s="9"/>
      <c r="L10981" s="9"/>
      <c r="O10981" s="9"/>
      <c r="P10981" s="9"/>
      <c r="R10981" s="9"/>
      <c r="U10981" s="9"/>
    </row>
    <row r="10982" spans="3:21">
      <c r="C10982" s="9"/>
      <c r="F10982" s="9"/>
      <c r="G10982" s="9"/>
      <c r="I10982" s="9"/>
      <c r="L10982" s="9"/>
      <c r="O10982" s="9"/>
      <c r="P10982" s="9"/>
      <c r="R10982" s="9"/>
      <c r="U10982" s="9"/>
    </row>
    <row r="10983" spans="3:21">
      <c r="C10983" s="9"/>
      <c r="F10983" s="9"/>
      <c r="G10983" s="9"/>
      <c r="I10983" s="9"/>
      <c r="L10983" s="9"/>
      <c r="O10983" s="9"/>
      <c r="P10983" s="9"/>
      <c r="R10983" s="9"/>
      <c r="U10983" s="9"/>
    </row>
    <row r="10984" spans="3:21">
      <c r="C10984" s="9"/>
      <c r="F10984" s="9"/>
      <c r="G10984" s="9"/>
      <c r="I10984" s="9"/>
      <c r="L10984" s="9"/>
      <c r="O10984" s="9"/>
      <c r="P10984" s="9"/>
      <c r="R10984" s="9"/>
      <c r="U10984" s="9"/>
    </row>
    <row r="10985" spans="3:21">
      <c r="C10985" s="9"/>
      <c r="F10985" s="9"/>
      <c r="G10985" s="9"/>
      <c r="I10985" s="9"/>
      <c r="L10985" s="9"/>
      <c r="O10985" s="9"/>
      <c r="P10985" s="9"/>
      <c r="R10985" s="9"/>
      <c r="U10985" s="9"/>
    </row>
    <row r="10986" spans="3:21">
      <c r="C10986" s="9"/>
      <c r="F10986" s="9"/>
      <c r="G10986" s="9"/>
      <c r="I10986" s="9"/>
      <c r="L10986" s="9"/>
      <c r="O10986" s="9"/>
      <c r="P10986" s="9"/>
      <c r="R10986" s="9"/>
      <c r="U10986" s="9"/>
    </row>
    <row r="10987" spans="3:21">
      <c r="C10987" s="9"/>
      <c r="F10987" s="9"/>
      <c r="G10987" s="9"/>
      <c r="I10987" s="9"/>
      <c r="L10987" s="9"/>
      <c r="O10987" s="9"/>
      <c r="P10987" s="9"/>
      <c r="R10987" s="9"/>
      <c r="U10987" s="9"/>
    </row>
    <row r="10988" spans="3:21">
      <c r="C10988" s="9"/>
      <c r="F10988" s="9"/>
      <c r="G10988" s="9"/>
      <c r="I10988" s="9"/>
      <c r="L10988" s="9"/>
      <c r="O10988" s="9"/>
      <c r="P10988" s="9"/>
      <c r="R10988" s="9"/>
      <c r="U10988" s="9"/>
    </row>
    <row r="10989" spans="3:21">
      <c r="C10989" s="9"/>
      <c r="F10989" s="9"/>
      <c r="G10989" s="9"/>
      <c r="I10989" s="9"/>
      <c r="L10989" s="9"/>
      <c r="O10989" s="9"/>
      <c r="P10989" s="9"/>
      <c r="R10989" s="9"/>
      <c r="U10989" s="9"/>
    </row>
    <row r="10990" spans="3:21">
      <c r="C10990" s="9"/>
      <c r="F10990" s="9"/>
      <c r="G10990" s="9"/>
      <c r="I10990" s="9"/>
      <c r="L10990" s="9"/>
      <c r="O10990" s="9"/>
      <c r="P10990" s="9"/>
      <c r="R10990" s="9"/>
      <c r="U10990" s="9"/>
    </row>
    <row r="10991" spans="3:21">
      <c r="C10991" s="9"/>
      <c r="F10991" s="9"/>
      <c r="G10991" s="9"/>
      <c r="I10991" s="9"/>
      <c r="L10991" s="9"/>
      <c r="O10991" s="9"/>
      <c r="P10991" s="9"/>
      <c r="R10991" s="9"/>
      <c r="U10991" s="9"/>
    </row>
    <row r="10992" spans="3:21">
      <c r="C10992" s="9"/>
      <c r="F10992" s="9"/>
      <c r="G10992" s="9"/>
      <c r="I10992" s="9"/>
      <c r="L10992" s="9"/>
      <c r="O10992" s="9"/>
      <c r="P10992" s="9"/>
      <c r="R10992" s="9"/>
      <c r="U10992" s="9"/>
    </row>
    <row r="10993" spans="3:21">
      <c r="C10993" s="9"/>
      <c r="F10993" s="9"/>
      <c r="G10993" s="9"/>
      <c r="I10993" s="9"/>
      <c r="L10993" s="9"/>
      <c r="O10993" s="9"/>
      <c r="P10993" s="9"/>
      <c r="R10993" s="9"/>
      <c r="U10993" s="9"/>
    </row>
    <row r="10994" spans="3:21">
      <c r="C10994" s="9"/>
      <c r="F10994" s="9"/>
      <c r="G10994" s="9"/>
      <c r="I10994" s="9"/>
      <c r="L10994" s="9"/>
      <c r="O10994" s="9"/>
      <c r="P10994" s="9"/>
      <c r="R10994" s="9"/>
      <c r="U10994" s="9"/>
    </row>
    <row r="10995" spans="3:21">
      <c r="C10995" s="9"/>
      <c r="F10995" s="9"/>
      <c r="G10995" s="9"/>
      <c r="I10995" s="9"/>
      <c r="L10995" s="9"/>
      <c r="O10995" s="9"/>
      <c r="P10995" s="9"/>
      <c r="R10995" s="9"/>
      <c r="U10995" s="9"/>
    </row>
    <row r="10996" spans="3:21">
      <c r="C10996" s="9"/>
      <c r="F10996" s="9"/>
      <c r="G10996" s="9"/>
      <c r="I10996" s="9"/>
      <c r="L10996" s="9"/>
      <c r="O10996" s="9"/>
      <c r="P10996" s="9"/>
      <c r="R10996" s="9"/>
      <c r="U10996" s="9"/>
    </row>
    <row r="10997" spans="3:21">
      <c r="C10997" s="9"/>
      <c r="F10997" s="9"/>
      <c r="G10997" s="9"/>
      <c r="I10997" s="9"/>
      <c r="L10997" s="9"/>
      <c r="O10997" s="9"/>
      <c r="P10997" s="9"/>
      <c r="R10997" s="9"/>
      <c r="U10997" s="9"/>
    </row>
    <row r="10998" spans="3:21">
      <c r="C10998" s="9"/>
      <c r="F10998" s="9"/>
      <c r="G10998" s="9"/>
      <c r="I10998" s="9"/>
      <c r="L10998" s="9"/>
      <c r="O10998" s="9"/>
      <c r="P10998" s="9"/>
      <c r="R10998" s="9"/>
      <c r="U10998" s="9"/>
    </row>
    <row r="10999" spans="3:21">
      <c r="C10999" s="9"/>
      <c r="F10999" s="9"/>
      <c r="G10999" s="9"/>
      <c r="I10999" s="9"/>
      <c r="L10999" s="9"/>
      <c r="O10999" s="9"/>
      <c r="P10999" s="9"/>
      <c r="R10999" s="9"/>
      <c r="U10999" s="9"/>
    </row>
    <row r="11000" spans="3:21">
      <c r="C11000" s="9"/>
      <c r="F11000" s="9"/>
      <c r="G11000" s="9"/>
      <c r="I11000" s="9"/>
      <c r="L11000" s="9"/>
      <c r="O11000" s="9"/>
      <c r="P11000" s="9"/>
      <c r="R11000" s="9"/>
      <c r="U11000" s="9"/>
    </row>
    <row r="11001" spans="3:21">
      <c r="C11001" s="9"/>
      <c r="F11001" s="9"/>
      <c r="G11001" s="9"/>
      <c r="I11001" s="9"/>
      <c r="L11001" s="9"/>
      <c r="O11001" s="9"/>
      <c r="P11001" s="9"/>
      <c r="R11001" s="9"/>
      <c r="U11001" s="9"/>
    </row>
    <row r="11002" spans="3:21">
      <c r="C11002" s="9"/>
      <c r="F11002" s="9"/>
      <c r="G11002" s="9"/>
      <c r="I11002" s="9"/>
      <c r="L11002" s="9"/>
      <c r="O11002" s="9"/>
      <c r="P11002" s="9"/>
      <c r="R11002" s="9"/>
      <c r="U11002" s="9"/>
    </row>
    <row r="11003" spans="3:21">
      <c r="C11003" s="9"/>
      <c r="F11003" s="9"/>
      <c r="G11003" s="9"/>
      <c r="I11003" s="9"/>
      <c r="L11003" s="9"/>
      <c r="O11003" s="9"/>
      <c r="P11003" s="9"/>
      <c r="R11003" s="9"/>
      <c r="U11003" s="9"/>
    </row>
    <row r="11004" spans="3:21">
      <c r="C11004" s="9"/>
      <c r="F11004" s="9"/>
      <c r="G11004" s="9"/>
      <c r="I11004" s="9"/>
      <c r="L11004" s="9"/>
      <c r="O11004" s="9"/>
      <c r="P11004" s="9"/>
      <c r="R11004" s="9"/>
      <c r="U11004" s="9"/>
    </row>
    <row r="11005" spans="3:21">
      <c r="C11005" s="9"/>
      <c r="F11005" s="9"/>
      <c r="G11005" s="9"/>
      <c r="I11005" s="9"/>
      <c r="L11005" s="9"/>
      <c r="O11005" s="9"/>
      <c r="P11005" s="9"/>
      <c r="R11005" s="9"/>
      <c r="U11005" s="9"/>
    </row>
    <row r="11006" spans="3:21">
      <c r="C11006" s="9"/>
      <c r="F11006" s="9"/>
      <c r="G11006" s="9"/>
      <c r="I11006" s="9"/>
      <c r="L11006" s="9"/>
      <c r="O11006" s="9"/>
      <c r="P11006" s="9"/>
      <c r="R11006" s="9"/>
      <c r="U11006" s="9"/>
    </row>
    <row r="11007" spans="3:21">
      <c r="C11007" s="9"/>
      <c r="F11007" s="9"/>
      <c r="G11007" s="9"/>
      <c r="I11007" s="9"/>
      <c r="L11007" s="9"/>
      <c r="O11007" s="9"/>
      <c r="P11007" s="9"/>
      <c r="R11007" s="9"/>
      <c r="U11007" s="9"/>
    </row>
    <row r="11008" spans="3:21">
      <c r="C11008" s="9"/>
      <c r="F11008" s="9"/>
      <c r="G11008" s="9"/>
      <c r="I11008" s="9"/>
      <c r="L11008" s="9"/>
      <c r="O11008" s="9"/>
      <c r="P11008" s="9"/>
      <c r="R11008" s="9"/>
      <c r="U11008" s="9"/>
    </row>
    <row r="11009" spans="3:21">
      <c r="C11009" s="9"/>
      <c r="F11009" s="9"/>
      <c r="G11009" s="9"/>
      <c r="I11009" s="9"/>
      <c r="L11009" s="9"/>
      <c r="O11009" s="9"/>
      <c r="P11009" s="9"/>
      <c r="R11009" s="9"/>
      <c r="U11009" s="9"/>
    </row>
    <row r="11010" spans="3:21">
      <c r="C11010" s="9"/>
      <c r="F11010" s="9"/>
      <c r="G11010" s="9"/>
      <c r="I11010" s="9"/>
      <c r="L11010" s="9"/>
      <c r="O11010" s="9"/>
      <c r="P11010" s="9"/>
      <c r="R11010" s="9"/>
      <c r="U11010" s="9"/>
    </row>
    <row r="11011" spans="3:21">
      <c r="C11011" s="9"/>
      <c r="F11011" s="9"/>
      <c r="G11011" s="9"/>
      <c r="I11011" s="9"/>
      <c r="L11011" s="9"/>
      <c r="O11011" s="9"/>
      <c r="P11011" s="9"/>
      <c r="R11011" s="9"/>
      <c r="U11011" s="9"/>
    </row>
    <row r="11012" spans="3:21">
      <c r="C11012" s="9"/>
      <c r="F11012" s="9"/>
      <c r="G11012" s="9"/>
      <c r="I11012" s="9"/>
      <c r="L11012" s="9"/>
      <c r="O11012" s="9"/>
      <c r="P11012" s="9"/>
      <c r="R11012" s="9"/>
      <c r="U11012" s="9"/>
    </row>
    <row r="11013" spans="3:21">
      <c r="C11013" s="9"/>
      <c r="F11013" s="9"/>
      <c r="G11013" s="9"/>
      <c r="I11013" s="9"/>
      <c r="L11013" s="9"/>
      <c r="O11013" s="9"/>
      <c r="P11013" s="9"/>
      <c r="R11013" s="9"/>
      <c r="U11013" s="9"/>
    </row>
    <row r="11014" spans="3:21">
      <c r="C11014" s="9"/>
      <c r="F11014" s="9"/>
      <c r="G11014" s="9"/>
      <c r="I11014" s="9"/>
      <c r="L11014" s="9"/>
      <c r="O11014" s="9"/>
      <c r="P11014" s="9"/>
      <c r="R11014" s="9"/>
      <c r="U11014" s="9"/>
    </row>
    <row r="11015" spans="3:21">
      <c r="C11015" s="9"/>
      <c r="F11015" s="9"/>
      <c r="G11015" s="9"/>
      <c r="I11015" s="9"/>
      <c r="L11015" s="9"/>
      <c r="O11015" s="9"/>
      <c r="P11015" s="9"/>
      <c r="R11015" s="9"/>
      <c r="U11015" s="9"/>
    </row>
    <row r="11016" spans="3:21">
      <c r="C11016" s="9"/>
      <c r="F11016" s="9"/>
      <c r="G11016" s="9"/>
      <c r="I11016" s="9"/>
      <c r="L11016" s="9"/>
      <c r="O11016" s="9"/>
      <c r="P11016" s="9"/>
      <c r="R11016" s="9"/>
      <c r="U11016" s="9"/>
    </row>
    <row r="11017" spans="3:21">
      <c r="C11017" s="9"/>
      <c r="F11017" s="9"/>
      <c r="G11017" s="9"/>
      <c r="I11017" s="9"/>
      <c r="L11017" s="9"/>
      <c r="O11017" s="9"/>
      <c r="P11017" s="9"/>
      <c r="R11017" s="9"/>
      <c r="U11017" s="9"/>
    </row>
    <row r="11018" spans="3:21">
      <c r="C11018" s="9"/>
      <c r="F11018" s="9"/>
      <c r="G11018" s="9"/>
      <c r="I11018" s="9"/>
      <c r="L11018" s="9"/>
      <c r="O11018" s="9"/>
      <c r="P11018" s="9"/>
      <c r="R11018" s="9"/>
      <c r="U11018" s="9"/>
    </row>
    <row r="11019" spans="3:21">
      <c r="C11019" s="9"/>
      <c r="F11019" s="9"/>
      <c r="G11019" s="9"/>
      <c r="I11019" s="9"/>
      <c r="L11019" s="9"/>
      <c r="O11019" s="9"/>
      <c r="P11019" s="9"/>
      <c r="R11019" s="9"/>
      <c r="U11019" s="9"/>
    </row>
    <row r="11020" spans="3:21">
      <c r="C11020" s="9"/>
      <c r="F11020" s="9"/>
      <c r="G11020" s="9"/>
      <c r="I11020" s="9"/>
      <c r="L11020" s="9"/>
      <c r="O11020" s="9"/>
      <c r="P11020" s="9"/>
      <c r="R11020" s="9"/>
      <c r="U11020" s="9"/>
    </row>
    <row r="11021" spans="3:21">
      <c r="C11021" s="9"/>
      <c r="F11021" s="9"/>
      <c r="G11021" s="9"/>
      <c r="I11021" s="9"/>
      <c r="L11021" s="9"/>
      <c r="O11021" s="9"/>
      <c r="P11021" s="9"/>
      <c r="R11021" s="9"/>
      <c r="U11021" s="9"/>
    </row>
    <row r="11022" spans="3:21">
      <c r="C11022" s="9"/>
      <c r="F11022" s="9"/>
      <c r="G11022" s="9"/>
      <c r="I11022" s="9"/>
      <c r="L11022" s="9"/>
      <c r="O11022" s="9"/>
      <c r="P11022" s="9"/>
      <c r="R11022" s="9"/>
      <c r="U11022" s="9"/>
    </row>
    <row r="11023" spans="3:21">
      <c r="C11023" s="9"/>
      <c r="F11023" s="9"/>
      <c r="G11023" s="9"/>
      <c r="I11023" s="9"/>
      <c r="L11023" s="9"/>
      <c r="O11023" s="9"/>
      <c r="P11023" s="9"/>
      <c r="R11023" s="9"/>
      <c r="U11023" s="9"/>
    </row>
    <row r="11024" spans="3:21">
      <c r="C11024" s="9"/>
      <c r="F11024" s="9"/>
      <c r="G11024" s="9"/>
      <c r="I11024" s="9"/>
      <c r="L11024" s="9"/>
      <c r="O11024" s="9"/>
      <c r="P11024" s="9"/>
      <c r="R11024" s="9"/>
      <c r="U11024" s="9"/>
    </row>
    <row r="11025" spans="3:21">
      <c r="C11025" s="9"/>
      <c r="F11025" s="9"/>
      <c r="G11025" s="9"/>
      <c r="I11025" s="9"/>
      <c r="L11025" s="9"/>
      <c r="O11025" s="9"/>
      <c r="P11025" s="9"/>
      <c r="R11025" s="9"/>
      <c r="U11025" s="9"/>
    </row>
    <row r="11026" spans="3:21">
      <c r="C11026" s="9"/>
      <c r="F11026" s="9"/>
      <c r="G11026" s="9"/>
      <c r="I11026" s="9"/>
      <c r="L11026" s="9"/>
      <c r="O11026" s="9"/>
      <c r="P11026" s="9"/>
      <c r="R11026" s="9"/>
      <c r="U11026" s="9"/>
    </row>
    <row r="11027" spans="3:21">
      <c r="C11027" s="9"/>
      <c r="F11027" s="9"/>
      <c r="G11027" s="9"/>
      <c r="I11027" s="9"/>
      <c r="L11027" s="9"/>
      <c r="O11027" s="9"/>
      <c r="P11027" s="9"/>
      <c r="R11027" s="9"/>
      <c r="U11027" s="9"/>
    </row>
    <row r="11028" spans="3:21">
      <c r="C11028" s="9"/>
      <c r="F11028" s="9"/>
      <c r="G11028" s="9"/>
      <c r="I11028" s="9"/>
      <c r="L11028" s="9"/>
      <c r="O11028" s="9"/>
      <c r="P11028" s="9"/>
      <c r="R11028" s="9"/>
      <c r="U11028" s="9"/>
    </row>
    <row r="11029" spans="3:21">
      <c r="C11029" s="9"/>
      <c r="F11029" s="9"/>
      <c r="G11029" s="9"/>
      <c r="I11029" s="9"/>
      <c r="L11029" s="9"/>
      <c r="O11029" s="9"/>
      <c r="P11029" s="9"/>
      <c r="R11029" s="9"/>
      <c r="U11029" s="9"/>
    </row>
    <row r="11030" spans="3:21">
      <c r="C11030" s="9"/>
      <c r="F11030" s="9"/>
      <c r="G11030" s="9"/>
      <c r="I11030" s="9"/>
      <c r="L11030" s="9"/>
      <c r="O11030" s="9"/>
      <c r="P11030" s="9"/>
      <c r="R11030" s="9"/>
      <c r="U11030" s="9"/>
    </row>
    <row r="11031" spans="3:21">
      <c r="C11031" s="9"/>
      <c r="F11031" s="9"/>
      <c r="G11031" s="9"/>
      <c r="I11031" s="9"/>
      <c r="L11031" s="9"/>
      <c r="O11031" s="9"/>
      <c r="P11031" s="9"/>
      <c r="R11031" s="9"/>
      <c r="U11031" s="9"/>
    </row>
    <row r="11032" spans="3:21">
      <c r="C11032" s="9"/>
      <c r="F11032" s="9"/>
      <c r="G11032" s="9"/>
      <c r="I11032" s="9"/>
      <c r="L11032" s="9"/>
      <c r="O11032" s="9"/>
      <c r="P11032" s="9"/>
      <c r="R11032" s="9"/>
      <c r="U11032" s="9"/>
    </row>
    <row r="11033" spans="3:21">
      <c r="C11033" s="9"/>
      <c r="F11033" s="9"/>
      <c r="G11033" s="9"/>
      <c r="I11033" s="9"/>
      <c r="L11033" s="9"/>
      <c r="O11033" s="9"/>
      <c r="P11033" s="9"/>
      <c r="R11033" s="9"/>
      <c r="U11033" s="9"/>
    </row>
    <row r="11034" spans="3:21">
      <c r="C11034" s="9"/>
      <c r="F11034" s="9"/>
      <c r="G11034" s="9"/>
      <c r="I11034" s="9"/>
      <c r="L11034" s="9"/>
      <c r="O11034" s="9"/>
      <c r="P11034" s="9"/>
      <c r="R11034" s="9"/>
      <c r="U11034" s="9"/>
    </row>
    <row r="11035" spans="3:21">
      <c r="C11035" s="9"/>
      <c r="F11035" s="9"/>
      <c r="G11035" s="9"/>
      <c r="I11035" s="9"/>
      <c r="L11035" s="9"/>
      <c r="O11035" s="9"/>
      <c r="P11035" s="9"/>
      <c r="R11035" s="9"/>
      <c r="U11035" s="9"/>
    </row>
    <row r="11036" spans="3:21">
      <c r="C11036" s="9"/>
      <c r="F11036" s="9"/>
      <c r="G11036" s="9"/>
      <c r="I11036" s="9"/>
      <c r="L11036" s="9"/>
      <c r="O11036" s="9"/>
      <c r="P11036" s="9"/>
      <c r="R11036" s="9"/>
      <c r="U11036" s="9"/>
    </row>
    <row r="11037" spans="3:21">
      <c r="C11037" s="9"/>
      <c r="F11037" s="9"/>
      <c r="G11037" s="9"/>
      <c r="I11037" s="9"/>
      <c r="L11037" s="9"/>
      <c r="O11037" s="9"/>
      <c r="P11037" s="9"/>
      <c r="R11037" s="9"/>
      <c r="U11037" s="9"/>
    </row>
    <row r="11038" spans="3:21">
      <c r="C11038" s="9"/>
      <c r="F11038" s="9"/>
      <c r="G11038" s="9"/>
      <c r="I11038" s="9"/>
      <c r="L11038" s="9"/>
      <c r="O11038" s="9"/>
      <c r="P11038" s="9"/>
      <c r="R11038" s="9"/>
      <c r="U11038" s="9"/>
    </row>
    <row r="11039" spans="3:21">
      <c r="C11039" s="9"/>
      <c r="F11039" s="9"/>
      <c r="G11039" s="9"/>
      <c r="I11039" s="9"/>
      <c r="L11039" s="9"/>
      <c r="O11039" s="9"/>
      <c r="P11039" s="9"/>
      <c r="R11039" s="9"/>
      <c r="U11039" s="9"/>
    </row>
    <row r="11040" spans="3:21">
      <c r="C11040" s="9"/>
      <c r="F11040" s="9"/>
      <c r="G11040" s="9"/>
      <c r="I11040" s="9"/>
      <c r="L11040" s="9"/>
      <c r="O11040" s="9"/>
      <c r="P11040" s="9"/>
      <c r="R11040" s="9"/>
      <c r="U11040" s="9"/>
    </row>
    <row r="11041" spans="3:21">
      <c r="C11041" s="9"/>
      <c r="F11041" s="9"/>
      <c r="G11041" s="9"/>
      <c r="I11041" s="9"/>
      <c r="L11041" s="9"/>
      <c r="O11041" s="9"/>
      <c r="P11041" s="9"/>
      <c r="R11041" s="9"/>
      <c r="U11041" s="9"/>
    </row>
    <row r="11042" spans="3:21">
      <c r="C11042" s="9"/>
      <c r="F11042" s="9"/>
      <c r="G11042" s="9"/>
      <c r="I11042" s="9"/>
      <c r="L11042" s="9"/>
      <c r="O11042" s="9"/>
      <c r="P11042" s="9"/>
      <c r="R11042" s="9"/>
      <c r="U11042" s="9"/>
    </row>
    <row r="11043" spans="3:21">
      <c r="C11043" s="9"/>
      <c r="F11043" s="9"/>
      <c r="G11043" s="9"/>
      <c r="I11043" s="9"/>
      <c r="L11043" s="9"/>
      <c r="O11043" s="9"/>
      <c r="P11043" s="9"/>
      <c r="R11043" s="9"/>
      <c r="U11043" s="9"/>
    </row>
    <row r="11044" spans="3:21">
      <c r="C11044" s="9"/>
      <c r="F11044" s="9"/>
      <c r="G11044" s="9"/>
      <c r="I11044" s="9"/>
      <c r="L11044" s="9"/>
      <c r="O11044" s="9"/>
      <c r="P11044" s="9"/>
      <c r="R11044" s="9"/>
      <c r="U11044" s="9"/>
    </row>
    <row r="11045" spans="3:21">
      <c r="C11045" s="9"/>
      <c r="F11045" s="9"/>
      <c r="G11045" s="9"/>
      <c r="I11045" s="9"/>
      <c r="L11045" s="9"/>
      <c r="O11045" s="9"/>
      <c r="P11045" s="9"/>
      <c r="R11045" s="9"/>
      <c r="U11045" s="9"/>
    </row>
    <row r="11046" spans="3:21">
      <c r="C11046" s="9"/>
      <c r="F11046" s="9"/>
      <c r="G11046" s="9"/>
      <c r="I11046" s="9"/>
      <c r="L11046" s="9"/>
      <c r="O11046" s="9"/>
      <c r="P11046" s="9"/>
      <c r="R11046" s="9"/>
      <c r="U11046" s="9"/>
    </row>
    <row r="11047" spans="3:21">
      <c r="C11047" s="9"/>
      <c r="F11047" s="9"/>
      <c r="G11047" s="9"/>
      <c r="I11047" s="9"/>
      <c r="L11047" s="9"/>
      <c r="O11047" s="9"/>
      <c r="P11047" s="9"/>
      <c r="R11047" s="9"/>
      <c r="U11047" s="9"/>
    </row>
    <row r="11048" spans="3:21">
      <c r="C11048" s="9"/>
      <c r="F11048" s="9"/>
      <c r="G11048" s="9"/>
      <c r="I11048" s="9"/>
      <c r="L11048" s="9"/>
      <c r="O11048" s="9"/>
      <c r="P11048" s="9"/>
      <c r="R11048" s="9"/>
      <c r="U11048" s="9"/>
    </row>
    <row r="11049" spans="3:21">
      <c r="C11049" s="9"/>
      <c r="F11049" s="9"/>
      <c r="G11049" s="9"/>
      <c r="I11049" s="9"/>
      <c r="L11049" s="9"/>
      <c r="O11049" s="9"/>
      <c r="P11049" s="9"/>
      <c r="R11049" s="9"/>
      <c r="U11049" s="9"/>
    </row>
    <row r="11050" spans="3:21">
      <c r="C11050" s="9"/>
      <c r="F11050" s="9"/>
      <c r="G11050" s="9"/>
      <c r="I11050" s="9"/>
      <c r="L11050" s="9"/>
      <c r="O11050" s="9"/>
      <c r="P11050" s="9"/>
      <c r="R11050" s="9"/>
      <c r="U11050" s="9"/>
    </row>
    <row r="11051" spans="3:21">
      <c r="C11051" s="9"/>
      <c r="F11051" s="9"/>
      <c r="G11051" s="9"/>
      <c r="I11051" s="9"/>
      <c r="L11051" s="9"/>
      <c r="O11051" s="9"/>
      <c r="P11051" s="9"/>
      <c r="R11051" s="9"/>
      <c r="U11051" s="9"/>
    </row>
    <row r="11052" spans="3:21">
      <c r="C11052" s="9"/>
      <c r="F11052" s="9"/>
      <c r="G11052" s="9"/>
      <c r="I11052" s="9"/>
      <c r="L11052" s="9"/>
      <c r="O11052" s="9"/>
      <c r="P11052" s="9"/>
      <c r="R11052" s="9"/>
      <c r="U11052" s="9"/>
    </row>
    <row r="11053" spans="3:21">
      <c r="C11053" s="9"/>
      <c r="F11053" s="9"/>
      <c r="G11053" s="9"/>
      <c r="I11053" s="9"/>
      <c r="L11053" s="9"/>
      <c r="O11053" s="9"/>
      <c r="P11053" s="9"/>
      <c r="R11053" s="9"/>
      <c r="U11053" s="9"/>
    </row>
    <row r="11054" spans="3:21">
      <c r="C11054" s="9"/>
      <c r="F11054" s="9"/>
      <c r="G11054" s="9"/>
      <c r="I11054" s="9"/>
      <c r="L11054" s="9"/>
      <c r="O11054" s="9"/>
      <c r="P11054" s="9"/>
      <c r="R11054" s="9"/>
      <c r="U11054" s="9"/>
    </row>
    <row r="11055" spans="3:21">
      <c r="C11055" s="9"/>
      <c r="F11055" s="9"/>
      <c r="G11055" s="9"/>
      <c r="I11055" s="9"/>
      <c r="L11055" s="9"/>
      <c r="O11055" s="9"/>
      <c r="P11055" s="9"/>
      <c r="R11055" s="9"/>
      <c r="U11055" s="9"/>
    </row>
    <row r="11056" spans="3:21">
      <c r="C11056" s="9"/>
      <c r="F11056" s="9"/>
      <c r="G11056" s="9"/>
      <c r="I11056" s="9"/>
      <c r="L11056" s="9"/>
      <c r="O11056" s="9"/>
      <c r="P11056" s="9"/>
      <c r="R11056" s="9"/>
      <c r="U11056" s="9"/>
    </row>
    <row r="11057" spans="3:21">
      <c r="C11057" s="9"/>
      <c r="F11057" s="9"/>
      <c r="G11057" s="9"/>
      <c r="I11057" s="9"/>
      <c r="L11057" s="9"/>
      <c r="O11057" s="9"/>
      <c r="P11057" s="9"/>
      <c r="R11057" s="9"/>
      <c r="U11057" s="9"/>
    </row>
    <row r="11058" spans="3:21">
      <c r="C11058" s="9"/>
      <c r="F11058" s="9"/>
      <c r="G11058" s="9"/>
      <c r="I11058" s="9"/>
      <c r="L11058" s="9"/>
      <c r="O11058" s="9"/>
      <c r="P11058" s="9"/>
      <c r="R11058" s="9"/>
      <c r="U11058" s="9"/>
    </row>
    <row r="11059" spans="3:21">
      <c r="C11059" s="9"/>
      <c r="F11059" s="9"/>
      <c r="G11059" s="9"/>
      <c r="I11059" s="9"/>
      <c r="L11059" s="9"/>
      <c r="O11059" s="9"/>
      <c r="P11059" s="9"/>
      <c r="R11059" s="9"/>
      <c r="U11059" s="9"/>
    </row>
    <row r="11060" spans="3:21">
      <c r="C11060" s="9"/>
      <c r="F11060" s="9"/>
      <c r="G11060" s="9"/>
      <c r="I11060" s="9"/>
      <c r="L11060" s="9"/>
      <c r="O11060" s="9"/>
      <c r="P11060" s="9"/>
      <c r="R11060" s="9"/>
      <c r="U11060" s="9"/>
    </row>
    <row r="11061" spans="3:21">
      <c r="C11061" s="9"/>
      <c r="F11061" s="9"/>
      <c r="G11061" s="9"/>
      <c r="I11061" s="9"/>
      <c r="L11061" s="9"/>
      <c r="O11061" s="9"/>
      <c r="P11061" s="9"/>
      <c r="R11061" s="9"/>
      <c r="U11061" s="9"/>
    </row>
    <row r="11062" spans="3:21">
      <c r="C11062" s="9"/>
      <c r="F11062" s="9"/>
      <c r="G11062" s="9"/>
      <c r="I11062" s="9"/>
      <c r="L11062" s="9"/>
      <c r="O11062" s="9"/>
      <c r="P11062" s="9"/>
      <c r="R11062" s="9"/>
      <c r="U11062" s="9"/>
    </row>
    <row r="11063" spans="3:21">
      <c r="C11063" s="9"/>
      <c r="F11063" s="9"/>
      <c r="G11063" s="9"/>
      <c r="I11063" s="9"/>
      <c r="L11063" s="9"/>
      <c r="O11063" s="9"/>
      <c r="P11063" s="9"/>
      <c r="R11063" s="9"/>
      <c r="U11063" s="9"/>
    </row>
    <row r="11064" spans="3:21">
      <c r="C11064" s="9"/>
      <c r="F11064" s="9"/>
      <c r="G11064" s="9"/>
      <c r="I11064" s="9"/>
      <c r="L11064" s="9"/>
      <c r="O11064" s="9"/>
      <c r="P11064" s="9"/>
      <c r="R11064" s="9"/>
      <c r="U11064" s="9"/>
    </row>
    <row r="11065" spans="3:21">
      <c r="C11065" s="9"/>
      <c r="F11065" s="9"/>
      <c r="G11065" s="9"/>
      <c r="I11065" s="9"/>
      <c r="L11065" s="9"/>
      <c r="O11065" s="9"/>
      <c r="P11065" s="9"/>
      <c r="R11065" s="9"/>
      <c r="U11065" s="9"/>
    </row>
    <row r="11066" spans="3:21">
      <c r="C11066" s="9"/>
      <c r="F11066" s="9"/>
      <c r="G11066" s="9"/>
      <c r="I11066" s="9"/>
      <c r="L11066" s="9"/>
      <c r="O11066" s="9"/>
      <c r="P11066" s="9"/>
      <c r="R11066" s="9"/>
      <c r="U11066" s="9"/>
    </row>
    <row r="11067" spans="3:21">
      <c r="C11067" s="9"/>
      <c r="F11067" s="9"/>
      <c r="G11067" s="9"/>
      <c r="I11067" s="9"/>
      <c r="L11067" s="9"/>
      <c r="O11067" s="9"/>
      <c r="P11067" s="9"/>
      <c r="R11067" s="9"/>
      <c r="U11067" s="9"/>
    </row>
    <row r="11068" spans="3:21">
      <c r="C11068" s="9"/>
      <c r="F11068" s="9"/>
      <c r="G11068" s="9"/>
      <c r="I11068" s="9"/>
      <c r="L11068" s="9"/>
      <c r="O11068" s="9"/>
      <c r="P11068" s="9"/>
      <c r="R11068" s="9"/>
      <c r="U11068" s="9"/>
    </row>
    <row r="11069" spans="3:21">
      <c r="C11069" s="9"/>
      <c r="F11069" s="9"/>
      <c r="G11069" s="9"/>
      <c r="I11069" s="9"/>
      <c r="L11069" s="9"/>
      <c r="O11069" s="9"/>
      <c r="P11069" s="9"/>
      <c r="R11069" s="9"/>
      <c r="U11069" s="9"/>
    </row>
    <row r="11070" spans="3:21">
      <c r="C11070" s="9"/>
      <c r="F11070" s="9"/>
      <c r="G11070" s="9"/>
      <c r="I11070" s="9"/>
      <c r="L11070" s="9"/>
      <c r="O11070" s="9"/>
      <c r="P11070" s="9"/>
      <c r="R11070" s="9"/>
      <c r="U11070" s="9"/>
    </row>
    <row r="11071" spans="3:21">
      <c r="C11071" s="9"/>
      <c r="F11071" s="9"/>
      <c r="G11071" s="9"/>
      <c r="I11071" s="9"/>
      <c r="L11071" s="9"/>
      <c r="O11071" s="9"/>
      <c r="P11071" s="9"/>
      <c r="R11071" s="9"/>
      <c r="U11071" s="9"/>
    </row>
    <row r="11072" spans="3:21">
      <c r="C11072" s="9"/>
      <c r="F11072" s="9"/>
      <c r="G11072" s="9"/>
      <c r="I11072" s="9"/>
      <c r="L11072" s="9"/>
      <c r="O11072" s="9"/>
      <c r="P11072" s="9"/>
      <c r="R11072" s="9"/>
      <c r="U11072" s="9"/>
    </row>
    <row r="11073" spans="3:21">
      <c r="C11073" s="9"/>
      <c r="F11073" s="9"/>
      <c r="G11073" s="9"/>
      <c r="I11073" s="9"/>
      <c r="L11073" s="9"/>
      <c r="O11073" s="9"/>
      <c r="P11073" s="9"/>
      <c r="R11073" s="9"/>
      <c r="U11073" s="9"/>
    </row>
    <row r="11074" spans="3:21">
      <c r="C11074" s="9"/>
      <c r="F11074" s="9"/>
      <c r="G11074" s="9"/>
      <c r="I11074" s="9"/>
      <c r="L11074" s="9"/>
      <c r="O11074" s="9"/>
      <c r="P11074" s="9"/>
      <c r="R11074" s="9"/>
      <c r="U11074" s="9"/>
    </row>
    <row r="11075" spans="3:21">
      <c r="C11075" s="9"/>
      <c r="F11075" s="9"/>
      <c r="G11075" s="9"/>
      <c r="I11075" s="9"/>
      <c r="L11075" s="9"/>
      <c r="O11075" s="9"/>
      <c r="P11075" s="9"/>
      <c r="R11075" s="9"/>
      <c r="U11075" s="9"/>
    </row>
    <row r="11076" spans="3:21">
      <c r="C11076" s="9"/>
      <c r="F11076" s="9"/>
      <c r="G11076" s="9"/>
      <c r="I11076" s="9"/>
      <c r="L11076" s="9"/>
      <c r="O11076" s="9"/>
      <c r="P11076" s="9"/>
      <c r="R11076" s="9"/>
      <c r="U11076" s="9"/>
    </row>
    <row r="11077" spans="3:21">
      <c r="C11077" s="9"/>
      <c r="F11077" s="9"/>
      <c r="G11077" s="9"/>
      <c r="I11077" s="9"/>
      <c r="L11077" s="9"/>
      <c r="O11077" s="9"/>
      <c r="P11077" s="9"/>
      <c r="R11077" s="9"/>
      <c r="U11077" s="9"/>
    </row>
    <row r="11078" spans="3:21">
      <c r="C11078" s="9"/>
      <c r="F11078" s="9"/>
      <c r="G11078" s="9"/>
      <c r="I11078" s="9"/>
      <c r="L11078" s="9"/>
      <c r="O11078" s="9"/>
      <c r="P11078" s="9"/>
      <c r="R11078" s="9"/>
      <c r="U11078" s="9"/>
    </row>
    <row r="11079" spans="3:21">
      <c r="C11079" s="9"/>
      <c r="F11079" s="9"/>
      <c r="G11079" s="9"/>
      <c r="I11079" s="9"/>
      <c r="L11079" s="9"/>
      <c r="O11079" s="9"/>
      <c r="P11079" s="9"/>
      <c r="R11079" s="9"/>
      <c r="U11079" s="9"/>
    </row>
    <row r="11080" spans="3:21">
      <c r="C11080" s="9"/>
      <c r="F11080" s="9"/>
      <c r="G11080" s="9"/>
      <c r="I11080" s="9"/>
      <c r="L11080" s="9"/>
      <c r="O11080" s="9"/>
      <c r="P11080" s="9"/>
      <c r="R11080" s="9"/>
      <c r="U11080" s="9"/>
    </row>
    <row r="11081" spans="3:21">
      <c r="C11081" s="9"/>
      <c r="F11081" s="9"/>
      <c r="G11081" s="9"/>
      <c r="I11081" s="9"/>
      <c r="L11081" s="9"/>
      <c r="O11081" s="9"/>
      <c r="P11081" s="9"/>
      <c r="R11081" s="9"/>
      <c r="U11081" s="9"/>
    </row>
    <row r="11082" spans="3:21">
      <c r="C11082" s="9"/>
      <c r="F11082" s="9"/>
      <c r="G11082" s="9"/>
      <c r="I11082" s="9"/>
      <c r="L11082" s="9"/>
      <c r="O11082" s="9"/>
      <c r="P11082" s="9"/>
      <c r="R11082" s="9"/>
      <c r="U11082" s="9"/>
    </row>
    <row r="11083" spans="3:21">
      <c r="C11083" s="9"/>
      <c r="F11083" s="9"/>
      <c r="G11083" s="9"/>
      <c r="I11083" s="9"/>
      <c r="L11083" s="9"/>
      <c r="O11083" s="9"/>
      <c r="P11083" s="9"/>
      <c r="R11083" s="9"/>
      <c r="U11083" s="9"/>
    </row>
    <row r="11084" spans="3:21">
      <c r="C11084" s="9"/>
      <c r="F11084" s="9"/>
      <c r="G11084" s="9"/>
      <c r="I11084" s="9"/>
      <c r="L11084" s="9"/>
      <c r="O11084" s="9"/>
      <c r="P11084" s="9"/>
      <c r="R11084" s="9"/>
      <c r="U11084" s="9"/>
    </row>
    <row r="11085" spans="3:21">
      <c r="C11085" s="9"/>
      <c r="F11085" s="9"/>
      <c r="G11085" s="9"/>
      <c r="I11085" s="9"/>
      <c r="L11085" s="9"/>
      <c r="O11085" s="9"/>
      <c r="P11085" s="9"/>
      <c r="R11085" s="9"/>
      <c r="U11085" s="9"/>
    </row>
    <row r="11086" spans="3:21">
      <c r="C11086" s="9"/>
      <c r="F11086" s="9"/>
      <c r="G11086" s="9"/>
      <c r="I11086" s="9"/>
      <c r="L11086" s="9"/>
      <c r="O11086" s="9"/>
      <c r="P11086" s="9"/>
      <c r="R11086" s="9"/>
      <c r="U11086" s="9"/>
    </row>
    <row r="11087" spans="3:21">
      <c r="C11087" s="9"/>
      <c r="F11087" s="9"/>
      <c r="G11087" s="9"/>
      <c r="I11087" s="9"/>
      <c r="L11087" s="9"/>
      <c r="O11087" s="9"/>
      <c r="P11087" s="9"/>
      <c r="R11087" s="9"/>
      <c r="U11087" s="9"/>
    </row>
    <row r="11088" spans="3:21">
      <c r="C11088" s="9"/>
      <c r="F11088" s="9"/>
      <c r="G11088" s="9"/>
      <c r="I11088" s="9"/>
      <c r="L11088" s="9"/>
      <c r="O11088" s="9"/>
      <c r="P11088" s="9"/>
      <c r="R11088" s="9"/>
      <c r="U11088" s="9"/>
    </row>
    <row r="11089" spans="3:21">
      <c r="C11089" s="9"/>
      <c r="F11089" s="9"/>
      <c r="G11089" s="9"/>
      <c r="I11089" s="9"/>
      <c r="L11089" s="9"/>
      <c r="O11089" s="9"/>
      <c r="P11089" s="9"/>
      <c r="R11089" s="9"/>
      <c r="U11089" s="9"/>
    </row>
    <row r="11090" spans="3:21">
      <c r="C11090" s="9"/>
      <c r="F11090" s="9"/>
      <c r="G11090" s="9"/>
      <c r="I11090" s="9"/>
      <c r="L11090" s="9"/>
      <c r="O11090" s="9"/>
      <c r="P11090" s="9"/>
      <c r="R11090" s="9"/>
      <c r="U11090" s="9"/>
    </row>
    <row r="11091" spans="3:21">
      <c r="C11091" s="9"/>
      <c r="F11091" s="9"/>
      <c r="G11091" s="9"/>
      <c r="I11091" s="9"/>
      <c r="L11091" s="9"/>
      <c r="O11091" s="9"/>
      <c r="P11091" s="9"/>
      <c r="R11091" s="9"/>
      <c r="U11091" s="9"/>
    </row>
    <row r="11092" spans="3:21">
      <c r="C11092" s="9"/>
      <c r="F11092" s="9"/>
      <c r="G11092" s="9"/>
      <c r="I11092" s="9"/>
      <c r="L11092" s="9"/>
      <c r="O11092" s="9"/>
      <c r="P11092" s="9"/>
      <c r="R11092" s="9"/>
      <c r="U11092" s="9"/>
    </row>
    <row r="11093" spans="3:21">
      <c r="C11093" s="9"/>
      <c r="F11093" s="9"/>
      <c r="G11093" s="9"/>
      <c r="I11093" s="9"/>
      <c r="L11093" s="9"/>
      <c r="O11093" s="9"/>
      <c r="P11093" s="9"/>
      <c r="R11093" s="9"/>
      <c r="U11093" s="9"/>
    </row>
    <row r="11094" spans="3:21">
      <c r="C11094" s="9"/>
      <c r="F11094" s="9"/>
      <c r="G11094" s="9"/>
      <c r="I11094" s="9"/>
      <c r="L11094" s="9"/>
      <c r="O11094" s="9"/>
      <c r="P11094" s="9"/>
      <c r="R11094" s="9"/>
      <c r="U11094" s="9"/>
    </row>
    <row r="11095" spans="3:21">
      <c r="C11095" s="9"/>
      <c r="F11095" s="9"/>
      <c r="G11095" s="9"/>
      <c r="I11095" s="9"/>
      <c r="L11095" s="9"/>
      <c r="O11095" s="9"/>
      <c r="P11095" s="9"/>
      <c r="R11095" s="9"/>
      <c r="U11095" s="9"/>
    </row>
    <row r="11096" spans="3:21">
      <c r="C11096" s="9"/>
      <c r="F11096" s="9"/>
      <c r="G11096" s="9"/>
      <c r="I11096" s="9"/>
      <c r="L11096" s="9"/>
      <c r="O11096" s="9"/>
      <c r="P11096" s="9"/>
      <c r="R11096" s="9"/>
      <c r="U11096" s="9"/>
    </row>
    <row r="11097" spans="3:21">
      <c r="C11097" s="9"/>
      <c r="F11097" s="9"/>
      <c r="G11097" s="9"/>
      <c r="I11097" s="9"/>
      <c r="L11097" s="9"/>
      <c r="O11097" s="9"/>
      <c r="P11097" s="9"/>
      <c r="R11097" s="9"/>
      <c r="U11097" s="9"/>
    </row>
    <row r="11098" spans="3:21">
      <c r="C11098" s="9"/>
      <c r="F11098" s="9"/>
      <c r="G11098" s="9"/>
      <c r="I11098" s="9"/>
      <c r="L11098" s="9"/>
      <c r="O11098" s="9"/>
      <c r="P11098" s="9"/>
      <c r="R11098" s="9"/>
      <c r="U11098" s="9"/>
    </row>
    <row r="11099" spans="3:21">
      <c r="C11099" s="9"/>
      <c r="F11099" s="9"/>
      <c r="G11099" s="9"/>
      <c r="I11099" s="9"/>
      <c r="L11099" s="9"/>
      <c r="O11099" s="9"/>
      <c r="P11099" s="9"/>
      <c r="R11099" s="9"/>
      <c r="U11099" s="9"/>
    </row>
    <row r="11100" spans="3:21">
      <c r="C11100" s="9"/>
      <c r="F11100" s="9"/>
      <c r="G11100" s="9"/>
      <c r="I11100" s="9"/>
      <c r="L11100" s="9"/>
      <c r="O11100" s="9"/>
      <c r="P11100" s="9"/>
      <c r="R11100" s="9"/>
      <c r="U11100" s="9"/>
    </row>
    <row r="11101" spans="3:21">
      <c r="C11101" s="9"/>
      <c r="F11101" s="9"/>
      <c r="G11101" s="9"/>
      <c r="I11101" s="9"/>
      <c r="L11101" s="9"/>
      <c r="O11101" s="9"/>
      <c r="P11101" s="9"/>
      <c r="R11101" s="9"/>
      <c r="U11101" s="9"/>
    </row>
    <row r="11102" spans="3:21">
      <c r="C11102" s="9"/>
      <c r="F11102" s="9"/>
      <c r="G11102" s="9"/>
      <c r="I11102" s="9"/>
      <c r="L11102" s="9"/>
      <c r="O11102" s="9"/>
      <c r="P11102" s="9"/>
      <c r="R11102" s="9"/>
      <c r="U11102" s="9"/>
    </row>
    <row r="11103" spans="3:21">
      <c r="C11103" s="9"/>
      <c r="F11103" s="9"/>
      <c r="G11103" s="9"/>
      <c r="I11103" s="9"/>
      <c r="L11103" s="9"/>
      <c r="O11103" s="9"/>
      <c r="P11103" s="9"/>
      <c r="R11103" s="9"/>
      <c r="U11103" s="9"/>
    </row>
    <row r="11104" spans="3:21">
      <c r="C11104" s="9"/>
      <c r="F11104" s="9"/>
      <c r="G11104" s="9"/>
      <c r="I11104" s="9"/>
      <c r="L11104" s="9"/>
      <c r="O11104" s="9"/>
      <c r="P11104" s="9"/>
      <c r="R11104" s="9"/>
      <c r="U11104" s="9"/>
    </row>
    <row r="11105" spans="3:21">
      <c r="C11105" s="9"/>
      <c r="F11105" s="9"/>
      <c r="G11105" s="9"/>
      <c r="I11105" s="9"/>
      <c r="L11105" s="9"/>
      <c r="O11105" s="9"/>
      <c r="P11105" s="9"/>
      <c r="R11105" s="9"/>
      <c r="U11105" s="9"/>
    </row>
    <row r="11106" spans="3:21">
      <c r="C11106" s="9"/>
      <c r="F11106" s="9"/>
      <c r="G11106" s="9"/>
      <c r="I11106" s="9"/>
      <c r="L11106" s="9"/>
      <c r="O11106" s="9"/>
      <c r="P11106" s="9"/>
      <c r="R11106" s="9"/>
      <c r="U11106" s="9"/>
    </row>
    <row r="11107" spans="3:21">
      <c r="C11107" s="9"/>
      <c r="F11107" s="9"/>
      <c r="G11107" s="9"/>
      <c r="I11107" s="9"/>
      <c r="L11107" s="9"/>
      <c r="O11107" s="9"/>
      <c r="P11107" s="9"/>
      <c r="R11107" s="9"/>
      <c r="U11107" s="9"/>
    </row>
    <row r="11108" spans="3:21">
      <c r="C11108" s="9"/>
      <c r="F11108" s="9"/>
      <c r="G11108" s="9"/>
      <c r="I11108" s="9"/>
      <c r="L11108" s="9"/>
      <c r="O11108" s="9"/>
      <c r="P11108" s="9"/>
      <c r="R11108" s="9"/>
      <c r="U11108" s="9"/>
    </row>
    <row r="11109" spans="3:21">
      <c r="C11109" s="9"/>
      <c r="F11109" s="9"/>
      <c r="G11109" s="9"/>
      <c r="I11109" s="9"/>
      <c r="L11109" s="9"/>
      <c r="O11109" s="9"/>
      <c r="P11109" s="9"/>
      <c r="R11109" s="9"/>
      <c r="U11109" s="9"/>
    </row>
    <row r="11110" spans="3:21">
      <c r="C11110" s="9"/>
      <c r="F11110" s="9"/>
      <c r="G11110" s="9"/>
      <c r="I11110" s="9"/>
      <c r="L11110" s="9"/>
      <c r="O11110" s="9"/>
      <c r="P11110" s="9"/>
      <c r="R11110" s="9"/>
      <c r="U11110" s="9"/>
    </row>
    <row r="11111" spans="3:21">
      <c r="C11111" s="9"/>
      <c r="F11111" s="9"/>
      <c r="G11111" s="9"/>
      <c r="I11111" s="9"/>
      <c r="L11111" s="9"/>
      <c r="O11111" s="9"/>
      <c r="P11111" s="9"/>
      <c r="R11111" s="9"/>
      <c r="U11111" s="9"/>
    </row>
    <row r="11112" spans="3:21">
      <c r="C11112" s="9"/>
      <c r="F11112" s="9"/>
      <c r="G11112" s="9"/>
      <c r="I11112" s="9"/>
      <c r="L11112" s="9"/>
      <c r="O11112" s="9"/>
      <c r="P11112" s="9"/>
      <c r="R11112" s="9"/>
      <c r="U11112" s="9"/>
    </row>
    <row r="11113" spans="3:21">
      <c r="C11113" s="9"/>
      <c r="F11113" s="9"/>
      <c r="G11113" s="9"/>
      <c r="I11113" s="9"/>
      <c r="L11113" s="9"/>
      <c r="O11113" s="9"/>
      <c r="P11113" s="9"/>
      <c r="R11113" s="9"/>
      <c r="U11113" s="9"/>
    </row>
    <row r="11114" spans="3:21">
      <c r="C11114" s="9"/>
      <c r="F11114" s="9"/>
      <c r="G11114" s="9"/>
      <c r="I11114" s="9"/>
      <c r="L11114" s="9"/>
      <c r="O11114" s="9"/>
      <c r="P11114" s="9"/>
      <c r="R11114" s="9"/>
      <c r="U11114" s="9"/>
    </row>
    <row r="11115" spans="3:21">
      <c r="C11115" s="9"/>
      <c r="F11115" s="9"/>
      <c r="G11115" s="9"/>
      <c r="I11115" s="9"/>
      <c r="L11115" s="9"/>
      <c r="O11115" s="9"/>
      <c r="P11115" s="9"/>
      <c r="R11115" s="9"/>
      <c r="U11115" s="9"/>
    </row>
    <row r="11116" spans="3:21">
      <c r="C11116" s="9"/>
      <c r="F11116" s="9"/>
      <c r="G11116" s="9"/>
      <c r="I11116" s="9"/>
      <c r="L11116" s="9"/>
      <c r="O11116" s="9"/>
      <c r="P11116" s="9"/>
      <c r="R11116" s="9"/>
      <c r="U11116" s="9"/>
    </row>
    <row r="11117" spans="3:21">
      <c r="C11117" s="9"/>
      <c r="F11117" s="9"/>
      <c r="G11117" s="9"/>
      <c r="I11117" s="9"/>
      <c r="L11117" s="9"/>
      <c r="O11117" s="9"/>
      <c r="P11117" s="9"/>
      <c r="R11117" s="9"/>
      <c r="U11117" s="9"/>
    </row>
    <row r="11118" spans="3:21">
      <c r="C11118" s="9"/>
      <c r="F11118" s="9"/>
      <c r="G11118" s="9"/>
      <c r="I11118" s="9"/>
      <c r="L11118" s="9"/>
      <c r="O11118" s="9"/>
      <c r="P11118" s="9"/>
      <c r="R11118" s="9"/>
      <c r="U11118" s="9"/>
    </row>
    <row r="11119" spans="3:21">
      <c r="C11119" s="9"/>
      <c r="F11119" s="9"/>
      <c r="G11119" s="9"/>
      <c r="I11119" s="9"/>
      <c r="L11119" s="9"/>
      <c r="O11119" s="9"/>
      <c r="P11119" s="9"/>
      <c r="R11119" s="9"/>
      <c r="U11119" s="9"/>
    </row>
    <row r="11120" spans="3:21">
      <c r="C11120" s="9"/>
      <c r="F11120" s="9"/>
      <c r="G11120" s="9"/>
      <c r="I11120" s="9"/>
      <c r="L11120" s="9"/>
      <c r="O11120" s="9"/>
      <c r="P11120" s="9"/>
      <c r="R11120" s="9"/>
      <c r="U11120" s="9"/>
    </row>
    <row r="11121" spans="3:21">
      <c r="C11121" s="9"/>
      <c r="F11121" s="9"/>
      <c r="G11121" s="9"/>
      <c r="I11121" s="9"/>
      <c r="L11121" s="9"/>
      <c r="O11121" s="9"/>
      <c r="P11121" s="9"/>
      <c r="R11121" s="9"/>
      <c r="U11121" s="9"/>
    </row>
    <row r="11122" spans="3:21">
      <c r="C11122" s="9"/>
      <c r="F11122" s="9"/>
      <c r="G11122" s="9"/>
      <c r="I11122" s="9"/>
      <c r="L11122" s="9"/>
      <c r="O11122" s="9"/>
      <c r="P11122" s="9"/>
      <c r="R11122" s="9"/>
      <c r="U11122" s="9"/>
    </row>
    <row r="11123" spans="3:21">
      <c r="C11123" s="9"/>
      <c r="F11123" s="9"/>
      <c r="G11123" s="9"/>
      <c r="I11123" s="9"/>
      <c r="L11123" s="9"/>
      <c r="O11123" s="9"/>
      <c r="P11123" s="9"/>
      <c r="R11123" s="9"/>
      <c r="U11123" s="9"/>
    </row>
    <row r="11124" spans="3:21">
      <c r="C11124" s="9"/>
      <c r="F11124" s="9"/>
      <c r="G11124" s="9"/>
      <c r="I11124" s="9"/>
      <c r="L11124" s="9"/>
      <c r="O11124" s="9"/>
      <c r="P11124" s="9"/>
      <c r="R11124" s="9"/>
      <c r="U11124" s="9"/>
    </row>
    <row r="11125" spans="3:21">
      <c r="C11125" s="9"/>
      <c r="F11125" s="9"/>
      <c r="G11125" s="9"/>
      <c r="I11125" s="9"/>
      <c r="L11125" s="9"/>
      <c r="O11125" s="9"/>
      <c r="P11125" s="9"/>
      <c r="R11125" s="9"/>
      <c r="U11125" s="9"/>
    </row>
    <row r="11126" spans="3:21">
      <c r="C11126" s="9"/>
      <c r="F11126" s="9"/>
      <c r="G11126" s="9"/>
      <c r="I11126" s="9"/>
      <c r="L11126" s="9"/>
      <c r="O11126" s="9"/>
      <c r="P11126" s="9"/>
      <c r="R11126" s="9"/>
      <c r="U11126" s="9"/>
    </row>
    <row r="11127" spans="3:21">
      <c r="C11127" s="9"/>
      <c r="F11127" s="9"/>
      <c r="G11127" s="9"/>
      <c r="I11127" s="9"/>
      <c r="L11127" s="9"/>
      <c r="O11127" s="9"/>
      <c r="P11127" s="9"/>
      <c r="R11127" s="9"/>
      <c r="U11127" s="9"/>
    </row>
    <row r="11128" spans="3:21">
      <c r="C11128" s="9"/>
      <c r="F11128" s="9"/>
      <c r="G11128" s="9"/>
      <c r="I11128" s="9"/>
      <c r="L11128" s="9"/>
      <c r="O11128" s="9"/>
      <c r="P11128" s="9"/>
      <c r="R11128" s="9"/>
      <c r="U11128" s="9"/>
    </row>
    <row r="11129" spans="3:21">
      <c r="C11129" s="9"/>
      <c r="F11129" s="9"/>
      <c r="G11129" s="9"/>
      <c r="I11129" s="9"/>
      <c r="L11129" s="9"/>
      <c r="O11129" s="9"/>
      <c r="P11129" s="9"/>
      <c r="R11129" s="9"/>
      <c r="U11129" s="9"/>
    </row>
    <row r="11130" spans="3:21">
      <c r="C11130" s="9"/>
      <c r="F11130" s="9"/>
      <c r="G11130" s="9"/>
      <c r="I11130" s="9"/>
      <c r="L11130" s="9"/>
      <c r="O11130" s="9"/>
      <c r="P11130" s="9"/>
      <c r="R11130" s="9"/>
      <c r="U11130" s="9"/>
    </row>
    <row r="11131" spans="3:21">
      <c r="C11131" s="9"/>
      <c r="F11131" s="9"/>
      <c r="G11131" s="9"/>
      <c r="I11131" s="9"/>
      <c r="L11131" s="9"/>
      <c r="O11131" s="9"/>
      <c r="P11131" s="9"/>
      <c r="R11131" s="9"/>
      <c r="U11131" s="9"/>
    </row>
    <row r="11132" spans="3:21">
      <c r="C11132" s="9"/>
      <c r="F11132" s="9"/>
      <c r="G11132" s="9"/>
      <c r="I11132" s="9"/>
      <c r="L11132" s="9"/>
      <c r="O11132" s="9"/>
      <c r="P11132" s="9"/>
      <c r="R11132" s="9"/>
      <c r="U11132" s="9"/>
    </row>
    <row r="11133" spans="3:21">
      <c r="C11133" s="9"/>
      <c r="F11133" s="9"/>
      <c r="G11133" s="9"/>
      <c r="I11133" s="9"/>
      <c r="L11133" s="9"/>
      <c r="O11133" s="9"/>
      <c r="P11133" s="9"/>
      <c r="R11133" s="9"/>
      <c r="U11133" s="9"/>
    </row>
    <row r="11134" spans="3:21">
      <c r="C11134" s="9"/>
      <c r="F11134" s="9"/>
      <c r="G11134" s="9"/>
      <c r="I11134" s="9"/>
      <c r="L11134" s="9"/>
      <c r="O11134" s="9"/>
      <c r="P11134" s="9"/>
      <c r="R11134" s="9"/>
      <c r="U11134" s="9"/>
    </row>
    <row r="11135" spans="3:21">
      <c r="C11135" s="9"/>
      <c r="F11135" s="9"/>
      <c r="G11135" s="9"/>
      <c r="I11135" s="9"/>
      <c r="L11135" s="9"/>
      <c r="O11135" s="9"/>
      <c r="P11135" s="9"/>
      <c r="R11135" s="9"/>
      <c r="U11135" s="9"/>
    </row>
    <row r="11136" spans="3:21">
      <c r="C11136" s="9"/>
      <c r="F11136" s="9"/>
      <c r="G11136" s="9"/>
      <c r="I11136" s="9"/>
      <c r="L11136" s="9"/>
      <c r="O11136" s="9"/>
      <c r="P11136" s="9"/>
      <c r="R11136" s="9"/>
      <c r="U11136" s="9"/>
    </row>
    <row r="11137" spans="3:21">
      <c r="C11137" s="9"/>
      <c r="F11137" s="9"/>
      <c r="G11137" s="9"/>
      <c r="I11137" s="9"/>
      <c r="L11137" s="9"/>
      <c r="O11137" s="9"/>
      <c r="P11137" s="9"/>
      <c r="R11137" s="9"/>
      <c r="U11137" s="9"/>
    </row>
    <row r="11138" spans="3:21">
      <c r="C11138" s="9"/>
      <c r="F11138" s="9"/>
      <c r="G11138" s="9"/>
      <c r="I11138" s="9"/>
      <c r="L11138" s="9"/>
      <c r="O11138" s="9"/>
      <c r="P11138" s="9"/>
      <c r="R11138" s="9"/>
      <c r="U11138" s="9"/>
    </row>
    <row r="11139" spans="3:21">
      <c r="C11139" s="9"/>
      <c r="F11139" s="9"/>
      <c r="G11139" s="9"/>
      <c r="I11139" s="9"/>
      <c r="L11139" s="9"/>
      <c r="O11139" s="9"/>
      <c r="P11139" s="9"/>
      <c r="R11139" s="9"/>
      <c r="U11139" s="9"/>
    </row>
    <row r="11140" spans="3:21">
      <c r="C11140" s="9"/>
      <c r="F11140" s="9"/>
      <c r="G11140" s="9"/>
      <c r="I11140" s="9"/>
      <c r="L11140" s="9"/>
      <c r="O11140" s="9"/>
      <c r="P11140" s="9"/>
      <c r="R11140" s="9"/>
      <c r="U11140" s="9"/>
    </row>
    <row r="11141" spans="3:21">
      <c r="C11141" s="9"/>
      <c r="F11141" s="9"/>
      <c r="G11141" s="9"/>
      <c r="I11141" s="9"/>
      <c r="L11141" s="9"/>
      <c r="O11141" s="9"/>
      <c r="P11141" s="9"/>
      <c r="R11141" s="9"/>
      <c r="U11141" s="9"/>
    </row>
    <row r="11142" spans="3:21">
      <c r="C11142" s="9"/>
      <c r="F11142" s="9"/>
      <c r="G11142" s="9"/>
      <c r="I11142" s="9"/>
      <c r="L11142" s="9"/>
      <c r="O11142" s="9"/>
      <c r="P11142" s="9"/>
      <c r="R11142" s="9"/>
      <c r="U11142" s="9"/>
    </row>
    <row r="11143" spans="3:21">
      <c r="C11143" s="9"/>
      <c r="F11143" s="9"/>
      <c r="G11143" s="9"/>
      <c r="I11143" s="9"/>
      <c r="L11143" s="9"/>
      <c r="O11143" s="9"/>
      <c r="P11143" s="9"/>
      <c r="R11143" s="9"/>
      <c r="U11143" s="9"/>
    </row>
    <row r="11144" spans="3:21">
      <c r="C11144" s="9"/>
      <c r="F11144" s="9"/>
      <c r="G11144" s="9"/>
      <c r="I11144" s="9"/>
      <c r="L11144" s="9"/>
      <c r="O11144" s="9"/>
      <c r="P11144" s="9"/>
      <c r="R11144" s="9"/>
      <c r="U11144" s="9"/>
    </row>
    <row r="11145" spans="3:21">
      <c r="C11145" s="9"/>
      <c r="F11145" s="9"/>
      <c r="G11145" s="9"/>
      <c r="I11145" s="9"/>
      <c r="L11145" s="9"/>
      <c r="O11145" s="9"/>
      <c r="P11145" s="9"/>
      <c r="R11145" s="9"/>
      <c r="U11145" s="9"/>
    </row>
    <row r="11146" spans="3:21">
      <c r="C11146" s="9"/>
      <c r="F11146" s="9"/>
      <c r="G11146" s="9"/>
      <c r="I11146" s="9"/>
      <c r="L11146" s="9"/>
      <c r="O11146" s="9"/>
      <c r="P11146" s="9"/>
      <c r="R11146" s="9"/>
      <c r="U11146" s="9"/>
    </row>
    <row r="11147" spans="3:21">
      <c r="C11147" s="9"/>
      <c r="F11147" s="9"/>
      <c r="G11147" s="9"/>
      <c r="I11147" s="9"/>
      <c r="L11147" s="9"/>
      <c r="O11147" s="9"/>
      <c r="P11147" s="9"/>
      <c r="R11147" s="9"/>
      <c r="U11147" s="9"/>
    </row>
    <row r="11148" spans="3:21">
      <c r="C11148" s="9"/>
      <c r="F11148" s="9"/>
      <c r="G11148" s="9"/>
      <c r="I11148" s="9"/>
      <c r="L11148" s="9"/>
      <c r="O11148" s="9"/>
      <c r="P11148" s="9"/>
      <c r="R11148" s="9"/>
      <c r="U11148" s="9"/>
    </row>
    <row r="11149" spans="3:21">
      <c r="C11149" s="9"/>
      <c r="F11149" s="9"/>
      <c r="G11149" s="9"/>
      <c r="I11149" s="9"/>
      <c r="L11149" s="9"/>
      <c r="O11149" s="9"/>
      <c r="P11149" s="9"/>
      <c r="R11149" s="9"/>
      <c r="U11149" s="9"/>
    </row>
    <row r="11150" spans="3:21">
      <c r="C11150" s="9"/>
      <c r="F11150" s="9"/>
      <c r="G11150" s="9"/>
      <c r="I11150" s="9"/>
      <c r="L11150" s="9"/>
      <c r="O11150" s="9"/>
      <c r="P11150" s="9"/>
      <c r="R11150" s="9"/>
      <c r="U11150" s="9"/>
    </row>
    <row r="11151" spans="3:21">
      <c r="C11151" s="9"/>
      <c r="F11151" s="9"/>
      <c r="G11151" s="9"/>
      <c r="I11151" s="9"/>
      <c r="L11151" s="9"/>
      <c r="O11151" s="9"/>
      <c r="P11151" s="9"/>
      <c r="R11151" s="9"/>
      <c r="U11151" s="9"/>
    </row>
    <row r="11152" spans="3:21">
      <c r="C11152" s="9"/>
      <c r="F11152" s="9"/>
      <c r="G11152" s="9"/>
      <c r="I11152" s="9"/>
      <c r="L11152" s="9"/>
      <c r="O11152" s="9"/>
      <c r="P11152" s="9"/>
      <c r="R11152" s="9"/>
      <c r="U11152" s="9"/>
    </row>
    <row r="11153" spans="3:21">
      <c r="C11153" s="9"/>
      <c r="F11153" s="9"/>
      <c r="G11153" s="9"/>
      <c r="I11153" s="9"/>
      <c r="L11153" s="9"/>
      <c r="O11153" s="9"/>
      <c r="P11153" s="9"/>
      <c r="R11153" s="9"/>
      <c r="U11153" s="9"/>
    </row>
    <row r="11154" spans="3:21">
      <c r="C11154" s="9"/>
      <c r="F11154" s="9"/>
      <c r="G11154" s="9"/>
      <c r="I11154" s="9"/>
      <c r="L11154" s="9"/>
      <c r="O11154" s="9"/>
      <c r="P11154" s="9"/>
      <c r="R11154" s="9"/>
      <c r="U11154" s="9"/>
    </row>
    <row r="11155" spans="3:21">
      <c r="C11155" s="9"/>
      <c r="F11155" s="9"/>
      <c r="G11155" s="9"/>
      <c r="I11155" s="9"/>
      <c r="L11155" s="9"/>
      <c r="O11155" s="9"/>
      <c r="P11155" s="9"/>
      <c r="R11155" s="9"/>
      <c r="U11155" s="9"/>
    </row>
    <row r="11156" spans="3:21">
      <c r="C11156" s="9"/>
      <c r="F11156" s="9"/>
      <c r="G11156" s="9"/>
      <c r="I11156" s="9"/>
      <c r="L11156" s="9"/>
      <c r="O11156" s="9"/>
      <c r="P11156" s="9"/>
      <c r="R11156" s="9"/>
      <c r="U11156" s="9"/>
    </row>
    <row r="11157" spans="3:21">
      <c r="C11157" s="9"/>
      <c r="F11157" s="9"/>
      <c r="G11157" s="9"/>
      <c r="I11157" s="9"/>
      <c r="L11157" s="9"/>
      <c r="O11157" s="9"/>
      <c r="P11157" s="9"/>
      <c r="R11157" s="9"/>
      <c r="U11157" s="9"/>
    </row>
    <row r="11158" spans="3:21">
      <c r="C11158" s="9"/>
      <c r="F11158" s="9"/>
      <c r="G11158" s="9"/>
      <c r="I11158" s="9"/>
      <c r="L11158" s="9"/>
      <c r="O11158" s="9"/>
      <c r="P11158" s="9"/>
      <c r="R11158" s="9"/>
      <c r="U11158" s="9"/>
    </row>
    <row r="11159" spans="3:21">
      <c r="C11159" s="9"/>
      <c r="F11159" s="9"/>
      <c r="G11159" s="9"/>
      <c r="I11159" s="9"/>
      <c r="L11159" s="9"/>
      <c r="O11159" s="9"/>
      <c r="P11159" s="9"/>
      <c r="R11159" s="9"/>
      <c r="U11159" s="9"/>
    </row>
    <row r="11160" spans="3:21">
      <c r="C11160" s="9"/>
      <c r="F11160" s="9"/>
      <c r="G11160" s="9"/>
      <c r="I11160" s="9"/>
      <c r="L11160" s="9"/>
      <c r="O11160" s="9"/>
      <c r="P11160" s="9"/>
      <c r="R11160" s="9"/>
      <c r="U11160" s="9"/>
    </row>
    <row r="11161" spans="3:21">
      <c r="C11161" s="9"/>
      <c r="F11161" s="9"/>
      <c r="G11161" s="9"/>
      <c r="I11161" s="9"/>
      <c r="L11161" s="9"/>
      <c r="O11161" s="9"/>
      <c r="P11161" s="9"/>
      <c r="R11161" s="9"/>
      <c r="U11161" s="9"/>
    </row>
    <row r="11162" spans="3:21">
      <c r="C11162" s="9"/>
      <c r="F11162" s="9"/>
      <c r="G11162" s="9"/>
      <c r="I11162" s="9"/>
      <c r="L11162" s="9"/>
      <c r="O11162" s="9"/>
      <c r="P11162" s="9"/>
      <c r="R11162" s="9"/>
      <c r="U11162" s="9"/>
    </row>
    <row r="11163" spans="3:21">
      <c r="C11163" s="9"/>
      <c r="F11163" s="9"/>
      <c r="G11163" s="9"/>
      <c r="I11163" s="9"/>
      <c r="L11163" s="9"/>
      <c r="O11163" s="9"/>
      <c r="P11163" s="9"/>
      <c r="R11163" s="9"/>
      <c r="U11163" s="9"/>
    </row>
    <row r="11164" spans="3:21">
      <c r="C11164" s="9"/>
      <c r="F11164" s="9"/>
      <c r="G11164" s="9"/>
      <c r="I11164" s="9"/>
      <c r="L11164" s="9"/>
      <c r="O11164" s="9"/>
      <c r="P11164" s="9"/>
      <c r="R11164" s="9"/>
      <c r="U11164" s="9"/>
    </row>
    <row r="11165" spans="3:21">
      <c r="C11165" s="9"/>
      <c r="F11165" s="9"/>
      <c r="G11165" s="9"/>
      <c r="I11165" s="9"/>
      <c r="L11165" s="9"/>
      <c r="O11165" s="9"/>
      <c r="P11165" s="9"/>
      <c r="R11165" s="9"/>
      <c r="U11165" s="9"/>
    </row>
    <row r="11166" spans="3:21">
      <c r="C11166" s="9"/>
      <c r="F11166" s="9"/>
      <c r="G11166" s="9"/>
      <c r="I11166" s="9"/>
      <c r="L11166" s="9"/>
      <c r="O11166" s="9"/>
      <c r="P11166" s="9"/>
      <c r="R11166" s="9"/>
      <c r="U11166" s="9"/>
    </row>
    <row r="11167" spans="3:21">
      <c r="C11167" s="9"/>
      <c r="F11167" s="9"/>
      <c r="G11167" s="9"/>
      <c r="I11167" s="9"/>
      <c r="L11167" s="9"/>
      <c r="O11167" s="9"/>
      <c r="P11167" s="9"/>
      <c r="R11167" s="9"/>
      <c r="U11167" s="9"/>
    </row>
    <row r="11168" spans="3:21">
      <c r="C11168" s="9"/>
      <c r="F11168" s="9"/>
      <c r="G11168" s="9"/>
      <c r="I11168" s="9"/>
      <c r="L11168" s="9"/>
      <c r="O11168" s="9"/>
      <c r="P11168" s="9"/>
      <c r="R11168" s="9"/>
      <c r="U11168" s="9"/>
    </row>
    <row r="11169" spans="3:21">
      <c r="C11169" s="9"/>
      <c r="F11169" s="9"/>
      <c r="G11169" s="9"/>
      <c r="I11169" s="9"/>
      <c r="L11169" s="9"/>
      <c r="O11169" s="9"/>
      <c r="P11169" s="9"/>
      <c r="R11169" s="9"/>
      <c r="U11169" s="9"/>
    </row>
    <row r="11170" spans="3:21">
      <c r="C11170" s="9"/>
      <c r="F11170" s="9"/>
      <c r="G11170" s="9"/>
      <c r="I11170" s="9"/>
      <c r="L11170" s="9"/>
      <c r="O11170" s="9"/>
      <c r="P11170" s="9"/>
      <c r="R11170" s="9"/>
      <c r="U11170" s="9"/>
    </row>
    <row r="11171" spans="3:21">
      <c r="C11171" s="9"/>
      <c r="F11171" s="9"/>
      <c r="G11171" s="9"/>
      <c r="I11171" s="9"/>
      <c r="L11171" s="9"/>
      <c r="O11171" s="9"/>
      <c r="P11171" s="9"/>
      <c r="R11171" s="9"/>
      <c r="U11171" s="9"/>
    </row>
    <row r="11172" spans="3:21">
      <c r="C11172" s="9"/>
      <c r="F11172" s="9"/>
      <c r="G11172" s="9"/>
      <c r="I11172" s="9"/>
      <c r="L11172" s="9"/>
      <c r="O11172" s="9"/>
      <c r="P11172" s="9"/>
      <c r="R11172" s="9"/>
      <c r="U11172" s="9"/>
    </row>
    <row r="11173" spans="3:21">
      <c r="C11173" s="9"/>
      <c r="F11173" s="9"/>
      <c r="G11173" s="9"/>
      <c r="I11173" s="9"/>
      <c r="L11173" s="9"/>
      <c r="O11173" s="9"/>
      <c r="P11173" s="9"/>
      <c r="R11173" s="9"/>
      <c r="U11173" s="9"/>
    </row>
    <row r="11174" spans="3:21">
      <c r="C11174" s="9"/>
      <c r="F11174" s="9"/>
      <c r="G11174" s="9"/>
      <c r="I11174" s="9"/>
      <c r="L11174" s="9"/>
      <c r="O11174" s="9"/>
      <c r="P11174" s="9"/>
      <c r="R11174" s="9"/>
      <c r="U11174" s="9"/>
    </row>
    <row r="11175" spans="3:21">
      <c r="C11175" s="9"/>
      <c r="F11175" s="9"/>
      <c r="G11175" s="9"/>
      <c r="I11175" s="9"/>
      <c r="L11175" s="9"/>
      <c r="O11175" s="9"/>
      <c r="P11175" s="9"/>
      <c r="R11175" s="9"/>
      <c r="U11175" s="9"/>
    </row>
    <row r="11176" spans="3:21">
      <c r="C11176" s="9"/>
      <c r="F11176" s="9"/>
      <c r="G11176" s="9"/>
      <c r="I11176" s="9"/>
      <c r="L11176" s="9"/>
      <c r="O11176" s="9"/>
      <c r="P11176" s="9"/>
      <c r="R11176" s="9"/>
      <c r="U11176" s="9"/>
    </row>
    <row r="11177" spans="3:21">
      <c r="C11177" s="9"/>
      <c r="F11177" s="9"/>
      <c r="G11177" s="9"/>
      <c r="I11177" s="9"/>
      <c r="L11177" s="9"/>
      <c r="O11177" s="9"/>
      <c r="P11177" s="9"/>
      <c r="R11177" s="9"/>
      <c r="U11177" s="9"/>
    </row>
    <row r="11178" spans="3:21">
      <c r="C11178" s="9"/>
      <c r="F11178" s="9"/>
      <c r="G11178" s="9"/>
      <c r="I11178" s="9"/>
      <c r="L11178" s="9"/>
      <c r="O11178" s="9"/>
      <c r="P11178" s="9"/>
      <c r="R11178" s="9"/>
      <c r="U11178" s="9"/>
    </row>
    <row r="11179" spans="3:21">
      <c r="C11179" s="9"/>
      <c r="F11179" s="9"/>
      <c r="G11179" s="9"/>
      <c r="I11179" s="9"/>
      <c r="L11179" s="9"/>
      <c r="O11179" s="9"/>
      <c r="P11179" s="9"/>
      <c r="R11179" s="9"/>
      <c r="U11179" s="9"/>
    </row>
    <row r="11180" spans="3:21">
      <c r="C11180" s="9"/>
      <c r="F11180" s="9"/>
      <c r="G11180" s="9"/>
      <c r="I11180" s="9"/>
      <c r="L11180" s="9"/>
      <c r="O11180" s="9"/>
      <c r="P11180" s="9"/>
      <c r="R11180" s="9"/>
      <c r="U11180" s="9"/>
    </row>
    <row r="11181" spans="3:21">
      <c r="C11181" s="9"/>
      <c r="F11181" s="9"/>
      <c r="G11181" s="9"/>
      <c r="I11181" s="9"/>
      <c r="L11181" s="9"/>
      <c r="O11181" s="9"/>
      <c r="P11181" s="9"/>
      <c r="R11181" s="9"/>
      <c r="U11181" s="9"/>
    </row>
    <row r="11182" spans="3:21">
      <c r="C11182" s="9"/>
      <c r="F11182" s="9"/>
      <c r="G11182" s="9"/>
      <c r="I11182" s="9"/>
      <c r="L11182" s="9"/>
      <c r="O11182" s="9"/>
      <c r="P11182" s="9"/>
      <c r="R11182" s="9"/>
      <c r="U11182" s="9"/>
    </row>
    <row r="11183" spans="3:21">
      <c r="C11183" s="9"/>
      <c r="F11183" s="9"/>
      <c r="G11183" s="9"/>
      <c r="I11183" s="9"/>
      <c r="L11183" s="9"/>
      <c r="O11183" s="9"/>
      <c r="P11183" s="9"/>
      <c r="R11183" s="9"/>
      <c r="U11183" s="9"/>
    </row>
    <row r="11184" spans="3:21">
      <c r="C11184" s="9"/>
      <c r="F11184" s="9"/>
      <c r="G11184" s="9"/>
      <c r="I11184" s="9"/>
      <c r="L11184" s="9"/>
      <c r="O11184" s="9"/>
      <c r="P11184" s="9"/>
      <c r="R11184" s="9"/>
      <c r="U11184" s="9"/>
    </row>
    <row r="11185" spans="3:21">
      <c r="C11185" s="9"/>
      <c r="F11185" s="9"/>
      <c r="G11185" s="9"/>
      <c r="I11185" s="9"/>
      <c r="L11185" s="9"/>
      <c r="O11185" s="9"/>
      <c r="P11185" s="9"/>
      <c r="R11185" s="9"/>
      <c r="U11185" s="9"/>
    </row>
    <row r="11186" spans="3:21">
      <c r="C11186" s="9"/>
      <c r="F11186" s="9"/>
      <c r="G11186" s="9"/>
      <c r="I11186" s="9"/>
      <c r="L11186" s="9"/>
      <c r="O11186" s="9"/>
      <c r="P11186" s="9"/>
      <c r="R11186" s="9"/>
      <c r="U11186" s="9"/>
    </row>
    <row r="11187" spans="3:21">
      <c r="C11187" s="9"/>
      <c r="F11187" s="9"/>
      <c r="G11187" s="9"/>
      <c r="I11187" s="9"/>
      <c r="L11187" s="9"/>
      <c r="O11187" s="9"/>
      <c r="P11187" s="9"/>
      <c r="R11187" s="9"/>
      <c r="U11187" s="9"/>
    </row>
    <row r="11188" spans="3:21">
      <c r="C11188" s="9"/>
      <c r="F11188" s="9"/>
      <c r="G11188" s="9"/>
      <c r="I11188" s="9"/>
      <c r="L11188" s="9"/>
      <c r="O11188" s="9"/>
      <c r="P11188" s="9"/>
      <c r="R11188" s="9"/>
      <c r="U11188" s="9"/>
    </row>
    <row r="11189" spans="3:21">
      <c r="C11189" s="9"/>
      <c r="F11189" s="9"/>
      <c r="G11189" s="9"/>
      <c r="I11189" s="9"/>
      <c r="L11189" s="9"/>
      <c r="O11189" s="9"/>
      <c r="P11189" s="9"/>
      <c r="R11189" s="9"/>
      <c r="U11189" s="9"/>
    </row>
    <row r="11190" spans="3:21">
      <c r="C11190" s="9"/>
      <c r="F11190" s="9"/>
      <c r="G11190" s="9"/>
      <c r="I11190" s="9"/>
      <c r="L11190" s="9"/>
      <c r="O11190" s="9"/>
      <c r="P11190" s="9"/>
      <c r="R11190" s="9"/>
      <c r="U11190" s="9"/>
    </row>
    <row r="11191" spans="3:21">
      <c r="C11191" s="9"/>
      <c r="F11191" s="9"/>
      <c r="G11191" s="9"/>
      <c r="I11191" s="9"/>
      <c r="L11191" s="9"/>
      <c r="O11191" s="9"/>
      <c r="P11191" s="9"/>
      <c r="R11191" s="9"/>
      <c r="U11191" s="9"/>
    </row>
    <row r="11192" spans="3:21">
      <c r="C11192" s="9"/>
      <c r="F11192" s="9"/>
      <c r="G11192" s="9"/>
      <c r="I11192" s="9"/>
      <c r="L11192" s="9"/>
      <c r="O11192" s="9"/>
      <c r="P11192" s="9"/>
      <c r="R11192" s="9"/>
      <c r="U11192" s="9"/>
    </row>
    <row r="11193" spans="3:21">
      <c r="C11193" s="9"/>
      <c r="F11193" s="9"/>
      <c r="G11193" s="9"/>
      <c r="I11193" s="9"/>
      <c r="L11193" s="9"/>
      <c r="O11193" s="9"/>
      <c r="P11193" s="9"/>
      <c r="R11193" s="9"/>
      <c r="U11193" s="9"/>
    </row>
    <row r="11194" spans="3:21">
      <c r="C11194" s="9"/>
      <c r="F11194" s="9"/>
      <c r="G11194" s="9"/>
      <c r="I11194" s="9"/>
      <c r="L11194" s="9"/>
      <c r="O11194" s="9"/>
      <c r="P11194" s="9"/>
      <c r="R11194" s="9"/>
      <c r="U11194" s="9"/>
    </row>
    <row r="11195" spans="3:21">
      <c r="C11195" s="9"/>
      <c r="F11195" s="9"/>
      <c r="G11195" s="9"/>
      <c r="I11195" s="9"/>
      <c r="L11195" s="9"/>
      <c r="O11195" s="9"/>
      <c r="P11195" s="9"/>
      <c r="R11195" s="9"/>
      <c r="U11195" s="9"/>
    </row>
    <row r="11196" spans="3:21">
      <c r="C11196" s="9"/>
      <c r="F11196" s="9"/>
      <c r="G11196" s="9"/>
      <c r="I11196" s="9"/>
      <c r="L11196" s="9"/>
      <c r="O11196" s="9"/>
      <c r="P11196" s="9"/>
      <c r="R11196" s="9"/>
      <c r="U11196" s="9"/>
    </row>
    <row r="11197" spans="3:21">
      <c r="C11197" s="9"/>
      <c r="F11197" s="9"/>
      <c r="G11197" s="9"/>
      <c r="I11197" s="9"/>
      <c r="L11197" s="9"/>
      <c r="O11197" s="9"/>
      <c r="P11197" s="9"/>
      <c r="R11197" s="9"/>
      <c r="U11197" s="9"/>
    </row>
    <row r="11198" spans="3:21">
      <c r="C11198" s="9"/>
      <c r="F11198" s="9"/>
      <c r="G11198" s="9"/>
      <c r="I11198" s="9"/>
      <c r="L11198" s="9"/>
      <c r="O11198" s="9"/>
      <c r="P11198" s="9"/>
      <c r="R11198" s="9"/>
      <c r="U11198" s="9"/>
    </row>
    <row r="11199" spans="3:21">
      <c r="C11199" s="9"/>
      <c r="F11199" s="9"/>
      <c r="G11199" s="9"/>
      <c r="I11199" s="9"/>
      <c r="L11199" s="9"/>
      <c r="O11199" s="9"/>
      <c r="P11199" s="9"/>
      <c r="R11199" s="9"/>
      <c r="U11199" s="9"/>
    </row>
    <row r="11200" spans="3:21">
      <c r="C11200" s="9"/>
      <c r="F11200" s="9"/>
      <c r="G11200" s="9"/>
      <c r="I11200" s="9"/>
      <c r="L11200" s="9"/>
      <c r="O11200" s="9"/>
      <c r="P11200" s="9"/>
      <c r="R11200" s="9"/>
      <c r="U11200" s="9"/>
    </row>
    <row r="11201" spans="3:21">
      <c r="C11201" s="9"/>
      <c r="F11201" s="9"/>
      <c r="G11201" s="9"/>
      <c r="I11201" s="9"/>
      <c r="L11201" s="9"/>
      <c r="O11201" s="9"/>
      <c r="P11201" s="9"/>
      <c r="R11201" s="9"/>
      <c r="U11201" s="9"/>
    </row>
    <row r="11202" spans="3:21">
      <c r="C11202" s="9"/>
      <c r="F11202" s="9"/>
      <c r="G11202" s="9"/>
      <c r="I11202" s="9"/>
      <c r="L11202" s="9"/>
      <c r="O11202" s="9"/>
      <c r="P11202" s="9"/>
      <c r="R11202" s="9"/>
      <c r="U11202" s="9"/>
    </row>
    <row r="11203" spans="3:21">
      <c r="C11203" s="9"/>
      <c r="F11203" s="9"/>
      <c r="G11203" s="9"/>
      <c r="I11203" s="9"/>
      <c r="L11203" s="9"/>
      <c r="O11203" s="9"/>
      <c r="P11203" s="9"/>
      <c r="R11203" s="9"/>
      <c r="U11203" s="9"/>
    </row>
    <row r="11204" spans="3:21">
      <c r="C11204" s="9"/>
      <c r="F11204" s="9"/>
      <c r="G11204" s="9"/>
      <c r="I11204" s="9"/>
      <c r="L11204" s="9"/>
      <c r="O11204" s="9"/>
      <c r="P11204" s="9"/>
      <c r="R11204" s="9"/>
      <c r="U11204" s="9"/>
    </row>
    <row r="11205" spans="3:21">
      <c r="C11205" s="9"/>
      <c r="F11205" s="9"/>
      <c r="G11205" s="9"/>
      <c r="I11205" s="9"/>
      <c r="L11205" s="9"/>
      <c r="O11205" s="9"/>
      <c r="P11205" s="9"/>
      <c r="R11205" s="9"/>
      <c r="U11205" s="9"/>
    </row>
    <row r="11206" spans="3:21">
      <c r="C11206" s="9"/>
      <c r="F11206" s="9"/>
      <c r="G11206" s="9"/>
      <c r="I11206" s="9"/>
      <c r="L11206" s="9"/>
      <c r="O11206" s="9"/>
      <c r="P11206" s="9"/>
      <c r="R11206" s="9"/>
      <c r="U11206" s="9"/>
    </row>
    <row r="11207" spans="3:21">
      <c r="C11207" s="9"/>
      <c r="F11207" s="9"/>
      <c r="G11207" s="9"/>
      <c r="I11207" s="9"/>
      <c r="L11207" s="9"/>
      <c r="O11207" s="9"/>
      <c r="P11207" s="9"/>
      <c r="R11207" s="9"/>
      <c r="U11207" s="9"/>
    </row>
    <row r="11208" spans="3:21">
      <c r="C11208" s="9"/>
      <c r="F11208" s="9"/>
      <c r="G11208" s="9"/>
      <c r="I11208" s="9"/>
      <c r="L11208" s="9"/>
      <c r="O11208" s="9"/>
      <c r="P11208" s="9"/>
      <c r="R11208" s="9"/>
      <c r="U11208" s="9"/>
    </row>
    <row r="11209" spans="3:21">
      <c r="C11209" s="9"/>
      <c r="F11209" s="9"/>
      <c r="G11209" s="9"/>
      <c r="I11209" s="9"/>
      <c r="L11209" s="9"/>
      <c r="O11209" s="9"/>
      <c r="P11209" s="9"/>
      <c r="R11209" s="9"/>
      <c r="U11209" s="9"/>
    </row>
    <row r="11210" spans="3:21">
      <c r="C11210" s="9"/>
      <c r="F11210" s="9"/>
      <c r="G11210" s="9"/>
      <c r="I11210" s="9"/>
      <c r="L11210" s="9"/>
      <c r="O11210" s="9"/>
      <c r="P11210" s="9"/>
      <c r="R11210" s="9"/>
      <c r="U11210" s="9"/>
    </row>
    <row r="11211" spans="3:21">
      <c r="C11211" s="9"/>
      <c r="F11211" s="9"/>
      <c r="G11211" s="9"/>
      <c r="I11211" s="9"/>
      <c r="L11211" s="9"/>
      <c r="O11211" s="9"/>
      <c r="P11211" s="9"/>
      <c r="R11211" s="9"/>
      <c r="U11211" s="9"/>
    </row>
    <row r="11212" spans="3:21">
      <c r="C11212" s="9"/>
      <c r="F11212" s="9"/>
      <c r="G11212" s="9"/>
      <c r="I11212" s="9"/>
      <c r="L11212" s="9"/>
      <c r="O11212" s="9"/>
      <c r="P11212" s="9"/>
      <c r="R11212" s="9"/>
      <c r="U11212" s="9"/>
    </row>
    <row r="11213" spans="3:21">
      <c r="C11213" s="9"/>
      <c r="F11213" s="9"/>
      <c r="G11213" s="9"/>
      <c r="I11213" s="9"/>
      <c r="L11213" s="9"/>
      <c r="O11213" s="9"/>
      <c r="P11213" s="9"/>
      <c r="R11213" s="9"/>
      <c r="U11213" s="9"/>
    </row>
    <row r="11214" spans="3:21">
      <c r="C11214" s="9"/>
      <c r="F11214" s="9"/>
      <c r="G11214" s="9"/>
      <c r="I11214" s="9"/>
      <c r="L11214" s="9"/>
      <c r="O11214" s="9"/>
      <c r="P11214" s="9"/>
      <c r="R11214" s="9"/>
      <c r="U11214" s="9"/>
    </row>
    <row r="11215" spans="3:21">
      <c r="C11215" s="9"/>
      <c r="F11215" s="9"/>
      <c r="G11215" s="9"/>
      <c r="I11215" s="9"/>
      <c r="L11215" s="9"/>
      <c r="O11215" s="9"/>
      <c r="P11215" s="9"/>
      <c r="R11215" s="9"/>
      <c r="U11215" s="9"/>
    </row>
    <row r="11216" spans="3:21">
      <c r="C11216" s="9"/>
      <c r="F11216" s="9"/>
      <c r="G11216" s="9"/>
      <c r="I11216" s="9"/>
      <c r="L11216" s="9"/>
      <c r="O11216" s="9"/>
      <c r="P11216" s="9"/>
      <c r="R11216" s="9"/>
      <c r="U11216" s="9"/>
    </row>
    <row r="11217" spans="3:21">
      <c r="C11217" s="9"/>
      <c r="F11217" s="9"/>
      <c r="G11217" s="9"/>
      <c r="I11217" s="9"/>
      <c r="L11217" s="9"/>
      <c r="O11217" s="9"/>
      <c r="P11217" s="9"/>
      <c r="R11217" s="9"/>
      <c r="U11217" s="9"/>
    </row>
    <row r="11218" spans="3:21">
      <c r="C11218" s="9"/>
      <c r="F11218" s="9"/>
      <c r="G11218" s="9"/>
      <c r="I11218" s="9"/>
      <c r="L11218" s="9"/>
      <c r="O11218" s="9"/>
      <c r="P11218" s="9"/>
      <c r="R11218" s="9"/>
      <c r="U11218" s="9"/>
    </row>
    <row r="11219" spans="3:21">
      <c r="C11219" s="9"/>
      <c r="F11219" s="9"/>
      <c r="G11219" s="9"/>
      <c r="I11219" s="9"/>
      <c r="L11219" s="9"/>
      <c r="O11219" s="9"/>
      <c r="P11219" s="9"/>
      <c r="R11219" s="9"/>
      <c r="U11219" s="9"/>
    </row>
    <row r="11220" spans="3:21">
      <c r="C11220" s="9"/>
      <c r="F11220" s="9"/>
      <c r="G11220" s="9"/>
      <c r="I11220" s="9"/>
      <c r="L11220" s="9"/>
      <c r="O11220" s="9"/>
      <c r="P11220" s="9"/>
      <c r="R11220" s="9"/>
      <c r="U11220" s="9"/>
    </row>
    <row r="11221" spans="3:21">
      <c r="C11221" s="9"/>
      <c r="F11221" s="9"/>
      <c r="G11221" s="9"/>
      <c r="I11221" s="9"/>
      <c r="L11221" s="9"/>
      <c r="O11221" s="9"/>
      <c r="P11221" s="9"/>
      <c r="R11221" s="9"/>
      <c r="U11221" s="9"/>
    </row>
    <row r="11222" spans="3:21">
      <c r="C11222" s="9"/>
      <c r="F11222" s="9"/>
      <c r="G11222" s="9"/>
      <c r="I11222" s="9"/>
      <c r="L11222" s="9"/>
      <c r="O11222" s="9"/>
      <c r="P11222" s="9"/>
      <c r="R11222" s="9"/>
      <c r="U11222" s="9"/>
    </row>
    <row r="11223" spans="3:21">
      <c r="C11223" s="9"/>
      <c r="F11223" s="9"/>
      <c r="G11223" s="9"/>
      <c r="I11223" s="9"/>
      <c r="L11223" s="9"/>
      <c r="O11223" s="9"/>
      <c r="P11223" s="9"/>
      <c r="R11223" s="9"/>
      <c r="U11223" s="9"/>
    </row>
    <row r="11224" spans="3:21">
      <c r="C11224" s="9"/>
      <c r="F11224" s="9"/>
      <c r="G11224" s="9"/>
      <c r="I11224" s="9"/>
      <c r="L11224" s="9"/>
      <c r="O11224" s="9"/>
      <c r="P11224" s="9"/>
      <c r="R11224" s="9"/>
      <c r="U11224" s="9"/>
    </row>
    <row r="11225" spans="3:21">
      <c r="C11225" s="9"/>
      <c r="F11225" s="9"/>
      <c r="G11225" s="9"/>
      <c r="I11225" s="9"/>
      <c r="L11225" s="9"/>
      <c r="O11225" s="9"/>
      <c r="P11225" s="9"/>
      <c r="R11225" s="9"/>
      <c r="U11225" s="9"/>
    </row>
    <row r="11226" spans="3:21">
      <c r="C11226" s="9"/>
      <c r="F11226" s="9"/>
      <c r="G11226" s="9"/>
      <c r="I11226" s="9"/>
      <c r="L11226" s="9"/>
      <c r="O11226" s="9"/>
      <c r="P11226" s="9"/>
      <c r="R11226" s="9"/>
      <c r="U11226" s="9"/>
    </row>
    <row r="11227" spans="3:21">
      <c r="C11227" s="9"/>
      <c r="F11227" s="9"/>
      <c r="G11227" s="9"/>
      <c r="I11227" s="9"/>
      <c r="L11227" s="9"/>
      <c r="O11227" s="9"/>
      <c r="P11227" s="9"/>
      <c r="R11227" s="9"/>
      <c r="U11227" s="9"/>
    </row>
    <row r="11228" spans="3:21">
      <c r="C11228" s="9"/>
      <c r="F11228" s="9"/>
      <c r="G11228" s="9"/>
      <c r="I11228" s="9"/>
      <c r="L11228" s="9"/>
      <c r="O11228" s="9"/>
      <c r="P11228" s="9"/>
      <c r="R11228" s="9"/>
      <c r="U11228" s="9"/>
    </row>
    <row r="11229" spans="3:21">
      <c r="C11229" s="9"/>
      <c r="F11229" s="9"/>
      <c r="G11229" s="9"/>
      <c r="I11229" s="9"/>
      <c r="L11229" s="9"/>
      <c r="O11229" s="9"/>
      <c r="P11229" s="9"/>
      <c r="R11229" s="9"/>
      <c r="U11229" s="9"/>
    </row>
    <row r="11230" spans="3:21">
      <c r="C11230" s="9"/>
      <c r="F11230" s="9"/>
      <c r="G11230" s="9"/>
      <c r="I11230" s="9"/>
      <c r="L11230" s="9"/>
      <c r="O11230" s="9"/>
      <c r="P11230" s="9"/>
      <c r="R11230" s="9"/>
      <c r="U11230" s="9"/>
    </row>
    <row r="11231" spans="3:21">
      <c r="C11231" s="9"/>
      <c r="F11231" s="9"/>
      <c r="G11231" s="9"/>
      <c r="I11231" s="9"/>
      <c r="L11231" s="9"/>
      <c r="O11231" s="9"/>
      <c r="P11231" s="9"/>
      <c r="R11231" s="9"/>
      <c r="U11231" s="9"/>
    </row>
    <row r="11232" spans="3:21">
      <c r="C11232" s="9"/>
      <c r="F11232" s="9"/>
      <c r="G11232" s="9"/>
      <c r="I11232" s="9"/>
      <c r="L11232" s="9"/>
      <c r="O11232" s="9"/>
      <c r="P11232" s="9"/>
      <c r="R11232" s="9"/>
      <c r="U11232" s="9"/>
    </row>
    <row r="11233" spans="3:21">
      <c r="C11233" s="9"/>
      <c r="F11233" s="9"/>
      <c r="G11233" s="9"/>
      <c r="I11233" s="9"/>
      <c r="L11233" s="9"/>
      <c r="O11233" s="9"/>
      <c r="P11233" s="9"/>
      <c r="R11233" s="9"/>
      <c r="U11233" s="9"/>
    </row>
    <row r="11234" spans="3:21">
      <c r="C11234" s="9"/>
      <c r="F11234" s="9"/>
      <c r="G11234" s="9"/>
      <c r="I11234" s="9"/>
      <c r="L11234" s="9"/>
      <c r="O11234" s="9"/>
      <c r="P11234" s="9"/>
      <c r="R11234" s="9"/>
      <c r="U11234" s="9"/>
    </row>
    <row r="11235" spans="3:21">
      <c r="C11235" s="9"/>
      <c r="F11235" s="9"/>
      <c r="G11235" s="9"/>
      <c r="I11235" s="9"/>
      <c r="L11235" s="9"/>
      <c r="O11235" s="9"/>
      <c r="P11235" s="9"/>
      <c r="R11235" s="9"/>
      <c r="U11235" s="9"/>
    </row>
    <row r="11236" spans="3:21">
      <c r="C11236" s="9"/>
      <c r="F11236" s="9"/>
      <c r="G11236" s="9"/>
      <c r="I11236" s="9"/>
      <c r="L11236" s="9"/>
      <c r="O11236" s="9"/>
      <c r="P11236" s="9"/>
      <c r="R11236" s="9"/>
      <c r="U11236" s="9"/>
    </row>
    <row r="11237" spans="3:21">
      <c r="C11237" s="9"/>
      <c r="F11237" s="9"/>
      <c r="G11237" s="9"/>
      <c r="I11237" s="9"/>
      <c r="L11237" s="9"/>
      <c r="O11237" s="9"/>
      <c r="P11237" s="9"/>
      <c r="R11237" s="9"/>
      <c r="U11237" s="9"/>
    </row>
    <row r="11238" spans="3:21">
      <c r="C11238" s="9"/>
      <c r="F11238" s="9"/>
      <c r="G11238" s="9"/>
      <c r="I11238" s="9"/>
      <c r="L11238" s="9"/>
      <c r="O11238" s="9"/>
      <c r="P11238" s="9"/>
      <c r="R11238" s="9"/>
      <c r="U11238" s="9"/>
    </row>
    <row r="11239" spans="3:21">
      <c r="C11239" s="9"/>
      <c r="F11239" s="9"/>
      <c r="G11239" s="9"/>
      <c r="I11239" s="9"/>
      <c r="L11239" s="9"/>
      <c r="O11239" s="9"/>
      <c r="P11239" s="9"/>
      <c r="R11239" s="9"/>
      <c r="U11239" s="9"/>
    </row>
    <row r="11240" spans="3:21">
      <c r="C11240" s="9"/>
      <c r="F11240" s="9"/>
      <c r="G11240" s="9"/>
      <c r="I11240" s="9"/>
      <c r="L11240" s="9"/>
      <c r="O11240" s="9"/>
      <c r="P11240" s="9"/>
      <c r="R11240" s="9"/>
      <c r="U11240" s="9"/>
    </row>
    <row r="11241" spans="3:21">
      <c r="C11241" s="9"/>
      <c r="F11241" s="9"/>
      <c r="G11241" s="9"/>
      <c r="I11241" s="9"/>
      <c r="L11241" s="9"/>
      <c r="O11241" s="9"/>
      <c r="P11241" s="9"/>
      <c r="R11241" s="9"/>
      <c r="U11241" s="9"/>
    </row>
    <row r="11242" spans="3:21">
      <c r="C11242" s="9"/>
      <c r="F11242" s="9"/>
      <c r="G11242" s="9"/>
      <c r="I11242" s="9"/>
      <c r="L11242" s="9"/>
      <c r="O11242" s="9"/>
      <c r="P11242" s="9"/>
      <c r="R11242" s="9"/>
      <c r="U11242" s="9"/>
    </row>
    <row r="11243" spans="3:21">
      <c r="C11243" s="9"/>
      <c r="F11243" s="9"/>
      <c r="G11243" s="9"/>
      <c r="I11243" s="9"/>
      <c r="L11243" s="9"/>
      <c r="O11243" s="9"/>
      <c r="P11243" s="9"/>
      <c r="R11243" s="9"/>
      <c r="U11243" s="9"/>
    </row>
    <row r="11244" spans="3:21">
      <c r="C11244" s="9"/>
      <c r="F11244" s="9"/>
      <c r="G11244" s="9"/>
      <c r="I11244" s="9"/>
      <c r="L11244" s="9"/>
      <c r="O11244" s="9"/>
      <c r="P11244" s="9"/>
      <c r="R11244" s="9"/>
      <c r="U11244" s="9"/>
    </row>
    <row r="11245" spans="3:21">
      <c r="C11245" s="9"/>
      <c r="F11245" s="9"/>
      <c r="G11245" s="9"/>
      <c r="I11245" s="9"/>
      <c r="L11245" s="9"/>
      <c r="O11245" s="9"/>
      <c r="P11245" s="9"/>
      <c r="R11245" s="9"/>
      <c r="U11245" s="9"/>
    </row>
    <row r="11246" spans="3:21">
      <c r="C11246" s="9"/>
      <c r="F11246" s="9"/>
      <c r="G11246" s="9"/>
      <c r="I11246" s="9"/>
      <c r="L11246" s="9"/>
      <c r="O11246" s="9"/>
      <c r="P11246" s="9"/>
      <c r="R11246" s="9"/>
      <c r="U11246" s="9"/>
    </row>
    <row r="11247" spans="3:21">
      <c r="C11247" s="9"/>
      <c r="F11247" s="9"/>
      <c r="G11247" s="9"/>
      <c r="I11247" s="9"/>
      <c r="L11247" s="9"/>
      <c r="O11247" s="9"/>
      <c r="P11247" s="9"/>
      <c r="R11247" s="9"/>
      <c r="U11247" s="9"/>
    </row>
    <row r="11248" spans="3:21">
      <c r="C11248" s="9"/>
      <c r="F11248" s="9"/>
      <c r="G11248" s="9"/>
      <c r="I11248" s="9"/>
      <c r="L11248" s="9"/>
      <c r="O11248" s="9"/>
      <c r="P11248" s="9"/>
      <c r="R11248" s="9"/>
      <c r="U11248" s="9"/>
    </row>
    <row r="11249" spans="3:21">
      <c r="C11249" s="9"/>
      <c r="F11249" s="9"/>
      <c r="G11249" s="9"/>
      <c r="I11249" s="9"/>
      <c r="L11249" s="9"/>
      <c r="O11249" s="9"/>
      <c r="P11249" s="9"/>
      <c r="R11249" s="9"/>
      <c r="U11249" s="9"/>
    </row>
    <row r="11250" spans="3:21">
      <c r="C11250" s="9"/>
      <c r="F11250" s="9"/>
      <c r="G11250" s="9"/>
      <c r="I11250" s="9"/>
      <c r="L11250" s="9"/>
      <c r="O11250" s="9"/>
      <c r="P11250" s="9"/>
      <c r="R11250" s="9"/>
      <c r="U11250" s="9"/>
    </row>
    <row r="11251" spans="3:21">
      <c r="C11251" s="9"/>
      <c r="F11251" s="9"/>
      <c r="G11251" s="9"/>
      <c r="I11251" s="9"/>
      <c r="L11251" s="9"/>
      <c r="O11251" s="9"/>
      <c r="P11251" s="9"/>
      <c r="R11251" s="9"/>
      <c r="U11251" s="9"/>
    </row>
    <row r="11252" spans="3:21">
      <c r="C11252" s="9"/>
      <c r="F11252" s="9"/>
      <c r="G11252" s="9"/>
      <c r="I11252" s="9"/>
      <c r="L11252" s="9"/>
      <c r="O11252" s="9"/>
      <c r="P11252" s="9"/>
      <c r="R11252" s="9"/>
      <c r="U11252" s="9"/>
    </row>
    <row r="11253" spans="3:21">
      <c r="C11253" s="9"/>
      <c r="F11253" s="9"/>
      <c r="G11253" s="9"/>
      <c r="I11253" s="9"/>
      <c r="L11253" s="9"/>
      <c r="O11253" s="9"/>
      <c r="P11253" s="9"/>
      <c r="R11253" s="9"/>
      <c r="U11253" s="9"/>
    </row>
    <row r="11254" spans="3:21">
      <c r="C11254" s="9"/>
      <c r="F11254" s="9"/>
      <c r="G11254" s="9"/>
      <c r="I11254" s="9"/>
      <c r="L11254" s="9"/>
      <c r="O11254" s="9"/>
      <c r="P11254" s="9"/>
      <c r="R11254" s="9"/>
      <c r="U11254" s="9"/>
    </row>
    <row r="11255" spans="3:21">
      <c r="C11255" s="9"/>
      <c r="F11255" s="9"/>
      <c r="G11255" s="9"/>
      <c r="I11255" s="9"/>
      <c r="L11255" s="9"/>
      <c r="O11255" s="9"/>
      <c r="P11255" s="9"/>
      <c r="R11255" s="9"/>
      <c r="U11255" s="9"/>
    </row>
    <row r="11256" spans="3:21">
      <c r="C11256" s="9"/>
      <c r="F11256" s="9"/>
      <c r="G11256" s="9"/>
      <c r="I11256" s="9"/>
      <c r="L11256" s="9"/>
      <c r="O11256" s="9"/>
      <c r="P11256" s="9"/>
      <c r="R11256" s="9"/>
      <c r="U11256" s="9"/>
    </row>
    <row r="11257" spans="3:21">
      <c r="C11257" s="9"/>
      <c r="F11257" s="9"/>
      <c r="G11257" s="9"/>
      <c r="I11257" s="9"/>
      <c r="L11257" s="9"/>
      <c r="O11257" s="9"/>
      <c r="P11257" s="9"/>
      <c r="R11257" s="9"/>
      <c r="U11257" s="9"/>
    </row>
    <row r="11258" spans="3:21">
      <c r="C11258" s="9"/>
      <c r="F11258" s="9"/>
      <c r="G11258" s="9"/>
      <c r="I11258" s="9"/>
      <c r="L11258" s="9"/>
      <c r="O11258" s="9"/>
      <c r="P11258" s="9"/>
      <c r="R11258" s="9"/>
      <c r="U11258" s="9"/>
    </row>
    <row r="11259" spans="3:21">
      <c r="C11259" s="9"/>
      <c r="F11259" s="9"/>
      <c r="G11259" s="9"/>
      <c r="I11259" s="9"/>
      <c r="L11259" s="9"/>
      <c r="O11259" s="9"/>
      <c r="P11259" s="9"/>
      <c r="R11259" s="9"/>
      <c r="U11259" s="9"/>
    </row>
    <row r="11260" spans="3:21">
      <c r="C11260" s="9"/>
      <c r="F11260" s="9"/>
      <c r="G11260" s="9"/>
      <c r="I11260" s="9"/>
      <c r="L11260" s="9"/>
      <c r="O11260" s="9"/>
      <c r="P11260" s="9"/>
      <c r="R11260" s="9"/>
      <c r="U11260" s="9"/>
    </row>
    <row r="11261" spans="3:21">
      <c r="C11261" s="9"/>
      <c r="F11261" s="9"/>
      <c r="G11261" s="9"/>
      <c r="I11261" s="9"/>
      <c r="L11261" s="9"/>
      <c r="O11261" s="9"/>
      <c r="P11261" s="9"/>
      <c r="R11261" s="9"/>
      <c r="U11261" s="9"/>
    </row>
    <row r="11262" spans="3:21">
      <c r="C11262" s="9"/>
      <c r="F11262" s="9"/>
      <c r="G11262" s="9"/>
      <c r="I11262" s="9"/>
      <c r="L11262" s="9"/>
      <c r="O11262" s="9"/>
      <c r="P11262" s="9"/>
      <c r="R11262" s="9"/>
      <c r="U11262" s="9"/>
    </row>
    <row r="11263" spans="3:21">
      <c r="C11263" s="9"/>
      <c r="F11263" s="9"/>
      <c r="G11263" s="9"/>
      <c r="I11263" s="9"/>
      <c r="L11263" s="9"/>
      <c r="O11263" s="9"/>
      <c r="P11263" s="9"/>
      <c r="R11263" s="9"/>
      <c r="U11263" s="9"/>
    </row>
    <row r="11264" spans="3:21">
      <c r="C11264" s="9"/>
      <c r="F11264" s="9"/>
      <c r="G11264" s="9"/>
      <c r="I11264" s="9"/>
      <c r="L11264" s="9"/>
      <c r="O11264" s="9"/>
      <c r="P11264" s="9"/>
      <c r="R11264" s="9"/>
      <c r="U11264" s="9"/>
    </row>
    <row r="11265" spans="3:21">
      <c r="C11265" s="9"/>
      <c r="F11265" s="9"/>
      <c r="G11265" s="9"/>
      <c r="I11265" s="9"/>
      <c r="L11265" s="9"/>
      <c r="O11265" s="9"/>
      <c r="P11265" s="9"/>
      <c r="R11265" s="9"/>
      <c r="U11265" s="9"/>
    </row>
    <row r="11266" spans="3:21">
      <c r="C11266" s="9"/>
      <c r="F11266" s="9"/>
      <c r="G11266" s="9"/>
      <c r="I11266" s="9"/>
      <c r="L11266" s="9"/>
      <c r="O11266" s="9"/>
      <c r="P11266" s="9"/>
      <c r="R11266" s="9"/>
      <c r="U11266" s="9"/>
    </row>
    <row r="11267" spans="3:21">
      <c r="C11267" s="9"/>
      <c r="F11267" s="9"/>
      <c r="G11267" s="9"/>
      <c r="I11267" s="9"/>
      <c r="L11267" s="9"/>
      <c r="O11267" s="9"/>
      <c r="P11267" s="9"/>
      <c r="R11267" s="9"/>
      <c r="U11267" s="9"/>
    </row>
    <row r="11268" spans="3:21">
      <c r="C11268" s="9"/>
      <c r="F11268" s="9"/>
      <c r="G11268" s="9"/>
      <c r="I11268" s="9"/>
      <c r="L11268" s="9"/>
      <c r="O11268" s="9"/>
      <c r="P11268" s="9"/>
      <c r="R11268" s="9"/>
      <c r="U11268" s="9"/>
    </row>
    <row r="11269" spans="3:21">
      <c r="C11269" s="9"/>
      <c r="F11269" s="9"/>
      <c r="G11269" s="9"/>
      <c r="I11269" s="9"/>
      <c r="L11269" s="9"/>
      <c r="O11269" s="9"/>
      <c r="P11269" s="9"/>
      <c r="R11269" s="9"/>
      <c r="U11269" s="9"/>
    </row>
    <row r="11270" spans="3:21">
      <c r="C11270" s="9"/>
      <c r="F11270" s="9"/>
      <c r="G11270" s="9"/>
      <c r="I11270" s="9"/>
      <c r="L11270" s="9"/>
      <c r="O11270" s="9"/>
      <c r="P11270" s="9"/>
      <c r="R11270" s="9"/>
      <c r="U11270" s="9"/>
    </row>
    <row r="11271" spans="3:21">
      <c r="C11271" s="9"/>
      <c r="F11271" s="9"/>
      <c r="G11271" s="9"/>
      <c r="I11271" s="9"/>
      <c r="L11271" s="9"/>
      <c r="O11271" s="9"/>
      <c r="P11271" s="9"/>
      <c r="R11271" s="9"/>
      <c r="U11271" s="9"/>
    </row>
    <row r="11272" spans="3:21">
      <c r="C11272" s="9"/>
      <c r="F11272" s="9"/>
      <c r="G11272" s="9"/>
      <c r="I11272" s="9"/>
      <c r="L11272" s="9"/>
      <c r="O11272" s="9"/>
      <c r="P11272" s="9"/>
      <c r="R11272" s="9"/>
      <c r="U11272" s="9"/>
    </row>
    <row r="11273" spans="3:21">
      <c r="C11273" s="9"/>
      <c r="F11273" s="9"/>
      <c r="G11273" s="9"/>
      <c r="I11273" s="9"/>
      <c r="L11273" s="9"/>
      <c r="O11273" s="9"/>
      <c r="P11273" s="9"/>
      <c r="R11273" s="9"/>
      <c r="U11273" s="9"/>
    </row>
    <row r="11274" spans="3:21">
      <c r="C11274" s="9"/>
      <c r="F11274" s="9"/>
      <c r="G11274" s="9"/>
      <c r="I11274" s="9"/>
      <c r="L11274" s="9"/>
      <c r="O11274" s="9"/>
      <c r="P11274" s="9"/>
      <c r="R11274" s="9"/>
      <c r="U11274" s="9"/>
    </row>
    <row r="11275" spans="3:21">
      <c r="C11275" s="9"/>
      <c r="F11275" s="9"/>
      <c r="G11275" s="9"/>
      <c r="I11275" s="9"/>
      <c r="L11275" s="9"/>
      <c r="O11275" s="9"/>
      <c r="P11275" s="9"/>
      <c r="R11275" s="9"/>
      <c r="U11275" s="9"/>
    </row>
    <row r="11276" spans="3:21">
      <c r="C11276" s="9"/>
      <c r="F11276" s="9"/>
      <c r="G11276" s="9"/>
      <c r="I11276" s="9"/>
      <c r="L11276" s="9"/>
      <c r="O11276" s="9"/>
      <c r="P11276" s="9"/>
      <c r="R11276" s="9"/>
      <c r="U11276" s="9"/>
    </row>
    <row r="11277" spans="3:21">
      <c r="C11277" s="9"/>
      <c r="F11277" s="9"/>
      <c r="G11277" s="9"/>
      <c r="I11277" s="9"/>
      <c r="L11277" s="9"/>
      <c r="O11277" s="9"/>
      <c r="P11277" s="9"/>
      <c r="R11277" s="9"/>
      <c r="U11277" s="9"/>
    </row>
    <row r="11278" spans="3:21">
      <c r="C11278" s="9"/>
      <c r="F11278" s="9"/>
      <c r="G11278" s="9"/>
      <c r="I11278" s="9"/>
      <c r="L11278" s="9"/>
      <c r="O11278" s="9"/>
      <c r="P11278" s="9"/>
      <c r="R11278" s="9"/>
      <c r="U11278" s="9"/>
    </row>
    <row r="11279" spans="3:21">
      <c r="C11279" s="9"/>
      <c r="F11279" s="9"/>
      <c r="G11279" s="9"/>
      <c r="I11279" s="9"/>
      <c r="L11279" s="9"/>
      <c r="O11279" s="9"/>
      <c r="P11279" s="9"/>
      <c r="R11279" s="9"/>
      <c r="U11279" s="9"/>
    </row>
    <row r="11280" spans="3:21">
      <c r="C11280" s="9"/>
      <c r="F11280" s="9"/>
      <c r="G11280" s="9"/>
      <c r="I11280" s="9"/>
      <c r="L11280" s="9"/>
      <c r="O11280" s="9"/>
      <c r="P11280" s="9"/>
      <c r="R11280" s="9"/>
      <c r="U11280" s="9"/>
    </row>
    <row r="11281" spans="3:21">
      <c r="C11281" s="9"/>
      <c r="F11281" s="9"/>
      <c r="G11281" s="9"/>
      <c r="I11281" s="9"/>
      <c r="L11281" s="9"/>
      <c r="O11281" s="9"/>
      <c r="P11281" s="9"/>
      <c r="R11281" s="9"/>
      <c r="U11281" s="9"/>
    </row>
    <row r="11282" spans="3:21">
      <c r="C11282" s="9"/>
      <c r="F11282" s="9"/>
      <c r="G11282" s="9"/>
      <c r="I11282" s="9"/>
      <c r="L11282" s="9"/>
      <c r="O11282" s="9"/>
      <c r="P11282" s="9"/>
      <c r="R11282" s="9"/>
      <c r="U11282" s="9"/>
    </row>
    <row r="11283" spans="3:21">
      <c r="C11283" s="9"/>
      <c r="F11283" s="9"/>
      <c r="G11283" s="9"/>
      <c r="I11283" s="9"/>
      <c r="L11283" s="9"/>
      <c r="O11283" s="9"/>
      <c r="P11283" s="9"/>
      <c r="R11283" s="9"/>
      <c r="U11283" s="9"/>
    </row>
    <row r="11284" spans="3:21">
      <c r="C11284" s="9"/>
      <c r="F11284" s="9"/>
      <c r="G11284" s="9"/>
      <c r="I11284" s="9"/>
      <c r="L11284" s="9"/>
      <c r="O11284" s="9"/>
      <c r="P11284" s="9"/>
      <c r="R11284" s="9"/>
      <c r="U11284" s="9"/>
    </row>
    <row r="11285" spans="3:21">
      <c r="C11285" s="9"/>
      <c r="F11285" s="9"/>
      <c r="G11285" s="9"/>
      <c r="I11285" s="9"/>
      <c r="L11285" s="9"/>
      <c r="O11285" s="9"/>
      <c r="P11285" s="9"/>
      <c r="R11285" s="9"/>
      <c r="U11285" s="9"/>
    </row>
    <row r="11286" spans="3:21">
      <c r="C11286" s="9"/>
      <c r="F11286" s="9"/>
      <c r="G11286" s="9"/>
      <c r="I11286" s="9"/>
      <c r="L11286" s="9"/>
      <c r="O11286" s="9"/>
      <c r="P11286" s="9"/>
      <c r="R11286" s="9"/>
      <c r="U11286" s="9"/>
    </row>
    <row r="11287" spans="3:21">
      <c r="C11287" s="9"/>
      <c r="F11287" s="9"/>
      <c r="G11287" s="9"/>
      <c r="I11287" s="9"/>
      <c r="L11287" s="9"/>
      <c r="O11287" s="9"/>
      <c r="P11287" s="9"/>
      <c r="R11287" s="9"/>
      <c r="U11287" s="9"/>
    </row>
    <row r="11288" spans="3:21">
      <c r="C11288" s="9"/>
      <c r="F11288" s="9"/>
      <c r="G11288" s="9"/>
      <c r="I11288" s="9"/>
      <c r="L11288" s="9"/>
      <c r="O11288" s="9"/>
      <c r="P11288" s="9"/>
      <c r="R11288" s="9"/>
      <c r="U11288" s="9"/>
    </row>
    <row r="11289" spans="3:21">
      <c r="C11289" s="9"/>
      <c r="F11289" s="9"/>
      <c r="G11289" s="9"/>
      <c r="I11289" s="9"/>
      <c r="L11289" s="9"/>
      <c r="O11289" s="9"/>
      <c r="P11289" s="9"/>
      <c r="R11289" s="9"/>
      <c r="U11289" s="9"/>
    </row>
    <row r="11290" spans="3:21">
      <c r="C11290" s="9"/>
      <c r="F11290" s="9"/>
      <c r="G11290" s="9"/>
      <c r="I11290" s="9"/>
      <c r="L11290" s="9"/>
      <c r="O11290" s="9"/>
      <c r="P11290" s="9"/>
      <c r="R11290" s="9"/>
      <c r="U11290" s="9"/>
    </row>
    <row r="11291" spans="3:21">
      <c r="C11291" s="9"/>
      <c r="F11291" s="9"/>
      <c r="G11291" s="9"/>
      <c r="I11291" s="9"/>
      <c r="L11291" s="9"/>
      <c r="O11291" s="9"/>
      <c r="P11291" s="9"/>
      <c r="R11291" s="9"/>
      <c r="U11291" s="9"/>
    </row>
    <row r="11292" spans="3:21">
      <c r="C11292" s="9"/>
      <c r="F11292" s="9"/>
      <c r="G11292" s="9"/>
      <c r="I11292" s="9"/>
      <c r="L11292" s="9"/>
      <c r="O11292" s="9"/>
      <c r="P11292" s="9"/>
      <c r="R11292" s="9"/>
      <c r="U11292" s="9"/>
    </row>
    <row r="11293" spans="3:21">
      <c r="C11293" s="9"/>
      <c r="F11293" s="9"/>
      <c r="G11293" s="9"/>
      <c r="I11293" s="9"/>
      <c r="L11293" s="9"/>
      <c r="O11293" s="9"/>
      <c r="P11293" s="9"/>
      <c r="R11293" s="9"/>
      <c r="U11293" s="9"/>
    </row>
    <row r="11294" spans="3:21">
      <c r="C11294" s="9"/>
      <c r="F11294" s="9"/>
      <c r="G11294" s="9"/>
      <c r="I11294" s="9"/>
      <c r="L11294" s="9"/>
      <c r="O11294" s="9"/>
      <c r="P11294" s="9"/>
      <c r="R11294" s="9"/>
      <c r="U11294" s="9"/>
    </row>
    <row r="11295" spans="3:21">
      <c r="C11295" s="9"/>
      <c r="F11295" s="9"/>
      <c r="G11295" s="9"/>
      <c r="I11295" s="9"/>
      <c r="L11295" s="9"/>
      <c r="O11295" s="9"/>
      <c r="P11295" s="9"/>
      <c r="R11295" s="9"/>
      <c r="U11295" s="9"/>
    </row>
    <row r="11296" spans="3:21">
      <c r="C11296" s="9"/>
      <c r="F11296" s="9"/>
      <c r="G11296" s="9"/>
      <c r="I11296" s="9"/>
      <c r="L11296" s="9"/>
      <c r="O11296" s="9"/>
      <c r="P11296" s="9"/>
      <c r="R11296" s="9"/>
      <c r="U11296" s="9"/>
    </row>
    <row r="11297" spans="3:21">
      <c r="C11297" s="9"/>
      <c r="F11297" s="9"/>
      <c r="G11297" s="9"/>
      <c r="I11297" s="9"/>
      <c r="L11297" s="9"/>
      <c r="O11297" s="9"/>
      <c r="P11297" s="9"/>
      <c r="R11297" s="9"/>
      <c r="U11297" s="9"/>
    </row>
    <row r="11298" spans="3:21">
      <c r="C11298" s="9"/>
      <c r="F11298" s="9"/>
      <c r="G11298" s="9"/>
      <c r="I11298" s="9"/>
      <c r="L11298" s="9"/>
      <c r="O11298" s="9"/>
      <c r="P11298" s="9"/>
      <c r="R11298" s="9"/>
      <c r="U11298" s="9"/>
    </row>
    <row r="11299" spans="3:21">
      <c r="C11299" s="9"/>
      <c r="F11299" s="9"/>
      <c r="G11299" s="9"/>
      <c r="I11299" s="9"/>
      <c r="L11299" s="9"/>
      <c r="O11299" s="9"/>
      <c r="P11299" s="9"/>
      <c r="R11299" s="9"/>
      <c r="U11299" s="9"/>
    </row>
    <row r="11300" spans="3:21">
      <c r="C11300" s="9"/>
      <c r="F11300" s="9"/>
      <c r="G11300" s="9"/>
      <c r="I11300" s="9"/>
      <c r="L11300" s="9"/>
      <c r="O11300" s="9"/>
      <c r="P11300" s="9"/>
      <c r="R11300" s="9"/>
      <c r="U11300" s="9"/>
    </row>
    <row r="11301" spans="3:21">
      <c r="C11301" s="9"/>
      <c r="F11301" s="9"/>
      <c r="G11301" s="9"/>
      <c r="I11301" s="9"/>
      <c r="L11301" s="9"/>
      <c r="O11301" s="9"/>
      <c r="P11301" s="9"/>
      <c r="R11301" s="9"/>
      <c r="U11301" s="9"/>
    </row>
    <row r="11302" spans="3:21">
      <c r="C11302" s="9"/>
      <c r="F11302" s="9"/>
      <c r="G11302" s="9"/>
      <c r="I11302" s="9"/>
      <c r="L11302" s="9"/>
      <c r="O11302" s="9"/>
      <c r="P11302" s="9"/>
      <c r="R11302" s="9"/>
      <c r="U11302" s="9"/>
    </row>
    <row r="11303" spans="3:21">
      <c r="C11303" s="9"/>
      <c r="F11303" s="9"/>
      <c r="G11303" s="9"/>
      <c r="I11303" s="9"/>
      <c r="L11303" s="9"/>
      <c r="O11303" s="9"/>
      <c r="P11303" s="9"/>
      <c r="R11303" s="9"/>
      <c r="U11303" s="9"/>
    </row>
    <row r="11304" spans="3:21">
      <c r="C11304" s="9"/>
      <c r="F11304" s="9"/>
      <c r="G11304" s="9"/>
      <c r="I11304" s="9"/>
      <c r="L11304" s="9"/>
      <c r="O11304" s="9"/>
      <c r="P11304" s="9"/>
      <c r="R11304" s="9"/>
      <c r="U11304" s="9"/>
    </row>
    <row r="11305" spans="3:21">
      <c r="C11305" s="9"/>
      <c r="F11305" s="9"/>
      <c r="G11305" s="9"/>
      <c r="I11305" s="9"/>
      <c r="L11305" s="9"/>
      <c r="O11305" s="9"/>
      <c r="P11305" s="9"/>
      <c r="R11305" s="9"/>
      <c r="U11305" s="9"/>
    </row>
    <row r="11306" spans="3:21">
      <c r="C11306" s="9"/>
      <c r="F11306" s="9"/>
      <c r="G11306" s="9"/>
      <c r="I11306" s="9"/>
      <c r="L11306" s="9"/>
      <c r="O11306" s="9"/>
      <c r="P11306" s="9"/>
      <c r="R11306" s="9"/>
      <c r="U11306" s="9"/>
    </row>
    <row r="11307" spans="3:21">
      <c r="C11307" s="9"/>
      <c r="F11307" s="9"/>
      <c r="G11307" s="9"/>
      <c r="I11307" s="9"/>
      <c r="L11307" s="9"/>
      <c r="O11307" s="9"/>
      <c r="P11307" s="9"/>
      <c r="R11307" s="9"/>
      <c r="U11307" s="9"/>
    </row>
    <row r="11308" spans="3:21">
      <c r="C11308" s="9"/>
      <c r="F11308" s="9"/>
      <c r="G11308" s="9"/>
      <c r="I11308" s="9"/>
      <c r="L11308" s="9"/>
      <c r="O11308" s="9"/>
      <c r="P11308" s="9"/>
      <c r="R11308" s="9"/>
      <c r="U11308" s="9"/>
    </row>
    <row r="11309" spans="3:21">
      <c r="C11309" s="9"/>
      <c r="F11309" s="9"/>
      <c r="G11309" s="9"/>
      <c r="I11309" s="9"/>
      <c r="L11309" s="9"/>
      <c r="O11309" s="9"/>
      <c r="P11309" s="9"/>
      <c r="R11309" s="9"/>
      <c r="U11309" s="9"/>
    </row>
    <row r="11310" spans="3:21">
      <c r="C11310" s="9"/>
      <c r="F11310" s="9"/>
      <c r="G11310" s="9"/>
      <c r="I11310" s="9"/>
      <c r="L11310" s="9"/>
      <c r="O11310" s="9"/>
      <c r="P11310" s="9"/>
      <c r="R11310" s="9"/>
      <c r="U11310" s="9"/>
    </row>
    <row r="11311" spans="3:21">
      <c r="C11311" s="9"/>
      <c r="F11311" s="9"/>
      <c r="G11311" s="9"/>
      <c r="I11311" s="9"/>
      <c r="L11311" s="9"/>
      <c r="O11311" s="9"/>
      <c r="P11311" s="9"/>
      <c r="R11311" s="9"/>
      <c r="U11311" s="9"/>
    </row>
    <row r="11312" spans="3:21">
      <c r="C11312" s="9"/>
      <c r="F11312" s="9"/>
      <c r="G11312" s="9"/>
      <c r="I11312" s="9"/>
      <c r="L11312" s="9"/>
      <c r="O11312" s="9"/>
      <c r="P11312" s="9"/>
      <c r="R11312" s="9"/>
      <c r="U11312" s="9"/>
    </row>
    <row r="11313" spans="3:21">
      <c r="C11313" s="9"/>
      <c r="F11313" s="9"/>
      <c r="G11313" s="9"/>
      <c r="I11313" s="9"/>
      <c r="L11313" s="9"/>
      <c r="O11313" s="9"/>
      <c r="P11313" s="9"/>
      <c r="R11313" s="9"/>
      <c r="U11313" s="9"/>
    </row>
    <row r="11314" spans="3:21">
      <c r="C11314" s="9"/>
      <c r="F11314" s="9"/>
      <c r="G11314" s="9"/>
      <c r="I11314" s="9"/>
      <c r="L11314" s="9"/>
      <c r="O11314" s="9"/>
      <c r="P11314" s="9"/>
      <c r="R11314" s="9"/>
      <c r="U11314" s="9"/>
    </row>
    <row r="11315" spans="3:21">
      <c r="C11315" s="9"/>
      <c r="F11315" s="9"/>
      <c r="G11315" s="9"/>
      <c r="I11315" s="9"/>
      <c r="L11315" s="9"/>
      <c r="O11315" s="9"/>
      <c r="P11315" s="9"/>
      <c r="R11315" s="9"/>
      <c r="U11315" s="9"/>
    </row>
    <row r="11316" spans="3:21">
      <c r="C11316" s="9"/>
      <c r="F11316" s="9"/>
      <c r="G11316" s="9"/>
      <c r="I11316" s="9"/>
      <c r="L11316" s="9"/>
      <c r="O11316" s="9"/>
      <c r="P11316" s="9"/>
      <c r="R11316" s="9"/>
      <c r="U11316" s="9"/>
    </row>
    <row r="11317" spans="3:21">
      <c r="C11317" s="9"/>
      <c r="F11317" s="9"/>
      <c r="G11317" s="9"/>
      <c r="I11317" s="9"/>
      <c r="L11317" s="9"/>
      <c r="O11317" s="9"/>
      <c r="P11317" s="9"/>
      <c r="R11317" s="9"/>
      <c r="U11317" s="9"/>
    </row>
    <row r="11318" spans="3:21">
      <c r="C11318" s="9"/>
      <c r="F11318" s="9"/>
      <c r="G11318" s="9"/>
      <c r="I11318" s="9"/>
      <c r="L11318" s="9"/>
      <c r="O11318" s="9"/>
      <c r="P11318" s="9"/>
      <c r="R11318" s="9"/>
      <c r="U11318" s="9"/>
    </row>
    <row r="11319" spans="3:21">
      <c r="C11319" s="9"/>
      <c r="F11319" s="9"/>
      <c r="G11319" s="9"/>
      <c r="I11319" s="9"/>
      <c r="L11319" s="9"/>
      <c r="O11319" s="9"/>
      <c r="P11319" s="9"/>
      <c r="R11319" s="9"/>
      <c r="U11319" s="9"/>
    </row>
    <row r="11320" spans="3:21">
      <c r="C11320" s="9"/>
      <c r="F11320" s="9"/>
      <c r="G11320" s="9"/>
      <c r="I11320" s="9"/>
      <c r="L11320" s="9"/>
      <c r="O11320" s="9"/>
      <c r="P11320" s="9"/>
      <c r="R11320" s="9"/>
      <c r="U11320" s="9"/>
    </row>
    <row r="11321" spans="3:21">
      <c r="C11321" s="9"/>
      <c r="F11321" s="9"/>
      <c r="G11321" s="9"/>
      <c r="I11321" s="9"/>
      <c r="L11321" s="9"/>
      <c r="O11321" s="9"/>
      <c r="P11321" s="9"/>
      <c r="R11321" s="9"/>
      <c r="U11321" s="9"/>
    </row>
    <row r="11322" spans="3:21">
      <c r="C11322" s="9"/>
      <c r="F11322" s="9"/>
      <c r="G11322" s="9"/>
      <c r="I11322" s="9"/>
      <c r="L11322" s="9"/>
      <c r="O11322" s="9"/>
      <c r="P11322" s="9"/>
      <c r="R11322" s="9"/>
      <c r="U11322" s="9"/>
    </row>
    <row r="11323" spans="3:21">
      <c r="C11323" s="9"/>
      <c r="F11323" s="9"/>
      <c r="G11323" s="9"/>
      <c r="I11323" s="9"/>
      <c r="L11323" s="9"/>
      <c r="O11323" s="9"/>
      <c r="P11323" s="9"/>
      <c r="R11323" s="9"/>
      <c r="U11323" s="9"/>
    </row>
    <row r="11324" spans="3:21">
      <c r="C11324" s="9"/>
      <c r="F11324" s="9"/>
      <c r="G11324" s="9"/>
      <c r="I11324" s="9"/>
      <c r="L11324" s="9"/>
      <c r="O11324" s="9"/>
      <c r="P11324" s="9"/>
      <c r="R11324" s="9"/>
      <c r="U11324" s="9"/>
    </row>
    <row r="11325" spans="3:21">
      <c r="C11325" s="9"/>
      <c r="F11325" s="9"/>
      <c r="G11325" s="9"/>
      <c r="I11325" s="9"/>
      <c r="L11325" s="9"/>
      <c r="O11325" s="9"/>
      <c r="P11325" s="9"/>
      <c r="R11325" s="9"/>
      <c r="U11325" s="9"/>
    </row>
    <row r="11326" spans="3:21">
      <c r="C11326" s="9"/>
      <c r="F11326" s="9"/>
      <c r="G11326" s="9"/>
      <c r="I11326" s="9"/>
      <c r="L11326" s="9"/>
      <c r="O11326" s="9"/>
      <c r="P11326" s="9"/>
      <c r="R11326" s="9"/>
      <c r="U11326" s="9"/>
    </row>
    <row r="11327" spans="3:21">
      <c r="C11327" s="9"/>
      <c r="F11327" s="9"/>
      <c r="G11327" s="9"/>
      <c r="I11327" s="9"/>
      <c r="L11327" s="9"/>
      <c r="O11327" s="9"/>
      <c r="P11327" s="9"/>
      <c r="R11327" s="9"/>
      <c r="U11327" s="9"/>
    </row>
    <row r="11328" spans="3:21">
      <c r="C11328" s="9"/>
      <c r="F11328" s="9"/>
      <c r="G11328" s="9"/>
      <c r="I11328" s="9"/>
      <c r="L11328" s="9"/>
      <c r="O11328" s="9"/>
      <c r="P11328" s="9"/>
      <c r="R11328" s="9"/>
      <c r="U11328" s="9"/>
    </row>
    <row r="11329" spans="3:21">
      <c r="C11329" s="9"/>
      <c r="F11329" s="9"/>
      <c r="G11329" s="9"/>
      <c r="I11329" s="9"/>
      <c r="L11329" s="9"/>
      <c r="O11329" s="9"/>
      <c r="P11329" s="9"/>
      <c r="R11329" s="9"/>
      <c r="U11329" s="9"/>
    </row>
    <row r="11330" spans="3:21">
      <c r="C11330" s="9"/>
      <c r="F11330" s="9"/>
      <c r="G11330" s="9"/>
      <c r="I11330" s="9"/>
      <c r="L11330" s="9"/>
      <c r="O11330" s="9"/>
      <c r="P11330" s="9"/>
      <c r="R11330" s="9"/>
      <c r="U11330" s="9"/>
    </row>
    <row r="11331" spans="3:21">
      <c r="C11331" s="9"/>
      <c r="F11331" s="9"/>
      <c r="G11331" s="9"/>
      <c r="I11331" s="9"/>
      <c r="L11331" s="9"/>
      <c r="O11331" s="9"/>
      <c r="P11331" s="9"/>
      <c r="R11331" s="9"/>
      <c r="U11331" s="9"/>
    </row>
    <row r="11332" spans="3:21">
      <c r="C11332" s="9"/>
      <c r="F11332" s="9"/>
      <c r="G11332" s="9"/>
      <c r="I11332" s="9"/>
      <c r="L11332" s="9"/>
      <c r="O11332" s="9"/>
      <c r="P11332" s="9"/>
      <c r="R11332" s="9"/>
      <c r="U11332" s="9"/>
    </row>
    <row r="11333" spans="3:21">
      <c r="C11333" s="9"/>
      <c r="F11333" s="9"/>
      <c r="G11333" s="9"/>
      <c r="I11333" s="9"/>
      <c r="L11333" s="9"/>
      <c r="O11333" s="9"/>
      <c r="P11333" s="9"/>
      <c r="R11333" s="9"/>
      <c r="U11333" s="9"/>
    </row>
    <row r="11334" spans="3:21">
      <c r="C11334" s="9"/>
      <c r="F11334" s="9"/>
      <c r="G11334" s="9"/>
      <c r="I11334" s="9"/>
      <c r="L11334" s="9"/>
      <c r="O11334" s="9"/>
      <c r="P11334" s="9"/>
      <c r="R11334" s="9"/>
      <c r="U11334" s="9"/>
    </row>
    <row r="11335" spans="3:21">
      <c r="C11335" s="9"/>
      <c r="F11335" s="9"/>
      <c r="G11335" s="9"/>
      <c r="I11335" s="9"/>
      <c r="L11335" s="9"/>
      <c r="O11335" s="9"/>
      <c r="P11335" s="9"/>
      <c r="R11335" s="9"/>
      <c r="U11335" s="9"/>
    </row>
    <row r="11336" spans="3:21">
      <c r="C11336" s="9"/>
      <c r="F11336" s="9"/>
      <c r="G11336" s="9"/>
      <c r="I11336" s="9"/>
      <c r="L11336" s="9"/>
      <c r="O11336" s="9"/>
      <c r="P11336" s="9"/>
      <c r="R11336" s="9"/>
      <c r="U11336" s="9"/>
    </row>
    <row r="11337" spans="3:21">
      <c r="C11337" s="9"/>
      <c r="F11337" s="9"/>
      <c r="G11337" s="9"/>
      <c r="I11337" s="9"/>
      <c r="L11337" s="9"/>
      <c r="O11337" s="9"/>
      <c r="P11337" s="9"/>
      <c r="R11337" s="9"/>
      <c r="U11337" s="9"/>
    </row>
    <row r="11338" spans="3:21">
      <c r="C11338" s="9"/>
      <c r="F11338" s="9"/>
      <c r="G11338" s="9"/>
      <c r="I11338" s="9"/>
      <c r="L11338" s="9"/>
      <c r="O11338" s="9"/>
      <c r="P11338" s="9"/>
      <c r="R11338" s="9"/>
      <c r="U11338" s="9"/>
    </row>
    <row r="11339" spans="3:21">
      <c r="C11339" s="9"/>
      <c r="F11339" s="9"/>
      <c r="G11339" s="9"/>
      <c r="I11339" s="9"/>
      <c r="L11339" s="9"/>
      <c r="O11339" s="9"/>
      <c r="P11339" s="9"/>
      <c r="R11339" s="9"/>
      <c r="U11339" s="9"/>
    </row>
    <row r="11340" spans="3:21">
      <c r="C11340" s="9"/>
      <c r="F11340" s="9"/>
      <c r="G11340" s="9"/>
      <c r="I11340" s="9"/>
      <c r="L11340" s="9"/>
      <c r="O11340" s="9"/>
      <c r="P11340" s="9"/>
      <c r="R11340" s="9"/>
      <c r="U11340" s="9"/>
    </row>
    <row r="11341" spans="3:21">
      <c r="C11341" s="9"/>
      <c r="F11341" s="9"/>
      <c r="G11341" s="9"/>
      <c r="I11341" s="9"/>
      <c r="L11341" s="9"/>
      <c r="O11341" s="9"/>
      <c r="P11341" s="9"/>
      <c r="R11341" s="9"/>
      <c r="U11341" s="9"/>
    </row>
    <row r="11342" spans="3:21">
      <c r="C11342" s="9"/>
      <c r="F11342" s="9"/>
      <c r="G11342" s="9"/>
      <c r="I11342" s="9"/>
      <c r="L11342" s="9"/>
      <c r="O11342" s="9"/>
      <c r="P11342" s="9"/>
      <c r="R11342" s="9"/>
      <c r="U11342" s="9"/>
    </row>
    <row r="11343" spans="3:21">
      <c r="C11343" s="9"/>
      <c r="F11343" s="9"/>
      <c r="G11343" s="9"/>
      <c r="I11343" s="9"/>
      <c r="L11343" s="9"/>
      <c r="O11343" s="9"/>
      <c r="P11343" s="9"/>
      <c r="R11343" s="9"/>
      <c r="U11343" s="9"/>
    </row>
    <row r="11344" spans="3:21">
      <c r="C11344" s="9"/>
      <c r="F11344" s="9"/>
      <c r="G11344" s="9"/>
      <c r="I11344" s="9"/>
      <c r="L11344" s="9"/>
      <c r="O11344" s="9"/>
      <c r="P11344" s="9"/>
      <c r="R11344" s="9"/>
      <c r="U11344" s="9"/>
    </row>
    <row r="11345" spans="3:21">
      <c r="C11345" s="9"/>
      <c r="F11345" s="9"/>
      <c r="G11345" s="9"/>
      <c r="I11345" s="9"/>
      <c r="L11345" s="9"/>
      <c r="O11345" s="9"/>
      <c r="P11345" s="9"/>
      <c r="R11345" s="9"/>
      <c r="U11345" s="9"/>
    </row>
    <row r="11346" spans="3:21">
      <c r="C11346" s="9"/>
      <c r="F11346" s="9"/>
      <c r="G11346" s="9"/>
      <c r="I11346" s="9"/>
      <c r="L11346" s="9"/>
      <c r="O11346" s="9"/>
      <c r="P11346" s="9"/>
      <c r="R11346" s="9"/>
      <c r="U11346" s="9"/>
    </row>
    <row r="11347" spans="3:21">
      <c r="C11347" s="9"/>
      <c r="F11347" s="9"/>
      <c r="G11347" s="9"/>
      <c r="I11347" s="9"/>
      <c r="L11347" s="9"/>
      <c r="O11347" s="9"/>
      <c r="P11347" s="9"/>
      <c r="R11347" s="9"/>
      <c r="U11347" s="9"/>
    </row>
    <row r="11348" spans="3:21">
      <c r="C11348" s="9"/>
      <c r="F11348" s="9"/>
      <c r="G11348" s="9"/>
      <c r="I11348" s="9"/>
      <c r="L11348" s="9"/>
      <c r="O11348" s="9"/>
      <c r="P11348" s="9"/>
      <c r="R11348" s="9"/>
      <c r="U11348" s="9"/>
    </row>
    <row r="11349" spans="3:21">
      <c r="C11349" s="9"/>
      <c r="F11349" s="9"/>
      <c r="G11349" s="9"/>
      <c r="I11349" s="9"/>
      <c r="L11349" s="9"/>
      <c r="O11349" s="9"/>
      <c r="P11349" s="9"/>
      <c r="R11349" s="9"/>
      <c r="U11349" s="9"/>
    </row>
    <row r="11350" spans="3:21">
      <c r="C11350" s="9"/>
      <c r="F11350" s="9"/>
      <c r="G11350" s="9"/>
      <c r="I11350" s="9"/>
      <c r="L11350" s="9"/>
      <c r="O11350" s="9"/>
      <c r="P11350" s="9"/>
      <c r="R11350" s="9"/>
      <c r="U11350" s="9"/>
    </row>
    <row r="11351" spans="3:21">
      <c r="C11351" s="9"/>
      <c r="F11351" s="9"/>
      <c r="G11351" s="9"/>
      <c r="I11351" s="9"/>
      <c r="L11351" s="9"/>
      <c r="O11351" s="9"/>
      <c r="P11351" s="9"/>
      <c r="R11351" s="9"/>
      <c r="U11351" s="9"/>
    </row>
    <row r="11352" spans="3:21">
      <c r="C11352" s="9"/>
      <c r="F11352" s="9"/>
      <c r="G11352" s="9"/>
      <c r="I11352" s="9"/>
      <c r="L11352" s="9"/>
      <c r="O11352" s="9"/>
      <c r="P11352" s="9"/>
      <c r="R11352" s="9"/>
      <c r="U11352" s="9"/>
    </row>
    <row r="11353" spans="3:21">
      <c r="C11353" s="9"/>
      <c r="F11353" s="9"/>
      <c r="G11353" s="9"/>
      <c r="I11353" s="9"/>
      <c r="L11353" s="9"/>
      <c r="O11353" s="9"/>
      <c r="P11353" s="9"/>
      <c r="R11353" s="9"/>
      <c r="U11353" s="9"/>
    </row>
    <row r="11354" spans="3:21">
      <c r="C11354" s="9"/>
      <c r="F11354" s="9"/>
      <c r="G11354" s="9"/>
      <c r="I11354" s="9"/>
      <c r="L11354" s="9"/>
      <c r="O11354" s="9"/>
      <c r="P11354" s="9"/>
      <c r="R11354" s="9"/>
      <c r="U11354" s="9"/>
    </row>
    <row r="11355" spans="3:21">
      <c r="C11355" s="9"/>
      <c r="F11355" s="9"/>
      <c r="G11355" s="9"/>
      <c r="I11355" s="9"/>
      <c r="L11355" s="9"/>
      <c r="O11355" s="9"/>
      <c r="P11355" s="9"/>
      <c r="R11355" s="9"/>
      <c r="U11355" s="9"/>
    </row>
    <row r="11356" spans="3:21">
      <c r="C11356" s="9"/>
      <c r="F11356" s="9"/>
      <c r="G11356" s="9"/>
      <c r="I11356" s="9"/>
      <c r="L11356" s="9"/>
      <c r="O11356" s="9"/>
      <c r="P11356" s="9"/>
      <c r="R11356" s="9"/>
      <c r="U11356" s="9"/>
    </row>
    <row r="11357" spans="3:21">
      <c r="C11357" s="9"/>
      <c r="F11357" s="9"/>
      <c r="G11357" s="9"/>
      <c r="I11357" s="9"/>
      <c r="L11357" s="9"/>
      <c r="O11357" s="9"/>
      <c r="P11357" s="9"/>
      <c r="R11357" s="9"/>
      <c r="U11357" s="9"/>
    </row>
    <row r="11358" spans="3:21">
      <c r="C11358" s="9"/>
      <c r="F11358" s="9"/>
      <c r="G11358" s="9"/>
      <c r="I11358" s="9"/>
      <c r="L11358" s="9"/>
      <c r="O11358" s="9"/>
      <c r="P11358" s="9"/>
      <c r="R11358" s="9"/>
      <c r="U11358" s="9"/>
    </row>
    <row r="11359" spans="3:21">
      <c r="C11359" s="9"/>
      <c r="F11359" s="9"/>
      <c r="G11359" s="9"/>
      <c r="I11359" s="9"/>
      <c r="L11359" s="9"/>
      <c r="O11359" s="9"/>
      <c r="P11359" s="9"/>
      <c r="R11359" s="9"/>
      <c r="U11359" s="9"/>
    </row>
    <row r="11360" spans="3:21">
      <c r="C11360" s="9"/>
      <c r="F11360" s="9"/>
      <c r="G11360" s="9"/>
      <c r="I11360" s="9"/>
      <c r="L11360" s="9"/>
      <c r="O11360" s="9"/>
      <c r="P11360" s="9"/>
      <c r="R11360" s="9"/>
      <c r="U11360" s="9"/>
    </row>
    <row r="11361" spans="3:21">
      <c r="C11361" s="9"/>
      <c r="F11361" s="9"/>
      <c r="G11361" s="9"/>
      <c r="I11361" s="9"/>
      <c r="L11361" s="9"/>
      <c r="O11361" s="9"/>
      <c r="P11361" s="9"/>
      <c r="R11361" s="9"/>
      <c r="U11361" s="9"/>
    </row>
    <row r="11362" spans="3:21">
      <c r="C11362" s="9"/>
      <c r="F11362" s="9"/>
      <c r="G11362" s="9"/>
      <c r="I11362" s="9"/>
      <c r="L11362" s="9"/>
      <c r="O11362" s="9"/>
      <c r="P11362" s="9"/>
      <c r="R11362" s="9"/>
      <c r="U11362" s="9"/>
    </row>
    <row r="11363" spans="3:21">
      <c r="C11363" s="9"/>
      <c r="F11363" s="9"/>
      <c r="G11363" s="9"/>
      <c r="I11363" s="9"/>
      <c r="L11363" s="9"/>
      <c r="O11363" s="9"/>
      <c r="P11363" s="9"/>
      <c r="R11363" s="9"/>
      <c r="U11363" s="9"/>
    </row>
    <row r="11364" spans="3:21">
      <c r="C11364" s="9"/>
      <c r="F11364" s="9"/>
      <c r="G11364" s="9"/>
      <c r="I11364" s="9"/>
      <c r="L11364" s="9"/>
      <c r="O11364" s="9"/>
      <c r="P11364" s="9"/>
      <c r="R11364" s="9"/>
      <c r="U11364" s="9"/>
    </row>
    <row r="11365" spans="3:21">
      <c r="C11365" s="9"/>
      <c r="F11365" s="9"/>
      <c r="G11365" s="9"/>
      <c r="I11365" s="9"/>
      <c r="L11365" s="9"/>
      <c r="O11365" s="9"/>
      <c r="P11365" s="9"/>
      <c r="R11365" s="9"/>
      <c r="U11365" s="9"/>
    </row>
    <row r="11366" spans="3:21">
      <c r="C11366" s="9"/>
      <c r="F11366" s="9"/>
      <c r="G11366" s="9"/>
      <c r="I11366" s="9"/>
      <c r="L11366" s="9"/>
      <c r="O11366" s="9"/>
      <c r="P11366" s="9"/>
      <c r="R11366" s="9"/>
      <c r="U11366" s="9"/>
    </row>
    <row r="11367" spans="3:21">
      <c r="C11367" s="9"/>
      <c r="F11367" s="9"/>
      <c r="G11367" s="9"/>
      <c r="I11367" s="9"/>
      <c r="L11367" s="9"/>
      <c r="O11367" s="9"/>
      <c r="P11367" s="9"/>
      <c r="R11367" s="9"/>
      <c r="U11367" s="9"/>
    </row>
    <row r="11368" spans="3:21">
      <c r="C11368" s="9"/>
      <c r="F11368" s="9"/>
      <c r="G11368" s="9"/>
      <c r="I11368" s="9"/>
      <c r="L11368" s="9"/>
      <c r="O11368" s="9"/>
      <c r="P11368" s="9"/>
      <c r="R11368" s="9"/>
      <c r="U11368" s="9"/>
    </row>
    <row r="11369" spans="3:21">
      <c r="C11369" s="9"/>
      <c r="F11369" s="9"/>
      <c r="G11369" s="9"/>
      <c r="I11369" s="9"/>
      <c r="L11369" s="9"/>
      <c r="O11369" s="9"/>
      <c r="P11369" s="9"/>
      <c r="R11369" s="9"/>
      <c r="U11369" s="9"/>
    </row>
    <row r="11370" spans="3:21">
      <c r="C11370" s="9"/>
      <c r="F11370" s="9"/>
      <c r="G11370" s="9"/>
      <c r="I11370" s="9"/>
      <c r="L11370" s="9"/>
      <c r="O11370" s="9"/>
      <c r="P11370" s="9"/>
      <c r="R11370" s="9"/>
      <c r="U11370" s="9"/>
    </row>
    <row r="11371" spans="3:21">
      <c r="C11371" s="9"/>
      <c r="F11371" s="9"/>
      <c r="G11371" s="9"/>
      <c r="I11371" s="9"/>
      <c r="L11371" s="9"/>
      <c r="O11371" s="9"/>
      <c r="P11371" s="9"/>
      <c r="R11371" s="9"/>
      <c r="U11371" s="9"/>
    </row>
    <row r="11372" spans="3:21">
      <c r="C11372" s="9"/>
      <c r="F11372" s="9"/>
      <c r="G11372" s="9"/>
      <c r="I11372" s="9"/>
      <c r="L11372" s="9"/>
      <c r="O11372" s="9"/>
      <c r="P11372" s="9"/>
      <c r="R11372" s="9"/>
      <c r="U11372" s="9"/>
    </row>
    <row r="11373" spans="3:21">
      <c r="C11373" s="9"/>
      <c r="F11373" s="9"/>
      <c r="G11373" s="9"/>
      <c r="I11373" s="9"/>
      <c r="L11373" s="9"/>
      <c r="O11373" s="9"/>
      <c r="P11373" s="9"/>
      <c r="R11373" s="9"/>
      <c r="U11373" s="9"/>
    </row>
    <row r="11374" spans="3:21">
      <c r="C11374" s="9"/>
      <c r="F11374" s="9"/>
      <c r="G11374" s="9"/>
      <c r="I11374" s="9"/>
      <c r="L11374" s="9"/>
      <c r="O11374" s="9"/>
      <c r="P11374" s="9"/>
      <c r="R11374" s="9"/>
      <c r="U11374" s="9"/>
    </row>
    <row r="11375" spans="3:21">
      <c r="C11375" s="9"/>
      <c r="F11375" s="9"/>
      <c r="G11375" s="9"/>
      <c r="I11375" s="9"/>
      <c r="L11375" s="9"/>
      <c r="O11375" s="9"/>
      <c r="P11375" s="9"/>
      <c r="R11375" s="9"/>
      <c r="U11375" s="9"/>
    </row>
    <row r="11376" spans="3:21">
      <c r="C11376" s="9"/>
      <c r="F11376" s="9"/>
      <c r="G11376" s="9"/>
      <c r="I11376" s="9"/>
      <c r="L11376" s="9"/>
      <c r="O11376" s="9"/>
      <c r="P11376" s="9"/>
      <c r="R11376" s="9"/>
      <c r="U11376" s="9"/>
    </row>
    <row r="11377" spans="3:21">
      <c r="C11377" s="9"/>
      <c r="F11377" s="9"/>
      <c r="G11377" s="9"/>
      <c r="I11377" s="9"/>
      <c r="L11377" s="9"/>
      <c r="O11377" s="9"/>
      <c r="P11377" s="9"/>
      <c r="R11377" s="9"/>
      <c r="U11377" s="9"/>
    </row>
    <row r="11378" spans="3:21">
      <c r="C11378" s="9"/>
      <c r="F11378" s="9"/>
      <c r="G11378" s="9"/>
      <c r="I11378" s="9"/>
      <c r="L11378" s="9"/>
      <c r="O11378" s="9"/>
      <c r="P11378" s="9"/>
      <c r="R11378" s="9"/>
      <c r="U11378" s="9"/>
    </row>
    <row r="11379" spans="3:21">
      <c r="C11379" s="9"/>
      <c r="F11379" s="9"/>
      <c r="G11379" s="9"/>
      <c r="I11379" s="9"/>
      <c r="L11379" s="9"/>
      <c r="O11379" s="9"/>
      <c r="P11379" s="9"/>
      <c r="R11379" s="9"/>
      <c r="U11379" s="9"/>
    </row>
    <row r="11380" spans="3:21">
      <c r="C11380" s="9"/>
      <c r="F11380" s="9"/>
      <c r="G11380" s="9"/>
      <c r="I11380" s="9"/>
      <c r="L11380" s="9"/>
      <c r="O11380" s="9"/>
      <c r="P11380" s="9"/>
      <c r="R11380" s="9"/>
      <c r="U11380" s="9"/>
    </row>
    <row r="11381" spans="3:21">
      <c r="C11381" s="9"/>
      <c r="F11381" s="9"/>
      <c r="G11381" s="9"/>
      <c r="I11381" s="9"/>
      <c r="L11381" s="9"/>
      <c r="O11381" s="9"/>
      <c r="P11381" s="9"/>
      <c r="R11381" s="9"/>
      <c r="U11381" s="9"/>
    </row>
    <row r="11382" spans="3:21">
      <c r="C11382" s="9"/>
      <c r="F11382" s="9"/>
      <c r="G11382" s="9"/>
      <c r="I11382" s="9"/>
      <c r="L11382" s="9"/>
      <c r="O11382" s="9"/>
      <c r="P11382" s="9"/>
      <c r="R11382" s="9"/>
      <c r="U11382" s="9"/>
    </row>
    <row r="11383" spans="3:21">
      <c r="C11383" s="9"/>
      <c r="F11383" s="9"/>
      <c r="G11383" s="9"/>
      <c r="I11383" s="9"/>
      <c r="L11383" s="9"/>
      <c r="O11383" s="9"/>
      <c r="P11383" s="9"/>
      <c r="R11383" s="9"/>
      <c r="U11383" s="9"/>
    </row>
    <row r="11384" spans="3:21">
      <c r="C11384" s="9"/>
      <c r="F11384" s="9"/>
      <c r="G11384" s="9"/>
      <c r="I11384" s="9"/>
      <c r="L11384" s="9"/>
      <c r="O11384" s="9"/>
      <c r="P11384" s="9"/>
      <c r="R11384" s="9"/>
      <c r="U11384" s="9"/>
    </row>
    <row r="11385" spans="3:21">
      <c r="C11385" s="9"/>
      <c r="F11385" s="9"/>
      <c r="G11385" s="9"/>
      <c r="I11385" s="9"/>
      <c r="L11385" s="9"/>
      <c r="O11385" s="9"/>
      <c r="P11385" s="9"/>
      <c r="R11385" s="9"/>
      <c r="U11385" s="9"/>
    </row>
    <row r="11386" spans="3:21">
      <c r="C11386" s="9"/>
      <c r="F11386" s="9"/>
      <c r="G11386" s="9"/>
      <c r="I11386" s="9"/>
      <c r="L11386" s="9"/>
      <c r="O11386" s="9"/>
      <c r="P11386" s="9"/>
      <c r="R11386" s="9"/>
      <c r="U11386" s="9"/>
    </row>
    <row r="11387" spans="3:21">
      <c r="C11387" s="9"/>
      <c r="F11387" s="9"/>
      <c r="G11387" s="9"/>
      <c r="I11387" s="9"/>
      <c r="L11387" s="9"/>
      <c r="O11387" s="9"/>
      <c r="P11387" s="9"/>
      <c r="R11387" s="9"/>
      <c r="U11387" s="9"/>
    </row>
    <row r="11388" spans="3:21">
      <c r="C11388" s="9"/>
      <c r="F11388" s="9"/>
      <c r="G11388" s="9"/>
      <c r="I11388" s="9"/>
      <c r="L11388" s="9"/>
      <c r="O11388" s="9"/>
      <c r="P11388" s="9"/>
      <c r="R11388" s="9"/>
      <c r="U11388" s="9"/>
    </row>
    <row r="11389" spans="3:21">
      <c r="C11389" s="9"/>
      <c r="F11389" s="9"/>
      <c r="G11389" s="9"/>
      <c r="I11389" s="9"/>
      <c r="L11389" s="9"/>
      <c r="O11389" s="9"/>
      <c r="P11389" s="9"/>
      <c r="R11389" s="9"/>
      <c r="U11389" s="9"/>
    </row>
    <row r="11390" spans="3:21">
      <c r="C11390" s="9"/>
      <c r="F11390" s="9"/>
      <c r="G11390" s="9"/>
      <c r="I11390" s="9"/>
      <c r="L11390" s="9"/>
      <c r="O11390" s="9"/>
      <c r="P11390" s="9"/>
      <c r="R11390" s="9"/>
      <c r="U11390" s="9"/>
    </row>
    <row r="11391" spans="3:21">
      <c r="C11391" s="9"/>
      <c r="F11391" s="9"/>
      <c r="G11391" s="9"/>
      <c r="I11391" s="9"/>
      <c r="L11391" s="9"/>
      <c r="O11391" s="9"/>
      <c r="P11391" s="9"/>
      <c r="R11391" s="9"/>
      <c r="U11391" s="9"/>
    </row>
    <row r="11392" spans="3:21">
      <c r="C11392" s="9"/>
      <c r="F11392" s="9"/>
      <c r="G11392" s="9"/>
      <c r="I11392" s="9"/>
      <c r="L11392" s="9"/>
      <c r="O11392" s="9"/>
      <c r="P11392" s="9"/>
      <c r="R11392" s="9"/>
      <c r="U11392" s="9"/>
    </row>
    <row r="11393" spans="3:21">
      <c r="C11393" s="9"/>
      <c r="F11393" s="9"/>
      <c r="G11393" s="9"/>
      <c r="I11393" s="9"/>
      <c r="L11393" s="9"/>
      <c r="O11393" s="9"/>
      <c r="P11393" s="9"/>
      <c r="R11393" s="9"/>
      <c r="U11393" s="9"/>
    </row>
    <row r="11394" spans="3:21">
      <c r="C11394" s="9"/>
      <c r="F11394" s="9"/>
      <c r="G11394" s="9"/>
      <c r="I11394" s="9"/>
      <c r="L11394" s="9"/>
      <c r="O11394" s="9"/>
      <c r="P11394" s="9"/>
      <c r="R11394" s="9"/>
      <c r="U11394" s="9"/>
    </row>
    <row r="11395" spans="3:21">
      <c r="C11395" s="9"/>
      <c r="F11395" s="9"/>
      <c r="G11395" s="9"/>
      <c r="I11395" s="9"/>
      <c r="L11395" s="9"/>
      <c r="O11395" s="9"/>
      <c r="P11395" s="9"/>
      <c r="R11395" s="9"/>
      <c r="U11395" s="9"/>
    </row>
    <row r="11396" spans="3:21">
      <c r="C11396" s="9"/>
      <c r="F11396" s="9"/>
      <c r="G11396" s="9"/>
      <c r="I11396" s="9"/>
      <c r="L11396" s="9"/>
      <c r="O11396" s="9"/>
      <c r="P11396" s="9"/>
      <c r="R11396" s="9"/>
      <c r="U11396" s="9"/>
    </row>
    <row r="11397" spans="3:21">
      <c r="C11397" s="9"/>
      <c r="F11397" s="9"/>
      <c r="G11397" s="9"/>
      <c r="I11397" s="9"/>
      <c r="L11397" s="9"/>
      <c r="O11397" s="9"/>
      <c r="P11397" s="9"/>
      <c r="R11397" s="9"/>
      <c r="U11397" s="9"/>
    </row>
    <row r="11398" spans="3:21">
      <c r="C11398" s="9"/>
      <c r="F11398" s="9"/>
      <c r="G11398" s="9"/>
      <c r="I11398" s="9"/>
      <c r="L11398" s="9"/>
      <c r="O11398" s="9"/>
      <c r="P11398" s="9"/>
      <c r="R11398" s="9"/>
      <c r="U11398" s="9"/>
    </row>
    <row r="11399" spans="3:21">
      <c r="C11399" s="9"/>
      <c r="F11399" s="9"/>
      <c r="G11399" s="9"/>
      <c r="I11399" s="9"/>
      <c r="L11399" s="9"/>
      <c r="O11399" s="9"/>
      <c r="P11399" s="9"/>
      <c r="R11399" s="9"/>
      <c r="U11399" s="9"/>
    </row>
    <row r="11400" spans="3:21">
      <c r="C11400" s="9"/>
      <c r="F11400" s="9"/>
      <c r="G11400" s="9"/>
      <c r="I11400" s="9"/>
      <c r="L11400" s="9"/>
      <c r="O11400" s="9"/>
      <c r="P11400" s="9"/>
      <c r="R11400" s="9"/>
      <c r="U11400" s="9"/>
    </row>
    <row r="11401" spans="3:21">
      <c r="C11401" s="9"/>
      <c r="F11401" s="9"/>
      <c r="G11401" s="9"/>
      <c r="I11401" s="9"/>
      <c r="L11401" s="9"/>
      <c r="O11401" s="9"/>
      <c r="P11401" s="9"/>
      <c r="R11401" s="9"/>
      <c r="U11401" s="9"/>
    </row>
    <row r="11402" spans="3:21">
      <c r="C11402" s="9"/>
      <c r="F11402" s="9"/>
      <c r="G11402" s="9"/>
      <c r="I11402" s="9"/>
      <c r="L11402" s="9"/>
      <c r="O11402" s="9"/>
      <c r="P11402" s="9"/>
      <c r="R11402" s="9"/>
      <c r="U11402" s="9"/>
    </row>
    <row r="11403" spans="3:21">
      <c r="C11403" s="9"/>
      <c r="F11403" s="9"/>
      <c r="G11403" s="9"/>
      <c r="I11403" s="9"/>
      <c r="L11403" s="9"/>
      <c r="O11403" s="9"/>
      <c r="P11403" s="9"/>
      <c r="R11403" s="9"/>
      <c r="U11403" s="9"/>
    </row>
    <row r="11404" spans="3:21">
      <c r="C11404" s="9"/>
      <c r="F11404" s="9"/>
      <c r="G11404" s="9"/>
      <c r="I11404" s="9"/>
      <c r="L11404" s="9"/>
      <c r="O11404" s="9"/>
      <c r="P11404" s="9"/>
      <c r="R11404" s="9"/>
      <c r="U11404" s="9"/>
    </row>
    <row r="11405" spans="3:21">
      <c r="C11405" s="9"/>
      <c r="F11405" s="9"/>
      <c r="G11405" s="9"/>
      <c r="I11405" s="9"/>
      <c r="L11405" s="9"/>
      <c r="O11405" s="9"/>
      <c r="P11405" s="9"/>
      <c r="R11405" s="9"/>
      <c r="U11405" s="9"/>
    </row>
    <row r="11406" spans="3:21">
      <c r="C11406" s="9"/>
      <c r="F11406" s="9"/>
      <c r="G11406" s="9"/>
      <c r="I11406" s="9"/>
      <c r="L11406" s="9"/>
      <c r="O11406" s="9"/>
      <c r="P11406" s="9"/>
      <c r="R11406" s="9"/>
      <c r="U11406" s="9"/>
    </row>
    <row r="11407" spans="3:21">
      <c r="C11407" s="9"/>
      <c r="F11407" s="9"/>
      <c r="G11407" s="9"/>
      <c r="I11407" s="9"/>
      <c r="L11407" s="9"/>
      <c r="O11407" s="9"/>
      <c r="P11407" s="9"/>
      <c r="R11407" s="9"/>
      <c r="U11407" s="9"/>
    </row>
    <row r="11408" spans="3:21">
      <c r="C11408" s="9"/>
      <c r="F11408" s="9"/>
      <c r="G11408" s="9"/>
      <c r="I11408" s="9"/>
      <c r="L11408" s="9"/>
      <c r="O11408" s="9"/>
      <c r="P11408" s="9"/>
      <c r="R11408" s="9"/>
      <c r="U11408" s="9"/>
    </row>
    <row r="11409" spans="3:21">
      <c r="C11409" s="9"/>
      <c r="F11409" s="9"/>
      <c r="G11409" s="9"/>
      <c r="I11409" s="9"/>
      <c r="L11409" s="9"/>
      <c r="O11409" s="9"/>
      <c r="P11409" s="9"/>
      <c r="R11409" s="9"/>
      <c r="U11409" s="9"/>
    </row>
    <row r="11410" spans="3:21">
      <c r="C11410" s="9"/>
      <c r="F11410" s="9"/>
      <c r="G11410" s="9"/>
      <c r="I11410" s="9"/>
      <c r="L11410" s="9"/>
      <c r="O11410" s="9"/>
      <c r="P11410" s="9"/>
      <c r="R11410" s="9"/>
      <c r="U11410" s="9"/>
    </row>
    <row r="11411" spans="3:21">
      <c r="C11411" s="9"/>
      <c r="F11411" s="9"/>
      <c r="G11411" s="9"/>
      <c r="I11411" s="9"/>
      <c r="L11411" s="9"/>
      <c r="O11411" s="9"/>
      <c r="P11411" s="9"/>
      <c r="R11411" s="9"/>
      <c r="U11411" s="9"/>
    </row>
    <row r="11412" spans="3:21">
      <c r="C11412" s="9"/>
      <c r="F11412" s="9"/>
      <c r="G11412" s="9"/>
      <c r="I11412" s="9"/>
      <c r="L11412" s="9"/>
      <c r="O11412" s="9"/>
      <c r="P11412" s="9"/>
      <c r="R11412" s="9"/>
      <c r="U11412" s="9"/>
    </row>
    <row r="11413" spans="3:21">
      <c r="C11413" s="9"/>
      <c r="F11413" s="9"/>
      <c r="G11413" s="9"/>
      <c r="I11413" s="9"/>
      <c r="L11413" s="9"/>
      <c r="O11413" s="9"/>
      <c r="P11413" s="9"/>
      <c r="R11413" s="9"/>
      <c r="U11413" s="9"/>
    </row>
    <row r="11414" spans="3:21">
      <c r="C11414" s="9"/>
      <c r="F11414" s="9"/>
      <c r="G11414" s="9"/>
      <c r="I11414" s="9"/>
      <c r="L11414" s="9"/>
      <c r="O11414" s="9"/>
      <c r="P11414" s="9"/>
      <c r="R11414" s="9"/>
      <c r="U11414" s="9"/>
    </row>
    <row r="11415" spans="3:21">
      <c r="C11415" s="9"/>
      <c r="F11415" s="9"/>
      <c r="G11415" s="9"/>
      <c r="I11415" s="9"/>
      <c r="L11415" s="9"/>
      <c r="O11415" s="9"/>
      <c r="P11415" s="9"/>
      <c r="R11415" s="9"/>
      <c r="U11415" s="9"/>
    </row>
    <row r="11416" spans="3:21">
      <c r="C11416" s="9"/>
      <c r="F11416" s="9"/>
      <c r="G11416" s="9"/>
      <c r="I11416" s="9"/>
      <c r="L11416" s="9"/>
      <c r="O11416" s="9"/>
      <c r="P11416" s="9"/>
      <c r="R11416" s="9"/>
      <c r="U11416" s="9"/>
    </row>
    <row r="11417" spans="3:21">
      <c r="C11417" s="9"/>
      <c r="F11417" s="9"/>
      <c r="G11417" s="9"/>
      <c r="I11417" s="9"/>
      <c r="L11417" s="9"/>
      <c r="O11417" s="9"/>
      <c r="P11417" s="9"/>
      <c r="R11417" s="9"/>
      <c r="U11417" s="9"/>
    </row>
    <row r="11418" spans="3:21">
      <c r="C11418" s="9"/>
      <c r="F11418" s="9"/>
      <c r="G11418" s="9"/>
      <c r="I11418" s="9"/>
      <c r="L11418" s="9"/>
      <c r="O11418" s="9"/>
      <c r="P11418" s="9"/>
      <c r="R11418" s="9"/>
      <c r="U11418" s="9"/>
    </row>
    <row r="11419" spans="3:21">
      <c r="C11419" s="9"/>
      <c r="F11419" s="9"/>
      <c r="G11419" s="9"/>
      <c r="I11419" s="9"/>
      <c r="L11419" s="9"/>
      <c r="O11419" s="9"/>
      <c r="P11419" s="9"/>
      <c r="R11419" s="9"/>
      <c r="U11419" s="9"/>
    </row>
    <row r="11420" spans="3:21">
      <c r="C11420" s="9"/>
      <c r="F11420" s="9"/>
      <c r="G11420" s="9"/>
      <c r="I11420" s="9"/>
      <c r="L11420" s="9"/>
      <c r="O11420" s="9"/>
      <c r="P11420" s="9"/>
      <c r="R11420" s="9"/>
      <c r="U11420" s="9"/>
    </row>
    <row r="11421" spans="3:21">
      <c r="C11421" s="9"/>
      <c r="F11421" s="9"/>
      <c r="G11421" s="9"/>
      <c r="I11421" s="9"/>
      <c r="L11421" s="9"/>
      <c r="O11421" s="9"/>
      <c r="P11421" s="9"/>
      <c r="R11421" s="9"/>
      <c r="U11421" s="9"/>
    </row>
    <row r="11422" spans="3:21">
      <c r="C11422" s="9"/>
      <c r="F11422" s="9"/>
      <c r="G11422" s="9"/>
      <c r="I11422" s="9"/>
      <c r="L11422" s="9"/>
      <c r="O11422" s="9"/>
      <c r="P11422" s="9"/>
      <c r="R11422" s="9"/>
      <c r="U11422" s="9"/>
    </row>
    <row r="11423" spans="3:21">
      <c r="C11423" s="9"/>
      <c r="F11423" s="9"/>
      <c r="G11423" s="9"/>
      <c r="I11423" s="9"/>
      <c r="L11423" s="9"/>
      <c r="O11423" s="9"/>
      <c r="P11423" s="9"/>
      <c r="R11423" s="9"/>
      <c r="U11423" s="9"/>
    </row>
    <row r="11424" spans="3:21">
      <c r="C11424" s="9"/>
      <c r="F11424" s="9"/>
      <c r="G11424" s="9"/>
      <c r="I11424" s="9"/>
      <c r="L11424" s="9"/>
      <c r="O11424" s="9"/>
      <c r="P11424" s="9"/>
      <c r="R11424" s="9"/>
      <c r="U11424" s="9"/>
    </row>
    <row r="11425" spans="3:21">
      <c r="C11425" s="9"/>
      <c r="F11425" s="9"/>
      <c r="G11425" s="9"/>
      <c r="I11425" s="9"/>
      <c r="L11425" s="9"/>
      <c r="O11425" s="9"/>
      <c r="P11425" s="9"/>
      <c r="R11425" s="9"/>
      <c r="U11425" s="9"/>
    </row>
    <row r="11426" spans="3:21">
      <c r="C11426" s="9"/>
      <c r="F11426" s="9"/>
      <c r="G11426" s="9"/>
      <c r="I11426" s="9"/>
      <c r="L11426" s="9"/>
      <c r="O11426" s="9"/>
      <c r="P11426" s="9"/>
      <c r="R11426" s="9"/>
      <c r="U11426" s="9"/>
    </row>
    <row r="11427" spans="3:21">
      <c r="C11427" s="9"/>
      <c r="F11427" s="9"/>
      <c r="G11427" s="9"/>
      <c r="I11427" s="9"/>
      <c r="L11427" s="9"/>
      <c r="O11427" s="9"/>
      <c r="P11427" s="9"/>
      <c r="R11427" s="9"/>
      <c r="U11427" s="9"/>
    </row>
    <row r="11428" spans="3:21">
      <c r="C11428" s="9"/>
      <c r="F11428" s="9"/>
      <c r="G11428" s="9"/>
      <c r="I11428" s="9"/>
      <c r="L11428" s="9"/>
      <c r="O11428" s="9"/>
      <c r="P11428" s="9"/>
      <c r="R11428" s="9"/>
      <c r="U11428" s="9"/>
    </row>
    <row r="11429" spans="3:21">
      <c r="C11429" s="9"/>
      <c r="F11429" s="9"/>
      <c r="G11429" s="9"/>
      <c r="I11429" s="9"/>
      <c r="L11429" s="9"/>
      <c r="O11429" s="9"/>
      <c r="P11429" s="9"/>
      <c r="R11429" s="9"/>
      <c r="U11429" s="9"/>
    </row>
    <row r="11430" spans="3:21">
      <c r="C11430" s="9"/>
      <c r="F11430" s="9"/>
      <c r="G11430" s="9"/>
      <c r="I11430" s="9"/>
      <c r="L11430" s="9"/>
      <c r="O11430" s="9"/>
      <c r="P11430" s="9"/>
      <c r="R11430" s="9"/>
      <c r="U11430" s="9"/>
    </row>
    <row r="11431" spans="3:21">
      <c r="C11431" s="9"/>
      <c r="F11431" s="9"/>
      <c r="G11431" s="9"/>
      <c r="I11431" s="9"/>
      <c r="L11431" s="9"/>
      <c r="O11431" s="9"/>
      <c r="P11431" s="9"/>
      <c r="R11431" s="9"/>
      <c r="U11431" s="9"/>
    </row>
    <row r="11432" spans="3:21">
      <c r="C11432" s="9"/>
      <c r="F11432" s="9"/>
      <c r="G11432" s="9"/>
      <c r="I11432" s="9"/>
      <c r="L11432" s="9"/>
      <c r="O11432" s="9"/>
      <c r="P11432" s="9"/>
      <c r="R11432" s="9"/>
      <c r="U11432" s="9"/>
    </row>
    <row r="11433" spans="3:21">
      <c r="C11433" s="9"/>
      <c r="F11433" s="9"/>
      <c r="G11433" s="9"/>
      <c r="I11433" s="9"/>
      <c r="L11433" s="9"/>
      <c r="O11433" s="9"/>
      <c r="P11433" s="9"/>
      <c r="R11433" s="9"/>
      <c r="U11433" s="9"/>
    </row>
    <row r="11434" spans="3:21">
      <c r="C11434" s="9"/>
      <c r="F11434" s="9"/>
      <c r="G11434" s="9"/>
      <c r="I11434" s="9"/>
      <c r="L11434" s="9"/>
      <c r="O11434" s="9"/>
      <c r="P11434" s="9"/>
      <c r="R11434" s="9"/>
      <c r="U11434" s="9"/>
    </row>
    <row r="11435" spans="3:21">
      <c r="C11435" s="9"/>
      <c r="F11435" s="9"/>
      <c r="G11435" s="9"/>
      <c r="I11435" s="9"/>
      <c r="L11435" s="9"/>
      <c r="O11435" s="9"/>
      <c r="P11435" s="9"/>
      <c r="R11435" s="9"/>
      <c r="U11435" s="9"/>
    </row>
    <row r="11436" spans="3:21">
      <c r="C11436" s="9"/>
      <c r="F11436" s="9"/>
      <c r="G11436" s="9"/>
      <c r="I11436" s="9"/>
      <c r="L11436" s="9"/>
      <c r="O11436" s="9"/>
      <c r="P11436" s="9"/>
      <c r="R11436" s="9"/>
      <c r="U11436" s="9"/>
    </row>
    <row r="11437" spans="3:21">
      <c r="C11437" s="9"/>
      <c r="F11437" s="9"/>
      <c r="G11437" s="9"/>
      <c r="I11437" s="9"/>
      <c r="L11437" s="9"/>
      <c r="O11437" s="9"/>
      <c r="P11437" s="9"/>
      <c r="R11437" s="9"/>
      <c r="U11437" s="9"/>
    </row>
    <row r="11438" spans="3:21">
      <c r="C11438" s="9"/>
      <c r="F11438" s="9"/>
      <c r="G11438" s="9"/>
      <c r="I11438" s="9"/>
      <c r="L11438" s="9"/>
      <c r="O11438" s="9"/>
      <c r="P11438" s="9"/>
      <c r="R11438" s="9"/>
      <c r="U11438" s="9"/>
    </row>
    <row r="11439" spans="3:21">
      <c r="C11439" s="9"/>
      <c r="F11439" s="9"/>
      <c r="G11439" s="9"/>
      <c r="I11439" s="9"/>
      <c r="L11439" s="9"/>
      <c r="O11439" s="9"/>
      <c r="P11439" s="9"/>
      <c r="R11439" s="9"/>
      <c r="U11439" s="9"/>
    </row>
    <row r="11440" spans="3:21">
      <c r="C11440" s="9"/>
      <c r="F11440" s="9"/>
      <c r="G11440" s="9"/>
      <c r="I11440" s="9"/>
      <c r="L11440" s="9"/>
      <c r="O11440" s="9"/>
      <c r="P11440" s="9"/>
      <c r="R11440" s="9"/>
      <c r="U11440" s="9"/>
    </row>
    <row r="11441" spans="3:21">
      <c r="C11441" s="9"/>
      <c r="F11441" s="9"/>
      <c r="G11441" s="9"/>
      <c r="I11441" s="9"/>
      <c r="L11441" s="9"/>
      <c r="O11441" s="9"/>
      <c r="P11441" s="9"/>
      <c r="R11441" s="9"/>
      <c r="U11441" s="9"/>
    </row>
    <row r="11442" spans="3:21">
      <c r="C11442" s="9"/>
      <c r="F11442" s="9"/>
      <c r="G11442" s="9"/>
      <c r="I11442" s="9"/>
      <c r="L11442" s="9"/>
      <c r="O11442" s="9"/>
      <c r="P11442" s="9"/>
      <c r="R11442" s="9"/>
      <c r="U11442" s="9"/>
    </row>
    <row r="11443" spans="3:21">
      <c r="C11443" s="9"/>
      <c r="F11443" s="9"/>
      <c r="G11443" s="9"/>
      <c r="I11443" s="9"/>
      <c r="L11443" s="9"/>
      <c r="O11443" s="9"/>
      <c r="P11443" s="9"/>
      <c r="R11443" s="9"/>
      <c r="U11443" s="9"/>
    </row>
    <row r="11444" spans="3:21">
      <c r="C11444" s="9"/>
      <c r="F11444" s="9"/>
      <c r="G11444" s="9"/>
      <c r="I11444" s="9"/>
      <c r="L11444" s="9"/>
      <c r="O11444" s="9"/>
      <c r="P11444" s="9"/>
      <c r="R11444" s="9"/>
      <c r="U11444" s="9"/>
    </row>
    <row r="11445" spans="3:21">
      <c r="C11445" s="9"/>
      <c r="F11445" s="9"/>
      <c r="G11445" s="9"/>
      <c r="I11445" s="9"/>
      <c r="L11445" s="9"/>
      <c r="O11445" s="9"/>
      <c r="P11445" s="9"/>
      <c r="R11445" s="9"/>
      <c r="U11445" s="9"/>
    </row>
    <row r="11446" spans="3:21">
      <c r="C11446" s="9"/>
      <c r="F11446" s="9"/>
      <c r="G11446" s="9"/>
      <c r="I11446" s="9"/>
      <c r="L11446" s="9"/>
      <c r="O11446" s="9"/>
      <c r="P11446" s="9"/>
      <c r="R11446" s="9"/>
      <c r="U11446" s="9"/>
    </row>
    <row r="11447" spans="3:21">
      <c r="C11447" s="9"/>
      <c r="F11447" s="9"/>
      <c r="G11447" s="9"/>
      <c r="I11447" s="9"/>
      <c r="L11447" s="9"/>
      <c r="O11447" s="9"/>
      <c r="P11447" s="9"/>
      <c r="R11447" s="9"/>
      <c r="U11447" s="9"/>
    </row>
    <row r="11448" spans="3:21">
      <c r="C11448" s="9"/>
      <c r="F11448" s="9"/>
      <c r="G11448" s="9"/>
      <c r="I11448" s="9"/>
      <c r="L11448" s="9"/>
      <c r="O11448" s="9"/>
      <c r="P11448" s="9"/>
      <c r="R11448" s="9"/>
      <c r="U11448" s="9"/>
    </row>
    <row r="11449" spans="3:21">
      <c r="C11449" s="9"/>
      <c r="F11449" s="9"/>
      <c r="G11449" s="9"/>
      <c r="I11449" s="9"/>
      <c r="L11449" s="9"/>
      <c r="O11449" s="9"/>
      <c r="P11449" s="9"/>
      <c r="R11449" s="9"/>
      <c r="U11449" s="9"/>
    </row>
    <row r="11450" spans="3:21">
      <c r="C11450" s="9"/>
      <c r="F11450" s="9"/>
      <c r="G11450" s="9"/>
      <c r="I11450" s="9"/>
      <c r="L11450" s="9"/>
      <c r="O11450" s="9"/>
      <c r="P11450" s="9"/>
      <c r="R11450" s="9"/>
      <c r="U11450" s="9"/>
    </row>
    <row r="11451" spans="3:21">
      <c r="C11451" s="9"/>
      <c r="F11451" s="9"/>
      <c r="G11451" s="9"/>
      <c r="I11451" s="9"/>
      <c r="L11451" s="9"/>
      <c r="O11451" s="9"/>
      <c r="P11451" s="9"/>
      <c r="R11451" s="9"/>
      <c r="U11451" s="9"/>
    </row>
    <row r="11452" spans="3:21">
      <c r="C11452" s="9"/>
      <c r="F11452" s="9"/>
      <c r="G11452" s="9"/>
      <c r="I11452" s="9"/>
      <c r="L11452" s="9"/>
      <c r="O11452" s="9"/>
      <c r="P11452" s="9"/>
      <c r="R11452" s="9"/>
      <c r="U11452" s="9"/>
    </row>
    <row r="11453" spans="3:21">
      <c r="C11453" s="9"/>
      <c r="F11453" s="9"/>
      <c r="G11453" s="9"/>
      <c r="I11453" s="9"/>
      <c r="L11453" s="9"/>
      <c r="O11453" s="9"/>
      <c r="P11453" s="9"/>
      <c r="R11453" s="9"/>
      <c r="U11453" s="9"/>
    </row>
    <row r="11454" spans="3:21">
      <c r="C11454" s="9"/>
      <c r="F11454" s="9"/>
      <c r="G11454" s="9"/>
      <c r="I11454" s="9"/>
      <c r="L11454" s="9"/>
      <c r="O11454" s="9"/>
      <c r="P11454" s="9"/>
      <c r="R11454" s="9"/>
      <c r="U11454" s="9"/>
    </row>
    <row r="11455" spans="3:21">
      <c r="C11455" s="9"/>
      <c r="F11455" s="9"/>
      <c r="G11455" s="9"/>
      <c r="I11455" s="9"/>
      <c r="L11455" s="9"/>
      <c r="O11455" s="9"/>
      <c r="P11455" s="9"/>
      <c r="R11455" s="9"/>
      <c r="U11455" s="9"/>
    </row>
    <row r="11456" spans="3:21">
      <c r="C11456" s="9"/>
      <c r="F11456" s="9"/>
      <c r="G11456" s="9"/>
      <c r="I11456" s="9"/>
      <c r="L11456" s="9"/>
      <c r="O11456" s="9"/>
      <c r="P11456" s="9"/>
      <c r="R11456" s="9"/>
      <c r="U11456" s="9"/>
    </row>
    <row r="11457" spans="3:21">
      <c r="C11457" s="9"/>
      <c r="F11457" s="9"/>
      <c r="G11457" s="9"/>
      <c r="I11457" s="9"/>
      <c r="L11457" s="9"/>
      <c r="O11457" s="9"/>
      <c r="P11457" s="9"/>
      <c r="R11457" s="9"/>
      <c r="U11457" s="9"/>
    </row>
    <row r="11458" spans="3:21">
      <c r="C11458" s="9"/>
      <c r="F11458" s="9"/>
      <c r="G11458" s="9"/>
      <c r="I11458" s="9"/>
      <c r="L11458" s="9"/>
      <c r="O11458" s="9"/>
      <c r="P11458" s="9"/>
      <c r="R11458" s="9"/>
      <c r="U11458" s="9"/>
    </row>
    <row r="11459" spans="3:21">
      <c r="C11459" s="9"/>
      <c r="F11459" s="9"/>
      <c r="G11459" s="9"/>
      <c r="I11459" s="9"/>
      <c r="L11459" s="9"/>
      <c r="O11459" s="9"/>
      <c r="P11459" s="9"/>
      <c r="R11459" s="9"/>
      <c r="U11459" s="9"/>
    </row>
    <row r="11460" spans="3:21">
      <c r="C11460" s="9"/>
      <c r="F11460" s="9"/>
      <c r="G11460" s="9"/>
      <c r="I11460" s="9"/>
      <c r="L11460" s="9"/>
      <c r="O11460" s="9"/>
      <c r="P11460" s="9"/>
      <c r="R11460" s="9"/>
      <c r="U11460" s="9"/>
    </row>
    <row r="11461" spans="3:21">
      <c r="C11461" s="9"/>
      <c r="F11461" s="9"/>
      <c r="G11461" s="9"/>
      <c r="I11461" s="9"/>
      <c r="L11461" s="9"/>
      <c r="O11461" s="9"/>
      <c r="P11461" s="9"/>
      <c r="R11461" s="9"/>
      <c r="U11461" s="9"/>
    </row>
    <row r="11462" spans="3:21">
      <c r="C11462" s="9"/>
      <c r="F11462" s="9"/>
      <c r="G11462" s="9"/>
      <c r="I11462" s="9"/>
      <c r="L11462" s="9"/>
      <c r="O11462" s="9"/>
      <c r="P11462" s="9"/>
      <c r="R11462" s="9"/>
      <c r="U11462" s="9"/>
    </row>
    <row r="11463" spans="3:21">
      <c r="C11463" s="9"/>
      <c r="F11463" s="9"/>
      <c r="G11463" s="9"/>
      <c r="I11463" s="9"/>
      <c r="L11463" s="9"/>
      <c r="O11463" s="9"/>
      <c r="P11463" s="9"/>
      <c r="R11463" s="9"/>
      <c r="U11463" s="9"/>
    </row>
    <row r="11464" spans="3:21">
      <c r="C11464" s="9"/>
      <c r="F11464" s="9"/>
      <c r="G11464" s="9"/>
      <c r="I11464" s="9"/>
      <c r="L11464" s="9"/>
      <c r="O11464" s="9"/>
      <c r="P11464" s="9"/>
      <c r="R11464" s="9"/>
      <c r="U11464" s="9"/>
    </row>
    <row r="11465" spans="3:21">
      <c r="C11465" s="9"/>
      <c r="F11465" s="9"/>
      <c r="G11465" s="9"/>
      <c r="I11465" s="9"/>
      <c r="L11465" s="9"/>
      <c r="O11465" s="9"/>
      <c r="P11465" s="9"/>
      <c r="R11465" s="9"/>
      <c r="U11465" s="9"/>
    </row>
    <row r="11466" spans="3:21">
      <c r="C11466" s="9"/>
      <c r="F11466" s="9"/>
      <c r="G11466" s="9"/>
      <c r="I11466" s="9"/>
      <c r="L11466" s="9"/>
      <c r="O11466" s="9"/>
      <c r="P11466" s="9"/>
      <c r="R11466" s="9"/>
      <c r="U11466" s="9"/>
    </row>
    <row r="11467" spans="3:21">
      <c r="C11467" s="9"/>
      <c r="F11467" s="9"/>
      <c r="G11467" s="9"/>
      <c r="I11467" s="9"/>
      <c r="L11467" s="9"/>
      <c r="O11467" s="9"/>
      <c r="P11467" s="9"/>
      <c r="R11467" s="9"/>
      <c r="U11467" s="9"/>
    </row>
    <row r="11468" spans="3:21">
      <c r="C11468" s="9"/>
      <c r="F11468" s="9"/>
      <c r="G11468" s="9"/>
      <c r="I11468" s="9"/>
      <c r="L11468" s="9"/>
      <c r="O11468" s="9"/>
      <c r="P11468" s="9"/>
      <c r="R11468" s="9"/>
      <c r="U11468" s="9"/>
    </row>
    <row r="11469" spans="3:21">
      <c r="C11469" s="9"/>
      <c r="F11469" s="9"/>
      <c r="G11469" s="9"/>
      <c r="I11469" s="9"/>
      <c r="L11469" s="9"/>
      <c r="O11469" s="9"/>
      <c r="P11469" s="9"/>
      <c r="R11469" s="9"/>
      <c r="U11469" s="9"/>
    </row>
    <row r="11470" spans="3:21">
      <c r="C11470" s="9"/>
      <c r="F11470" s="9"/>
      <c r="G11470" s="9"/>
      <c r="I11470" s="9"/>
      <c r="L11470" s="9"/>
      <c r="O11470" s="9"/>
      <c r="P11470" s="9"/>
      <c r="R11470" s="9"/>
      <c r="U11470" s="9"/>
    </row>
    <row r="11471" spans="3:21">
      <c r="C11471" s="9"/>
      <c r="F11471" s="9"/>
      <c r="G11471" s="9"/>
      <c r="I11471" s="9"/>
      <c r="L11471" s="9"/>
      <c r="O11471" s="9"/>
      <c r="P11471" s="9"/>
      <c r="R11471" s="9"/>
      <c r="U11471" s="9"/>
    </row>
    <row r="11472" spans="3:21">
      <c r="C11472" s="9"/>
      <c r="F11472" s="9"/>
      <c r="G11472" s="9"/>
      <c r="I11472" s="9"/>
      <c r="L11472" s="9"/>
      <c r="O11472" s="9"/>
      <c r="P11472" s="9"/>
      <c r="R11472" s="9"/>
      <c r="U11472" s="9"/>
    </row>
    <row r="11473" spans="3:21">
      <c r="C11473" s="9"/>
      <c r="F11473" s="9"/>
      <c r="G11473" s="9"/>
      <c r="I11473" s="9"/>
      <c r="L11473" s="9"/>
      <c r="O11473" s="9"/>
      <c r="P11473" s="9"/>
      <c r="R11473" s="9"/>
      <c r="U11473" s="9"/>
    </row>
    <row r="11474" spans="3:21">
      <c r="C11474" s="9"/>
      <c r="F11474" s="9"/>
      <c r="G11474" s="9"/>
      <c r="I11474" s="9"/>
      <c r="L11474" s="9"/>
      <c r="O11474" s="9"/>
      <c r="P11474" s="9"/>
      <c r="R11474" s="9"/>
      <c r="U11474" s="9"/>
    </row>
    <row r="11475" spans="3:21">
      <c r="C11475" s="9"/>
      <c r="F11475" s="9"/>
      <c r="G11475" s="9"/>
      <c r="I11475" s="9"/>
      <c r="L11475" s="9"/>
      <c r="O11475" s="9"/>
      <c r="P11475" s="9"/>
      <c r="R11475" s="9"/>
      <c r="U11475" s="9"/>
    </row>
    <row r="11476" spans="3:21">
      <c r="C11476" s="9"/>
      <c r="F11476" s="9"/>
      <c r="G11476" s="9"/>
      <c r="I11476" s="9"/>
      <c r="L11476" s="9"/>
      <c r="O11476" s="9"/>
      <c r="P11476" s="9"/>
      <c r="R11476" s="9"/>
      <c r="U11476" s="9"/>
    </row>
    <row r="11477" spans="3:21">
      <c r="C11477" s="9"/>
      <c r="F11477" s="9"/>
      <c r="G11477" s="9"/>
      <c r="I11477" s="9"/>
      <c r="L11477" s="9"/>
      <c r="O11477" s="9"/>
      <c r="P11477" s="9"/>
      <c r="R11477" s="9"/>
      <c r="U11477" s="9"/>
    </row>
    <row r="11478" spans="3:21">
      <c r="C11478" s="9"/>
      <c r="F11478" s="9"/>
      <c r="G11478" s="9"/>
      <c r="I11478" s="9"/>
      <c r="L11478" s="9"/>
      <c r="O11478" s="9"/>
      <c r="P11478" s="9"/>
      <c r="R11478" s="9"/>
      <c r="U11478" s="9"/>
    </row>
    <row r="11479" spans="3:21">
      <c r="C11479" s="9"/>
      <c r="F11479" s="9"/>
      <c r="G11479" s="9"/>
      <c r="I11479" s="9"/>
      <c r="L11479" s="9"/>
      <c r="O11479" s="9"/>
      <c r="P11479" s="9"/>
      <c r="R11479" s="9"/>
      <c r="U11479" s="9"/>
    </row>
    <row r="11480" spans="3:21">
      <c r="C11480" s="9"/>
      <c r="F11480" s="9"/>
      <c r="G11480" s="9"/>
      <c r="I11480" s="9"/>
      <c r="L11480" s="9"/>
      <c r="O11480" s="9"/>
      <c r="P11480" s="9"/>
      <c r="R11480" s="9"/>
      <c r="U11480" s="9"/>
    </row>
    <row r="11481" spans="3:21">
      <c r="C11481" s="9"/>
      <c r="F11481" s="9"/>
      <c r="G11481" s="9"/>
      <c r="I11481" s="9"/>
      <c r="L11481" s="9"/>
      <c r="O11481" s="9"/>
      <c r="P11481" s="9"/>
      <c r="R11481" s="9"/>
      <c r="U11481" s="9"/>
    </row>
    <row r="11482" spans="3:21">
      <c r="C11482" s="9"/>
      <c r="F11482" s="9"/>
      <c r="G11482" s="9"/>
      <c r="I11482" s="9"/>
      <c r="L11482" s="9"/>
      <c r="O11482" s="9"/>
      <c r="P11482" s="9"/>
      <c r="R11482" s="9"/>
      <c r="U11482" s="9"/>
    </row>
    <row r="11483" spans="3:21">
      <c r="C11483" s="9"/>
      <c r="F11483" s="9"/>
      <c r="G11483" s="9"/>
      <c r="I11483" s="9"/>
      <c r="L11483" s="9"/>
      <c r="O11483" s="9"/>
      <c r="P11483" s="9"/>
      <c r="R11483" s="9"/>
      <c r="U11483" s="9"/>
    </row>
    <row r="11484" spans="3:21">
      <c r="C11484" s="9"/>
      <c r="F11484" s="9"/>
      <c r="G11484" s="9"/>
      <c r="I11484" s="9"/>
      <c r="L11484" s="9"/>
      <c r="O11484" s="9"/>
      <c r="P11484" s="9"/>
      <c r="R11484" s="9"/>
      <c r="U11484" s="9"/>
    </row>
    <row r="11485" spans="3:21">
      <c r="C11485" s="9"/>
      <c r="F11485" s="9"/>
      <c r="G11485" s="9"/>
      <c r="I11485" s="9"/>
      <c r="L11485" s="9"/>
      <c r="O11485" s="9"/>
      <c r="P11485" s="9"/>
      <c r="R11485" s="9"/>
      <c r="U11485" s="9"/>
    </row>
    <row r="11486" spans="3:21">
      <c r="C11486" s="9"/>
      <c r="F11486" s="9"/>
      <c r="G11486" s="9"/>
      <c r="I11486" s="9"/>
      <c r="L11486" s="9"/>
      <c r="O11486" s="9"/>
      <c r="P11486" s="9"/>
      <c r="R11486" s="9"/>
      <c r="U11486" s="9"/>
    </row>
    <row r="11487" spans="3:21">
      <c r="C11487" s="9"/>
      <c r="F11487" s="9"/>
      <c r="G11487" s="9"/>
      <c r="I11487" s="9"/>
      <c r="L11487" s="9"/>
      <c r="O11487" s="9"/>
      <c r="P11487" s="9"/>
      <c r="R11487" s="9"/>
      <c r="U11487" s="9"/>
    </row>
    <row r="11488" spans="3:21">
      <c r="C11488" s="9"/>
      <c r="F11488" s="9"/>
      <c r="G11488" s="9"/>
      <c r="I11488" s="9"/>
      <c r="L11488" s="9"/>
      <c r="O11488" s="9"/>
      <c r="P11488" s="9"/>
      <c r="R11488" s="9"/>
      <c r="U11488" s="9"/>
    </row>
    <row r="11489" spans="3:21">
      <c r="C11489" s="9"/>
      <c r="F11489" s="9"/>
      <c r="G11489" s="9"/>
      <c r="I11489" s="9"/>
      <c r="L11489" s="9"/>
      <c r="O11489" s="9"/>
      <c r="P11489" s="9"/>
      <c r="R11489" s="9"/>
      <c r="U11489" s="9"/>
    </row>
    <row r="11490" spans="3:21">
      <c r="C11490" s="9"/>
      <c r="F11490" s="9"/>
      <c r="G11490" s="9"/>
      <c r="I11490" s="9"/>
      <c r="L11490" s="9"/>
      <c r="O11490" s="9"/>
      <c r="P11490" s="9"/>
      <c r="R11490" s="9"/>
      <c r="U11490" s="9"/>
    </row>
    <row r="11491" spans="3:21">
      <c r="C11491" s="9"/>
      <c r="F11491" s="9"/>
      <c r="G11491" s="9"/>
      <c r="I11491" s="9"/>
      <c r="L11491" s="9"/>
      <c r="O11491" s="9"/>
      <c r="P11491" s="9"/>
      <c r="R11491" s="9"/>
      <c r="U11491" s="9"/>
    </row>
    <row r="11492" spans="3:21">
      <c r="C11492" s="9"/>
      <c r="F11492" s="9"/>
      <c r="G11492" s="9"/>
      <c r="I11492" s="9"/>
      <c r="L11492" s="9"/>
      <c r="O11492" s="9"/>
      <c r="P11492" s="9"/>
      <c r="R11492" s="9"/>
      <c r="U11492" s="9"/>
    </row>
    <row r="11493" spans="3:21">
      <c r="C11493" s="9"/>
      <c r="F11493" s="9"/>
      <c r="G11493" s="9"/>
      <c r="I11493" s="9"/>
      <c r="L11493" s="9"/>
      <c r="O11493" s="9"/>
      <c r="P11493" s="9"/>
      <c r="R11493" s="9"/>
      <c r="U11493" s="9"/>
    </row>
    <row r="11494" spans="3:21">
      <c r="C11494" s="9"/>
      <c r="F11494" s="9"/>
      <c r="G11494" s="9"/>
      <c r="I11494" s="9"/>
      <c r="L11494" s="9"/>
      <c r="O11494" s="9"/>
      <c r="P11494" s="9"/>
      <c r="R11494" s="9"/>
      <c r="U11494" s="9"/>
    </row>
    <row r="11495" spans="3:21">
      <c r="C11495" s="9"/>
      <c r="F11495" s="9"/>
      <c r="G11495" s="9"/>
      <c r="I11495" s="9"/>
      <c r="L11495" s="9"/>
      <c r="O11495" s="9"/>
      <c r="P11495" s="9"/>
      <c r="R11495" s="9"/>
      <c r="U11495" s="9"/>
    </row>
    <row r="11496" spans="3:21">
      <c r="C11496" s="9"/>
      <c r="F11496" s="9"/>
      <c r="G11496" s="9"/>
      <c r="I11496" s="9"/>
      <c r="L11496" s="9"/>
      <c r="O11496" s="9"/>
      <c r="P11496" s="9"/>
      <c r="R11496" s="9"/>
      <c r="U11496" s="9"/>
    </row>
    <row r="11497" spans="3:21">
      <c r="C11497" s="9"/>
      <c r="F11497" s="9"/>
      <c r="G11497" s="9"/>
      <c r="I11497" s="9"/>
      <c r="L11497" s="9"/>
      <c r="O11497" s="9"/>
      <c r="P11497" s="9"/>
      <c r="R11497" s="9"/>
      <c r="U11497" s="9"/>
    </row>
    <row r="11498" spans="3:21">
      <c r="C11498" s="9"/>
      <c r="F11498" s="9"/>
      <c r="G11498" s="9"/>
      <c r="I11498" s="9"/>
      <c r="L11498" s="9"/>
      <c r="O11498" s="9"/>
      <c r="P11498" s="9"/>
      <c r="R11498" s="9"/>
      <c r="U11498" s="9"/>
    </row>
    <row r="11499" spans="3:21">
      <c r="C11499" s="9"/>
      <c r="F11499" s="9"/>
      <c r="G11499" s="9"/>
      <c r="I11499" s="9"/>
      <c r="L11499" s="9"/>
      <c r="O11499" s="9"/>
      <c r="P11499" s="9"/>
      <c r="R11499" s="9"/>
      <c r="U11499" s="9"/>
    </row>
    <row r="11500" spans="3:21">
      <c r="C11500" s="9"/>
      <c r="F11500" s="9"/>
      <c r="G11500" s="9"/>
      <c r="I11500" s="9"/>
      <c r="L11500" s="9"/>
      <c r="O11500" s="9"/>
      <c r="P11500" s="9"/>
      <c r="R11500" s="9"/>
      <c r="U11500" s="9"/>
    </row>
    <row r="11501" spans="3:21">
      <c r="C11501" s="9"/>
      <c r="F11501" s="9"/>
      <c r="G11501" s="9"/>
      <c r="I11501" s="9"/>
      <c r="L11501" s="9"/>
      <c r="O11501" s="9"/>
      <c r="P11501" s="9"/>
      <c r="R11501" s="9"/>
      <c r="U11501" s="9"/>
    </row>
    <row r="11502" spans="3:21">
      <c r="C11502" s="9"/>
      <c r="F11502" s="9"/>
      <c r="G11502" s="9"/>
      <c r="I11502" s="9"/>
      <c r="L11502" s="9"/>
      <c r="O11502" s="9"/>
      <c r="P11502" s="9"/>
      <c r="R11502" s="9"/>
      <c r="U11502" s="9"/>
    </row>
    <row r="11503" spans="3:21">
      <c r="C11503" s="9"/>
      <c r="F11503" s="9"/>
      <c r="G11503" s="9"/>
      <c r="I11503" s="9"/>
      <c r="L11503" s="9"/>
      <c r="O11503" s="9"/>
      <c r="P11503" s="9"/>
      <c r="R11503" s="9"/>
      <c r="U11503" s="9"/>
    </row>
    <row r="11504" spans="3:21">
      <c r="C11504" s="9"/>
      <c r="F11504" s="9"/>
      <c r="G11504" s="9"/>
      <c r="I11504" s="9"/>
      <c r="L11504" s="9"/>
      <c r="O11504" s="9"/>
      <c r="P11504" s="9"/>
      <c r="R11504" s="9"/>
      <c r="U11504" s="9"/>
    </row>
    <row r="11505" spans="3:21">
      <c r="C11505" s="9"/>
      <c r="F11505" s="9"/>
      <c r="G11505" s="9"/>
      <c r="I11505" s="9"/>
      <c r="L11505" s="9"/>
      <c r="O11505" s="9"/>
      <c r="P11505" s="9"/>
      <c r="R11505" s="9"/>
      <c r="U11505" s="9"/>
    </row>
    <row r="11506" spans="3:21">
      <c r="C11506" s="9"/>
      <c r="F11506" s="9"/>
      <c r="G11506" s="9"/>
      <c r="I11506" s="9"/>
      <c r="L11506" s="9"/>
      <c r="O11506" s="9"/>
      <c r="P11506" s="9"/>
      <c r="R11506" s="9"/>
      <c r="U11506" s="9"/>
    </row>
    <row r="11507" spans="3:21">
      <c r="C11507" s="9"/>
      <c r="F11507" s="9"/>
      <c r="G11507" s="9"/>
      <c r="I11507" s="9"/>
      <c r="L11507" s="9"/>
      <c r="O11507" s="9"/>
      <c r="P11507" s="9"/>
      <c r="R11507" s="9"/>
      <c r="U11507" s="9"/>
    </row>
    <row r="11508" spans="3:21">
      <c r="C11508" s="9"/>
      <c r="F11508" s="9"/>
      <c r="G11508" s="9"/>
      <c r="I11508" s="9"/>
      <c r="L11508" s="9"/>
      <c r="O11508" s="9"/>
      <c r="P11508" s="9"/>
      <c r="R11508" s="9"/>
      <c r="U11508" s="9"/>
    </row>
    <row r="11509" spans="3:21">
      <c r="C11509" s="9"/>
      <c r="F11509" s="9"/>
      <c r="G11509" s="9"/>
      <c r="I11509" s="9"/>
      <c r="L11509" s="9"/>
      <c r="O11509" s="9"/>
      <c r="P11509" s="9"/>
      <c r="R11509" s="9"/>
      <c r="U11509" s="9"/>
    </row>
    <row r="11510" spans="3:21">
      <c r="C11510" s="9"/>
      <c r="F11510" s="9"/>
      <c r="G11510" s="9"/>
      <c r="I11510" s="9"/>
      <c r="L11510" s="9"/>
      <c r="O11510" s="9"/>
      <c r="P11510" s="9"/>
      <c r="R11510" s="9"/>
      <c r="U11510" s="9"/>
    </row>
    <row r="11511" spans="3:21">
      <c r="C11511" s="9"/>
      <c r="F11511" s="9"/>
      <c r="G11511" s="9"/>
      <c r="I11511" s="9"/>
      <c r="L11511" s="9"/>
      <c r="O11511" s="9"/>
      <c r="P11511" s="9"/>
      <c r="R11511" s="9"/>
      <c r="U11511" s="9"/>
    </row>
    <row r="11512" spans="3:21">
      <c r="C11512" s="9"/>
      <c r="F11512" s="9"/>
      <c r="G11512" s="9"/>
      <c r="I11512" s="9"/>
      <c r="L11512" s="9"/>
      <c r="O11512" s="9"/>
      <c r="P11512" s="9"/>
      <c r="R11512" s="9"/>
      <c r="U11512" s="9"/>
    </row>
    <row r="11513" spans="3:21">
      <c r="C11513" s="9"/>
      <c r="F11513" s="9"/>
      <c r="G11513" s="9"/>
      <c r="I11513" s="9"/>
      <c r="L11513" s="9"/>
      <c r="O11513" s="9"/>
      <c r="P11513" s="9"/>
      <c r="R11513" s="9"/>
      <c r="U11513" s="9"/>
    </row>
    <row r="11514" spans="3:21">
      <c r="C11514" s="9"/>
      <c r="F11514" s="9"/>
      <c r="G11514" s="9"/>
      <c r="I11514" s="9"/>
      <c r="L11514" s="9"/>
      <c r="O11514" s="9"/>
      <c r="P11514" s="9"/>
      <c r="R11514" s="9"/>
      <c r="U11514" s="9"/>
    </row>
    <row r="11515" spans="3:21">
      <c r="C11515" s="9"/>
      <c r="F11515" s="9"/>
      <c r="G11515" s="9"/>
      <c r="I11515" s="9"/>
      <c r="L11515" s="9"/>
      <c r="O11515" s="9"/>
      <c r="P11515" s="9"/>
      <c r="R11515" s="9"/>
      <c r="U11515" s="9"/>
    </row>
    <row r="11516" spans="3:21">
      <c r="C11516" s="9"/>
      <c r="F11516" s="9"/>
      <c r="G11516" s="9"/>
      <c r="I11516" s="9"/>
      <c r="L11516" s="9"/>
      <c r="O11516" s="9"/>
      <c r="P11516" s="9"/>
      <c r="R11516" s="9"/>
      <c r="U11516" s="9"/>
    </row>
    <row r="11517" spans="3:21">
      <c r="C11517" s="9"/>
      <c r="F11517" s="9"/>
      <c r="G11517" s="9"/>
      <c r="I11517" s="9"/>
      <c r="L11517" s="9"/>
      <c r="O11517" s="9"/>
      <c r="P11517" s="9"/>
      <c r="R11517" s="9"/>
      <c r="U11517" s="9"/>
    </row>
    <row r="11518" spans="3:21">
      <c r="C11518" s="9"/>
      <c r="F11518" s="9"/>
      <c r="G11518" s="9"/>
      <c r="I11518" s="9"/>
      <c r="L11518" s="9"/>
      <c r="O11518" s="9"/>
      <c r="P11518" s="9"/>
      <c r="R11518" s="9"/>
      <c r="U11518" s="9"/>
    </row>
    <row r="11519" spans="3:21">
      <c r="C11519" s="9"/>
      <c r="F11519" s="9"/>
      <c r="G11519" s="9"/>
      <c r="I11519" s="9"/>
      <c r="L11519" s="9"/>
      <c r="O11519" s="9"/>
      <c r="P11519" s="9"/>
      <c r="R11519" s="9"/>
      <c r="U11519" s="9"/>
    </row>
    <row r="11520" spans="3:21">
      <c r="C11520" s="9"/>
      <c r="F11520" s="9"/>
      <c r="G11520" s="9"/>
      <c r="I11520" s="9"/>
      <c r="L11520" s="9"/>
      <c r="O11520" s="9"/>
      <c r="P11520" s="9"/>
      <c r="R11520" s="9"/>
      <c r="U11520" s="9"/>
    </row>
    <row r="11521" spans="3:21">
      <c r="C11521" s="9"/>
      <c r="F11521" s="9"/>
      <c r="G11521" s="9"/>
      <c r="I11521" s="9"/>
      <c r="L11521" s="9"/>
      <c r="O11521" s="9"/>
      <c r="P11521" s="9"/>
      <c r="R11521" s="9"/>
      <c r="U11521" s="9"/>
    </row>
    <row r="11522" spans="3:21">
      <c r="C11522" s="9"/>
      <c r="F11522" s="9"/>
      <c r="G11522" s="9"/>
      <c r="I11522" s="9"/>
      <c r="L11522" s="9"/>
      <c r="O11522" s="9"/>
      <c r="P11522" s="9"/>
      <c r="R11522" s="9"/>
      <c r="U11522" s="9"/>
    </row>
    <row r="11523" spans="3:21">
      <c r="C11523" s="9"/>
      <c r="F11523" s="9"/>
      <c r="G11523" s="9"/>
      <c r="I11523" s="9"/>
      <c r="L11523" s="9"/>
      <c r="O11523" s="9"/>
      <c r="P11523" s="9"/>
      <c r="R11523" s="9"/>
      <c r="U11523" s="9"/>
    </row>
    <row r="11524" spans="3:21">
      <c r="C11524" s="9"/>
      <c r="F11524" s="9"/>
      <c r="G11524" s="9"/>
      <c r="I11524" s="9"/>
      <c r="L11524" s="9"/>
      <c r="O11524" s="9"/>
      <c r="P11524" s="9"/>
      <c r="R11524" s="9"/>
      <c r="U11524" s="9"/>
    </row>
    <row r="11525" spans="3:21">
      <c r="C11525" s="9"/>
      <c r="F11525" s="9"/>
      <c r="G11525" s="9"/>
      <c r="I11525" s="9"/>
      <c r="L11525" s="9"/>
      <c r="O11525" s="9"/>
      <c r="P11525" s="9"/>
      <c r="R11525" s="9"/>
      <c r="U11525" s="9"/>
    </row>
    <row r="11526" spans="3:21">
      <c r="C11526" s="9"/>
      <c r="F11526" s="9"/>
      <c r="G11526" s="9"/>
      <c r="I11526" s="9"/>
      <c r="L11526" s="9"/>
      <c r="O11526" s="9"/>
      <c r="P11526" s="9"/>
      <c r="R11526" s="9"/>
      <c r="U11526" s="9"/>
    </row>
    <row r="11527" spans="3:21">
      <c r="C11527" s="9"/>
      <c r="F11527" s="9"/>
      <c r="G11527" s="9"/>
      <c r="I11527" s="9"/>
      <c r="L11527" s="9"/>
      <c r="O11527" s="9"/>
      <c r="P11527" s="9"/>
      <c r="R11527" s="9"/>
      <c r="U11527" s="9"/>
    </row>
    <row r="11528" spans="3:21">
      <c r="C11528" s="9"/>
      <c r="F11528" s="9"/>
      <c r="G11528" s="9"/>
      <c r="I11528" s="9"/>
      <c r="L11528" s="9"/>
      <c r="O11528" s="9"/>
      <c r="P11528" s="9"/>
      <c r="R11528" s="9"/>
      <c r="U11528" s="9"/>
    </row>
    <row r="11529" spans="3:21">
      <c r="C11529" s="9"/>
      <c r="F11529" s="9"/>
      <c r="G11529" s="9"/>
      <c r="I11529" s="9"/>
      <c r="L11529" s="9"/>
      <c r="O11529" s="9"/>
      <c r="P11529" s="9"/>
      <c r="R11529" s="9"/>
      <c r="U11529" s="9"/>
    </row>
    <row r="11530" spans="3:21">
      <c r="C11530" s="9"/>
      <c r="F11530" s="9"/>
      <c r="G11530" s="9"/>
      <c r="I11530" s="9"/>
      <c r="L11530" s="9"/>
      <c r="O11530" s="9"/>
      <c r="P11530" s="9"/>
      <c r="R11530" s="9"/>
      <c r="U11530" s="9"/>
    </row>
    <row r="11531" spans="3:21">
      <c r="C11531" s="9"/>
      <c r="F11531" s="9"/>
      <c r="G11531" s="9"/>
      <c r="I11531" s="9"/>
      <c r="L11531" s="9"/>
      <c r="O11531" s="9"/>
      <c r="P11531" s="9"/>
      <c r="R11531" s="9"/>
      <c r="U11531" s="9"/>
    </row>
    <row r="11532" spans="3:21">
      <c r="C11532" s="9"/>
      <c r="F11532" s="9"/>
      <c r="G11532" s="9"/>
      <c r="I11532" s="9"/>
      <c r="L11532" s="9"/>
      <c r="O11532" s="9"/>
      <c r="P11532" s="9"/>
      <c r="R11532" s="9"/>
      <c r="U11532" s="9"/>
    </row>
    <row r="11533" spans="3:21">
      <c r="C11533" s="9"/>
      <c r="F11533" s="9"/>
      <c r="G11533" s="9"/>
      <c r="I11533" s="9"/>
      <c r="L11533" s="9"/>
      <c r="O11533" s="9"/>
      <c r="P11533" s="9"/>
      <c r="R11533" s="9"/>
      <c r="U11533" s="9"/>
    </row>
    <row r="11534" spans="3:21">
      <c r="C11534" s="9"/>
      <c r="F11534" s="9"/>
      <c r="G11534" s="9"/>
      <c r="I11534" s="9"/>
      <c r="L11534" s="9"/>
      <c r="O11534" s="9"/>
      <c r="P11534" s="9"/>
      <c r="R11534" s="9"/>
      <c r="U11534" s="9"/>
    </row>
    <row r="11535" spans="3:21">
      <c r="C11535" s="9"/>
      <c r="F11535" s="9"/>
      <c r="G11535" s="9"/>
      <c r="I11535" s="9"/>
      <c r="L11535" s="9"/>
      <c r="O11535" s="9"/>
      <c r="P11535" s="9"/>
      <c r="R11535" s="9"/>
      <c r="U11535" s="9"/>
    </row>
    <row r="11536" spans="3:21">
      <c r="C11536" s="9"/>
      <c r="F11536" s="9"/>
      <c r="G11536" s="9"/>
      <c r="I11536" s="9"/>
      <c r="L11536" s="9"/>
      <c r="O11536" s="9"/>
      <c r="P11536" s="9"/>
      <c r="R11536" s="9"/>
      <c r="U11536" s="9"/>
    </row>
    <row r="11537" spans="3:21">
      <c r="C11537" s="9"/>
      <c r="F11537" s="9"/>
      <c r="G11537" s="9"/>
      <c r="I11537" s="9"/>
      <c r="L11537" s="9"/>
      <c r="O11537" s="9"/>
      <c r="P11537" s="9"/>
      <c r="R11537" s="9"/>
      <c r="U11537" s="9"/>
    </row>
    <row r="11538" spans="3:21">
      <c r="C11538" s="9"/>
      <c r="F11538" s="9"/>
      <c r="G11538" s="9"/>
      <c r="I11538" s="9"/>
      <c r="L11538" s="9"/>
      <c r="O11538" s="9"/>
      <c r="P11538" s="9"/>
      <c r="R11538" s="9"/>
      <c r="U11538" s="9"/>
    </row>
    <row r="11539" spans="3:21">
      <c r="C11539" s="9"/>
      <c r="F11539" s="9"/>
      <c r="G11539" s="9"/>
      <c r="I11539" s="9"/>
      <c r="L11539" s="9"/>
      <c r="O11539" s="9"/>
      <c r="P11539" s="9"/>
      <c r="R11539" s="9"/>
      <c r="U11539" s="9"/>
    </row>
    <row r="11540" spans="3:21">
      <c r="C11540" s="9"/>
      <c r="F11540" s="9"/>
      <c r="G11540" s="9"/>
      <c r="I11540" s="9"/>
      <c r="L11540" s="9"/>
      <c r="O11540" s="9"/>
      <c r="P11540" s="9"/>
      <c r="R11540" s="9"/>
      <c r="U11540" s="9"/>
    </row>
    <row r="11541" spans="3:21">
      <c r="C11541" s="9"/>
      <c r="F11541" s="9"/>
      <c r="G11541" s="9"/>
      <c r="I11541" s="9"/>
      <c r="L11541" s="9"/>
      <c r="O11541" s="9"/>
      <c r="P11541" s="9"/>
      <c r="R11541" s="9"/>
      <c r="U11541" s="9"/>
    </row>
    <row r="11542" spans="3:21">
      <c r="C11542" s="9"/>
      <c r="F11542" s="9"/>
      <c r="G11542" s="9"/>
      <c r="I11542" s="9"/>
      <c r="L11542" s="9"/>
      <c r="O11542" s="9"/>
      <c r="P11542" s="9"/>
      <c r="R11542" s="9"/>
      <c r="U11542" s="9"/>
    </row>
    <row r="11543" spans="3:21">
      <c r="C11543" s="9"/>
      <c r="F11543" s="9"/>
      <c r="G11543" s="9"/>
      <c r="I11543" s="9"/>
      <c r="L11543" s="9"/>
      <c r="O11543" s="9"/>
      <c r="P11543" s="9"/>
      <c r="R11543" s="9"/>
      <c r="U11543" s="9"/>
    </row>
    <row r="11544" spans="3:21">
      <c r="C11544" s="9"/>
      <c r="F11544" s="9"/>
      <c r="G11544" s="9"/>
      <c r="I11544" s="9"/>
      <c r="L11544" s="9"/>
      <c r="O11544" s="9"/>
      <c r="P11544" s="9"/>
      <c r="R11544" s="9"/>
      <c r="U11544" s="9"/>
    </row>
    <row r="11545" spans="3:21">
      <c r="C11545" s="9"/>
      <c r="F11545" s="9"/>
      <c r="G11545" s="9"/>
      <c r="I11545" s="9"/>
      <c r="L11545" s="9"/>
      <c r="O11545" s="9"/>
      <c r="P11545" s="9"/>
      <c r="R11545" s="9"/>
      <c r="U11545" s="9"/>
    </row>
    <row r="11546" spans="3:21">
      <c r="C11546" s="9"/>
      <c r="F11546" s="9"/>
      <c r="G11546" s="9"/>
      <c r="I11546" s="9"/>
      <c r="L11546" s="9"/>
      <c r="O11546" s="9"/>
      <c r="P11546" s="9"/>
      <c r="R11546" s="9"/>
      <c r="U11546" s="9"/>
    </row>
    <row r="11547" spans="3:21">
      <c r="C11547" s="9"/>
      <c r="F11547" s="9"/>
      <c r="G11547" s="9"/>
      <c r="I11547" s="9"/>
      <c r="L11547" s="9"/>
      <c r="O11547" s="9"/>
      <c r="P11547" s="9"/>
      <c r="R11547" s="9"/>
      <c r="U11547" s="9"/>
    </row>
    <row r="11548" spans="3:21">
      <c r="C11548" s="9"/>
      <c r="F11548" s="9"/>
      <c r="G11548" s="9"/>
      <c r="I11548" s="9"/>
      <c r="L11548" s="9"/>
      <c r="O11548" s="9"/>
      <c r="P11548" s="9"/>
      <c r="R11548" s="9"/>
      <c r="U11548" s="9"/>
    </row>
    <row r="11549" spans="3:21">
      <c r="C11549" s="9"/>
      <c r="F11549" s="9"/>
      <c r="G11549" s="9"/>
      <c r="I11549" s="9"/>
      <c r="L11549" s="9"/>
      <c r="O11549" s="9"/>
      <c r="P11549" s="9"/>
      <c r="R11549" s="9"/>
      <c r="U11549" s="9"/>
    </row>
    <row r="11550" spans="3:21">
      <c r="C11550" s="9"/>
      <c r="F11550" s="9"/>
      <c r="G11550" s="9"/>
      <c r="I11550" s="9"/>
      <c r="L11550" s="9"/>
      <c r="O11550" s="9"/>
      <c r="P11550" s="9"/>
      <c r="R11550" s="9"/>
      <c r="U11550" s="9"/>
    </row>
    <row r="11551" spans="3:21">
      <c r="C11551" s="9"/>
      <c r="F11551" s="9"/>
      <c r="G11551" s="9"/>
      <c r="I11551" s="9"/>
      <c r="L11551" s="9"/>
      <c r="O11551" s="9"/>
      <c r="P11551" s="9"/>
      <c r="R11551" s="9"/>
      <c r="U11551" s="9"/>
    </row>
    <row r="11552" spans="3:21">
      <c r="C11552" s="9"/>
      <c r="F11552" s="9"/>
      <c r="G11552" s="9"/>
      <c r="I11552" s="9"/>
      <c r="L11552" s="9"/>
      <c r="O11552" s="9"/>
      <c r="P11552" s="9"/>
      <c r="R11552" s="9"/>
      <c r="U11552" s="9"/>
    </row>
    <row r="11553" spans="3:21">
      <c r="C11553" s="9"/>
      <c r="F11553" s="9"/>
      <c r="G11553" s="9"/>
      <c r="I11553" s="9"/>
      <c r="L11553" s="9"/>
      <c r="O11553" s="9"/>
      <c r="P11553" s="9"/>
      <c r="R11553" s="9"/>
      <c r="U11553" s="9"/>
    </row>
    <row r="11554" spans="3:21">
      <c r="C11554" s="9"/>
      <c r="F11554" s="9"/>
      <c r="G11554" s="9"/>
      <c r="I11554" s="9"/>
      <c r="L11554" s="9"/>
      <c r="O11554" s="9"/>
      <c r="P11554" s="9"/>
      <c r="R11554" s="9"/>
      <c r="U11554" s="9"/>
    </row>
    <row r="11555" spans="3:21">
      <c r="C11555" s="9"/>
      <c r="F11555" s="9"/>
      <c r="G11555" s="9"/>
      <c r="I11555" s="9"/>
      <c r="L11555" s="9"/>
      <c r="O11555" s="9"/>
      <c r="P11555" s="9"/>
      <c r="R11555" s="9"/>
      <c r="U11555" s="9"/>
    </row>
    <row r="11556" spans="3:21">
      <c r="C11556" s="9"/>
      <c r="F11556" s="9"/>
      <c r="G11556" s="9"/>
      <c r="I11556" s="9"/>
      <c r="L11556" s="9"/>
      <c r="O11556" s="9"/>
      <c r="P11556" s="9"/>
      <c r="R11556" s="9"/>
      <c r="U11556" s="9"/>
    </row>
    <row r="11557" spans="3:21">
      <c r="C11557" s="9"/>
      <c r="F11557" s="9"/>
      <c r="G11557" s="9"/>
      <c r="I11557" s="9"/>
      <c r="L11557" s="9"/>
      <c r="O11557" s="9"/>
      <c r="P11557" s="9"/>
      <c r="R11557" s="9"/>
      <c r="U11557" s="9"/>
    </row>
    <row r="11558" spans="3:21">
      <c r="C11558" s="9"/>
      <c r="F11558" s="9"/>
      <c r="G11558" s="9"/>
      <c r="I11558" s="9"/>
      <c r="L11558" s="9"/>
      <c r="O11558" s="9"/>
      <c r="P11558" s="9"/>
      <c r="R11558" s="9"/>
      <c r="U11558" s="9"/>
    </row>
    <row r="11559" spans="3:21">
      <c r="C11559" s="9"/>
      <c r="F11559" s="9"/>
      <c r="G11559" s="9"/>
      <c r="I11559" s="9"/>
      <c r="L11559" s="9"/>
      <c r="O11559" s="9"/>
      <c r="P11559" s="9"/>
      <c r="R11559" s="9"/>
      <c r="U11559" s="9"/>
    </row>
    <row r="11560" spans="3:21">
      <c r="C11560" s="9"/>
      <c r="F11560" s="9"/>
      <c r="G11560" s="9"/>
      <c r="I11560" s="9"/>
      <c r="L11560" s="9"/>
      <c r="O11560" s="9"/>
      <c r="P11560" s="9"/>
      <c r="R11560" s="9"/>
      <c r="U11560" s="9"/>
    </row>
    <row r="11561" spans="3:21">
      <c r="C11561" s="9"/>
      <c r="F11561" s="9"/>
      <c r="G11561" s="9"/>
      <c r="I11561" s="9"/>
      <c r="L11561" s="9"/>
      <c r="O11561" s="9"/>
      <c r="P11561" s="9"/>
      <c r="R11561" s="9"/>
      <c r="U11561" s="9"/>
    </row>
    <row r="11562" spans="3:21">
      <c r="C11562" s="9"/>
      <c r="F11562" s="9"/>
      <c r="G11562" s="9"/>
      <c r="I11562" s="9"/>
      <c r="L11562" s="9"/>
      <c r="O11562" s="9"/>
      <c r="P11562" s="9"/>
      <c r="R11562" s="9"/>
      <c r="U11562" s="9"/>
    </row>
    <row r="11563" spans="3:21">
      <c r="C11563" s="9"/>
      <c r="F11563" s="9"/>
      <c r="G11563" s="9"/>
      <c r="I11563" s="9"/>
      <c r="L11563" s="9"/>
      <c r="O11563" s="9"/>
      <c r="P11563" s="9"/>
      <c r="R11563" s="9"/>
      <c r="U11563" s="9"/>
    </row>
    <row r="11564" spans="3:21">
      <c r="C11564" s="9"/>
      <c r="F11564" s="9"/>
      <c r="G11564" s="9"/>
      <c r="I11564" s="9"/>
      <c r="L11564" s="9"/>
      <c r="O11564" s="9"/>
      <c r="P11564" s="9"/>
      <c r="R11564" s="9"/>
      <c r="U11564" s="9"/>
    </row>
    <row r="11565" spans="3:21">
      <c r="C11565" s="9"/>
      <c r="F11565" s="9"/>
      <c r="G11565" s="9"/>
      <c r="I11565" s="9"/>
      <c r="L11565" s="9"/>
      <c r="O11565" s="9"/>
      <c r="P11565" s="9"/>
      <c r="R11565" s="9"/>
      <c r="U11565" s="9"/>
    </row>
    <row r="11566" spans="3:21">
      <c r="C11566" s="9"/>
      <c r="F11566" s="9"/>
      <c r="G11566" s="9"/>
      <c r="I11566" s="9"/>
      <c r="L11566" s="9"/>
      <c r="O11566" s="9"/>
      <c r="P11566" s="9"/>
      <c r="R11566" s="9"/>
      <c r="U11566" s="9"/>
    </row>
    <row r="11567" spans="3:21">
      <c r="C11567" s="9"/>
      <c r="F11567" s="9"/>
      <c r="G11567" s="9"/>
      <c r="I11567" s="9"/>
      <c r="L11567" s="9"/>
      <c r="O11567" s="9"/>
      <c r="P11567" s="9"/>
      <c r="R11567" s="9"/>
      <c r="U11567" s="9"/>
    </row>
    <row r="11568" spans="3:21">
      <c r="C11568" s="9"/>
      <c r="F11568" s="9"/>
      <c r="G11568" s="9"/>
      <c r="I11568" s="9"/>
      <c r="L11568" s="9"/>
      <c r="O11568" s="9"/>
      <c r="P11568" s="9"/>
      <c r="R11568" s="9"/>
      <c r="U11568" s="9"/>
    </row>
    <row r="11569" spans="3:21">
      <c r="C11569" s="9"/>
      <c r="F11569" s="9"/>
      <c r="G11569" s="9"/>
      <c r="I11569" s="9"/>
      <c r="L11569" s="9"/>
      <c r="O11569" s="9"/>
      <c r="P11569" s="9"/>
      <c r="R11569" s="9"/>
      <c r="U11569" s="9"/>
    </row>
    <row r="11570" spans="3:21">
      <c r="C11570" s="9"/>
      <c r="F11570" s="9"/>
      <c r="G11570" s="9"/>
      <c r="I11570" s="9"/>
      <c r="L11570" s="9"/>
      <c r="O11570" s="9"/>
      <c r="P11570" s="9"/>
      <c r="R11570" s="9"/>
      <c r="U11570" s="9"/>
    </row>
    <row r="11571" spans="3:21">
      <c r="C11571" s="9"/>
      <c r="F11571" s="9"/>
      <c r="G11571" s="9"/>
      <c r="I11571" s="9"/>
      <c r="L11571" s="9"/>
      <c r="O11571" s="9"/>
      <c r="P11571" s="9"/>
      <c r="R11571" s="9"/>
      <c r="U11571" s="9"/>
    </row>
    <row r="11572" spans="3:21">
      <c r="C11572" s="9"/>
      <c r="F11572" s="9"/>
      <c r="G11572" s="9"/>
      <c r="I11572" s="9"/>
      <c r="L11572" s="9"/>
      <c r="O11572" s="9"/>
      <c r="P11572" s="9"/>
      <c r="R11572" s="9"/>
      <c r="U11572" s="9"/>
    </row>
    <row r="11573" spans="3:21">
      <c r="C11573" s="9"/>
      <c r="F11573" s="9"/>
      <c r="G11573" s="9"/>
      <c r="I11573" s="9"/>
      <c r="L11573" s="9"/>
      <c r="O11573" s="9"/>
      <c r="P11573" s="9"/>
      <c r="R11573" s="9"/>
      <c r="U11573" s="9"/>
    </row>
    <row r="11574" spans="3:21">
      <c r="C11574" s="9"/>
      <c r="F11574" s="9"/>
      <c r="G11574" s="9"/>
      <c r="I11574" s="9"/>
      <c r="L11574" s="9"/>
      <c r="O11574" s="9"/>
      <c r="P11574" s="9"/>
      <c r="R11574" s="9"/>
      <c r="U11574" s="9"/>
    </row>
    <row r="11575" spans="3:21">
      <c r="C11575" s="9"/>
      <c r="F11575" s="9"/>
      <c r="G11575" s="9"/>
      <c r="I11575" s="9"/>
      <c r="L11575" s="9"/>
      <c r="O11575" s="9"/>
      <c r="P11575" s="9"/>
      <c r="R11575" s="9"/>
      <c r="U11575" s="9"/>
    </row>
    <row r="11576" spans="3:21">
      <c r="C11576" s="9"/>
      <c r="F11576" s="9"/>
      <c r="G11576" s="9"/>
      <c r="I11576" s="9"/>
      <c r="L11576" s="9"/>
      <c r="O11576" s="9"/>
      <c r="P11576" s="9"/>
      <c r="R11576" s="9"/>
      <c r="U11576" s="9"/>
    </row>
    <row r="11577" spans="3:21">
      <c r="C11577" s="9"/>
      <c r="F11577" s="9"/>
      <c r="G11577" s="9"/>
      <c r="I11577" s="9"/>
      <c r="L11577" s="9"/>
      <c r="O11577" s="9"/>
      <c r="P11577" s="9"/>
      <c r="R11577" s="9"/>
      <c r="U11577" s="9"/>
    </row>
    <row r="11578" spans="3:21">
      <c r="C11578" s="9"/>
      <c r="F11578" s="9"/>
      <c r="G11578" s="9"/>
      <c r="I11578" s="9"/>
      <c r="L11578" s="9"/>
      <c r="O11578" s="9"/>
      <c r="P11578" s="9"/>
      <c r="R11578" s="9"/>
      <c r="U11578" s="9"/>
    </row>
    <row r="11579" spans="3:21">
      <c r="C11579" s="9"/>
      <c r="F11579" s="9"/>
      <c r="G11579" s="9"/>
      <c r="I11579" s="9"/>
      <c r="L11579" s="9"/>
      <c r="O11579" s="9"/>
      <c r="P11579" s="9"/>
      <c r="R11579" s="9"/>
      <c r="U11579" s="9"/>
    </row>
    <row r="11580" spans="3:21">
      <c r="C11580" s="9"/>
      <c r="F11580" s="9"/>
      <c r="G11580" s="9"/>
      <c r="I11580" s="9"/>
      <c r="L11580" s="9"/>
      <c r="O11580" s="9"/>
      <c r="P11580" s="9"/>
      <c r="R11580" s="9"/>
      <c r="U11580" s="9"/>
    </row>
    <row r="11581" spans="3:21">
      <c r="C11581" s="9"/>
      <c r="F11581" s="9"/>
      <c r="G11581" s="9"/>
      <c r="I11581" s="9"/>
      <c r="L11581" s="9"/>
      <c r="O11581" s="9"/>
      <c r="P11581" s="9"/>
      <c r="R11581" s="9"/>
      <c r="U11581" s="9"/>
    </row>
    <row r="11582" spans="3:21">
      <c r="C11582" s="9"/>
      <c r="F11582" s="9"/>
      <c r="G11582" s="9"/>
      <c r="I11582" s="9"/>
      <c r="L11582" s="9"/>
      <c r="O11582" s="9"/>
      <c r="P11582" s="9"/>
      <c r="R11582" s="9"/>
      <c r="U11582" s="9"/>
    </row>
    <row r="11583" spans="3:21">
      <c r="C11583" s="9"/>
      <c r="F11583" s="9"/>
      <c r="G11583" s="9"/>
      <c r="I11583" s="9"/>
      <c r="L11583" s="9"/>
      <c r="O11583" s="9"/>
      <c r="P11583" s="9"/>
      <c r="R11583" s="9"/>
      <c r="U11583" s="9"/>
    </row>
    <row r="11584" spans="3:21">
      <c r="C11584" s="9"/>
      <c r="F11584" s="9"/>
      <c r="G11584" s="9"/>
      <c r="I11584" s="9"/>
      <c r="L11584" s="9"/>
      <c r="O11584" s="9"/>
      <c r="P11584" s="9"/>
      <c r="R11584" s="9"/>
      <c r="U11584" s="9"/>
    </row>
    <row r="11585" spans="3:21">
      <c r="C11585" s="9"/>
      <c r="F11585" s="9"/>
      <c r="G11585" s="9"/>
      <c r="I11585" s="9"/>
      <c r="L11585" s="9"/>
      <c r="O11585" s="9"/>
      <c r="P11585" s="9"/>
      <c r="R11585" s="9"/>
      <c r="U11585" s="9"/>
    </row>
    <row r="11586" spans="3:21">
      <c r="C11586" s="9"/>
      <c r="F11586" s="9"/>
      <c r="G11586" s="9"/>
      <c r="I11586" s="9"/>
      <c r="L11586" s="9"/>
      <c r="O11586" s="9"/>
      <c r="P11586" s="9"/>
      <c r="R11586" s="9"/>
      <c r="U11586" s="9"/>
    </row>
    <row r="11587" spans="3:21">
      <c r="C11587" s="9"/>
      <c r="F11587" s="9"/>
      <c r="G11587" s="9"/>
      <c r="I11587" s="9"/>
      <c r="L11587" s="9"/>
      <c r="O11587" s="9"/>
      <c r="P11587" s="9"/>
      <c r="R11587" s="9"/>
      <c r="U11587" s="9"/>
    </row>
    <row r="11588" spans="3:21">
      <c r="C11588" s="9"/>
      <c r="F11588" s="9"/>
      <c r="G11588" s="9"/>
      <c r="I11588" s="9"/>
      <c r="L11588" s="9"/>
      <c r="O11588" s="9"/>
      <c r="P11588" s="9"/>
      <c r="R11588" s="9"/>
      <c r="U11588" s="9"/>
    </row>
    <row r="11589" spans="3:21">
      <c r="C11589" s="9"/>
      <c r="F11589" s="9"/>
      <c r="G11589" s="9"/>
      <c r="I11589" s="9"/>
      <c r="L11589" s="9"/>
      <c r="O11589" s="9"/>
      <c r="P11589" s="9"/>
      <c r="R11589" s="9"/>
      <c r="U11589" s="9"/>
    </row>
    <row r="11590" spans="3:21">
      <c r="C11590" s="9"/>
      <c r="F11590" s="9"/>
      <c r="G11590" s="9"/>
      <c r="I11590" s="9"/>
      <c r="L11590" s="9"/>
      <c r="O11590" s="9"/>
      <c r="P11590" s="9"/>
      <c r="R11590" s="9"/>
      <c r="U11590" s="9"/>
    </row>
    <row r="11591" spans="3:21">
      <c r="C11591" s="9"/>
      <c r="F11591" s="9"/>
      <c r="G11591" s="9"/>
      <c r="I11591" s="9"/>
      <c r="L11591" s="9"/>
      <c r="O11591" s="9"/>
      <c r="P11591" s="9"/>
      <c r="R11591" s="9"/>
      <c r="U11591" s="9"/>
    </row>
    <row r="11592" spans="3:21">
      <c r="C11592" s="9"/>
      <c r="F11592" s="9"/>
      <c r="G11592" s="9"/>
      <c r="I11592" s="9"/>
      <c r="L11592" s="9"/>
      <c r="O11592" s="9"/>
      <c r="P11592" s="9"/>
      <c r="R11592" s="9"/>
      <c r="U11592" s="9"/>
    </row>
    <row r="11593" spans="3:21">
      <c r="C11593" s="9"/>
      <c r="F11593" s="9"/>
      <c r="G11593" s="9"/>
      <c r="I11593" s="9"/>
      <c r="L11593" s="9"/>
      <c r="O11593" s="9"/>
      <c r="P11593" s="9"/>
      <c r="R11593" s="9"/>
      <c r="U11593" s="9"/>
    </row>
    <row r="11594" spans="3:21">
      <c r="C11594" s="9"/>
      <c r="F11594" s="9"/>
      <c r="G11594" s="9"/>
      <c r="I11594" s="9"/>
      <c r="L11594" s="9"/>
      <c r="O11594" s="9"/>
      <c r="P11594" s="9"/>
      <c r="R11594" s="9"/>
      <c r="U11594" s="9"/>
    </row>
    <row r="11595" spans="3:21">
      <c r="C11595" s="9"/>
      <c r="F11595" s="9"/>
      <c r="G11595" s="9"/>
      <c r="I11595" s="9"/>
      <c r="L11595" s="9"/>
      <c r="O11595" s="9"/>
      <c r="P11595" s="9"/>
      <c r="R11595" s="9"/>
      <c r="U11595" s="9"/>
    </row>
    <row r="11596" spans="3:21">
      <c r="C11596" s="9"/>
      <c r="F11596" s="9"/>
      <c r="G11596" s="9"/>
      <c r="I11596" s="9"/>
      <c r="L11596" s="9"/>
      <c r="O11596" s="9"/>
      <c r="P11596" s="9"/>
      <c r="R11596" s="9"/>
      <c r="U11596" s="9"/>
    </row>
    <row r="11597" spans="3:21">
      <c r="C11597" s="9"/>
      <c r="F11597" s="9"/>
      <c r="G11597" s="9"/>
      <c r="I11597" s="9"/>
      <c r="L11597" s="9"/>
      <c r="O11597" s="9"/>
      <c r="P11597" s="9"/>
      <c r="R11597" s="9"/>
      <c r="U11597" s="9"/>
    </row>
    <row r="11598" spans="3:21">
      <c r="C11598" s="9"/>
      <c r="F11598" s="9"/>
      <c r="G11598" s="9"/>
      <c r="I11598" s="9"/>
      <c r="L11598" s="9"/>
      <c r="O11598" s="9"/>
      <c r="P11598" s="9"/>
      <c r="R11598" s="9"/>
      <c r="U11598" s="9"/>
    </row>
    <row r="11599" spans="3:21">
      <c r="C11599" s="9"/>
      <c r="F11599" s="9"/>
      <c r="G11599" s="9"/>
      <c r="I11599" s="9"/>
      <c r="L11599" s="9"/>
      <c r="O11599" s="9"/>
      <c r="P11599" s="9"/>
      <c r="R11599" s="9"/>
      <c r="U11599" s="9"/>
    </row>
    <row r="11600" spans="3:21">
      <c r="C11600" s="9"/>
      <c r="F11600" s="9"/>
      <c r="G11600" s="9"/>
      <c r="I11600" s="9"/>
      <c r="L11600" s="9"/>
      <c r="O11600" s="9"/>
      <c r="P11600" s="9"/>
      <c r="R11600" s="9"/>
      <c r="U11600" s="9"/>
    </row>
    <row r="11601" spans="3:21">
      <c r="C11601" s="9"/>
      <c r="F11601" s="9"/>
      <c r="G11601" s="9"/>
      <c r="I11601" s="9"/>
      <c r="L11601" s="9"/>
      <c r="O11601" s="9"/>
      <c r="P11601" s="9"/>
      <c r="R11601" s="9"/>
      <c r="U11601" s="9"/>
    </row>
    <row r="11602" spans="3:21">
      <c r="C11602" s="9"/>
      <c r="F11602" s="9"/>
      <c r="G11602" s="9"/>
      <c r="I11602" s="9"/>
      <c r="L11602" s="9"/>
      <c r="O11602" s="9"/>
      <c r="P11602" s="9"/>
      <c r="R11602" s="9"/>
      <c r="U11602" s="9"/>
    </row>
    <row r="11603" spans="3:21">
      <c r="C11603" s="9"/>
      <c r="F11603" s="9"/>
      <c r="G11603" s="9"/>
      <c r="I11603" s="9"/>
      <c r="L11603" s="9"/>
      <c r="O11603" s="9"/>
      <c r="P11603" s="9"/>
      <c r="R11603" s="9"/>
      <c r="U11603" s="9"/>
    </row>
    <row r="11604" spans="3:21">
      <c r="C11604" s="9"/>
      <c r="F11604" s="9"/>
      <c r="G11604" s="9"/>
      <c r="I11604" s="9"/>
      <c r="L11604" s="9"/>
      <c r="O11604" s="9"/>
      <c r="P11604" s="9"/>
      <c r="R11604" s="9"/>
      <c r="U11604" s="9"/>
    </row>
    <row r="11605" spans="3:21">
      <c r="C11605" s="9"/>
      <c r="F11605" s="9"/>
      <c r="G11605" s="9"/>
      <c r="I11605" s="9"/>
      <c r="L11605" s="9"/>
      <c r="O11605" s="9"/>
      <c r="P11605" s="9"/>
      <c r="R11605" s="9"/>
      <c r="U11605" s="9"/>
    </row>
    <row r="11606" spans="3:21">
      <c r="C11606" s="9"/>
      <c r="F11606" s="9"/>
      <c r="G11606" s="9"/>
      <c r="I11606" s="9"/>
      <c r="L11606" s="9"/>
      <c r="O11606" s="9"/>
      <c r="P11606" s="9"/>
      <c r="R11606" s="9"/>
      <c r="U11606" s="9"/>
    </row>
    <row r="11607" spans="3:21">
      <c r="C11607" s="9"/>
      <c r="F11607" s="9"/>
      <c r="G11607" s="9"/>
      <c r="I11607" s="9"/>
      <c r="L11607" s="9"/>
      <c r="O11607" s="9"/>
      <c r="P11607" s="9"/>
      <c r="R11607" s="9"/>
      <c r="U11607" s="9"/>
    </row>
    <row r="11608" spans="3:21">
      <c r="C11608" s="9"/>
      <c r="F11608" s="9"/>
      <c r="G11608" s="9"/>
      <c r="I11608" s="9"/>
      <c r="L11608" s="9"/>
      <c r="O11608" s="9"/>
      <c r="P11608" s="9"/>
      <c r="R11608" s="9"/>
      <c r="U11608" s="9"/>
    </row>
    <row r="11609" spans="3:21">
      <c r="C11609" s="9"/>
      <c r="F11609" s="9"/>
      <c r="G11609" s="9"/>
      <c r="I11609" s="9"/>
      <c r="L11609" s="9"/>
      <c r="O11609" s="9"/>
      <c r="P11609" s="9"/>
      <c r="R11609" s="9"/>
      <c r="U11609" s="9"/>
    </row>
    <row r="11610" spans="3:21">
      <c r="C11610" s="9"/>
      <c r="F11610" s="9"/>
      <c r="G11610" s="9"/>
      <c r="I11610" s="9"/>
      <c r="L11610" s="9"/>
      <c r="O11610" s="9"/>
      <c r="P11610" s="9"/>
      <c r="R11610" s="9"/>
      <c r="U11610" s="9"/>
    </row>
    <row r="11611" spans="3:21">
      <c r="C11611" s="9"/>
      <c r="F11611" s="9"/>
      <c r="G11611" s="9"/>
      <c r="I11611" s="9"/>
      <c r="L11611" s="9"/>
      <c r="O11611" s="9"/>
      <c r="P11611" s="9"/>
      <c r="R11611" s="9"/>
      <c r="U11611" s="9"/>
    </row>
    <row r="11612" spans="3:21">
      <c r="C11612" s="9"/>
      <c r="F11612" s="9"/>
      <c r="G11612" s="9"/>
      <c r="I11612" s="9"/>
      <c r="L11612" s="9"/>
      <c r="O11612" s="9"/>
      <c r="P11612" s="9"/>
      <c r="R11612" s="9"/>
      <c r="U11612" s="9"/>
    </row>
    <row r="11613" spans="3:21">
      <c r="C11613" s="9"/>
      <c r="F11613" s="9"/>
      <c r="G11613" s="9"/>
      <c r="I11613" s="9"/>
      <c r="L11613" s="9"/>
      <c r="O11613" s="9"/>
      <c r="P11613" s="9"/>
      <c r="R11613" s="9"/>
      <c r="U11613" s="9"/>
    </row>
    <row r="11614" spans="3:21">
      <c r="C11614" s="9"/>
      <c r="F11614" s="9"/>
      <c r="G11614" s="9"/>
      <c r="I11614" s="9"/>
      <c r="L11614" s="9"/>
      <c r="O11614" s="9"/>
      <c r="P11614" s="9"/>
      <c r="R11614" s="9"/>
      <c r="U11614" s="9"/>
    </row>
    <row r="11615" spans="3:21">
      <c r="C11615" s="9"/>
      <c r="F11615" s="9"/>
      <c r="G11615" s="9"/>
      <c r="I11615" s="9"/>
      <c r="L11615" s="9"/>
      <c r="O11615" s="9"/>
      <c r="P11615" s="9"/>
      <c r="R11615" s="9"/>
      <c r="U11615" s="9"/>
    </row>
    <row r="11616" spans="3:21">
      <c r="C11616" s="9"/>
      <c r="F11616" s="9"/>
      <c r="G11616" s="9"/>
      <c r="I11616" s="9"/>
      <c r="L11616" s="9"/>
      <c r="O11616" s="9"/>
      <c r="P11616" s="9"/>
      <c r="R11616" s="9"/>
      <c r="U11616" s="9"/>
    </row>
    <row r="11617" spans="3:21">
      <c r="C11617" s="9"/>
      <c r="F11617" s="9"/>
      <c r="G11617" s="9"/>
      <c r="I11617" s="9"/>
      <c r="L11617" s="9"/>
      <c r="O11617" s="9"/>
      <c r="P11617" s="9"/>
      <c r="R11617" s="9"/>
      <c r="U11617" s="9"/>
    </row>
    <row r="11618" spans="3:21">
      <c r="C11618" s="9"/>
      <c r="F11618" s="9"/>
      <c r="G11618" s="9"/>
      <c r="I11618" s="9"/>
      <c r="L11618" s="9"/>
      <c r="O11618" s="9"/>
      <c r="P11618" s="9"/>
      <c r="R11618" s="9"/>
      <c r="U11618" s="9"/>
    </row>
    <row r="11619" spans="3:21">
      <c r="C11619" s="9"/>
      <c r="F11619" s="9"/>
      <c r="G11619" s="9"/>
      <c r="I11619" s="9"/>
      <c r="L11619" s="9"/>
      <c r="O11619" s="9"/>
      <c r="P11619" s="9"/>
      <c r="R11619" s="9"/>
      <c r="U11619" s="9"/>
    </row>
    <row r="11620" spans="3:21">
      <c r="C11620" s="9"/>
      <c r="F11620" s="9"/>
      <c r="G11620" s="9"/>
      <c r="I11620" s="9"/>
      <c r="L11620" s="9"/>
      <c r="O11620" s="9"/>
      <c r="P11620" s="9"/>
      <c r="R11620" s="9"/>
      <c r="U11620" s="9"/>
    </row>
    <row r="11621" spans="3:21">
      <c r="C11621" s="9"/>
      <c r="F11621" s="9"/>
      <c r="G11621" s="9"/>
      <c r="I11621" s="9"/>
      <c r="L11621" s="9"/>
      <c r="O11621" s="9"/>
      <c r="P11621" s="9"/>
      <c r="R11621" s="9"/>
      <c r="U11621" s="9"/>
    </row>
    <row r="11622" spans="3:21">
      <c r="C11622" s="9"/>
      <c r="F11622" s="9"/>
      <c r="G11622" s="9"/>
      <c r="I11622" s="9"/>
      <c r="L11622" s="9"/>
      <c r="O11622" s="9"/>
      <c r="P11622" s="9"/>
      <c r="R11622" s="9"/>
      <c r="U11622" s="9"/>
    </row>
    <row r="11623" spans="3:21">
      <c r="C11623" s="9"/>
      <c r="F11623" s="9"/>
      <c r="G11623" s="9"/>
      <c r="I11623" s="9"/>
      <c r="L11623" s="9"/>
      <c r="O11623" s="9"/>
      <c r="P11623" s="9"/>
      <c r="R11623" s="9"/>
      <c r="U11623" s="9"/>
    </row>
    <row r="11624" spans="3:21">
      <c r="C11624" s="9"/>
      <c r="F11624" s="9"/>
      <c r="G11624" s="9"/>
      <c r="I11624" s="9"/>
      <c r="L11624" s="9"/>
      <c r="O11624" s="9"/>
      <c r="P11624" s="9"/>
      <c r="R11624" s="9"/>
      <c r="U11624" s="9"/>
    </row>
    <row r="11625" spans="3:21">
      <c r="C11625" s="9"/>
      <c r="F11625" s="9"/>
      <c r="G11625" s="9"/>
      <c r="I11625" s="9"/>
      <c r="L11625" s="9"/>
      <c r="O11625" s="9"/>
      <c r="P11625" s="9"/>
      <c r="R11625" s="9"/>
      <c r="U11625" s="9"/>
    </row>
    <row r="11626" spans="3:21">
      <c r="C11626" s="9"/>
      <c r="F11626" s="9"/>
      <c r="G11626" s="9"/>
      <c r="I11626" s="9"/>
      <c r="L11626" s="9"/>
      <c r="O11626" s="9"/>
      <c r="P11626" s="9"/>
      <c r="R11626" s="9"/>
      <c r="U11626" s="9"/>
    </row>
    <row r="11627" spans="3:21">
      <c r="C11627" s="9"/>
      <c r="F11627" s="9"/>
      <c r="G11627" s="9"/>
      <c r="I11627" s="9"/>
      <c r="L11627" s="9"/>
      <c r="O11627" s="9"/>
      <c r="P11627" s="9"/>
      <c r="R11627" s="9"/>
      <c r="U11627" s="9"/>
    </row>
    <row r="11628" spans="3:21">
      <c r="C11628" s="9"/>
      <c r="F11628" s="9"/>
      <c r="G11628" s="9"/>
      <c r="I11628" s="9"/>
      <c r="L11628" s="9"/>
      <c r="O11628" s="9"/>
      <c r="P11628" s="9"/>
      <c r="R11628" s="9"/>
      <c r="U11628" s="9"/>
    </row>
    <row r="11629" spans="3:21">
      <c r="C11629" s="9"/>
      <c r="F11629" s="9"/>
      <c r="G11629" s="9"/>
      <c r="I11629" s="9"/>
      <c r="L11629" s="9"/>
      <c r="O11629" s="9"/>
      <c r="P11629" s="9"/>
      <c r="R11629" s="9"/>
      <c r="U11629" s="9"/>
    </row>
    <row r="11630" spans="3:21">
      <c r="C11630" s="9"/>
      <c r="F11630" s="9"/>
      <c r="G11630" s="9"/>
      <c r="I11630" s="9"/>
      <c r="L11630" s="9"/>
      <c r="O11630" s="9"/>
      <c r="P11630" s="9"/>
      <c r="R11630" s="9"/>
      <c r="U11630" s="9"/>
    </row>
    <row r="11631" spans="3:21">
      <c r="C11631" s="9"/>
      <c r="F11631" s="9"/>
      <c r="G11631" s="9"/>
      <c r="I11631" s="9"/>
      <c r="L11631" s="9"/>
      <c r="O11631" s="9"/>
      <c r="P11631" s="9"/>
      <c r="R11631" s="9"/>
      <c r="U11631" s="9"/>
    </row>
    <row r="11632" spans="3:21">
      <c r="C11632" s="9"/>
      <c r="F11632" s="9"/>
      <c r="G11632" s="9"/>
      <c r="I11632" s="9"/>
      <c r="L11632" s="9"/>
      <c r="O11632" s="9"/>
      <c r="P11632" s="9"/>
      <c r="R11632" s="9"/>
      <c r="U11632" s="9"/>
    </row>
    <row r="11633" spans="3:21">
      <c r="C11633" s="9"/>
      <c r="F11633" s="9"/>
      <c r="G11633" s="9"/>
      <c r="I11633" s="9"/>
      <c r="L11633" s="9"/>
      <c r="O11633" s="9"/>
      <c r="P11633" s="9"/>
      <c r="R11633" s="9"/>
      <c r="U11633" s="9"/>
    </row>
    <row r="11634" spans="3:21">
      <c r="C11634" s="9"/>
      <c r="F11634" s="9"/>
      <c r="G11634" s="9"/>
      <c r="I11634" s="9"/>
      <c r="L11634" s="9"/>
      <c r="O11634" s="9"/>
      <c r="P11634" s="9"/>
      <c r="R11634" s="9"/>
      <c r="U11634" s="9"/>
    </row>
    <row r="11635" spans="3:21">
      <c r="C11635" s="9"/>
      <c r="F11635" s="9"/>
      <c r="G11635" s="9"/>
      <c r="I11635" s="9"/>
      <c r="L11635" s="9"/>
      <c r="O11635" s="9"/>
      <c r="P11635" s="9"/>
      <c r="R11635" s="9"/>
      <c r="U11635" s="9"/>
    </row>
    <row r="11636" spans="3:21">
      <c r="C11636" s="9"/>
      <c r="F11636" s="9"/>
      <c r="G11636" s="9"/>
      <c r="I11636" s="9"/>
      <c r="L11636" s="9"/>
      <c r="O11636" s="9"/>
      <c r="P11636" s="9"/>
      <c r="R11636" s="9"/>
      <c r="U11636" s="9"/>
    </row>
    <row r="11637" spans="3:21">
      <c r="C11637" s="9"/>
      <c r="F11637" s="9"/>
      <c r="G11637" s="9"/>
      <c r="I11637" s="9"/>
      <c r="L11637" s="9"/>
      <c r="O11637" s="9"/>
      <c r="P11637" s="9"/>
      <c r="R11637" s="9"/>
      <c r="U11637" s="9"/>
    </row>
    <row r="11638" spans="3:21">
      <c r="C11638" s="9"/>
      <c r="F11638" s="9"/>
      <c r="G11638" s="9"/>
      <c r="I11638" s="9"/>
      <c r="L11638" s="9"/>
      <c r="O11638" s="9"/>
      <c r="P11638" s="9"/>
      <c r="R11638" s="9"/>
      <c r="U11638" s="9"/>
    </row>
    <row r="11639" spans="3:21">
      <c r="C11639" s="9"/>
      <c r="F11639" s="9"/>
      <c r="G11639" s="9"/>
      <c r="I11639" s="9"/>
      <c r="L11639" s="9"/>
      <c r="O11639" s="9"/>
      <c r="P11639" s="9"/>
      <c r="R11639" s="9"/>
      <c r="U11639" s="9"/>
    </row>
    <row r="11640" spans="3:21">
      <c r="C11640" s="9"/>
      <c r="F11640" s="9"/>
      <c r="G11640" s="9"/>
      <c r="I11640" s="9"/>
      <c r="L11640" s="9"/>
      <c r="O11640" s="9"/>
      <c r="P11640" s="9"/>
      <c r="R11640" s="9"/>
      <c r="U11640" s="9"/>
    </row>
    <row r="11641" spans="3:21">
      <c r="C11641" s="9"/>
      <c r="F11641" s="9"/>
      <c r="G11641" s="9"/>
      <c r="I11641" s="9"/>
      <c r="L11641" s="9"/>
      <c r="O11641" s="9"/>
      <c r="P11641" s="9"/>
      <c r="R11641" s="9"/>
      <c r="U11641" s="9"/>
    </row>
    <row r="11642" spans="3:21">
      <c r="C11642" s="9"/>
      <c r="F11642" s="9"/>
      <c r="G11642" s="9"/>
      <c r="I11642" s="9"/>
      <c r="L11642" s="9"/>
      <c r="O11642" s="9"/>
      <c r="P11642" s="9"/>
      <c r="R11642" s="9"/>
      <c r="U11642" s="9"/>
    </row>
    <row r="11643" spans="3:21">
      <c r="C11643" s="9"/>
      <c r="F11643" s="9"/>
      <c r="G11643" s="9"/>
      <c r="I11643" s="9"/>
      <c r="L11643" s="9"/>
      <c r="O11643" s="9"/>
      <c r="P11643" s="9"/>
      <c r="R11643" s="9"/>
      <c r="U11643" s="9"/>
    </row>
    <row r="11644" spans="3:21">
      <c r="C11644" s="9"/>
      <c r="F11644" s="9"/>
      <c r="G11644" s="9"/>
      <c r="I11644" s="9"/>
      <c r="L11644" s="9"/>
      <c r="O11644" s="9"/>
      <c r="P11644" s="9"/>
      <c r="R11644" s="9"/>
      <c r="U11644" s="9"/>
    </row>
    <row r="11645" spans="3:21">
      <c r="C11645" s="9"/>
      <c r="F11645" s="9"/>
      <c r="G11645" s="9"/>
      <c r="I11645" s="9"/>
      <c r="L11645" s="9"/>
      <c r="O11645" s="9"/>
      <c r="P11645" s="9"/>
      <c r="R11645" s="9"/>
      <c r="U11645" s="9"/>
    </row>
    <row r="11646" spans="3:21">
      <c r="C11646" s="9"/>
      <c r="F11646" s="9"/>
      <c r="G11646" s="9"/>
      <c r="I11646" s="9"/>
      <c r="L11646" s="9"/>
      <c r="O11646" s="9"/>
      <c r="P11646" s="9"/>
      <c r="R11646" s="9"/>
      <c r="U11646" s="9"/>
    </row>
    <row r="11647" spans="3:21">
      <c r="C11647" s="9"/>
      <c r="F11647" s="9"/>
      <c r="G11647" s="9"/>
      <c r="I11647" s="9"/>
      <c r="L11647" s="9"/>
      <c r="O11647" s="9"/>
      <c r="P11647" s="9"/>
      <c r="R11647" s="9"/>
      <c r="U11647" s="9"/>
    </row>
    <row r="11648" spans="3:21">
      <c r="C11648" s="9"/>
      <c r="F11648" s="9"/>
      <c r="G11648" s="9"/>
      <c r="I11648" s="9"/>
      <c r="L11648" s="9"/>
      <c r="O11648" s="9"/>
      <c r="P11648" s="9"/>
      <c r="R11648" s="9"/>
      <c r="U11648" s="9"/>
    </row>
    <row r="11649" spans="3:21">
      <c r="C11649" s="9"/>
      <c r="F11649" s="9"/>
      <c r="G11649" s="9"/>
      <c r="I11649" s="9"/>
      <c r="L11649" s="9"/>
      <c r="O11649" s="9"/>
      <c r="P11649" s="9"/>
      <c r="R11649" s="9"/>
      <c r="U11649" s="9"/>
    </row>
    <row r="11650" spans="3:21">
      <c r="C11650" s="9"/>
      <c r="F11650" s="9"/>
      <c r="G11650" s="9"/>
      <c r="I11650" s="9"/>
      <c r="L11650" s="9"/>
      <c r="O11650" s="9"/>
      <c r="P11650" s="9"/>
      <c r="R11650" s="9"/>
      <c r="U11650" s="9"/>
    </row>
    <row r="11651" spans="3:21">
      <c r="C11651" s="9"/>
      <c r="F11651" s="9"/>
      <c r="G11651" s="9"/>
      <c r="I11651" s="9"/>
      <c r="L11651" s="9"/>
      <c r="O11651" s="9"/>
      <c r="P11651" s="9"/>
      <c r="R11651" s="9"/>
      <c r="U11651" s="9"/>
    </row>
    <row r="11652" spans="3:21">
      <c r="C11652" s="9"/>
      <c r="F11652" s="9"/>
      <c r="G11652" s="9"/>
      <c r="I11652" s="9"/>
      <c r="L11652" s="9"/>
      <c r="O11652" s="9"/>
      <c r="P11652" s="9"/>
      <c r="R11652" s="9"/>
      <c r="U11652" s="9"/>
    </row>
    <row r="11653" spans="3:21">
      <c r="C11653" s="9"/>
      <c r="F11653" s="9"/>
      <c r="G11653" s="9"/>
      <c r="I11653" s="9"/>
      <c r="L11653" s="9"/>
      <c r="O11653" s="9"/>
      <c r="P11653" s="9"/>
      <c r="R11653" s="9"/>
      <c r="U11653" s="9"/>
    </row>
    <row r="11654" spans="3:21">
      <c r="C11654" s="9"/>
      <c r="F11654" s="9"/>
      <c r="G11654" s="9"/>
      <c r="I11654" s="9"/>
      <c r="L11654" s="9"/>
      <c r="O11654" s="9"/>
      <c r="P11654" s="9"/>
      <c r="R11654" s="9"/>
      <c r="U11654" s="9"/>
    </row>
    <row r="11655" spans="3:21">
      <c r="C11655" s="9"/>
      <c r="F11655" s="9"/>
      <c r="G11655" s="9"/>
      <c r="I11655" s="9"/>
      <c r="L11655" s="9"/>
      <c r="O11655" s="9"/>
      <c r="P11655" s="9"/>
      <c r="R11655" s="9"/>
      <c r="U11655" s="9"/>
    </row>
    <row r="11656" spans="3:21">
      <c r="C11656" s="9"/>
      <c r="F11656" s="9"/>
      <c r="G11656" s="9"/>
      <c r="I11656" s="9"/>
      <c r="L11656" s="9"/>
      <c r="O11656" s="9"/>
      <c r="P11656" s="9"/>
      <c r="R11656" s="9"/>
      <c r="U11656" s="9"/>
    </row>
    <row r="11657" spans="3:21">
      <c r="C11657" s="9"/>
      <c r="F11657" s="9"/>
      <c r="G11657" s="9"/>
      <c r="I11657" s="9"/>
      <c r="L11657" s="9"/>
      <c r="O11657" s="9"/>
      <c r="P11657" s="9"/>
      <c r="R11657" s="9"/>
      <c r="U11657" s="9"/>
    </row>
    <row r="11658" spans="3:21">
      <c r="C11658" s="9"/>
      <c r="F11658" s="9"/>
      <c r="G11658" s="9"/>
      <c r="I11658" s="9"/>
      <c r="L11658" s="9"/>
      <c r="O11658" s="9"/>
      <c r="P11658" s="9"/>
      <c r="R11658" s="9"/>
      <c r="U11658" s="9"/>
    </row>
    <row r="11659" spans="3:21">
      <c r="C11659" s="9"/>
      <c r="F11659" s="9"/>
      <c r="G11659" s="9"/>
      <c r="I11659" s="9"/>
      <c r="L11659" s="9"/>
      <c r="O11659" s="9"/>
      <c r="P11659" s="9"/>
      <c r="R11659" s="9"/>
      <c r="U11659" s="9"/>
    </row>
    <row r="11660" spans="3:21">
      <c r="C11660" s="9"/>
      <c r="F11660" s="9"/>
      <c r="G11660" s="9"/>
      <c r="I11660" s="9"/>
      <c r="L11660" s="9"/>
      <c r="O11660" s="9"/>
      <c r="P11660" s="9"/>
      <c r="R11660" s="9"/>
      <c r="U11660" s="9"/>
    </row>
    <row r="11661" spans="3:21">
      <c r="C11661" s="9"/>
      <c r="F11661" s="9"/>
      <c r="G11661" s="9"/>
      <c r="I11661" s="9"/>
      <c r="L11661" s="9"/>
      <c r="O11661" s="9"/>
      <c r="P11661" s="9"/>
      <c r="R11661" s="9"/>
      <c r="U11661" s="9"/>
    </row>
    <row r="11662" spans="3:21">
      <c r="C11662" s="9"/>
      <c r="F11662" s="9"/>
      <c r="G11662" s="9"/>
      <c r="I11662" s="9"/>
      <c r="L11662" s="9"/>
      <c r="O11662" s="9"/>
      <c r="P11662" s="9"/>
      <c r="R11662" s="9"/>
      <c r="U11662" s="9"/>
    </row>
    <row r="11663" spans="3:21">
      <c r="C11663" s="9"/>
      <c r="F11663" s="9"/>
      <c r="G11663" s="9"/>
      <c r="I11663" s="9"/>
      <c r="L11663" s="9"/>
      <c r="O11663" s="9"/>
      <c r="P11663" s="9"/>
      <c r="R11663" s="9"/>
      <c r="U11663" s="9"/>
    </row>
    <row r="11664" spans="3:21">
      <c r="C11664" s="9"/>
      <c r="F11664" s="9"/>
      <c r="G11664" s="9"/>
      <c r="I11664" s="9"/>
      <c r="L11664" s="9"/>
      <c r="O11664" s="9"/>
      <c r="P11664" s="9"/>
      <c r="R11664" s="9"/>
      <c r="U11664" s="9"/>
    </row>
    <row r="11665" spans="3:21">
      <c r="C11665" s="9"/>
      <c r="F11665" s="9"/>
      <c r="G11665" s="9"/>
      <c r="I11665" s="9"/>
      <c r="L11665" s="9"/>
      <c r="O11665" s="9"/>
      <c r="P11665" s="9"/>
      <c r="R11665" s="9"/>
      <c r="U11665" s="9"/>
    </row>
    <row r="11666" spans="3:21">
      <c r="C11666" s="9"/>
      <c r="F11666" s="9"/>
      <c r="G11666" s="9"/>
      <c r="I11666" s="9"/>
      <c r="L11666" s="9"/>
      <c r="O11666" s="9"/>
      <c r="P11666" s="9"/>
      <c r="R11666" s="9"/>
      <c r="U11666" s="9"/>
    </row>
    <row r="11667" spans="3:21">
      <c r="C11667" s="9"/>
      <c r="F11667" s="9"/>
      <c r="G11667" s="9"/>
      <c r="I11667" s="9"/>
      <c r="L11667" s="9"/>
      <c r="O11667" s="9"/>
      <c r="P11667" s="9"/>
      <c r="R11667" s="9"/>
      <c r="U11667" s="9"/>
    </row>
    <row r="11668" spans="3:21">
      <c r="C11668" s="9"/>
      <c r="F11668" s="9"/>
      <c r="G11668" s="9"/>
      <c r="I11668" s="9"/>
      <c r="L11668" s="9"/>
      <c r="O11668" s="9"/>
      <c r="P11668" s="9"/>
      <c r="R11668" s="9"/>
      <c r="U11668" s="9"/>
    </row>
    <row r="11669" spans="3:21">
      <c r="C11669" s="9"/>
      <c r="F11669" s="9"/>
      <c r="G11669" s="9"/>
      <c r="I11669" s="9"/>
      <c r="L11669" s="9"/>
      <c r="O11669" s="9"/>
      <c r="P11669" s="9"/>
      <c r="R11669" s="9"/>
      <c r="U11669" s="9"/>
    </row>
    <row r="11670" spans="3:21">
      <c r="C11670" s="9"/>
      <c r="F11670" s="9"/>
      <c r="G11670" s="9"/>
      <c r="I11670" s="9"/>
      <c r="L11670" s="9"/>
      <c r="O11670" s="9"/>
      <c r="P11670" s="9"/>
      <c r="R11670" s="9"/>
      <c r="U11670" s="9"/>
    </row>
    <row r="11671" spans="3:21">
      <c r="C11671" s="9"/>
      <c r="F11671" s="9"/>
      <c r="G11671" s="9"/>
      <c r="I11671" s="9"/>
      <c r="L11671" s="9"/>
      <c r="O11671" s="9"/>
      <c r="P11671" s="9"/>
      <c r="R11671" s="9"/>
      <c r="U11671" s="9"/>
    </row>
    <row r="11672" spans="3:21">
      <c r="C11672" s="9"/>
      <c r="F11672" s="9"/>
      <c r="G11672" s="9"/>
      <c r="I11672" s="9"/>
      <c r="L11672" s="9"/>
      <c r="O11672" s="9"/>
      <c r="P11672" s="9"/>
      <c r="R11672" s="9"/>
      <c r="U11672" s="9"/>
    </row>
    <row r="11673" spans="3:21">
      <c r="C11673" s="9"/>
      <c r="F11673" s="9"/>
      <c r="G11673" s="9"/>
      <c r="I11673" s="9"/>
      <c r="L11673" s="9"/>
      <c r="O11673" s="9"/>
      <c r="P11673" s="9"/>
      <c r="R11673" s="9"/>
      <c r="U11673" s="9"/>
    </row>
    <row r="11674" spans="3:21">
      <c r="C11674" s="9"/>
      <c r="F11674" s="9"/>
      <c r="G11674" s="9"/>
      <c r="I11674" s="9"/>
      <c r="L11674" s="9"/>
      <c r="O11674" s="9"/>
      <c r="P11674" s="9"/>
      <c r="R11674" s="9"/>
      <c r="U11674" s="9"/>
    </row>
    <row r="11675" spans="3:21">
      <c r="C11675" s="9"/>
      <c r="F11675" s="9"/>
      <c r="G11675" s="9"/>
      <c r="I11675" s="9"/>
      <c r="L11675" s="9"/>
      <c r="O11675" s="9"/>
      <c r="P11675" s="9"/>
      <c r="R11675" s="9"/>
      <c r="U11675" s="9"/>
    </row>
    <row r="11676" spans="3:21">
      <c r="C11676" s="9"/>
      <c r="F11676" s="9"/>
      <c r="G11676" s="9"/>
      <c r="I11676" s="9"/>
      <c r="L11676" s="9"/>
      <c r="O11676" s="9"/>
      <c r="P11676" s="9"/>
      <c r="R11676" s="9"/>
      <c r="U11676" s="9"/>
    </row>
    <row r="11677" spans="3:21">
      <c r="C11677" s="9"/>
      <c r="F11677" s="9"/>
      <c r="G11677" s="9"/>
      <c r="I11677" s="9"/>
      <c r="L11677" s="9"/>
      <c r="O11677" s="9"/>
      <c r="P11677" s="9"/>
      <c r="R11677" s="9"/>
      <c r="U11677" s="9"/>
    </row>
    <row r="11678" spans="3:21">
      <c r="C11678" s="9"/>
      <c r="F11678" s="9"/>
      <c r="G11678" s="9"/>
      <c r="I11678" s="9"/>
      <c r="L11678" s="9"/>
      <c r="O11678" s="9"/>
      <c r="P11678" s="9"/>
      <c r="R11678" s="9"/>
      <c r="U11678" s="9"/>
    </row>
    <row r="11679" spans="3:21">
      <c r="C11679" s="9"/>
      <c r="F11679" s="9"/>
      <c r="G11679" s="9"/>
      <c r="I11679" s="9"/>
      <c r="L11679" s="9"/>
      <c r="O11679" s="9"/>
      <c r="P11679" s="9"/>
      <c r="R11679" s="9"/>
      <c r="U11679" s="9"/>
    </row>
    <row r="11680" spans="3:21">
      <c r="C11680" s="9"/>
      <c r="F11680" s="9"/>
      <c r="G11680" s="9"/>
      <c r="I11680" s="9"/>
      <c r="L11680" s="9"/>
      <c r="O11680" s="9"/>
      <c r="P11680" s="9"/>
      <c r="R11680" s="9"/>
      <c r="U11680" s="9"/>
    </row>
    <row r="11681" spans="3:21">
      <c r="C11681" s="9"/>
      <c r="F11681" s="9"/>
      <c r="G11681" s="9"/>
      <c r="I11681" s="9"/>
      <c r="L11681" s="9"/>
      <c r="O11681" s="9"/>
      <c r="P11681" s="9"/>
      <c r="R11681" s="9"/>
      <c r="U11681" s="9"/>
    </row>
    <row r="11682" spans="3:21">
      <c r="C11682" s="9"/>
      <c r="F11682" s="9"/>
      <c r="G11682" s="9"/>
      <c r="I11682" s="9"/>
      <c r="L11682" s="9"/>
      <c r="O11682" s="9"/>
      <c r="P11682" s="9"/>
      <c r="R11682" s="9"/>
      <c r="U11682" s="9"/>
    </row>
    <row r="11683" spans="3:21">
      <c r="C11683" s="9"/>
      <c r="F11683" s="9"/>
      <c r="G11683" s="9"/>
      <c r="I11683" s="9"/>
      <c r="L11683" s="9"/>
      <c r="O11683" s="9"/>
      <c r="P11683" s="9"/>
      <c r="R11683" s="9"/>
      <c r="U11683" s="9"/>
    </row>
    <row r="11684" spans="3:21">
      <c r="C11684" s="9"/>
      <c r="F11684" s="9"/>
      <c r="G11684" s="9"/>
      <c r="I11684" s="9"/>
      <c r="L11684" s="9"/>
      <c r="O11684" s="9"/>
      <c r="P11684" s="9"/>
      <c r="R11684" s="9"/>
      <c r="U11684" s="9"/>
    </row>
    <row r="11685" spans="3:21">
      <c r="C11685" s="9"/>
      <c r="F11685" s="9"/>
      <c r="G11685" s="9"/>
      <c r="I11685" s="9"/>
      <c r="L11685" s="9"/>
      <c r="O11685" s="9"/>
      <c r="P11685" s="9"/>
      <c r="R11685" s="9"/>
      <c r="U11685" s="9"/>
    </row>
    <row r="11686" spans="3:21">
      <c r="C11686" s="9"/>
      <c r="F11686" s="9"/>
      <c r="G11686" s="9"/>
      <c r="I11686" s="9"/>
      <c r="L11686" s="9"/>
      <c r="O11686" s="9"/>
      <c r="P11686" s="9"/>
      <c r="R11686" s="9"/>
      <c r="U11686" s="9"/>
    </row>
    <row r="11687" spans="3:21">
      <c r="C11687" s="9"/>
      <c r="F11687" s="9"/>
      <c r="G11687" s="9"/>
      <c r="I11687" s="9"/>
      <c r="L11687" s="9"/>
      <c r="O11687" s="9"/>
      <c r="P11687" s="9"/>
      <c r="R11687" s="9"/>
      <c r="U11687" s="9"/>
    </row>
    <row r="11688" spans="3:21">
      <c r="C11688" s="9"/>
      <c r="F11688" s="9"/>
      <c r="G11688" s="9"/>
      <c r="I11688" s="9"/>
      <c r="L11688" s="9"/>
      <c r="O11688" s="9"/>
      <c r="P11688" s="9"/>
      <c r="R11688" s="9"/>
      <c r="U11688" s="9"/>
    </row>
    <row r="11689" spans="3:21">
      <c r="C11689" s="9"/>
      <c r="F11689" s="9"/>
      <c r="G11689" s="9"/>
      <c r="I11689" s="9"/>
      <c r="L11689" s="9"/>
      <c r="O11689" s="9"/>
      <c r="P11689" s="9"/>
      <c r="R11689" s="9"/>
      <c r="U11689" s="9"/>
    </row>
    <row r="11690" spans="3:21">
      <c r="C11690" s="9"/>
      <c r="F11690" s="9"/>
      <c r="G11690" s="9"/>
      <c r="I11690" s="9"/>
      <c r="L11690" s="9"/>
      <c r="O11690" s="9"/>
      <c r="P11690" s="9"/>
      <c r="R11690" s="9"/>
      <c r="U11690" s="9"/>
    </row>
    <row r="11691" spans="3:21">
      <c r="C11691" s="9"/>
      <c r="F11691" s="9"/>
      <c r="G11691" s="9"/>
      <c r="I11691" s="9"/>
      <c r="L11691" s="9"/>
      <c r="O11691" s="9"/>
      <c r="P11691" s="9"/>
      <c r="R11691" s="9"/>
      <c r="U11691" s="9"/>
    </row>
    <row r="11692" spans="3:21">
      <c r="C11692" s="9"/>
      <c r="F11692" s="9"/>
      <c r="G11692" s="9"/>
      <c r="I11692" s="9"/>
      <c r="L11692" s="9"/>
      <c r="O11692" s="9"/>
      <c r="P11692" s="9"/>
      <c r="R11692" s="9"/>
      <c r="U11692" s="9"/>
    </row>
    <row r="11693" spans="3:21">
      <c r="C11693" s="9"/>
      <c r="F11693" s="9"/>
      <c r="G11693" s="9"/>
      <c r="I11693" s="9"/>
      <c r="L11693" s="9"/>
      <c r="O11693" s="9"/>
      <c r="P11693" s="9"/>
      <c r="R11693" s="9"/>
      <c r="U11693" s="9"/>
    </row>
    <row r="11694" spans="3:21">
      <c r="C11694" s="9"/>
      <c r="F11694" s="9"/>
      <c r="G11694" s="9"/>
      <c r="I11694" s="9"/>
      <c r="L11694" s="9"/>
      <c r="O11694" s="9"/>
      <c r="P11694" s="9"/>
      <c r="R11694" s="9"/>
      <c r="U11694" s="9"/>
    </row>
    <row r="11695" spans="3:21">
      <c r="C11695" s="9"/>
      <c r="F11695" s="9"/>
      <c r="G11695" s="9"/>
      <c r="I11695" s="9"/>
      <c r="L11695" s="9"/>
      <c r="O11695" s="9"/>
      <c r="P11695" s="9"/>
      <c r="R11695" s="9"/>
      <c r="U11695" s="9"/>
    </row>
    <row r="11696" spans="3:21">
      <c r="C11696" s="9"/>
      <c r="F11696" s="9"/>
      <c r="G11696" s="9"/>
      <c r="I11696" s="9"/>
      <c r="L11696" s="9"/>
      <c r="O11696" s="9"/>
      <c r="P11696" s="9"/>
      <c r="R11696" s="9"/>
      <c r="U11696" s="9"/>
    </row>
    <row r="11697" spans="3:21">
      <c r="C11697" s="9"/>
      <c r="F11697" s="9"/>
      <c r="G11697" s="9"/>
      <c r="I11697" s="9"/>
      <c r="L11697" s="9"/>
      <c r="O11697" s="9"/>
      <c r="P11697" s="9"/>
      <c r="R11697" s="9"/>
      <c r="U11697" s="9"/>
    </row>
    <row r="11698" spans="3:21">
      <c r="C11698" s="9"/>
      <c r="F11698" s="9"/>
      <c r="G11698" s="9"/>
      <c r="I11698" s="9"/>
      <c r="L11698" s="9"/>
      <c r="O11698" s="9"/>
      <c r="P11698" s="9"/>
      <c r="R11698" s="9"/>
      <c r="U11698" s="9"/>
    </row>
    <row r="11699" spans="3:21">
      <c r="C11699" s="9"/>
      <c r="F11699" s="9"/>
      <c r="G11699" s="9"/>
      <c r="I11699" s="9"/>
      <c r="L11699" s="9"/>
      <c r="O11699" s="9"/>
      <c r="P11699" s="9"/>
      <c r="R11699" s="9"/>
      <c r="U11699" s="9"/>
    </row>
    <row r="11700" spans="3:21">
      <c r="C11700" s="9"/>
      <c r="F11700" s="9"/>
      <c r="G11700" s="9"/>
      <c r="I11700" s="9"/>
      <c r="L11700" s="9"/>
      <c r="O11700" s="9"/>
      <c r="P11700" s="9"/>
      <c r="R11700" s="9"/>
      <c r="U11700" s="9"/>
    </row>
    <row r="11701" spans="3:21">
      <c r="C11701" s="9"/>
      <c r="F11701" s="9"/>
      <c r="G11701" s="9"/>
      <c r="I11701" s="9"/>
      <c r="L11701" s="9"/>
      <c r="O11701" s="9"/>
      <c r="P11701" s="9"/>
      <c r="R11701" s="9"/>
      <c r="U11701" s="9"/>
    </row>
    <row r="11702" spans="3:21">
      <c r="C11702" s="9"/>
      <c r="F11702" s="9"/>
      <c r="G11702" s="9"/>
      <c r="I11702" s="9"/>
      <c r="L11702" s="9"/>
      <c r="O11702" s="9"/>
      <c r="P11702" s="9"/>
      <c r="R11702" s="9"/>
      <c r="U11702" s="9"/>
    </row>
    <row r="11703" spans="3:21">
      <c r="C11703" s="9"/>
      <c r="F11703" s="9"/>
      <c r="G11703" s="9"/>
      <c r="I11703" s="9"/>
      <c r="L11703" s="9"/>
      <c r="O11703" s="9"/>
      <c r="P11703" s="9"/>
      <c r="R11703" s="9"/>
      <c r="U11703" s="9"/>
    </row>
    <row r="11704" spans="3:21">
      <c r="C11704" s="9"/>
      <c r="F11704" s="9"/>
      <c r="G11704" s="9"/>
      <c r="I11704" s="9"/>
      <c r="L11704" s="9"/>
      <c r="O11704" s="9"/>
      <c r="P11704" s="9"/>
      <c r="R11704" s="9"/>
      <c r="U11704" s="9"/>
    </row>
    <row r="11705" spans="3:21">
      <c r="C11705" s="9"/>
      <c r="F11705" s="9"/>
      <c r="G11705" s="9"/>
      <c r="I11705" s="9"/>
      <c r="L11705" s="9"/>
      <c r="O11705" s="9"/>
      <c r="P11705" s="9"/>
      <c r="R11705" s="9"/>
      <c r="U11705" s="9"/>
    </row>
    <row r="11706" spans="3:21">
      <c r="C11706" s="9"/>
      <c r="F11706" s="9"/>
      <c r="G11706" s="9"/>
      <c r="I11706" s="9"/>
      <c r="L11706" s="9"/>
      <c r="O11706" s="9"/>
      <c r="P11706" s="9"/>
      <c r="R11706" s="9"/>
      <c r="U11706" s="9"/>
    </row>
    <row r="11707" spans="3:21">
      <c r="C11707" s="9"/>
      <c r="F11707" s="9"/>
      <c r="G11707" s="9"/>
      <c r="I11707" s="9"/>
      <c r="L11707" s="9"/>
      <c r="O11707" s="9"/>
      <c r="P11707" s="9"/>
      <c r="R11707" s="9"/>
      <c r="U11707" s="9"/>
    </row>
    <row r="11708" spans="3:21">
      <c r="C11708" s="9"/>
      <c r="F11708" s="9"/>
      <c r="G11708" s="9"/>
      <c r="I11708" s="9"/>
      <c r="L11708" s="9"/>
      <c r="O11708" s="9"/>
      <c r="P11708" s="9"/>
      <c r="R11708" s="9"/>
      <c r="U11708" s="9"/>
    </row>
    <row r="11709" spans="3:21">
      <c r="C11709" s="9"/>
      <c r="F11709" s="9"/>
      <c r="G11709" s="9"/>
      <c r="I11709" s="9"/>
      <c r="L11709" s="9"/>
      <c r="O11709" s="9"/>
      <c r="P11709" s="9"/>
      <c r="R11709" s="9"/>
      <c r="U11709" s="9"/>
    </row>
    <row r="11710" spans="3:21">
      <c r="C11710" s="9"/>
      <c r="F11710" s="9"/>
      <c r="G11710" s="9"/>
      <c r="I11710" s="9"/>
      <c r="L11710" s="9"/>
      <c r="O11710" s="9"/>
      <c r="P11710" s="9"/>
      <c r="R11710" s="9"/>
      <c r="U11710" s="9"/>
    </row>
    <row r="11711" spans="3:21">
      <c r="C11711" s="9"/>
      <c r="F11711" s="9"/>
      <c r="G11711" s="9"/>
      <c r="I11711" s="9"/>
      <c r="L11711" s="9"/>
      <c r="O11711" s="9"/>
      <c r="P11711" s="9"/>
      <c r="R11711" s="9"/>
      <c r="U11711" s="9"/>
    </row>
    <row r="11712" spans="3:21">
      <c r="C11712" s="9"/>
      <c r="F11712" s="9"/>
      <c r="G11712" s="9"/>
      <c r="I11712" s="9"/>
      <c r="L11712" s="9"/>
      <c r="O11712" s="9"/>
      <c r="P11712" s="9"/>
      <c r="R11712" s="9"/>
      <c r="U11712" s="9"/>
    </row>
    <row r="11713" spans="3:21">
      <c r="C11713" s="9"/>
      <c r="F11713" s="9"/>
      <c r="G11713" s="9"/>
      <c r="I11713" s="9"/>
      <c r="L11713" s="9"/>
      <c r="O11713" s="9"/>
      <c r="P11713" s="9"/>
      <c r="R11713" s="9"/>
      <c r="U11713" s="9"/>
    </row>
    <row r="11714" spans="3:21">
      <c r="C11714" s="9"/>
      <c r="F11714" s="9"/>
      <c r="G11714" s="9"/>
      <c r="I11714" s="9"/>
      <c r="L11714" s="9"/>
      <c r="O11714" s="9"/>
      <c r="P11714" s="9"/>
      <c r="R11714" s="9"/>
      <c r="U11714" s="9"/>
    </row>
    <row r="11715" spans="3:21">
      <c r="C11715" s="9"/>
      <c r="F11715" s="9"/>
      <c r="G11715" s="9"/>
      <c r="I11715" s="9"/>
      <c r="L11715" s="9"/>
      <c r="O11715" s="9"/>
      <c r="P11715" s="9"/>
      <c r="R11715" s="9"/>
      <c r="U11715" s="9"/>
    </row>
    <row r="11716" spans="3:21">
      <c r="C11716" s="9"/>
      <c r="F11716" s="9"/>
      <c r="G11716" s="9"/>
      <c r="I11716" s="9"/>
      <c r="L11716" s="9"/>
      <c r="O11716" s="9"/>
      <c r="P11716" s="9"/>
      <c r="R11716" s="9"/>
      <c r="U11716" s="9"/>
    </row>
    <row r="11717" spans="3:21">
      <c r="C11717" s="9"/>
      <c r="F11717" s="9"/>
      <c r="G11717" s="9"/>
      <c r="I11717" s="9"/>
      <c r="L11717" s="9"/>
      <c r="O11717" s="9"/>
      <c r="P11717" s="9"/>
      <c r="R11717" s="9"/>
      <c r="U11717" s="9"/>
    </row>
    <row r="11718" spans="3:21">
      <c r="C11718" s="9"/>
      <c r="F11718" s="9"/>
      <c r="G11718" s="9"/>
      <c r="I11718" s="9"/>
      <c r="L11718" s="9"/>
      <c r="O11718" s="9"/>
      <c r="P11718" s="9"/>
      <c r="R11718" s="9"/>
      <c r="U11718" s="9"/>
    </row>
    <row r="11719" spans="3:21">
      <c r="C11719" s="9"/>
      <c r="F11719" s="9"/>
      <c r="G11719" s="9"/>
      <c r="I11719" s="9"/>
      <c r="L11719" s="9"/>
      <c r="O11719" s="9"/>
      <c r="P11719" s="9"/>
      <c r="R11719" s="9"/>
      <c r="U11719" s="9"/>
    </row>
    <row r="11720" spans="3:21">
      <c r="C11720" s="9"/>
      <c r="F11720" s="9"/>
      <c r="G11720" s="9"/>
      <c r="I11720" s="9"/>
      <c r="L11720" s="9"/>
      <c r="O11720" s="9"/>
      <c r="P11720" s="9"/>
      <c r="R11720" s="9"/>
      <c r="U11720" s="9"/>
    </row>
    <row r="11721" spans="3:21">
      <c r="C11721" s="9"/>
      <c r="F11721" s="9"/>
      <c r="G11721" s="9"/>
      <c r="I11721" s="9"/>
      <c r="L11721" s="9"/>
      <c r="O11721" s="9"/>
      <c r="P11721" s="9"/>
      <c r="R11721" s="9"/>
      <c r="U11721" s="9"/>
    </row>
    <row r="11722" spans="3:21">
      <c r="C11722" s="9"/>
      <c r="F11722" s="9"/>
      <c r="G11722" s="9"/>
      <c r="I11722" s="9"/>
      <c r="L11722" s="9"/>
      <c r="O11722" s="9"/>
      <c r="P11722" s="9"/>
      <c r="R11722" s="9"/>
      <c r="U11722" s="9"/>
    </row>
    <row r="11723" spans="3:21">
      <c r="C11723" s="9"/>
      <c r="F11723" s="9"/>
      <c r="G11723" s="9"/>
      <c r="I11723" s="9"/>
      <c r="L11723" s="9"/>
      <c r="O11723" s="9"/>
      <c r="P11723" s="9"/>
      <c r="R11723" s="9"/>
      <c r="U11723" s="9"/>
    </row>
    <row r="11724" spans="3:21">
      <c r="C11724" s="9"/>
      <c r="F11724" s="9"/>
      <c r="G11724" s="9"/>
      <c r="I11724" s="9"/>
      <c r="L11724" s="9"/>
      <c r="O11724" s="9"/>
      <c r="P11724" s="9"/>
      <c r="R11724" s="9"/>
      <c r="U11724" s="9"/>
    </row>
    <row r="11725" spans="3:21">
      <c r="C11725" s="9"/>
      <c r="F11725" s="9"/>
      <c r="G11725" s="9"/>
      <c r="I11725" s="9"/>
      <c r="L11725" s="9"/>
      <c r="O11725" s="9"/>
      <c r="P11725" s="9"/>
      <c r="R11725" s="9"/>
      <c r="U11725" s="9"/>
    </row>
    <row r="11726" spans="3:21">
      <c r="C11726" s="9"/>
      <c r="F11726" s="9"/>
      <c r="G11726" s="9"/>
      <c r="I11726" s="9"/>
      <c r="L11726" s="9"/>
      <c r="O11726" s="9"/>
      <c r="P11726" s="9"/>
      <c r="R11726" s="9"/>
      <c r="U11726" s="9"/>
    </row>
    <row r="11727" spans="3:21">
      <c r="C11727" s="9"/>
      <c r="F11727" s="9"/>
      <c r="G11727" s="9"/>
      <c r="I11727" s="9"/>
      <c r="L11727" s="9"/>
      <c r="O11727" s="9"/>
      <c r="P11727" s="9"/>
      <c r="R11727" s="9"/>
      <c r="U11727" s="9"/>
    </row>
    <row r="11728" spans="3:21">
      <c r="C11728" s="9"/>
      <c r="F11728" s="9"/>
      <c r="G11728" s="9"/>
      <c r="I11728" s="9"/>
      <c r="L11728" s="9"/>
      <c r="O11728" s="9"/>
      <c r="P11728" s="9"/>
      <c r="R11728" s="9"/>
      <c r="U11728" s="9"/>
    </row>
    <row r="11729" spans="3:21">
      <c r="C11729" s="9"/>
      <c r="F11729" s="9"/>
      <c r="G11729" s="9"/>
      <c r="I11729" s="9"/>
      <c r="L11729" s="9"/>
      <c r="O11729" s="9"/>
      <c r="P11729" s="9"/>
      <c r="R11729" s="9"/>
      <c r="U11729" s="9"/>
    </row>
    <row r="11730" spans="3:21">
      <c r="C11730" s="9"/>
      <c r="F11730" s="9"/>
      <c r="G11730" s="9"/>
      <c r="I11730" s="9"/>
      <c r="L11730" s="9"/>
      <c r="O11730" s="9"/>
      <c r="P11730" s="9"/>
      <c r="R11730" s="9"/>
      <c r="U11730" s="9"/>
    </row>
    <row r="11731" spans="3:21">
      <c r="C11731" s="9"/>
      <c r="F11731" s="9"/>
      <c r="G11731" s="9"/>
      <c r="I11731" s="9"/>
      <c r="L11731" s="9"/>
      <c r="O11731" s="9"/>
      <c r="P11731" s="9"/>
      <c r="R11731" s="9"/>
      <c r="U11731" s="9"/>
    </row>
    <row r="11732" spans="3:21">
      <c r="C11732" s="9"/>
      <c r="F11732" s="9"/>
      <c r="G11732" s="9"/>
      <c r="I11732" s="9"/>
      <c r="L11732" s="9"/>
      <c r="O11732" s="9"/>
      <c r="P11732" s="9"/>
      <c r="R11732" s="9"/>
      <c r="U11732" s="9"/>
    </row>
    <row r="11733" spans="3:21">
      <c r="C11733" s="9"/>
      <c r="F11733" s="9"/>
      <c r="G11733" s="9"/>
      <c r="I11733" s="9"/>
      <c r="L11733" s="9"/>
      <c r="O11733" s="9"/>
      <c r="P11733" s="9"/>
      <c r="R11733" s="9"/>
      <c r="U11733" s="9"/>
    </row>
    <row r="11734" spans="3:21">
      <c r="C11734" s="9"/>
      <c r="F11734" s="9"/>
      <c r="G11734" s="9"/>
      <c r="I11734" s="9"/>
      <c r="L11734" s="9"/>
      <c r="O11734" s="9"/>
      <c r="P11734" s="9"/>
      <c r="R11734" s="9"/>
      <c r="U11734" s="9"/>
    </row>
    <row r="11735" spans="3:21">
      <c r="C11735" s="9"/>
      <c r="F11735" s="9"/>
      <c r="G11735" s="9"/>
      <c r="I11735" s="9"/>
      <c r="L11735" s="9"/>
      <c r="O11735" s="9"/>
      <c r="P11735" s="9"/>
      <c r="R11735" s="9"/>
      <c r="U11735" s="9"/>
    </row>
    <row r="11736" spans="3:21">
      <c r="C11736" s="9"/>
      <c r="F11736" s="9"/>
      <c r="G11736" s="9"/>
      <c r="I11736" s="9"/>
      <c r="L11736" s="9"/>
      <c r="O11736" s="9"/>
      <c r="P11736" s="9"/>
      <c r="R11736" s="9"/>
      <c r="U11736" s="9"/>
    </row>
    <row r="11737" spans="3:21">
      <c r="C11737" s="9"/>
      <c r="F11737" s="9"/>
      <c r="G11737" s="9"/>
      <c r="I11737" s="9"/>
      <c r="L11737" s="9"/>
      <c r="O11737" s="9"/>
      <c r="P11737" s="9"/>
      <c r="R11737" s="9"/>
      <c r="U11737" s="9"/>
    </row>
    <row r="11738" spans="3:21">
      <c r="C11738" s="9"/>
      <c r="F11738" s="9"/>
      <c r="G11738" s="9"/>
      <c r="I11738" s="9"/>
      <c r="L11738" s="9"/>
      <c r="O11738" s="9"/>
      <c r="P11738" s="9"/>
      <c r="R11738" s="9"/>
      <c r="U11738" s="9"/>
    </row>
    <row r="11739" spans="3:21">
      <c r="C11739" s="9"/>
      <c r="F11739" s="9"/>
      <c r="G11739" s="9"/>
      <c r="I11739" s="9"/>
      <c r="L11739" s="9"/>
      <c r="O11739" s="9"/>
      <c r="P11739" s="9"/>
      <c r="R11739" s="9"/>
      <c r="U11739" s="9"/>
    </row>
    <row r="11740" spans="3:21">
      <c r="C11740" s="9"/>
      <c r="F11740" s="9"/>
      <c r="G11740" s="9"/>
      <c r="I11740" s="9"/>
      <c r="L11740" s="9"/>
      <c r="O11740" s="9"/>
      <c r="P11740" s="9"/>
      <c r="R11740" s="9"/>
      <c r="U11740" s="9"/>
    </row>
    <row r="11741" spans="3:21">
      <c r="C11741" s="9"/>
      <c r="F11741" s="9"/>
      <c r="G11741" s="9"/>
      <c r="I11741" s="9"/>
      <c r="L11741" s="9"/>
      <c r="O11741" s="9"/>
      <c r="P11741" s="9"/>
      <c r="R11741" s="9"/>
      <c r="U11741" s="9"/>
    </row>
    <row r="11742" spans="3:21">
      <c r="C11742" s="9"/>
      <c r="F11742" s="9"/>
      <c r="G11742" s="9"/>
      <c r="I11742" s="9"/>
      <c r="L11742" s="9"/>
      <c r="O11742" s="9"/>
      <c r="P11742" s="9"/>
      <c r="R11742" s="9"/>
      <c r="U11742" s="9"/>
    </row>
    <row r="11743" spans="3:21">
      <c r="C11743" s="9"/>
      <c r="F11743" s="9"/>
      <c r="G11743" s="9"/>
      <c r="I11743" s="9"/>
      <c r="L11743" s="9"/>
      <c r="O11743" s="9"/>
      <c r="P11743" s="9"/>
      <c r="R11743" s="9"/>
      <c r="U11743" s="9"/>
    </row>
    <row r="11744" spans="3:21">
      <c r="C11744" s="9"/>
      <c r="F11744" s="9"/>
      <c r="G11744" s="9"/>
      <c r="I11744" s="9"/>
      <c r="L11744" s="9"/>
      <c r="O11744" s="9"/>
      <c r="P11744" s="9"/>
      <c r="R11744" s="9"/>
      <c r="U11744" s="9"/>
    </row>
    <row r="11745" spans="3:21">
      <c r="C11745" s="9"/>
      <c r="F11745" s="9"/>
      <c r="G11745" s="9"/>
      <c r="I11745" s="9"/>
      <c r="L11745" s="9"/>
      <c r="O11745" s="9"/>
      <c r="P11745" s="9"/>
      <c r="R11745" s="9"/>
      <c r="U11745" s="9"/>
    </row>
    <row r="11746" spans="3:21">
      <c r="C11746" s="9"/>
      <c r="F11746" s="9"/>
      <c r="G11746" s="9"/>
      <c r="I11746" s="9"/>
      <c r="L11746" s="9"/>
      <c r="O11746" s="9"/>
      <c r="P11746" s="9"/>
      <c r="R11746" s="9"/>
      <c r="U11746" s="9"/>
    </row>
    <row r="11747" spans="3:21">
      <c r="C11747" s="9"/>
      <c r="F11747" s="9"/>
      <c r="G11747" s="9"/>
      <c r="I11747" s="9"/>
      <c r="L11747" s="9"/>
      <c r="O11747" s="9"/>
      <c r="P11747" s="9"/>
      <c r="R11747" s="9"/>
      <c r="U11747" s="9"/>
    </row>
    <row r="11748" spans="3:21">
      <c r="C11748" s="9"/>
      <c r="F11748" s="9"/>
      <c r="G11748" s="9"/>
      <c r="I11748" s="9"/>
      <c r="L11748" s="9"/>
      <c r="O11748" s="9"/>
      <c r="P11748" s="9"/>
      <c r="R11748" s="9"/>
      <c r="U11748" s="9"/>
    </row>
    <row r="11749" spans="3:21">
      <c r="C11749" s="9"/>
      <c r="F11749" s="9"/>
      <c r="G11749" s="9"/>
      <c r="I11749" s="9"/>
      <c r="L11749" s="9"/>
      <c r="O11749" s="9"/>
      <c r="P11749" s="9"/>
      <c r="R11749" s="9"/>
      <c r="U11749" s="9"/>
    </row>
    <row r="11750" spans="3:21">
      <c r="C11750" s="9"/>
      <c r="F11750" s="9"/>
      <c r="G11750" s="9"/>
      <c r="I11750" s="9"/>
      <c r="L11750" s="9"/>
      <c r="O11750" s="9"/>
      <c r="P11750" s="9"/>
      <c r="R11750" s="9"/>
      <c r="U11750" s="9"/>
    </row>
    <row r="11751" spans="3:21">
      <c r="C11751" s="9"/>
      <c r="F11751" s="9"/>
      <c r="G11751" s="9"/>
      <c r="I11751" s="9"/>
      <c r="L11751" s="9"/>
      <c r="O11751" s="9"/>
      <c r="P11751" s="9"/>
      <c r="R11751" s="9"/>
      <c r="U11751" s="9"/>
    </row>
    <row r="11752" spans="3:21">
      <c r="C11752" s="9"/>
      <c r="F11752" s="9"/>
      <c r="G11752" s="9"/>
      <c r="I11752" s="9"/>
      <c r="L11752" s="9"/>
      <c r="O11752" s="9"/>
      <c r="P11752" s="9"/>
      <c r="R11752" s="9"/>
      <c r="U11752" s="9"/>
    </row>
    <row r="11753" spans="3:21">
      <c r="C11753" s="9"/>
      <c r="F11753" s="9"/>
      <c r="G11753" s="9"/>
      <c r="I11753" s="9"/>
      <c r="L11753" s="9"/>
      <c r="O11753" s="9"/>
      <c r="P11753" s="9"/>
      <c r="R11753" s="9"/>
      <c r="U11753" s="9"/>
    </row>
    <row r="11754" spans="3:21">
      <c r="C11754" s="9"/>
      <c r="F11754" s="9"/>
      <c r="G11754" s="9"/>
      <c r="I11754" s="9"/>
      <c r="L11754" s="9"/>
      <c r="O11754" s="9"/>
      <c r="P11754" s="9"/>
      <c r="R11754" s="9"/>
      <c r="U11754" s="9"/>
    </row>
    <row r="11755" spans="3:21">
      <c r="C11755" s="9"/>
      <c r="F11755" s="9"/>
      <c r="G11755" s="9"/>
      <c r="I11755" s="9"/>
      <c r="L11755" s="9"/>
      <c r="O11755" s="9"/>
      <c r="P11755" s="9"/>
      <c r="R11755" s="9"/>
      <c r="U11755" s="9"/>
    </row>
    <row r="11756" spans="3:21">
      <c r="C11756" s="9"/>
      <c r="F11756" s="9"/>
      <c r="G11756" s="9"/>
      <c r="I11756" s="9"/>
      <c r="L11756" s="9"/>
      <c r="O11756" s="9"/>
      <c r="P11756" s="9"/>
      <c r="R11756" s="9"/>
      <c r="U11756" s="9"/>
    </row>
    <row r="11757" spans="3:21">
      <c r="C11757" s="9"/>
      <c r="F11757" s="9"/>
      <c r="G11757" s="9"/>
      <c r="I11757" s="9"/>
      <c r="L11757" s="9"/>
      <c r="O11757" s="9"/>
      <c r="P11757" s="9"/>
      <c r="R11757" s="9"/>
      <c r="U11757" s="9"/>
    </row>
    <row r="11758" spans="3:21">
      <c r="C11758" s="9"/>
      <c r="F11758" s="9"/>
      <c r="G11758" s="9"/>
      <c r="I11758" s="9"/>
      <c r="L11758" s="9"/>
      <c r="O11758" s="9"/>
      <c r="P11758" s="9"/>
      <c r="R11758" s="9"/>
      <c r="U11758" s="9"/>
    </row>
    <row r="11759" spans="3:21">
      <c r="C11759" s="9"/>
      <c r="F11759" s="9"/>
      <c r="G11759" s="9"/>
      <c r="I11759" s="9"/>
      <c r="L11759" s="9"/>
      <c r="O11759" s="9"/>
      <c r="P11759" s="9"/>
      <c r="R11759" s="9"/>
      <c r="U11759" s="9"/>
    </row>
    <row r="11760" spans="3:21">
      <c r="C11760" s="9"/>
      <c r="F11760" s="9"/>
      <c r="G11760" s="9"/>
      <c r="I11760" s="9"/>
      <c r="L11760" s="9"/>
      <c r="O11760" s="9"/>
      <c r="P11760" s="9"/>
      <c r="R11760" s="9"/>
      <c r="U11760" s="9"/>
    </row>
    <row r="11761" spans="3:21">
      <c r="C11761" s="9"/>
      <c r="F11761" s="9"/>
      <c r="G11761" s="9"/>
      <c r="I11761" s="9"/>
      <c r="L11761" s="9"/>
      <c r="O11761" s="9"/>
      <c r="P11761" s="9"/>
      <c r="R11761" s="9"/>
      <c r="U11761" s="9"/>
    </row>
    <row r="11762" spans="3:21">
      <c r="C11762" s="9"/>
      <c r="F11762" s="9"/>
      <c r="G11762" s="9"/>
      <c r="I11762" s="9"/>
      <c r="L11762" s="9"/>
      <c r="O11762" s="9"/>
      <c r="P11762" s="9"/>
      <c r="R11762" s="9"/>
      <c r="U11762" s="9"/>
    </row>
    <row r="11763" spans="3:21">
      <c r="C11763" s="9"/>
      <c r="F11763" s="9"/>
      <c r="G11763" s="9"/>
      <c r="I11763" s="9"/>
      <c r="L11763" s="9"/>
      <c r="O11763" s="9"/>
      <c r="P11763" s="9"/>
      <c r="R11763" s="9"/>
      <c r="U11763" s="9"/>
    </row>
    <row r="11764" spans="3:21">
      <c r="C11764" s="9"/>
      <c r="F11764" s="9"/>
      <c r="G11764" s="9"/>
      <c r="I11764" s="9"/>
      <c r="L11764" s="9"/>
      <c r="O11764" s="9"/>
      <c r="P11764" s="9"/>
      <c r="R11764" s="9"/>
      <c r="U11764" s="9"/>
    </row>
    <row r="11765" spans="3:21">
      <c r="C11765" s="9"/>
      <c r="F11765" s="9"/>
      <c r="G11765" s="9"/>
      <c r="I11765" s="9"/>
      <c r="L11765" s="9"/>
      <c r="O11765" s="9"/>
      <c r="P11765" s="9"/>
      <c r="R11765" s="9"/>
      <c r="U11765" s="9"/>
    </row>
    <row r="11766" spans="3:21">
      <c r="C11766" s="9"/>
      <c r="F11766" s="9"/>
      <c r="G11766" s="9"/>
      <c r="I11766" s="9"/>
      <c r="L11766" s="9"/>
      <c r="O11766" s="9"/>
      <c r="P11766" s="9"/>
      <c r="R11766" s="9"/>
      <c r="U11766" s="9"/>
    </row>
    <row r="11767" spans="3:21">
      <c r="C11767" s="9"/>
      <c r="F11767" s="9"/>
      <c r="G11767" s="9"/>
      <c r="I11767" s="9"/>
      <c r="L11767" s="9"/>
      <c r="O11767" s="9"/>
      <c r="P11767" s="9"/>
      <c r="R11767" s="9"/>
      <c r="U11767" s="9"/>
    </row>
    <row r="11768" spans="3:21">
      <c r="C11768" s="9"/>
      <c r="F11768" s="9"/>
      <c r="G11768" s="9"/>
      <c r="I11768" s="9"/>
      <c r="L11768" s="9"/>
      <c r="O11768" s="9"/>
      <c r="P11768" s="9"/>
      <c r="R11768" s="9"/>
      <c r="U11768" s="9"/>
    </row>
    <row r="11769" spans="3:21">
      <c r="C11769" s="9"/>
      <c r="F11769" s="9"/>
      <c r="G11769" s="9"/>
      <c r="I11769" s="9"/>
      <c r="L11769" s="9"/>
      <c r="O11769" s="9"/>
      <c r="P11769" s="9"/>
      <c r="R11769" s="9"/>
      <c r="U11769" s="9"/>
    </row>
    <row r="11770" spans="3:21">
      <c r="C11770" s="9"/>
      <c r="F11770" s="9"/>
      <c r="G11770" s="9"/>
      <c r="I11770" s="9"/>
      <c r="L11770" s="9"/>
      <c r="O11770" s="9"/>
      <c r="P11770" s="9"/>
      <c r="R11770" s="9"/>
      <c r="U11770" s="9"/>
    </row>
    <row r="11771" spans="3:21">
      <c r="C11771" s="9"/>
      <c r="F11771" s="9"/>
      <c r="G11771" s="9"/>
      <c r="I11771" s="9"/>
      <c r="L11771" s="9"/>
      <c r="O11771" s="9"/>
      <c r="P11771" s="9"/>
      <c r="R11771" s="9"/>
      <c r="U11771" s="9"/>
    </row>
    <row r="11772" spans="3:21">
      <c r="C11772" s="9"/>
      <c r="F11772" s="9"/>
      <c r="G11772" s="9"/>
      <c r="I11772" s="9"/>
      <c r="L11772" s="9"/>
      <c r="O11772" s="9"/>
      <c r="P11772" s="9"/>
      <c r="R11772" s="9"/>
      <c r="U11772" s="9"/>
    </row>
    <row r="11773" spans="3:21">
      <c r="C11773" s="9"/>
      <c r="F11773" s="9"/>
      <c r="G11773" s="9"/>
      <c r="I11773" s="9"/>
      <c r="L11773" s="9"/>
      <c r="O11773" s="9"/>
      <c r="P11773" s="9"/>
      <c r="R11773" s="9"/>
      <c r="U11773" s="9"/>
    </row>
    <row r="11774" spans="3:21">
      <c r="C11774" s="9"/>
      <c r="F11774" s="9"/>
      <c r="G11774" s="9"/>
      <c r="I11774" s="9"/>
      <c r="L11774" s="9"/>
      <c r="O11774" s="9"/>
      <c r="P11774" s="9"/>
      <c r="R11774" s="9"/>
      <c r="U11774" s="9"/>
    </row>
    <row r="11775" spans="3:21">
      <c r="C11775" s="9"/>
      <c r="F11775" s="9"/>
      <c r="G11775" s="9"/>
      <c r="I11775" s="9"/>
      <c r="L11775" s="9"/>
      <c r="O11775" s="9"/>
      <c r="P11775" s="9"/>
      <c r="R11775" s="9"/>
      <c r="U11775" s="9"/>
    </row>
    <row r="11776" spans="3:21">
      <c r="C11776" s="9"/>
      <c r="F11776" s="9"/>
      <c r="G11776" s="9"/>
      <c r="I11776" s="9"/>
      <c r="L11776" s="9"/>
      <c r="O11776" s="9"/>
      <c r="P11776" s="9"/>
      <c r="R11776" s="9"/>
      <c r="U11776" s="9"/>
    </row>
    <row r="11777" spans="3:21">
      <c r="C11777" s="9"/>
      <c r="F11777" s="9"/>
      <c r="G11777" s="9"/>
      <c r="I11777" s="9"/>
      <c r="L11777" s="9"/>
      <c r="O11777" s="9"/>
      <c r="P11777" s="9"/>
      <c r="R11777" s="9"/>
      <c r="U11777" s="9"/>
    </row>
    <row r="11778" spans="3:21">
      <c r="C11778" s="9"/>
      <c r="F11778" s="9"/>
      <c r="G11778" s="9"/>
      <c r="I11778" s="9"/>
      <c r="L11778" s="9"/>
      <c r="O11778" s="9"/>
      <c r="P11778" s="9"/>
      <c r="R11778" s="9"/>
      <c r="U11778" s="9"/>
    </row>
    <row r="11779" spans="3:21">
      <c r="C11779" s="9"/>
      <c r="F11779" s="9"/>
      <c r="G11779" s="9"/>
      <c r="I11779" s="9"/>
      <c r="L11779" s="9"/>
      <c r="O11779" s="9"/>
      <c r="P11779" s="9"/>
      <c r="R11779" s="9"/>
      <c r="U11779" s="9"/>
    </row>
    <row r="11780" spans="3:21">
      <c r="C11780" s="9"/>
      <c r="F11780" s="9"/>
      <c r="G11780" s="9"/>
      <c r="I11780" s="9"/>
      <c r="L11780" s="9"/>
      <c r="O11780" s="9"/>
      <c r="P11780" s="9"/>
      <c r="R11780" s="9"/>
      <c r="U11780" s="9"/>
    </row>
    <row r="11781" spans="3:21">
      <c r="C11781" s="9"/>
      <c r="F11781" s="9"/>
      <c r="G11781" s="9"/>
      <c r="I11781" s="9"/>
      <c r="L11781" s="9"/>
      <c r="O11781" s="9"/>
      <c r="P11781" s="9"/>
      <c r="R11781" s="9"/>
      <c r="U11781" s="9"/>
    </row>
    <row r="11782" spans="3:21">
      <c r="C11782" s="9"/>
      <c r="F11782" s="9"/>
      <c r="G11782" s="9"/>
      <c r="I11782" s="9"/>
      <c r="L11782" s="9"/>
      <c r="O11782" s="9"/>
      <c r="P11782" s="9"/>
      <c r="R11782" s="9"/>
      <c r="U11782" s="9"/>
    </row>
    <row r="11783" spans="3:21">
      <c r="C11783" s="9"/>
      <c r="F11783" s="9"/>
      <c r="G11783" s="9"/>
      <c r="I11783" s="9"/>
      <c r="L11783" s="9"/>
      <c r="O11783" s="9"/>
      <c r="P11783" s="9"/>
      <c r="R11783" s="9"/>
      <c r="U11783" s="9"/>
    </row>
    <row r="11784" spans="3:21">
      <c r="C11784" s="9"/>
      <c r="F11784" s="9"/>
      <c r="G11784" s="9"/>
      <c r="I11784" s="9"/>
      <c r="L11784" s="9"/>
      <c r="O11784" s="9"/>
      <c r="P11784" s="9"/>
      <c r="R11784" s="9"/>
      <c r="U11784" s="9"/>
    </row>
    <row r="11785" spans="3:21">
      <c r="C11785" s="9"/>
      <c r="F11785" s="9"/>
      <c r="G11785" s="9"/>
      <c r="I11785" s="9"/>
      <c r="L11785" s="9"/>
      <c r="O11785" s="9"/>
      <c r="P11785" s="9"/>
      <c r="R11785" s="9"/>
      <c r="U11785" s="9"/>
    </row>
    <row r="11786" spans="3:21">
      <c r="C11786" s="9"/>
      <c r="F11786" s="9"/>
      <c r="G11786" s="9"/>
      <c r="I11786" s="9"/>
      <c r="L11786" s="9"/>
      <c r="O11786" s="9"/>
      <c r="P11786" s="9"/>
      <c r="R11786" s="9"/>
      <c r="U11786" s="9"/>
    </row>
    <row r="11787" spans="3:21">
      <c r="C11787" s="9"/>
      <c r="F11787" s="9"/>
      <c r="G11787" s="9"/>
      <c r="I11787" s="9"/>
      <c r="L11787" s="9"/>
      <c r="O11787" s="9"/>
      <c r="P11787" s="9"/>
      <c r="R11787" s="9"/>
      <c r="U11787" s="9"/>
    </row>
    <row r="11788" spans="3:21">
      <c r="C11788" s="9"/>
      <c r="F11788" s="9"/>
      <c r="G11788" s="9"/>
      <c r="I11788" s="9"/>
      <c r="L11788" s="9"/>
      <c r="O11788" s="9"/>
      <c r="P11788" s="9"/>
      <c r="R11788" s="9"/>
      <c r="U11788" s="9"/>
    </row>
    <row r="11789" spans="3:21">
      <c r="C11789" s="9"/>
      <c r="F11789" s="9"/>
      <c r="G11789" s="9"/>
      <c r="I11789" s="9"/>
      <c r="L11789" s="9"/>
      <c r="O11789" s="9"/>
      <c r="P11789" s="9"/>
      <c r="R11789" s="9"/>
      <c r="U11789" s="9"/>
    </row>
    <row r="11790" spans="3:21">
      <c r="C11790" s="9"/>
      <c r="F11790" s="9"/>
      <c r="G11790" s="9"/>
      <c r="I11790" s="9"/>
      <c r="L11790" s="9"/>
      <c r="O11790" s="9"/>
      <c r="P11790" s="9"/>
      <c r="R11790" s="9"/>
      <c r="U11790" s="9"/>
    </row>
    <row r="11791" spans="3:21">
      <c r="C11791" s="9"/>
      <c r="F11791" s="9"/>
      <c r="G11791" s="9"/>
      <c r="I11791" s="9"/>
      <c r="L11791" s="9"/>
      <c r="O11791" s="9"/>
      <c r="P11791" s="9"/>
      <c r="R11791" s="9"/>
      <c r="U11791" s="9"/>
    </row>
    <row r="11792" spans="3:21">
      <c r="C11792" s="9"/>
      <c r="F11792" s="9"/>
      <c r="G11792" s="9"/>
      <c r="I11792" s="9"/>
      <c r="L11792" s="9"/>
      <c r="O11792" s="9"/>
      <c r="P11792" s="9"/>
      <c r="R11792" s="9"/>
      <c r="U11792" s="9"/>
    </row>
    <row r="11793" spans="3:21">
      <c r="C11793" s="9"/>
      <c r="F11793" s="9"/>
      <c r="G11793" s="9"/>
      <c r="I11793" s="9"/>
      <c r="L11793" s="9"/>
      <c r="O11793" s="9"/>
      <c r="P11793" s="9"/>
      <c r="R11793" s="9"/>
      <c r="U11793" s="9"/>
    </row>
    <row r="11794" spans="3:21">
      <c r="C11794" s="9"/>
      <c r="F11794" s="9"/>
      <c r="G11794" s="9"/>
      <c r="I11794" s="9"/>
      <c r="L11794" s="9"/>
      <c r="O11794" s="9"/>
      <c r="P11794" s="9"/>
      <c r="R11794" s="9"/>
      <c r="U11794" s="9"/>
    </row>
    <row r="11795" spans="3:21">
      <c r="C11795" s="9"/>
      <c r="F11795" s="9"/>
      <c r="G11795" s="9"/>
      <c r="I11795" s="9"/>
      <c r="L11795" s="9"/>
      <c r="O11795" s="9"/>
      <c r="P11795" s="9"/>
      <c r="R11795" s="9"/>
      <c r="U11795" s="9"/>
    </row>
    <row r="11796" spans="3:21">
      <c r="C11796" s="9"/>
      <c r="F11796" s="9"/>
      <c r="G11796" s="9"/>
      <c r="I11796" s="9"/>
      <c r="L11796" s="9"/>
      <c r="O11796" s="9"/>
      <c r="P11796" s="9"/>
      <c r="R11796" s="9"/>
      <c r="U11796" s="9"/>
    </row>
    <row r="11797" spans="3:21">
      <c r="C11797" s="9"/>
      <c r="F11797" s="9"/>
      <c r="G11797" s="9"/>
      <c r="I11797" s="9"/>
      <c r="L11797" s="9"/>
      <c r="O11797" s="9"/>
      <c r="P11797" s="9"/>
      <c r="R11797" s="9"/>
      <c r="U11797" s="9"/>
    </row>
    <row r="11798" spans="3:21">
      <c r="C11798" s="9"/>
      <c r="F11798" s="9"/>
      <c r="G11798" s="9"/>
      <c r="I11798" s="9"/>
      <c r="L11798" s="9"/>
      <c r="O11798" s="9"/>
      <c r="P11798" s="9"/>
      <c r="R11798" s="9"/>
      <c r="U11798" s="9"/>
    </row>
    <row r="11799" spans="3:21">
      <c r="C11799" s="9"/>
      <c r="F11799" s="9"/>
      <c r="G11799" s="9"/>
      <c r="I11799" s="9"/>
      <c r="L11799" s="9"/>
      <c r="O11799" s="9"/>
      <c r="P11799" s="9"/>
      <c r="R11799" s="9"/>
      <c r="U11799" s="9"/>
    </row>
    <row r="11800" spans="3:21">
      <c r="C11800" s="9"/>
      <c r="F11800" s="9"/>
      <c r="G11800" s="9"/>
      <c r="I11800" s="9"/>
      <c r="L11800" s="9"/>
      <c r="O11800" s="9"/>
      <c r="P11800" s="9"/>
      <c r="R11800" s="9"/>
      <c r="U11800" s="9"/>
    </row>
    <row r="11801" spans="3:21">
      <c r="C11801" s="9"/>
      <c r="F11801" s="9"/>
      <c r="G11801" s="9"/>
      <c r="I11801" s="9"/>
      <c r="L11801" s="9"/>
      <c r="O11801" s="9"/>
      <c r="P11801" s="9"/>
      <c r="R11801" s="9"/>
      <c r="U11801" s="9"/>
    </row>
    <row r="11802" spans="3:21">
      <c r="C11802" s="9"/>
      <c r="F11802" s="9"/>
      <c r="G11802" s="9"/>
      <c r="I11802" s="9"/>
      <c r="L11802" s="9"/>
      <c r="O11802" s="9"/>
      <c r="P11802" s="9"/>
      <c r="R11802" s="9"/>
      <c r="U11802" s="9"/>
    </row>
    <row r="11803" spans="3:21">
      <c r="C11803" s="9"/>
      <c r="F11803" s="9"/>
      <c r="G11803" s="9"/>
      <c r="I11803" s="9"/>
      <c r="L11803" s="9"/>
      <c r="O11803" s="9"/>
      <c r="P11803" s="9"/>
      <c r="R11803" s="9"/>
      <c r="U11803" s="9"/>
    </row>
    <row r="11804" spans="3:21">
      <c r="C11804" s="9"/>
      <c r="F11804" s="9"/>
      <c r="G11804" s="9"/>
      <c r="I11804" s="9"/>
      <c r="L11804" s="9"/>
      <c r="O11804" s="9"/>
      <c r="P11804" s="9"/>
      <c r="R11804" s="9"/>
      <c r="U11804" s="9"/>
    </row>
    <row r="11805" spans="3:21">
      <c r="C11805" s="9"/>
      <c r="F11805" s="9"/>
      <c r="G11805" s="9"/>
      <c r="I11805" s="9"/>
      <c r="L11805" s="9"/>
      <c r="O11805" s="9"/>
      <c r="P11805" s="9"/>
      <c r="R11805" s="9"/>
      <c r="U11805" s="9"/>
    </row>
    <row r="11806" spans="3:21">
      <c r="C11806" s="9"/>
      <c r="F11806" s="9"/>
      <c r="G11806" s="9"/>
      <c r="I11806" s="9"/>
      <c r="L11806" s="9"/>
      <c r="O11806" s="9"/>
      <c r="P11806" s="9"/>
      <c r="R11806" s="9"/>
      <c r="U11806" s="9"/>
    </row>
    <row r="11807" spans="3:21">
      <c r="C11807" s="9"/>
      <c r="F11807" s="9"/>
      <c r="G11807" s="9"/>
      <c r="I11807" s="9"/>
      <c r="L11807" s="9"/>
      <c r="O11807" s="9"/>
      <c r="P11807" s="9"/>
      <c r="R11807" s="9"/>
      <c r="U11807" s="9"/>
    </row>
    <row r="11808" spans="3:21">
      <c r="C11808" s="9"/>
      <c r="F11808" s="9"/>
      <c r="G11808" s="9"/>
      <c r="I11808" s="9"/>
      <c r="L11808" s="9"/>
      <c r="O11808" s="9"/>
      <c r="P11808" s="9"/>
      <c r="R11808" s="9"/>
      <c r="U11808" s="9"/>
    </row>
    <row r="11809" spans="3:21">
      <c r="C11809" s="9"/>
      <c r="F11809" s="9"/>
      <c r="G11809" s="9"/>
      <c r="I11809" s="9"/>
      <c r="L11809" s="9"/>
      <c r="O11809" s="9"/>
      <c r="P11809" s="9"/>
      <c r="R11809" s="9"/>
      <c r="U11809" s="9"/>
    </row>
    <row r="11810" spans="3:21">
      <c r="C11810" s="9"/>
      <c r="F11810" s="9"/>
      <c r="G11810" s="9"/>
      <c r="I11810" s="9"/>
      <c r="L11810" s="9"/>
      <c r="O11810" s="9"/>
      <c r="P11810" s="9"/>
      <c r="R11810" s="9"/>
      <c r="U11810" s="9"/>
    </row>
    <row r="11811" spans="3:21">
      <c r="C11811" s="9"/>
      <c r="F11811" s="9"/>
      <c r="G11811" s="9"/>
      <c r="I11811" s="9"/>
      <c r="L11811" s="9"/>
      <c r="O11811" s="9"/>
      <c r="P11811" s="9"/>
      <c r="R11811" s="9"/>
      <c r="U11811" s="9"/>
    </row>
    <row r="11812" spans="3:21">
      <c r="C11812" s="9"/>
      <c r="F11812" s="9"/>
      <c r="G11812" s="9"/>
      <c r="I11812" s="9"/>
      <c r="L11812" s="9"/>
      <c r="O11812" s="9"/>
      <c r="P11812" s="9"/>
      <c r="R11812" s="9"/>
      <c r="U11812" s="9"/>
    </row>
    <row r="11813" spans="3:21">
      <c r="C11813" s="9"/>
      <c r="F11813" s="9"/>
      <c r="G11813" s="9"/>
      <c r="I11813" s="9"/>
      <c r="L11813" s="9"/>
      <c r="O11813" s="9"/>
      <c r="P11813" s="9"/>
      <c r="R11813" s="9"/>
      <c r="U11813" s="9"/>
    </row>
    <row r="11814" spans="3:21">
      <c r="C11814" s="9"/>
      <c r="F11814" s="9"/>
      <c r="G11814" s="9"/>
      <c r="I11814" s="9"/>
      <c r="L11814" s="9"/>
      <c r="O11814" s="9"/>
      <c r="P11814" s="9"/>
      <c r="R11814" s="9"/>
      <c r="U11814" s="9"/>
    </row>
    <row r="11815" spans="3:21">
      <c r="C11815" s="9"/>
      <c r="F11815" s="9"/>
      <c r="G11815" s="9"/>
      <c r="I11815" s="9"/>
      <c r="L11815" s="9"/>
      <c r="O11815" s="9"/>
      <c r="P11815" s="9"/>
      <c r="R11815" s="9"/>
      <c r="U11815" s="9"/>
    </row>
    <row r="11816" spans="3:21">
      <c r="C11816" s="9"/>
      <c r="F11816" s="9"/>
      <c r="G11816" s="9"/>
      <c r="I11816" s="9"/>
      <c r="L11816" s="9"/>
      <c r="O11816" s="9"/>
      <c r="P11816" s="9"/>
      <c r="R11816" s="9"/>
      <c r="U11816" s="9"/>
    </row>
    <row r="11817" spans="3:21">
      <c r="C11817" s="9"/>
      <c r="F11817" s="9"/>
      <c r="G11817" s="9"/>
      <c r="I11817" s="9"/>
      <c r="L11817" s="9"/>
      <c r="O11817" s="9"/>
      <c r="P11817" s="9"/>
      <c r="R11817" s="9"/>
      <c r="U11817" s="9"/>
    </row>
    <row r="11818" spans="3:21">
      <c r="C11818" s="9"/>
      <c r="F11818" s="9"/>
      <c r="G11818" s="9"/>
      <c r="I11818" s="9"/>
      <c r="L11818" s="9"/>
      <c r="O11818" s="9"/>
      <c r="P11818" s="9"/>
      <c r="R11818" s="9"/>
      <c r="U11818" s="9"/>
    </row>
    <row r="11819" spans="3:21">
      <c r="C11819" s="9"/>
      <c r="F11819" s="9"/>
      <c r="G11819" s="9"/>
      <c r="I11819" s="9"/>
      <c r="L11819" s="9"/>
      <c r="O11819" s="9"/>
      <c r="P11819" s="9"/>
      <c r="R11819" s="9"/>
      <c r="U11819" s="9"/>
    </row>
    <row r="11820" spans="3:21">
      <c r="C11820" s="9"/>
      <c r="F11820" s="9"/>
      <c r="G11820" s="9"/>
      <c r="I11820" s="9"/>
      <c r="L11820" s="9"/>
      <c r="O11820" s="9"/>
      <c r="P11820" s="9"/>
      <c r="R11820" s="9"/>
      <c r="U11820" s="9"/>
    </row>
    <row r="11821" spans="3:21">
      <c r="C11821" s="9"/>
      <c r="F11821" s="9"/>
      <c r="G11821" s="9"/>
      <c r="I11821" s="9"/>
      <c r="L11821" s="9"/>
      <c r="O11821" s="9"/>
      <c r="P11821" s="9"/>
      <c r="R11821" s="9"/>
      <c r="U11821" s="9"/>
    </row>
    <row r="11822" spans="3:21">
      <c r="C11822" s="9"/>
      <c r="F11822" s="9"/>
      <c r="G11822" s="9"/>
      <c r="I11822" s="9"/>
      <c r="L11822" s="9"/>
      <c r="O11822" s="9"/>
      <c r="P11822" s="9"/>
      <c r="R11822" s="9"/>
      <c r="U11822" s="9"/>
    </row>
    <row r="11823" spans="3:21">
      <c r="C11823" s="9"/>
      <c r="F11823" s="9"/>
      <c r="G11823" s="9"/>
      <c r="I11823" s="9"/>
      <c r="L11823" s="9"/>
      <c r="O11823" s="9"/>
      <c r="P11823" s="9"/>
      <c r="R11823" s="9"/>
      <c r="U11823" s="9"/>
    </row>
    <row r="11824" spans="3:21">
      <c r="C11824" s="9"/>
      <c r="F11824" s="9"/>
      <c r="G11824" s="9"/>
      <c r="I11824" s="9"/>
      <c r="L11824" s="9"/>
      <c r="O11824" s="9"/>
      <c r="P11824" s="9"/>
      <c r="R11824" s="9"/>
      <c r="U11824" s="9"/>
    </row>
    <row r="11825" spans="3:21">
      <c r="C11825" s="9"/>
      <c r="F11825" s="9"/>
      <c r="G11825" s="9"/>
      <c r="I11825" s="9"/>
      <c r="L11825" s="9"/>
      <c r="O11825" s="9"/>
      <c r="P11825" s="9"/>
      <c r="R11825" s="9"/>
      <c r="U11825" s="9"/>
    </row>
    <row r="11826" spans="3:21">
      <c r="C11826" s="9"/>
      <c r="F11826" s="9"/>
      <c r="G11826" s="9"/>
      <c r="I11826" s="9"/>
      <c r="L11826" s="9"/>
      <c r="O11826" s="9"/>
      <c r="P11826" s="9"/>
      <c r="R11826" s="9"/>
      <c r="U11826" s="9"/>
    </row>
    <row r="11827" spans="3:21">
      <c r="C11827" s="9"/>
      <c r="F11827" s="9"/>
      <c r="G11827" s="9"/>
      <c r="I11827" s="9"/>
      <c r="L11827" s="9"/>
      <c r="O11827" s="9"/>
      <c r="P11827" s="9"/>
      <c r="R11827" s="9"/>
      <c r="U11827" s="9"/>
    </row>
    <row r="11828" spans="3:21">
      <c r="C11828" s="9"/>
      <c r="F11828" s="9"/>
      <c r="G11828" s="9"/>
      <c r="I11828" s="9"/>
      <c r="L11828" s="9"/>
      <c r="O11828" s="9"/>
      <c r="P11828" s="9"/>
      <c r="R11828" s="9"/>
      <c r="U11828" s="9"/>
    </row>
    <row r="11829" spans="3:21">
      <c r="C11829" s="9"/>
      <c r="F11829" s="9"/>
      <c r="G11829" s="9"/>
      <c r="I11829" s="9"/>
      <c r="L11829" s="9"/>
      <c r="O11829" s="9"/>
      <c r="P11829" s="9"/>
      <c r="R11829" s="9"/>
      <c r="U11829" s="9"/>
    </row>
    <row r="11830" spans="3:21">
      <c r="C11830" s="9"/>
      <c r="F11830" s="9"/>
      <c r="G11830" s="9"/>
      <c r="I11830" s="9"/>
      <c r="L11830" s="9"/>
      <c r="O11830" s="9"/>
      <c r="P11830" s="9"/>
      <c r="R11830" s="9"/>
      <c r="U11830" s="9"/>
    </row>
    <row r="11831" spans="3:21">
      <c r="C11831" s="9"/>
      <c r="F11831" s="9"/>
      <c r="G11831" s="9"/>
      <c r="I11831" s="9"/>
      <c r="L11831" s="9"/>
      <c r="O11831" s="9"/>
      <c r="P11831" s="9"/>
      <c r="R11831" s="9"/>
      <c r="U11831" s="9"/>
    </row>
    <row r="11832" spans="3:21">
      <c r="C11832" s="9"/>
      <c r="F11832" s="9"/>
      <c r="G11832" s="9"/>
      <c r="I11832" s="9"/>
      <c r="L11832" s="9"/>
      <c r="O11832" s="9"/>
      <c r="P11832" s="9"/>
      <c r="R11832" s="9"/>
      <c r="U11832" s="9"/>
    </row>
    <row r="11833" spans="3:21">
      <c r="C11833" s="9"/>
      <c r="F11833" s="9"/>
      <c r="G11833" s="9"/>
      <c r="I11833" s="9"/>
      <c r="L11833" s="9"/>
      <c r="O11833" s="9"/>
      <c r="P11833" s="9"/>
      <c r="R11833" s="9"/>
      <c r="U11833" s="9"/>
    </row>
    <row r="11834" spans="3:21">
      <c r="C11834" s="9"/>
      <c r="F11834" s="9"/>
      <c r="G11834" s="9"/>
      <c r="I11834" s="9"/>
      <c r="L11834" s="9"/>
      <c r="O11834" s="9"/>
      <c r="P11834" s="9"/>
      <c r="R11834" s="9"/>
      <c r="U11834" s="9"/>
    </row>
    <row r="11835" spans="3:21">
      <c r="C11835" s="9"/>
      <c r="F11835" s="9"/>
      <c r="G11835" s="9"/>
      <c r="I11835" s="9"/>
      <c r="L11835" s="9"/>
      <c r="O11835" s="9"/>
      <c r="P11835" s="9"/>
      <c r="R11835" s="9"/>
      <c r="U11835" s="9"/>
    </row>
    <row r="11836" spans="3:21">
      <c r="C11836" s="9"/>
      <c r="F11836" s="9"/>
      <c r="G11836" s="9"/>
      <c r="I11836" s="9"/>
      <c r="L11836" s="9"/>
      <c r="O11836" s="9"/>
      <c r="P11836" s="9"/>
      <c r="R11836" s="9"/>
      <c r="U11836" s="9"/>
    </row>
    <row r="11837" spans="3:21">
      <c r="C11837" s="9"/>
      <c r="F11837" s="9"/>
      <c r="G11837" s="9"/>
      <c r="I11837" s="9"/>
      <c r="L11837" s="9"/>
      <c r="O11837" s="9"/>
      <c r="P11837" s="9"/>
      <c r="R11837" s="9"/>
      <c r="U11837" s="9"/>
    </row>
    <row r="11838" spans="3:21">
      <c r="C11838" s="9"/>
      <c r="F11838" s="9"/>
      <c r="G11838" s="9"/>
      <c r="I11838" s="9"/>
      <c r="L11838" s="9"/>
      <c r="O11838" s="9"/>
      <c r="P11838" s="9"/>
      <c r="R11838" s="9"/>
      <c r="U11838" s="9"/>
    </row>
    <row r="11839" spans="3:21">
      <c r="C11839" s="9"/>
      <c r="F11839" s="9"/>
      <c r="G11839" s="9"/>
      <c r="I11839" s="9"/>
      <c r="L11839" s="9"/>
      <c r="O11839" s="9"/>
      <c r="P11839" s="9"/>
      <c r="R11839" s="9"/>
      <c r="U11839" s="9"/>
    </row>
    <row r="11840" spans="3:21">
      <c r="C11840" s="9"/>
      <c r="F11840" s="9"/>
      <c r="G11840" s="9"/>
      <c r="I11840" s="9"/>
      <c r="L11840" s="9"/>
      <c r="O11840" s="9"/>
      <c r="P11840" s="9"/>
      <c r="R11840" s="9"/>
      <c r="U11840" s="9"/>
    </row>
    <row r="11841" spans="3:21">
      <c r="C11841" s="9"/>
      <c r="F11841" s="9"/>
      <c r="G11841" s="9"/>
      <c r="I11841" s="9"/>
      <c r="L11841" s="9"/>
      <c r="O11841" s="9"/>
      <c r="P11841" s="9"/>
      <c r="R11841" s="9"/>
      <c r="U11841" s="9"/>
    </row>
    <row r="11842" spans="3:21">
      <c r="C11842" s="9"/>
      <c r="F11842" s="9"/>
      <c r="G11842" s="9"/>
      <c r="I11842" s="9"/>
      <c r="L11842" s="9"/>
      <c r="O11842" s="9"/>
      <c r="P11842" s="9"/>
      <c r="R11842" s="9"/>
      <c r="U11842" s="9"/>
    </row>
    <row r="11843" spans="3:21">
      <c r="C11843" s="9"/>
      <c r="F11843" s="9"/>
      <c r="G11843" s="9"/>
      <c r="I11843" s="9"/>
      <c r="L11843" s="9"/>
      <c r="O11843" s="9"/>
      <c r="P11843" s="9"/>
      <c r="R11843" s="9"/>
      <c r="U11843" s="9"/>
    </row>
    <row r="11844" spans="3:21">
      <c r="C11844" s="9"/>
      <c r="F11844" s="9"/>
      <c r="G11844" s="9"/>
      <c r="I11844" s="9"/>
      <c r="L11844" s="9"/>
      <c r="O11844" s="9"/>
      <c r="P11844" s="9"/>
      <c r="R11844" s="9"/>
      <c r="U11844" s="9"/>
    </row>
    <row r="11845" spans="3:21">
      <c r="C11845" s="9"/>
      <c r="F11845" s="9"/>
      <c r="G11845" s="9"/>
      <c r="I11845" s="9"/>
      <c r="L11845" s="9"/>
      <c r="O11845" s="9"/>
      <c r="P11845" s="9"/>
      <c r="R11845" s="9"/>
      <c r="U11845" s="9"/>
    </row>
    <row r="11846" spans="3:21">
      <c r="C11846" s="9"/>
      <c r="F11846" s="9"/>
      <c r="G11846" s="9"/>
      <c r="I11846" s="9"/>
      <c r="L11846" s="9"/>
      <c r="O11846" s="9"/>
      <c r="P11846" s="9"/>
      <c r="R11846" s="9"/>
      <c r="U11846" s="9"/>
    </row>
    <row r="11847" spans="3:21">
      <c r="C11847" s="9"/>
      <c r="F11847" s="9"/>
      <c r="G11847" s="9"/>
      <c r="I11847" s="9"/>
      <c r="L11847" s="9"/>
      <c r="O11847" s="9"/>
      <c r="P11847" s="9"/>
      <c r="R11847" s="9"/>
      <c r="U11847" s="9"/>
    </row>
    <row r="11848" spans="3:21">
      <c r="C11848" s="9"/>
      <c r="F11848" s="9"/>
      <c r="G11848" s="9"/>
      <c r="I11848" s="9"/>
      <c r="L11848" s="9"/>
      <c r="O11848" s="9"/>
      <c r="P11848" s="9"/>
      <c r="R11848" s="9"/>
      <c r="U11848" s="9"/>
    </row>
    <row r="11849" spans="3:21">
      <c r="C11849" s="9"/>
      <c r="F11849" s="9"/>
      <c r="G11849" s="9"/>
      <c r="I11849" s="9"/>
      <c r="L11849" s="9"/>
      <c r="O11849" s="9"/>
      <c r="P11849" s="9"/>
      <c r="R11849" s="9"/>
      <c r="U11849" s="9"/>
    </row>
    <row r="11850" spans="3:21">
      <c r="C11850" s="9"/>
      <c r="F11850" s="9"/>
      <c r="G11850" s="9"/>
      <c r="I11850" s="9"/>
      <c r="L11850" s="9"/>
      <c r="O11850" s="9"/>
      <c r="P11850" s="9"/>
      <c r="R11850" s="9"/>
      <c r="U11850" s="9"/>
    </row>
    <row r="11851" spans="3:21">
      <c r="C11851" s="9"/>
      <c r="F11851" s="9"/>
      <c r="G11851" s="9"/>
      <c r="I11851" s="9"/>
      <c r="L11851" s="9"/>
      <c r="O11851" s="9"/>
      <c r="P11851" s="9"/>
      <c r="R11851" s="9"/>
      <c r="U11851" s="9"/>
    </row>
    <row r="11852" spans="3:21">
      <c r="C11852" s="9"/>
      <c r="F11852" s="9"/>
      <c r="G11852" s="9"/>
      <c r="I11852" s="9"/>
      <c r="L11852" s="9"/>
      <c r="O11852" s="9"/>
      <c r="P11852" s="9"/>
      <c r="R11852" s="9"/>
      <c r="U11852" s="9"/>
    </row>
    <row r="11853" spans="3:21">
      <c r="C11853" s="9"/>
      <c r="F11853" s="9"/>
      <c r="G11853" s="9"/>
      <c r="I11853" s="9"/>
      <c r="L11853" s="9"/>
      <c r="O11853" s="9"/>
      <c r="P11853" s="9"/>
      <c r="R11853" s="9"/>
      <c r="U11853" s="9"/>
    </row>
    <row r="11854" spans="3:21">
      <c r="C11854" s="9"/>
      <c r="F11854" s="9"/>
      <c r="G11854" s="9"/>
      <c r="I11854" s="9"/>
      <c r="L11854" s="9"/>
      <c r="O11854" s="9"/>
      <c r="P11854" s="9"/>
      <c r="R11854" s="9"/>
      <c r="U11854" s="9"/>
    </row>
    <row r="11855" spans="3:21">
      <c r="C11855" s="9"/>
      <c r="F11855" s="9"/>
      <c r="G11855" s="9"/>
      <c r="I11855" s="9"/>
      <c r="L11855" s="9"/>
      <c r="O11855" s="9"/>
      <c r="P11855" s="9"/>
      <c r="R11855" s="9"/>
      <c r="U11855" s="9"/>
    </row>
    <row r="11856" spans="3:21">
      <c r="C11856" s="9"/>
      <c r="F11856" s="9"/>
      <c r="G11856" s="9"/>
      <c r="I11856" s="9"/>
      <c r="L11856" s="9"/>
      <c r="O11856" s="9"/>
      <c r="P11856" s="9"/>
      <c r="R11856" s="9"/>
      <c r="U11856" s="9"/>
    </row>
    <row r="11857" spans="3:21">
      <c r="C11857" s="9"/>
      <c r="F11857" s="9"/>
      <c r="G11857" s="9"/>
      <c r="I11857" s="9"/>
      <c r="L11857" s="9"/>
      <c r="O11857" s="9"/>
      <c r="P11857" s="9"/>
      <c r="R11857" s="9"/>
      <c r="U11857" s="9"/>
    </row>
    <row r="11858" spans="3:21">
      <c r="C11858" s="9"/>
      <c r="F11858" s="9"/>
      <c r="G11858" s="9"/>
      <c r="I11858" s="9"/>
      <c r="L11858" s="9"/>
      <c r="O11858" s="9"/>
      <c r="P11858" s="9"/>
      <c r="R11858" s="9"/>
      <c r="U11858" s="9"/>
    </row>
    <row r="11859" spans="3:21">
      <c r="C11859" s="9"/>
      <c r="F11859" s="9"/>
      <c r="G11859" s="9"/>
      <c r="I11859" s="9"/>
      <c r="L11859" s="9"/>
      <c r="O11859" s="9"/>
      <c r="P11859" s="9"/>
      <c r="R11859" s="9"/>
      <c r="U11859" s="9"/>
    </row>
    <row r="11860" spans="3:21">
      <c r="C11860" s="9"/>
      <c r="F11860" s="9"/>
      <c r="G11860" s="9"/>
      <c r="I11860" s="9"/>
      <c r="L11860" s="9"/>
      <c r="O11860" s="9"/>
      <c r="P11860" s="9"/>
      <c r="R11860" s="9"/>
      <c r="U11860" s="9"/>
    </row>
    <row r="11861" spans="3:21">
      <c r="C11861" s="9"/>
      <c r="F11861" s="9"/>
      <c r="G11861" s="9"/>
      <c r="I11861" s="9"/>
      <c r="L11861" s="9"/>
      <c r="O11861" s="9"/>
      <c r="P11861" s="9"/>
      <c r="R11861" s="9"/>
      <c r="U11861" s="9"/>
    </row>
    <row r="11862" spans="3:21">
      <c r="C11862" s="9"/>
      <c r="F11862" s="9"/>
      <c r="G11862" s="9"/>
      <c r="I11862" s="9"/>
      <c r="L11862" s="9"/>
      <c r="O11862" s="9"/>
      <c r="P11862" s="9"/>
      <c r="R11862" s="9"/>
      <c r="U11862" s="9"/>
    </row>
    <row r="11863" spans="3:21">
      <c r="C11863" s="9"/>
      <c r="F11863" s="9"/>
      <c r="G11863" s="9"/>
      <c r="I11863" s="9"/>
      <c r="L11863" s="9"/>
      <c r="O11863" s="9"/>
      <c r="P11863" s="9"/>
      <c r="R11863" s="9"/>
      <c r="U11863" s="9"/>
    </row>
    <row r="11864" spans="3:21">
      <c r="C11864" s="9"/>
      <c r="F11864" s="9"/>
      <c r="G11864" s="9"/>
      <c r="I11864" s="9"/>
      <c r="L11864" s="9"/>
      <c r="O11864" s="9"/>
      <c r="P11864" s="9"/>
      <c r="R11864" s="9"/>
      <c r="U11864" s="9"/>
    </row>
    <row r="11865" spans="3:21">
      <c r="C11865" s="9"/>
      <c r="F11865" s="9"/>
      <c r="G11865" s="9"/>
      <c r="I11865" s="9"/>
      <c r="L11865" s="9"/>
      <c r="O11865" s="9"/>
      <c r="P11865" s="9"/>
      <c r="R11865" s="9"/>
      <c r="U11865" s="9"/>
    </row>
    <row r="11866" spans="3:21">
      <c r="C11866" s="9"/>
      <c r="F11866" s="9"/>
      <c r="G11866" s="9"/>
      <c r="I11866" s="9"/>
      <c r="L11866" s="9"/>
      <c r="O11866" s="9"/>
      <c r="P11866" s="9"/>
      <c r="R11866" s="9"/>
      <c r="U11866" s="9"/>
    </row>
    <row r="11867" spans="3:21">
      <c r="C11867" s="9"/>
      <c r="F11867" s="9"/>
      <c r="G11867" s="9"/>
      <c r="I11867" s="9"/>
      <c r="L11867" s="9"/>
      <c r="O11867" s="9"/>
      <c r="P11867" s="9"/>
      <c r="R11867" s="9"/>
      <c r="U11867" s="9"/>
    </row>
    <row r="11868" spans="3:21">
      <c r="C11868" s="9"/>
      <c r="F11868" s="9"/>
      <c r="G11868" s="9"/>
      <c r="I11868" s="9"/>
      <c r="L11868" s="9"/>
      <c r="O11868" s="9"/>
      <c r="P11868" s="9"/>
      <c r="R11868" s="9"/>
      <c r="U11868" s="9"/>
    </row>
    <row r="11869" spans="3:21">
      <c r="C11869" s="9"/>
      <c r="F11869" s="9"/>
      <c r="G11869" s="9"/>
      <c r="I11869" s="9"/>
      <c r="L11869" s="9"/>
      <c r="O11869" s="9"/>
      <c r="P11869" s="9"/>
      <c r="R11869" s="9"/>
      <c r="U11869" s="9"/>
    </row>
    <row r="11870" spans="3:21">
      <c r="C11870" s="9"/>
      <c r="F11870" s="9"/>
      <c r="G11870" s="9"/>
      <c r="I11870" s="9"/>
      <c r="L11870" s="9"/>
      <c r="O11870" s="9"/>
      <c r="P11870" s="9"/>
      <c r="R11870" s="9"/>
      <c r="U11870" s="9"/>
    </row>
    <row r="11871" spans="3:21">
      <c r="C11871" s="9"/>
      <c r="F11871" s="9"/>
      <c r="G11871" s="9"/>
      <c r="I11871" s="9"/>
      <c r="L11871" s="9"/>
      <c r="O11871" s="9"/>
      <c r="P11871" s="9"/>
      <c r="R11871" s="9"/>
      <c r="U11871" s="9"/>
    </row>
    <row r="11872" spans="3:21">
      <c r="C11872" s="9"/>
      <c r="F11872" s="9"/>
      <c r="G11872" s="9"/>
      <c r="I11872" s="9"/>
      <c r="L11872" s="9"/>
      <c r="O11872" s="9"/>
      <c r="P11872" s="9"/>
      <c r="R11872" s="9"/>
      <c r="U11872" s="9"/>
    </row>
    <row r="11873" spans="3:21">
      <c r="C11873" s="9"/>
      <c r="F11873" s="9"/>
      <c r="G11873" s="9"/>
      <c r="I11873" s="9"/>
      <c r="L11873" s="9"/>
      <c r="O11873" s="9"/>
      <c r="P11873" s="9"/>
      <c r="R11873" s="9"/>
      <c r="U11873" s="9"/>
    </row>
    <row r="11874" spans="3:21">
      <c r="C11874" s="9"/>
      <c r="F11874" s="9"/>
      <c r="G11874" s="9"/>
      <c r="I11874" s="9"/>
      <c r="L11874" s="9"/>
      <c r="O11874" s="9"/>
      <c r="P11874" s="9"/>
      <c r="R11874" s="9"/>
      <c r="U11874" s="9"/>
    </row>
    <row r="11875" spans="3:21">
      <c r="C11875" s="9"/>
      <c r="F11875" s="9"/>
      <c r="G11875" s="9"/>
      <c r="I11875" s="9"/>
      <c r="L11875" s="9"/>
      <c r="O11875" s="9"/>
      <c r="P11875" s="9"/>
      <c r="R11875" s="9"/>
      <c r="U11875" s="9"/>
    </row>
    <row r="11876" spans="3:21">
      <c r="C11876" s="9"/>
      <c r="F11876" s="9"/>
      <c r="G11876" s="9"/>
      <c r="I11876" s="9"/>
      <c r="L11876" s="9"/>
      <c r="O11876" s="9"/>
      <c r="P11876" s="9"/>
      <c r="R11876" s="9"/>
      <c r="U11876" s="9"/>
    </row>
    <row r="11877" spans="3:21">
      <c r="C11877" s="9"/>
      <c r="F11877" s="9"/>
      <c r="G11877" s="9"/>
      <c r="I11877" s="9"/>
      <c r="L11877" s="9"/>
      <c r="O11877" s="9"/>
      <c r="P11877" s="9"/>
      <c r="R11877" s="9"/>
      <c r="U11877" s="9"/>
    </row>
    <row r="11878" spans="3:21">
      <c r="C11878" s="9"/>
      <c r="F11878" s="9"/>
      <c r="G11878" s="9"/>
      <c r="I11878" s="9"/>
      <c r="L11878" s="9"/>
      <c r="O11878" s="9"/>
      <c r="P11878" s="9"/>
      <c r="R11878" s="9"/>
      <c r="U11878" s="9"/>
    </row>
    <row r="11879" spans="3:21">
      <c r="C11879" s="9"/>
      <c r="F11879" s="9"/>
      <c r="G11879" s="9"/>
      <c r="I11879" s="9"/>
      <c r="L11879" s="9"/>
      <c r="O11879" s="9"/>
      <c r="P11879" s="9"/>
      <c r="R11879" s="9"/>
      <c r="U11879" s="9"/>
    </row>
    <row r="11880" spans="3:21">
      <c r="C11880" s="9"/>
      <c r="F11880" s="9"/>
      <c r="G11880" s="9"/>
      <c r="I11880" s="9"/>
      <c r="L11880" s="9"/>
      <c r="O11880" s="9"/>
      <c r="P11880" s="9"/>
      <c r="R11880" s="9"/>
      <c r="U11880" s="9"/>
    </row>
    <row r="11881" spans="3:21">
      <c r="C11881" s="9"/>
      <c r="F11881" s="9"/>
      <c r="G11881" s="9"/>
      <c r="I11881" s="9"/>
      <c r="L11881" s="9"/>
      <c r="O11881" s="9"/>
      <c r="P11881" s="9"/>
      <c r="R11881" s="9"/>
      <c r="U11881" s="9"/>
    </row>
    <row r="11882" spans="3:21">
      <c r="C11882" s="9"/>
      <c r="F11882" s="9"/>
      <c r="G11882" s="9"/>
      <c r="I11882" s="9"/>
      <c r="L11882" s="9"/>
      <c r="O11882" s="9"/>
      <c r="P11882" s="9"/>
      <c r="R11882" s="9"/>
      <c r="U11882" s="9"/>
    </row>
    <row r="11883" spans="3:21">
      <c r="C11883" s="9"/>
      <c r="F11883" s="9"/>
      <c r="G11883" s="9"/>
      <c r="I11883" s="9"/>
      <c r="L11883" s="9"/>
      <c r="O11883" s="9"/>
      <c r="P11883" s="9"/>
      <c r="R11883" s="9"/>
      <c r="U11883" s="9"/>
    </row>
    <row r="11884" spans="3:21">
      <c r="C11884" s="9"/>
      <c r="F11884" s="9"/>
      <c r="G11884" s="9"/>
      <c r="I11884" s="9"/>
      <c r="L11884" s="9"/>
      <c r="O11884" s="9"/>
      <c r="P11884" s="9"/>
      <c r="R11884" s="9"/>
      <c r="U11884" s="9"/>
    </row>
    <row r="11885" spans="3:21">
      <c r="C11885" s="9"/>
      <c r="F11885" s="9"/>
      <c r="G11885" s="9"/>
      <c r="I11885" s="9"/>
      <c r="L11885" s="9"/>
      <c r="O11885" s="9"/>
      <c r="P11885" s="9"/>
      <c r="R11885" s="9"/>
      <c r="U11885" s="9"/>
    </row>
    <row r="11886" spans="3:21">
      <c r="C11886" s="9"/>
      <c r="F11886" s="9"/>
      <c r="G11886" s="9"/>
      <c r="I11886" s="9"/>
      <c r="L11886" s="9"/>
      <c r="O11886" s="9"/>
      <c r="P11886" s="9"/>
      <c r="R11886" s="9"/>
      <c r="U11886" s="9"/>
    </row>
    <row r="11887" spans="3:21">
      <c r="C11887" s="9"/>
      <c r="F11887" s="9"/>
      <c r="G11887" s="9"/>
      <c r="I11887" s="9"/>
      <c r="L11887" s="9"/>
      <c r="O11887" s="9"/>
      <c r="P11887" s="9"/>
      <c r="R11887" s="9"/>
      <c r="U11887" s="9"/>
    </row>
    <row r="11888" spans="3:21">
      <c r="C11888" s="9"/>
      <c r="F11888" s="9"/>
      <c r="G11888" s="9"/>
      <c r="I11888" s="9"/>
      <c r="L11888" s="9"/>
      <c r="O11888" s="9"/>
      <c r="P11888" s="9"/>
      <c r="R11888" s="9"/>
      <c r="U11888" s="9"/>
    </row>
    <row r="11889" spans="3:21">
      <c r="C11889" s="9"/>
      <c r="F11889" s="9"/>
      <c r="G11889" s="9"/>
      <c r="I11889" s="9"/>
      <c r="L11889" s="9"/>
      <c r="O11889" s="9"/>
      <c r="P11889" s="9"/>
      <c r="R11889" s="9"/>
      <c r="U11889" s="9"/>
    </row>
    <row r="11890" spans="3:21">
      <c r="C11890" s="9"/>
      <c r="F11890" s="9"/>
      <c r="G11890" s="9"/>
      <c r="I11890" s="9"/>
      <c r="L11890" s="9"/>
      <c r="O11890" s="9"/>
      <c r="P11890" s="9"/>
      <c r="R11890" s="9"/>
      <c r="U11890" s="9"/>
    </row>
    <row r="11891" spans="3:21">
      <c r="C11891" s="9"/>
      <c r="F11891" s="9"/>
      <c r="G11891" s="9"/>
      <c r="I11891" s="9"/>
      <c r="L11891" s="9"/>
      <c r="O11891" s="9"/>
      <c r="P11891" s="9"/>
      <c r="R11891" s="9"/>
      <c r="U11891" s="9"/>
    </row>
    <row r="11892" spans="3:21">
      <c r="C11892" s="9"/>
      <c r="F11892" s="9"/>
      <c r="G11892" s="9"/>
      <c r="I11892" s="9"/>
      <c r="L11892" s="9"/>
      <c r="O11892" s="9"/>
      <c r="P11892" s="9"/>
      <c r="R11892" s="9"/>
      <c r="U11892" s="9"/>
    </row>
    <row r="11893" spans="3:21">
      <c r="C11893" s="9"/>
      <c r="F11893" s="9"/>
      <c r="G11893" s="9"/>
      <c r="I11893" s="9"/>
      <c r="L11893" s="9"/>
      <c r="O11893" s="9"/>
      <c r="P11893" s="9"/>
      <c r="R11893" s="9"/>
      <c r="U11893" s="9"/>
    </row>
    <row r="11894" spans="3:21">
      <c r="C11894" s="9"/>
      <c r="F11894" s="9"/>
      <c r="G11894" s="9"/>
      <c r="I11894" s="9"/>
      <c r="L11894" s="9"/>
      <c r="O11894" s="9"/>
      <c r="P11894" s="9"/>
      <c r="R11894" s="9"/>
      <c r="U11894" s="9"/>
    </row>
    <row r="11895" spans="3:21">
      <c r="C11895" s="9"/>
      <c r="F11895" s="9"/>
      <c r="G11895" s="9"/>
      <c r="I11895" s="9"/>
      <c r="L11895" s="9"/>
      <c r="O11895" s="9"/>
      <c r="P11895" s="9"/>
      <c r="R11895" s="9"/>
      <c r="U11895" s="9"/>
    </row>
    <row r="11896" spans="3:21">
      <c r="C11896" s="9"/>
      <c r="F11896" s="9"/>
      <c r="G11896" s="9"/>
      <c r="I11896" s="9"/>
      <c r="L11896" s="9"/>
      <c r="O11896" s="9"/>
      <c r="P11896" s="9"/>
      <c r="R11896" s="9"/>
      <c r="U11896" s="9"/>
    </row>
    <row r="11897" spans="3:21">
      <c r="C11897" s="9"/>
      <c r="F11897" s="9"/>
      <c r="G11897" s="9"/>
      <c r="I11897" s="9"/>
      <c r="L11897" s="9"/>
      <c r="O11897" s="9"/>
      <c r="P11897" s="9"/>
      <c r="R11897" s="9"/>
      <c r="U11897" s="9"/>
    </row>
    <row r="11898" spans="3:21">
      <c r="C11898" s="9"/>
      <c r="F11898" s="9"/>
      <c r="G11898" s="9"/>
      <c r="I11898" s="9"/>
      <c r="L11898" s="9"/>
      <c r="O11898" s="9"/>
      <c r="P11898" s="9"/>
      <c r="R11898" s="9"/>
      <c r="U11898" s="9"/>
    </row>
    <row r="11899" spans="3:21">
      <c r="C11899" s="9"/>
      <c r="F11899" s="9"/>
      <c r="G11899" s="9"/>
      <c r="I11899" s="9"/>
      <c r="L11899" s="9"/>
      <c r="O11899" s="9"/>
      <c r="P11899" s="9"/>
      <c r="R11899" s="9"/>
      <c r="U11899" s="9"/>
    </row>
    <row r="11900" spans="3:21">
      <c r="C11900" s="9"/>
      <c r="F11900" s="9"/>
      <c r="G11900" s="9"/>
      <c r="I11900" s="9"/>
      <c r="L11900" s="9"/>
      <c r="O11900" s="9"/>
      <c r="P11900" s="9"/>
      <c r="R11900" s="9"/>
      <c r="U11900" s="9"/>
    </row>
    <row r="11901" spans="3:21">
      <c r="C11901" s="9"/>
      <c r="F11901" s="9"/>
      <c r="G11901" s="9"/>
      <c r="I11901" s="9"/>
      <c r="L11901" s="9"/>
      <c r="O11901" s="9"/>
      <c r="P11901" s="9"/>
      <c r="R11901" s="9"/>
      <c r="U11901" s="9"/>
    </row>
    <row r="11902" spans="3:21">
      <c r="C11902" s="9"/>
      <c r="F11902" s="9"/>
      <c r="G11902" s="9"/>
      <c r="I11902" s="9"/>
      <c r="L11902" s="9"/>
      <c r="O11902" s="9"/>
      <c r="P11902" s="9"/>
      <c r="R11902" s="9"/>
      <c r="U11902" s="9"/>
    </row>
    <row r="11903" spans="3:21">
      <c r="C11903" s="9"/>
      <c r="F11903" s="9"/>
      <c r="G11903" s="9"/>
      <c r="I11903" s="9"/>
      <c r="L11903" s="9"/>
      <c r="O11903" s="9"/>
      <c r="P11903" s="9"/>
      <c r="R11903" s="9"/>
      <c r="U11903" s="9"/>
    </row>
    <row r="11904" spans="3:21">
      <c r="C11904" s="9"/>
      <c r="F11904" s="9"/>
      <c r="G11904" s="9"/>
      <c r="I11904" s="9"/>
      <c r="L11904" s="9"/>
      <c r="O11904" s="9"/>
      <c r="P11904" s="9"/>
      <c r="R11904" s="9"/>
      <c r="U11904" s="9"/>
    </row>
    <row r="11905" spans="3:21">
      <c r="C11905" s="9"/>
      <c r="F11905" s="9"/>
      <c r="G11905" s="9"/>
      <c r="I11905" s="9"/>
      <c r="L11905" s="9"/>
      <c r="O11905" s="9"/>
      <c r="P11905" s="9"/>
      <c r="R11905" s="9"/>
      <c r="U11905" s="9"/>
    </row>
    <row r="11906" spans="3:21">
      <c r="C11906" s="9"/>
      <c r="F11906" s="9"/>
      <c r="G11906" s="9"/>
      <c r="I11906" s="9"/>
      <c r="L11906" s="9"/>
      <c r="O11906" s="9"/>
      <c r="P11906" s="9"/>
      <c r="R11906" s="9"/>
      <c r="U11906" s="9"/>
    </row>
    <row r="11907" spans="3:21">
      <c r="C11907" s="9"/>
      <c r="F11907" s="9"/>
      <c r="G11907" s="9"/>
      <c r="I11907" s="9"/>
      <c r="L11907" s="9"/>
      <c r="O11907" s="9"/>
      <c r="P11907" s="9"/>
      <c r="R11907" s="9"/>
      <c r="U11907" s="9"/>
    </row>
    <row r="11908" spans="3:21">
      <c r="C11908" s="9"/>
      <c r="F11908" s="9"/>
      <c r="G11908" s="9"/>
      <c r="I11908" s="9"/>
      <c r="L11908" s="9"/>
      <c r="O11908" s="9"/>
      <c r="P11908" s="9"/>
      <c r="R11908" s="9"/>
      <c r="U11908" s="9"/>
    </row>
    <row r="11909" spans="3:21">
      <c r="C11909" s="9"/>
      <c r="F11909" s="9"/>
      <c r="G11909" s="9"/>
      <c r="I11909" s="9"/>
      <c r="L11909" s="9"/>
      <c r="O11909" s="9"/>
      <c r="P11909" s="9"/>
      <c r="R11909" s="9"/>
      <c r="U11909" s="9"/>
    </row>
    <row r="11910" spans="3:21">
      <c r="C11910" s="9"/>
      <c r="F11910" s="9"/>
      <c r="G11910" s="9"/>
      <c r="I11910" s="9"/>
      <c r="L11910" s="9"/>
      <c r="O11910" s="9"/>
      <c r="P11910" s="9"/>
      <c r="R11910" s="9"/>
      <c r="U11910" s="9"/>
    </row>
    <row r="11911" spans="3:21">
      <c r="C11911" s="9"/>
      <c r="F11911" s="9"/>
      <c r="G11911" s="9"/>
      <c r="I11911" s="9"/>
      <c r="L11911" s="9"/>
      <c r="O11911" s="9"/>
      <c r="P11911" s="9"/>
      <c r="R11911" s="9"/>
      <c r="U11911" s="9"/>
    </row>
    <row r="11912" spans="3:21">
      <c r="C11912" s="9"/>
      <c r="F11912" s="9"/>
      <c r="G11912" s="9"/>
      <c r="I11912" s="9"/>
      <c r="L11912" s="9"/>
      <c r="O11912" s="9"/>
      <c r="P11912" s="9"/>
      <c r="R11912" s="9"/>
      <c r="U11912" s="9"/>
    </row>
    <row r="11913" spans="3:21">
      <c r="C11913" s="9"/>
      <c r="F11913" s="9"/>
      <c r="G11913" s="9"/>
      <c r="I11913" s="9"/>
      <c r="L11913" s="9"/>
      <c r="O11913" s="9"/>
      <c r="P11913" s="9"/>
      <c r="R11913" s="9"/>
      <c r="U11913" s="9"/>
    </row>
    <row r="11914" spans="3:21">
      <c r="C11914" s="9"/>
      <c r="F11914" s="9"/>
      <c r="G11914" s="9"/>
      <c r="I11914" s="9"/>
      <c r="L11914" s="9"/>
      <c r="O11914" s="9"/>
      <c r="P11914" s="9"/>
      <c r="R11914" s="9"/>
      <c r="U11914" s="9"/>
    </row>
    <row r="11915" spans="3:21">
      <c r="C11915" s="9"/>
      <c r="F11915" s="9"/>
      <c r="G11915" s="9"/>
      <c r="I11915" s="9"/>
      <c r="L11915" s="9"/>
      <c r="O11915" s="9"/>
      <c r="P11915" s="9"/>
      <c r="R11915" s="9"/>
      <c r="U11915" s="9"/>
    </row>
    <row r="11916" spans="3:21">
      <c r="C11916" s="9"/>
      <c r="F11916" s="9"/>
      <c r="G11916" s="9"/>
      <c r="I11916" s="9"/>
      <c r="L11916" s="9"/>
      <c r="O11916" s="9"/>
      <c r="P11916" s="9"/>
      <c r="R11916" s="9"/>
      <c r="U11916" s="9"/>
    </row>
    <row r="11917" spans="3:21">
      <c r="C11917" s="9"/>
      <c r="F11917" s="9"/>
      <c r="G11917" s="9"/>
      <c r="I11917" s="9"/>
      <c r="L11917" s="9"/>
      <c r="O11917" s="9"/>
      <c r="P11917" s="9"/>
      <c r="R11917" s="9"/>
      <c r="U11917" s="9"/>
    </row>
    <row r="11918" spans="3:21">
      <c r="C11918" s="9"/>
      <c r="F11918" s="9"/>
      <c r="G11918" s="9"/>
      <c r="I11918" s="9"/>
      <c r="L11918" s="9"/>
      <c r="O11918" s="9"/>
      <c r="P11918" s="9"/>
      <c r="R11918" s="9"/>
      <c r="U11918" s="9"/>
    </row>
    <row r="11919" spans="3:21">
      <c r="C11919" s="9"/>
      <c r="F11919" s="9"/>
      <c r="G11919" s="9"/>
      <c r="I11919" s="9"/>
      <c r="L11919" s="9"/>
      <c r="O11919" s="9"/>
      <c r="P11919" s="9"/>
      <c r="R11919" s="9"/>
      <c r="U11919" s="9"/>
    </row>
    <row r="11920" spans="3:21">
      <c r="C11920" s="9"/>
      <c r="F11920" s="9"/>
      <c r="G11920" s="9"/>
      <c r="I11920" s="9"/>
      <c r="L11920" s="9"/>
      <c r="O11920" s="9"/>
      <c r="P11920" s="9"/>
      <c r="R11920" s="9"/>
      <c r="U11920" s="9"/>
    </row>
    <row r="11921" spans="3:21">
      <c r="C11921" s="9"/>
      <c r="F11921" s="9"/>
      <c r="G11921" s="9"/>
      <c r="I11921" s="9"/>
      <c r="L11921" s="9"/>
      <c r="O11921" s="9"/>
      <c r="P11921" s="9"/>
      <c r="R11921" s="9"/>
      <c r="U11921" s="9"/>
    </row>
    <row r="11922" spans="3:21">
      <c r="C11922" s="9"/>
      <c r="F11922" s="9"/>
      <c r="G11922" s="9"/>
      <c r="I11922" s="9"/>
      <c r="L11922" s="9"/>
      <c r="O11922" s="9"/>
      <c r="P11922" s="9"/>
      <c r="R11922" s="9"/>
      <c r="U11922" s="9"/>
    </row>
    <row r="11923" spans="3:21">
      <c r="C11923" s="9"/>
      <c r="F11923" s="9"/>
      <c r="G11923" s="9"/>
      <c r="I11923" s="9"/>
      <c r="L11923" s="9"/>
      <c r="O11923" s="9"/>
      <c r="P11923" s="9"/>
      <c r="R11923" s="9"/>
      <c r="U11923" s="9"/>
    </row>
    <row r="11924" spans="3:21">
      <c r="C11924" s="9"/>
      <c r="F11924" s="9"/>
      <c r="G11924" s="9"/>
      <c r="I11924" s="9"/>
      <c r="L11924" s="9"/>
      <c r="O11924" s="9"/>
      <c r="P11924" s="9"/>
      <c r="R11924" s="9"/>
      <c r="U11924" s="9"/>
    </row>
    <row r="11925" spans="3:21">
      <c r="C11925" s="9"/>
      <c r="F11925" s="9"/>
      <c r="G11925" s="9"/>
      <c r="I11925" s="9"/>
      <c r="L11925" s="9"/>
      <c r="O11925" s="9"/>
      <c r="P11925" s="9"/>
      <c r="R11925" s="9"/>
      <c r="U11925" s="9"/>
    </row>
    <row r="11926" spans="3:21">
      <c r="C11926" s="9"/>
      <c r="F11926" s="9"/>
      <c r="G11926" s="9"/>
      <c r="I11926" s="9"/>
      <c r="L11926" s="9"/>
      <c r="O11926" s="9"/>
      <c r="P11926" s="9"/>
      <c r="R11926" s="9"/>
      <c r="U11926" s="9"/>
    </row>
    <row r="11927" spans="3:21">
      <c r="C11927" s="9"/>
      <c r="F11927" s="9"/>
      <c r="G11927" s="9"/>
      <c r="I11927" s="9"/>
      <c r="L11927" s="9"/>
      <c r="O11927" s="9"/>
      <c r="P11927" s="9"/>
      <c r="R11927" s="9"/>
      <c r="U11927" s="9"/>
    </row>
    <row r="11928" spans="3:21">
      <c r="C11928" s="9"/>
      <c r="F11928" s="9"/>
      <c r="G11928" s="9"/>
      <c r="I11928" s="9"/>
      <c r="L11928" s="9"/>
      <c r="O11928" s="9"/>
      <c r="P11928" s="9"/>
      <c r="R11928" s="9"/>
      <c r="U11928" s="9"/>
    </row>
    <row r="11929" spans="3:21">
      <c r="C11929" s="9"/>
      <c r="F11929" s="9"/>
      <c r="G11929" s="9"/>
      <c r="I11929" s="9"/>
      <c r="L11929" s="9"/>
      <c r="O11929" s="9"/>
      <c r="P11929" s="9"/>
      <c r="R11929" s="9"/>
      <c r="U11929" s="9"/>
    </row>
    <row r="11930" spans="3:21">
      <c r="C11930" s="9"/>
      <c r="F11930" s="9"/>
      <c r="G11930" s="9"/>
      <c r="I11930" s="9"/>
      <c r="L11930" s="9"/>
      <c r="O11930" s="9"/>
      <c r="P11930" s="9"/>
      <c r="R11930" s="9"/>
      <c r="U11930" s="9"/>
    </row>
    <row r="11931" spans="3:21">
      <c r="C11931" s="9"/>
      <c r="F11931" s="9"/>
      <c r="G11931" s="9"/>
      <c r="I11931" s="9"/>
      <c r="L11931" s="9"/>
      <c r="O11931" s="9"/>
      <c r="P11931" s="9"/>
      <c r="R11931" s="9"/>
      <c r="U11931" s="9"/>
    </row>
    <row r="11932" spans="3:21">
      <c r="C11932" s="9"/>
      <c r="F11932" s="9"/>
      <c r="G11932" s="9"/>
      <c r="I11932" s="9"/>
      <c r="L11932" s="9"/>
      <c r="O11932" s="9"/>
      <c r="P11932" s="9"/>
      <c r="R11932" s="9"/>
      <c r="U11932" s="9"/>
    </row>
    <row r="11933" spans="3:21">
      <c r="C11933" s="9"/>
      <c r="F11933" s="9"/>
      <c r="G11933" s="9"/>
      <c r="I11933" s="9"/>
      <c r="L11933" s="9"/>
      <c r="O11933" s="9"/>
      <c r="P11933" s="9"/>
      <c r="R11933" s="9"/>
      <c r="U11933" s="9"/>
    </row>
    <row r="11934" spans="3:21">
      <c r="C11934" s="9"/>
      <c r="F11934" s="9"/>
      <c r="G11934" s="9"/>
      <c r="I11934" s="9"/>
      <c r="L11934" s="9"/>
      <c r="O11934" s="9"/>
      <c r="P11934" s="9"/>
      <c r="R11934" s="9"/>
      <c r="U11934" s="9"/>
    </row>
    <row r="11935" spans="3:21">
      <c r="C11935" s="9"/>
      <c r="F11935" s="9"/>
      <c r="G11935" s="9"/>
      <c r="I11935" s="9"/>
      <c r="L11935" s="9"/>
      <c r="O11935" s="9"/>
      <c r="P11935" s="9"/>
      <c r="R11935" s="9"/>
      <c r="U11935" s="9"/>
    </row>
    <row r="11936" spans="3:21">
      <c r="C11936" s="9"/>
      <c r="F11936" s="9"/>
      <c r="G11936" s="9"/>
      <c r="I11936" s="9"/>
      <c r="L11936" s="9"/>
      <c r="O11936" s="9"/>
      <c r="P11936" s="9"/>
      <c r="R11936" s="9"/>
      <c r="U11936" s="9"/>
    </row>
    <row r="11937" spans="3:21">
      <c r="C11937" s="9"/>
      <c r="F11937" s="9"/>
      <c r="G11937" s="9"/>
      <c r="I11937" s="9"/>
      <c r="L11937" s="9"/>
      <c r="O11937" s="9"/>
      <c r="P11937" s="9"/>
      <c r="R11937" s="9"/>
      <c r="U11937" s="9"/>
    </row>
    <row r="11938" spans="3:21">
      <c r="C11938" s="9"/>
      <c r="F11938" s="9"/>
      <c r="G11938" s="9"/>
      <c r="I11938" s="9"/>
      <c r="L11938" s="9"/>
      <c r="O11938" s="9"/>
      <c r="P11938" s="9"/>
      <c r="R11938" s="9"/>
      <c r="U11938" s="9"/>
    </row>
    <row r="11939" spans="3:21">
      <c r="C11939" s="9"/>
      <c r="F11939" s="9"/>
      <c r="G11939" s="9"/>
      <c r="I11939" s="9"/>
      <c r="L11939" s="9"/>
      <c r="O11939" s="9"/>
      <c r="P11939" s="9"/>
      <c r="R11939" s="9"/>
      <c r="U11939" s="9"/>
    </row>
    <row r="11940" spans="3:21">
      <c r="C11940" s="9"/>
      <c r="F11940" s="9"/>
      <c r="G11940" s="9"/>
      <c r="I11940" s="9"/>
      <c r="L11940" s="9"/>
      <c r="O11940" s="9"/>
      <c r="P11940" s="9"/>
      <c r="R11940" s="9"/>
      <c r="U11940" s="9"/>
    </row>
    <row r="11941" spans="3:21">
      <c r="C11941" s="9"/>
      <c r="F11941" s="9"/>
      <c r="G11941" s="9"/>
      <c r="I11941" s="9"/>
      <c r="L11941" s="9"/>
      <c r="O11941" s="9"/>
      <c r="P11941" s="9"/>
      <c r="R11941" s="9"/>
      <c r="U11941" s="9"/>
    </row>
    <row r="11942" spans="3:21">
      <c r="C11942" s="9"/>
      <c r="F11942" s="9"/>
      <c r="G11942" s="9"/>
      <c r="I11942" s="9"/>
      <c r="L11942" s="9"/>
      <c r="O11942" s="9"/>
      <c r="P11942" s="9"/>
      <c r="R11942" s="9"/>
      <c r="U11942" s="9"/>
    </row>
    <row r="11943" spans="3:21">
      <c r="C11943" s="9"/>
      <c r="F11943" s="9"/>
      <c r="G11943" s="9"/>
      <c r="I11943" s="9"/>
      <c r="L11943" s="9"/>
      <c r="O11943" s="9"/>
      <c r="P11943" s="9"/>
      <c r="R11943" s="9"/>
      <c r="U11943" s="9"/>
    </row>
    <row r="11944" spans="3:21">
      <c r="C11944" s="9"/>
      <c r="F11944" s="9"/>
      <c r="G11944" s="9"/>
      <c r="I11944" s="9"/>
      <c r="L11944" s="9"/>
      <c r="O11944" s="9"/>
      <c r="P11944" s="9"/>
      <c r="R11944" s="9"/>
      <c r="U11944" s="9"/>
    </row>
    <row r="11945" spans="3:21">
      <c r="C11945" s="9"/>
      <c r="F11945" s="9"/>
      <c r="G11945" s="9"/>
      <c r="I11945" s="9"/>
      <c r="L11945" s="9"/>
      <c r="O11945" s="9"/>
      <c r="P11945" s="9"/>
      <c r="R11945" s="9"/>
      <c r="U11945" s="9"/>
    </row>
    <row r="11946" spans="3:21">
      <c r="C11946" s="9"/>
      <c r="F11946" s="9"/>
      <c r="G11946" s="9"/>
      <c r="I11946" s="9"/>
      <c r="L11946" s="9"/>
      <c r="O11946" s="9"/>
      <c r="P11946" s="9"/>
      <c r="R11946" s="9"/>
      <c r="U11946" s="9"/>
    </row>
    <row r="11947" spans="3:21">
      <c r="C11947" s="9"/>
      <c r="F11947" s="9"/>
      <c r="G11947" s="9"/>
      <c r="I11947" s="9"/>
      <c r="L11947" s="9"/>
      <c r="O11947" s="9"/>
      <c r="P11947" s="9"/>
      <c r="R11947" s="9"/>
      <c r="U11947" s="9"/>
    </row>
    <row r="11948" spans="3:21">
      <c r="C11948" s="9"/>
      <c r="F11948" s="9"/>
      <c r="G11948" s="9"/>
      <c r="I11948" s="9"/>
      <c r="L11948" s="9"/>
      <c r="O11948" s="9"/>
      <c r="P11948" s="9"/>
      <c r="R11948" s="9"/>
      <c r="U11948" s="9"/>
    </row>
    <row r="11949" spans="3:21">
      <c r="C11949" s="9"/>
      <c r="F11949" s="9"/>
      <c r="G11949" s="9"/>
      <c r="I11949" s="9"/>
      <c r="L11949" s="9"/>
      <c r="O11949" s="9"/>
      <c r="P11949" s="9"/>
      <c r="R11949" s="9"/>
      <c r="U11949" s="9"/>
    </row>
    <row r="11950" spans="3:21">
      <c r="C11950" s="9"/>
      <c r="F11950" s="9"/>
      <c r="G11950" s="9"/>
      <c r="I11950" s="9"/>
      <c r="L11950" s="9"/>
      <c r="O11950" s="9"/>
      <c r="P11950" s="9"/>
      <c r="R11950" s="9"/>
      <c r="U11950" s="9"/>
    </row>
    <row r="11951" spans="3:21">
      <c r="C11951" s="9"/>
      <c r="F11951" s="9"/>
      <c r="G11951" s="9"/>
      <c r="I11951" s="9"/>
      <c r="L11951" s="9"/>
      <c r="O11951" s="9"/>
      <c r="P11951" s="9"/>
      <c r="R11951" s="9"/>
      <c r="U11951" s="9"/>
    </row>
    <row r="11952" spans="3:21">
      <c r="C11952" s="9"/>
      <c r="F11952" s="9"/>
      <c r="G11952" s="9"/>
      <c r="I11952" s="9"/>
      <c r="L11952" s="9"/>
      <c r="O11952" s="9"/>
      <c r="P11952" s="9"/>
      <c r="R11952" s="9"/>
      <c r="U11952" s="9"/>
    </row>
    <row r="11953" spans="3:21">
      <c r="C11953" s="9"/>
      <c r="F11953" s="9"/>
      <c r="G11953" s="9"/>
      <c r="I11953" s="9"/>
      <c r="L11953" s="9"/>
      <c r="O11953" s="9"/>
      <c r="P11953" s="9"/>
      <c r="R11953" s="9"/>
      <c r="U11953" s="9"/>
    </row>
    <row r="11954" spans="3:21">
      <c r="C11954" s="9"/>
      <c r="F11954" s="9"/>
      <c r="G11954" s="9"/>
      <c r="I11954" s="9"/>
      <c r="L11954" s="9"/>
      <c r="O11954" s="9"/>
      <c r="P11954" s="9"/>
      <c r="R11954" s="9"/>
      <c r="U11954" s="9"/>
    </row>
    <row r="11955" spans="3:21">
      <c r="C11955" s="9"/>
      <c r="F11955" s="9"/>
      <c r="G11955" s="9"/>
      <c r="I11955" s="9"/>
      <c r="L11955" s="9"/>
      <c r="O11955" s="9"/>
      <c r="P11955" s="9"/>
      <c r="R11955" s="9"/>
      <c r="U11955" s="9"/>
    </row>
    <row r="11956" spans="3:21">
      <c r="C11956" s="9"/>
      <c r="F11956" s="9"/>
      <c r="G11956" s="9"/>
      <c r="I11956" s="9"/>
      <c r="L11956" s="9"/>
      <c r="O11956" s="9"/>
      <c r="P11956" s="9"/>
      <c r="R11956" s="9"/>
      <c r="U11956" s="9"/>
    </row>
    <row r="11957" spans="3:21">
      <c r="C11957" s="9"/>
      <c r="F11957" s="9"/>
      <c r="G11957" s="9"/>
      <c r="I11957" s="9"/>
      <c r="L11957" s="9"/>
      <c r="O11957" s="9"/>
      <c r="P11957" s="9"/>
      <c r="R11957" s="9"/>
      <c r="U11957" s="9"/>
    </row>
    <row r="11958" spans="3:21">
      <c r="C11958" s="9"/>
      <c r="F11958" s="9"/>
      <c r="G11958" s="9"/>
      <c r="I11958" s="9"/>
      <c r="L11958" s="9"/>
      <c r="O11958" s="9"/>
      <c r="P11958" s="9"/>
      <c r="R11958" s="9"/>
      <c r="U11958" s="9"/>
    </row>
    <row r="11959" spans="3:21">
      <c r="C11959" s="9"/>
      <c r="F11959" s="9"/>
      <c r="G11959" s="9"/>
      <c r="I11959" s="9"/>
      <c r="L11959" s="9"/>
      <c r="O11959" s="9"/>
      <c r="P11959" s="9"/>
      <c r="R11959" s="9"/>
      <c r="U11959" s="9"/>
    </row>
    <row r="11960" spans="3:21">
      <c r="C11960" s="9"/>
      <c r="F11960" s="9"/>
      <c r="G11960" s="9"/>
      <c r="I11960" s="9"/>
      <c r="L11960" s="9"/>
      <c r="O11960" s="9"/>
      <c r="P11960" s="9"/>
      <c r="R11960" s="9"/>
      <c r="U11960" s="9"/>
    </row>
    <row r="11961" spans="3:21">
      <c r="C11961" s="9"/>
      <c r="F11961" s="9"/>
      <c r="G11961" s="9"/>
      <c r="I11961" s="9"/>
      <c r="L11961" s="9"/>
      <c r="O11961" s="9"/>
      <c r="P11961" s="9"/>
      <c r="R11961" s="9"/>
      <c r="U11961" s="9"/>
    </row>
    <row r="11962" spans="3:21">
      <c r="C11962" s="9"/>
      <c r="F11962" s="9"/>
      <c r="G11962" s="9"/>
      <c r="I11962" s="9"/>
      <c r="L11962" s="9"/>
      <c r="O11962" s="9"/>
      <c r="P11962" s="9"/>
      <c r="R11962" s="9"/>
      <c r="U11962" s="9"/>
    </row>
    <row r="11963" spans="3:21">
      <c r="C11963" s="9"/>
      <c r="F11963" s="9"/>
      <c r="G11963" s="9"/>
      <c r="I11963" s="9"/>
      <c r="L11963" s="9"/>
      <c r="O11963" s="9"/>
      <c r="P11963" s="9"/>
      <c r="R11963" s="9"/>
      <c r="U11963" s="9"/>
    </row>
    <row r="11964" spans="3:21">
      <c r="C11964" s="9"/>
      <c r="F11964" s="9"/>
      <c r="G11964" s="9"/>
      <c r="I11964" s="9"/>
      <c r="L11964" s="9"/>
      <c r="O11964" s="9"/>
      <c r="P11964" s="9"/>
      <c r="R11964" s="9"/>
      <c r="U11964" s="9"/>
    </row>
    <row r="11965" spans="3:21">
      <c r="C11965" s="9"/>
      <c r="F11965" s="9"/>
      <c r="G11965" s="9"/>
      <c r="I11965" s="9"/>
      <c r="L11965" s="9"/>
      <c r="O11965" s="9"/>
      <c r="P11965" s="9"/>
      <c r="R11965" s="9"/>
      <c r="U11965" s="9"/>
    </row>
    <row r="11966" spans="3:21">
      <c r="C11966" s="9"/>
      <c r="F11966" s="9"/>
      <c r="G11966" s="9"/>
      <c r="I11966" s="9"/>
      <c r="L11966" s="9"/>
      <c r="O11966" s="9"/>
      <c r="P11966" s="9"/>
      <c r="R11966" s="9"/>
      <c r="U11966" s="9"/>
    </row>
    <row r="11967" spans="3:21">
      <c r="C11967" s="9"/>
      <c r="F11967" s="9"/>
      <c r="G11967" s="9"/>
      <c r="I11967" s="9"/>
      <c r="L11967" s="9"/>
      <c r="O11967" s="9"/>
      <c r="P11967" s="9"/>
      <c r="R11967" s="9"/>
      <c r="U11967" s="9"/>
    </row>
    <row r="11968" spans="3:21">
      <c r="C11968" s="9"/>
      <c r="F11968" s="9"/>
      <c r="G11968" s="9"/>
      <c r="I11968" s="9"/>
      <c r="L11968" s="9"/>
      <c r="O11968" s="9"/>
      <c r="P11968" s="9"/>
      <c r="R11968" s="9"/>
      <c r="U11968" s="9"/>
    </row>
    <row r="11969" spans="3:21">
      <c r="C11969" s="9"/>
      <c r="F11969" s="9"/>
      <c r="G11969" s="9"/>
      <c r="I11969" s="9"/>
      <c r="L11969" s="9"/>
      <c r="O11969" s="9"/>
      <c r="P11969" s="9"/>
      <c r="R11969" s="9"/>
      <c r="U11969" s="9"/>
    </row>
    <row r="11970" spans="3:21">
      <c r="C11970" s="9"/>
      <c r="F11970" s="9"/>
      <c r="G11970" s="9"/>
      <c r="I11970" s="9"/>
      <c r="L11970" s="9"/>
      <c r="O11970" s="9"/>
      <c r="P11970" s="9"/>
      <c r="R11970" s="9"/>
      <c r="U11970" s="9"/>
    </row>
    <row r="11971" spans="3:21">
      <c r="C11971" s="9"/>
      <c r="F11971" s="9"/>
      <c r="G11971" s="9"/>
      <c r="I11971" s="9"/>
      <c r="L11971" s="9"/>
      <c r="O11971" s="9"/>
      <c r="P11971" s="9"/>
      <c r="R11971" s="9"/>
      <c r="U11971" s="9"/>
    </row>
    <row r="11972" spans="3:21">
      <c r="C11972" s="9"/>
      <c r="F11972" s="9"/>
      <c r="G11972" s="9"/>
      <c r="I11972" s="9"/>
      <c r="L11972" s="9"/>
      <c r="O11972" s="9"/>
      <c r="P11972" s="9"/>
      <c r="R11972" s="9"/>
      <c r="U11972" s="9"/>
    </row>
    <row r="11973" spans="3:21">
      <c r="C11973" s="9"/>
      <c r="F11973" s="9"/>
      <c r="G11973" s="9"/>
      <c r="I11973" s="9"/>
      <c r="L11973" s="9"/>
      <c r="O11973" s="9"/>
      <c r="P11973" s="9"/>
      <c r="R11973" s="9"/>
      <c r="U11973" s="9"/>
    </row>
    <row r="11974" spans="3:21">
      <c r="C11974" s="9"/>
      <c r="F11974" s="9"/>
      <c r="G11974" s="9"/>
      <c r="I11974" s="9"/>
      <c r="L11974" s="9"/>
      <c r="O11974" s="9"/>
      <c r="P11974" s="9"/>
      <c r="R11974" s="9"/>
      <c r="U11974" s="9"/>
    </row>
    <row r="11975" spans="3:21">
      <c r="C11975" s="9"/>
      <c r="F11975" s="9"/>
      <c r="G11975" s="9"/>
      <c r="I11975" s="9"/>
      <c r="L11975" s="9"/>
      <c r="O11975" s="9"/>
      <c r="P11975" s="9"/>
      <c r="R11975" s="9"/>
      <c r="U11975" s="9"/>
    </row>
    <row r="11976" spans="3:21">
      <c r="C11976" s="9"/>
      <c r="F11976" s="9"/>
      <c r="G11976" s="9"/>
      <c r="I11976" s="9"/>
      <c r="L11976" s="9"/>
      <c r="O11976" s="9"/>
      <c r="P11976" s="9"/>
      <c r="R11976" s="9"/>
      <c r="U11976" s="9"/>
    </row>
    <row r="11977" spans="3:21">
      <c r="C11977" s="9"/>
      <c r="F11977" s="9"/>
      <c r="G11977" s="9"/>
      <c r="I11977" s="9"/>
      <c r="L11977" s="9"/>
      <c r="O11977" s="9"/>
      <c r="P11977" s="9"/>
      <c r="R11977" s="9"/>
      <c r="U11977" s="9"/>
    </row>
    <row r="11978" spans="3:21">
      <c r="C11978" s="9"/>
      <c r="F11978" s="9"/>
      <c r="G11978" s="9"/>
      <c r="I11978" s="9"/>
      <c r="L11978" s="9"/>
      <c r="O11978" s="9"/>
      <c r="P11978" s="9"/>
      <c r="R11978" s="9"/>
      <c r="U11978" s="9"/>
    </row>
    <row r="11979" spans="3:21">
      <c r="C11979" s="9"/>
      <c r="F11979" s="9"/>
      <c r="G11979" s="9"/>
      <c r="I11979" s="9"/>
      <c r="L11979" s="9"/>
      <c r="O11979" s="9"/>
      <c r="P11979" s="9"/>
      <c r="R11979" s="9"/>
      <c r="U11979" s="9"/>
    </row>
    <row r="11980" spans="3:21">
      <c r="C11980" s="9"/>
      <c r="F11980" s="9"/>
      <c r="G11980" s="9"/>
      <c r="I11980" s="9"/>
      <c r="L11980" s="9"/>
      <c r="O11980" s="9"/>
      <c r="P11980" s="9"/>
      <c r="R11980" s="9"/>
      <c r="U11980" s="9"/>
    </row>
    <row r="11981" spans="3:21">
      <c r="C11981" s="9"/>
      <c r="F11981" s="9"/>
      <c r="G11981" s="9"/>
      <c r="I11981" s="9"/>
      <c r="L11981" s="9"/>
      <c r="O11981" s="9"/>
      <c r="P11981" s="9"/>
      <c r="R11981" s="9"/>
      <c r="U11981" s="9"/>
    </row>
    <row r="11982" spans="3:21">
      <c r="C11982" s="9"/>
      <c r="F11982" s="9"/>
      <c r="G11982" s="9"/>
      <c r="I11982" s="9"/>
      <c r="L11982" s="9"/>
      <c r="O11982" s="9"/>
      <c r="P11982" s="9"/>
      <c r="R11982" s="9"/>
      <c r="U11982" s="9"/>
    </row>
    <row r="11983" spans="3:21">
      <c r="C11983" s="9"/>
      <c r="F11983" s="9"/>
      <c r="G11983" s="9"/>
      <c r="I11983" s="9"/>
      <c r="L11983" s="9"/>
      <c r="O11983" s="9"/>
      <c r="P11983" s="9"/>
      <c r="R11983" s="9"/>
      <c r="U11983" s="9"/>
    </row>
    <row r="11984" spans="3:21">
      <c r="C11984" s="9"/>
      <c r="F11984" s="9"/>
      <c r="G11984" s="9"/>
      <c r="I11984" s="9"/>
      <c r="L11984" s="9"/>
      <c r="O11984" s="9"/>
      <c r="P11984" s="9"/>
      <c r="R11984" s="9"/>
      <c r="U11984" s="9"/>
    </row>
    <row r="11985" spans="3:21">
      <c r="C11985" s="9"/>
      <c r="F11985" s="9"/>
      <c r="G11985" s="9"/>
      <c r="I11985" s="9"/>
      <c r="L11985" s="9"/>
      <c r="O11985" s="9"/>
      <c r="P11985" s="9"/>
      <c r="R11985" s="9"/>
      <c r="U11985" s="9"/>
    </row>
    <row r="11986" spans="3:21">
      <c r="C11986" s="9"/>
      <c r="F11986" s="9"/>
      <c r="G11986" s="9"/>
      <c r="I11986" s="9"/>
      <c r="L11986" s="9"/>
      <c r="O11986" s="9"/>
      <c r="P11986" s="9"/>
      <c r="R11986" s="9"/>
      <c r="U11986" s="9"/>
    </row>
    <row r="11987" spans="3:21">
      <c r="C11987" s="9"/>
      <c r="F11987" s="9"/>
      <c r="G11987" s="9"/>
      <c r="I11987" s="9"/>
      <c r="L11987" s="9"/>
      <c r="O11987" s="9"/>
      <c r="P11987" s="9"/>
      <c r="R11987" s="9"/>
      <c r="U11987" s="9"/>
    </row>
    <row r="11988" spans="3:21">
      <c r="C11988" s="9"/>
      <c r="F11988" s="9"/>
      <c r="G11988" s="9"/>
      <c r="I11988" s="9"/>
      <c r="L11988" s="9"/>
      <c r="O11988" s="9"/>
      <c r="P11988" s="9"/>
      <c r="R11988" s="9"/>
      <c r="U11988" s="9"/>
    </row>
    <row r="11989" spans="3:21">
      <c r="C11989" s="9"/>
      <c r="F11989" s="9"/>
      <c r="G11989" s="9"/>
      <c r="I11989" s="9"/>
      <c r="L11989" s="9"/>
      <c r="O11989" s="9"/>
      <c r="P11989" s="9"/>
      <c r="R11989" s="9"/>
      <c r="U11989" s="9"/>
    </row>
    <row r="11990" spans="3:21">
      <c r="C11990" s="9"/>
      <c r="F11990" s="9"/>
      <c r="G11990" s="9"/>
      <c r="I11990" s="9"/>
      <c r="L11990" s="9"/>
      <c r="O11990" s="9"/>
      <c r="P11990" s="9"/>
      <c r="R11990" s="9"/>
      <c r="U11990" s="9"/>
    </row>
    <row r="11991" spans="3:21">
      <c r="C11991" s="9"/>
      <c r="F11991" s="9"/>
      <c r="G11991" s="9"/>
      <c r="I11991" s="9"/>
      <c r="L11991" s="9"/>
      <c r="O11991" s="9"/>
      <c r="P11991" s="9"/>
      <c r="R11991" s="9"/>
      <c r="U11991" s="9"/>
    </row>
    <row r="11992" spans="3:21">
      <c r="C11992" s="9"/>
      <c r="F11992" s="9"/>
      <c r="G11992" s="9"/>
      <c r="I11992" s="9"/>
      <c r="L11992" s="9"/>
      <c r="O11992" s="9"/>
      <c r="P11992" s="9"/>
      <c r="R11992" s="9"/>
      <c r="U11992" s="9"/>
    </row>
    <row r="11993" spans="3:21">
      <c r="C11993" s="9"/>
      <c r="F11993" s="9"/>
      <c r="G11993" s="9"/>
      <c r="I11993" s="9"/>
      <c r="L11993" s="9"/>
      <c r="O11993" s="9"/>
      <c r="P11993" s="9"/>
      <c r="R11993" s="9"/>
      <c r="U11993" s="9"/>
    </row>
    <row r="11994" spans="3:21">
      <c r="C11994" s="9"/>
      <c r="F11994" s="9"/>
      <c r="G11994" s="9"/>
      <c r="I11994" s="9"/>
      <c r="L11994" s="9"/>
      <c r="O11994" s="9"/>
      <c r="P11994" s="9"/>
      <c r="R11994" s="9"/>
      <c r="U11994" s="9"/>
    </row>
    <row r="11995" spans="3:21">
      <c r="C11995" s="9"/>
      <c r="F11995" s="9"/>
      <c r="G11995" s="9"/>
      <c r="I11995" s="9"/>
      <c r="L11995" s="9"/>
      <c r="O11995" s="9"/>
      <c r="P11995" s="9"/>
      <c r="R11995" s="9"/>
      <c r="U11995" s="9"/>
    </row>
    <row r="11996" spans="3:21">
      <c r="C11996" s="9"/>
      <c r="F11996" s="9"/>
      <c r="G11996" s="9"/>
      <c r="I11996" s="9"/>
      <c r="L11996" s="9"/>
      <c r="O11996" s="9"/>
      <c r="P11996" s="9"/>
      <c r="R11996" s="9"/>
      <c r="U11996" s="9"/>
    </row>
    <row r="11997" spans="3:21">
      <c r="C11997" s="9"/>
      <c r="F11997" s="9"/>
      <c r="G11997" s="9"/>
      <c r="I11997" s="9"/>
      <c r="L11997" s="9"/>
      <c r="O11997" s="9"/>
      <c r="P11997" s="9"/>
      <c r="R11997" s="9"/>
      <c r="U11997" s="9"/>
    </row>
    <row r="11998" spans="3:21">
      <c r="C11998" s="9"/>
      <c r="F11998" s="9"/>
      <c r="G11998" s="9"/>
      <c r="I11998" s="9"/>
      <c r="L11998" s="9"/>
      <c r="O11998" s="9"/>
      <c r="P11998" s="9"/>
      <c r="R11998" s="9"/>
      <c r="U11998" s="9"/>
    </row>
    <row r="11999" spans="3:21">
      <c r="C11999" s="9"/>
      <c r="F11999" s="9"/>
      <c r="G11999" s="9"/>
      <c r="I11999" s="9"/>
      <c r="L11999" s="9"/>
      <c r="O11999" s="9"/>
      <c r="P11999" s="9"/>
      <c r="R11999" s="9"/>
      <c r="U11999" s="9"/>
    </row>
    <row r="12000" spans="3:21">
      <c r="C12000" s="9"/>
      <c r="F12000" s="9"/>
      <c r="G12000" s="9"/>
      <c r="I12000" s="9"/>
      <c r="L12000" s="9"/>
      <c r="O12000" s="9"/>
      <c r="P12000" s="9"/>
      <c r="R12000" s="9"/>
      <c r="U12000" s="9"/>
    </row>
    <row r="12001" spans="3:21">
      <c r="C12001" s="9"/>
      <c r="F12001" s="9"/>
      <c r="G12001" s="9"/>
      <c r="I12001" s="9"/>
      <c r="L12001" s="9"/>
      <c r="O12001" s="9"/>
      <c r="P12001" s="9"/>
      <c r="R12001" s="9"/>
      <c r="U12001" s="9"/>
    </row>
    <row r="12002" spans="3:21">
      <c r="C12002" s="9"/>
      <c r="F12002" s="9"/>
      <c r="G12002" s="9"/>
      <c r="I12002" s="9"/>
      <c r="L12002" s="9"/>
      <c r="O12002" s="9"/>
      <c r="P12002" s="9"/>
      <c r="R12002" s="9"/>
      <c r="U12002" s="9"/>
    </row>
    <row r="12003" spans="3:21">
      <c r="C12003" s="9"/>
      <c r="F12003" s="9"/>
      <c r="G12003" s="9"/>
      <c r="I12003" s="9"/>
      <c r="L12003" s="9"/>
      <c r="O12003" s="9"/>
      <c r="P12003" s="9"/>
      <c r="R12003" s="9"/>
      <c r="U12003" s="9"/>
    </row>
    <row r="12004" spans="3:21">
      <c r="C12004" s="9"/>
      <c r="F12004" s="9"/>
      <c r="G12004" s="9"/>
      <c r="I12004" s="9"/>
      <c r="L12004" s="9"/>
      <c r="O12004" s="9"/>
      <c r="P12004" s="9"/>
      <c r="R12004" s="9"/>
      <c r="U12004" s="9"/>
    </row>
    <row r="12005" spans="3:21">
      <c r="C12005" s="9"/>
      <c r="F12005" s="9"/>
      <c r="G12005" s="9"/>
      <c r="I12005" s="9"/>
      <c r="L12005" s="9"/>
      <c r="O12005" s="9"/>
      <c r="P12005" s="9"/>
      <c r="R12005" s="9"/>
      <c r="U12005" s="9"/>
    </row>
    <row r="12006" spans="3:21">
      <c r="C12006" s="9"/>
      <c r="F12006" s="9"/>
      <c r="G12006" s="9"/>
      <c r="I12006" s="9"/>
      <c r="L12006" s="9"/>
      <c r="O12006" s="9"/>
      <c r="P12006" s="9"/>
      <c r="R12006" s="9"/>
      <c r="U12006" s="9"/>
    </row>
    <row r="12007" spans="3:21">
      <c r="C12007" s="9"/>
      <c r="F12007" s="9"/>
      <c r="G12007" s="9"/>
      <c r="I12007" s="9"/>
      <c r="L12007" s="9"/>
      <c r="O12007" s="9"/>
      <c r="P12007" s="9"/>
      <c r="R12007" s="9"/>
      <c r="U12007" s="9"/>
    </row>
    <row r="12008" spans="3:21">
      <c r="C12008" s="9"/>
      <c r="F12008" s="9"/>
      <c r="G12008" s="9"/>
      <c r="I12008" s="9"/>
      <c r="L12008" s="9"/>
      <c r="O12008" s="9"/>
      <c r="P12008" s="9"/>
      <c r="R12008" s="9"/>
      <c r="U12008" s="9"/>
    </row>
    <row r="12009" spans="3:21">
      <c r="C12009" s="9"/>
      <c r="F12009" s="9"/>
      <c r="G12009" s="9"/>
      <c r="I12009" s="9"/>
      <c r="L12009" s="9"/>
      <c r="O12009" s="9"/>
      <c r="P12009" s="9"/>
      <c r="R12009" s="9"/>
      <c r="U12009" s="9"/>
    </row>
    <row r="12010" spans="3:21">
      <c r="C12010" s="9"/>
      <c r="F12010" s="9"/>
      <c r="G12010" s="9"/>
      <c r="I12010" s="9"/>
      <c r="L12010" s="9"/>
      <c r="O12010" s="9"/>
      <c r="P12010" s="9"/>
      <c r="R12010" s="9"/>
      <c r="U12010" s="9"/>
    </row>
    <row r="12011" spans="3:21">
      <c r="C12011" s="9"/>
      <c r="F12011" s="9"/>
      <c r="G12011" s="9"/>
      <c r="I12011" s="9"/>
      <c r="L12011" s="9"/>
      <c r="O12011" s="9"/>
      <c r="P12011" s="9"/>
      <c r="R12011" s="9"/>
      <c r="U12011" s="9"/>
    </row>
    <row r="12012" spans="3:21">
      <c r="C12012" s="9"/>
      <c r="F12012" s="9"/>
      <c r="G12012" s="9"/>
      <c r="I12012" s="9"/>
      <c r="L12012" s="9"/>
      <c r="O12012" s="9"/>
      <c r="P12012" s="9"/>
      <c r="R12012" s="9"/>
      <c r="U12012" s="9"/>
    </row>
    <row r="12013" spans="3:21">
      <c r="C12013" s="9"/>
      <c r="F12013" s="9"/>
      <c r="G12013" s="9"/>
      <c r="I12013" s="9"/>
      <c r="L12013" s="9"/>
      <c r="O12013" s="9"/>
      <c r="P12013" s="9"/>
      <c r="R12013" s="9"/>
      <c r="U12013" s="9"/>
    </row>
    <row r="12014" spans="3:21">
      <c r="C12014" s="9"/>
      <c r="F12014" s="9"/>
      <c r="G12014" s="9"/>
      <c r="I12014" s="9"/>
      <c r="L12014" s="9"/>
      <c r="O12014" s="9"/>
      <c r="P12014" s="9"/>
      <c r="R12014" s="9"/>
      <c r="U12014" s="9"/>
    </row>
    <row r="12015" spans="3:21">
      <c r="C12015" s="9"/>
      <c r="F12015" s="9"/>
      <c r="G12015" s="9"/>
      <c r="I12015" s="9"/>
      <c r="L12015" s="9"/>
      <c r="O12015" s="9"/>
      <c r="P12015" s="9"/>
      <c r="R12015" s="9"/>
      <c r="U12015" s="9"/>
    </row>
    <row r="12016" spans="3:21">
      <c r="C12016" s="9"/>
      <c r="F12016" s="9"/>
      <c r="G12016" s="9"/>
      <c r="I12016" s="9"/>
      <c r="L12016" s="9"/>
      <c r="O12016" s="9"/>
      <c r="P12016" s="9"/>
      <c r="R12016" s="9"/>
      <c r="U12016" s="9"/>
    </row>
    <row r="12017" spans="3:21">
      <c r="C12017" s="9"/>
      <c r="F12017" s="9"/>
      <c r="G12017" s="9"/>
      <c r="I12017" s="9"/>
      <c r="L12017" s="9"/>
      <c r="O12017" s="9"/>
      <c r="P12017" s="9"/>
      <c r="R12017" s="9"/>
      <c r="U12017" s="9"/>
    </row>
    <row r="12018" spans="3:21">
      <c r="C12018" s="9"/>
      <c r="F12018" s="9"/>
      <c r="G12018" s="9"/>
      <c r="I12018" s="9"/>
      <c r="L12018" s="9"/>
      <c r="O12018" s="9"/>
      <c r="P12018" s="9"/>
      <c r="R12018" s="9"/>
      <c r="U12018" s="9"/>
    </row>
    <row r="12019" spans="3:21">
      <c r="C12019" s="9"/>
      <c r="F12019" s="9"/>
      <c r="G12019" s="9"/>
      <c r="I12019" s="9"/>
      <c r="L12019" s="9"/>
      <c r="O12019" s="9"/>
      <c r="P12019" s="9"/>
      <c r="R12019" s="9"/>
      <c r="U12019" s="9"/>
    </row>
    <row r="12020" spans="3:21">
      <c r="C12020" s="9"/>
      <c r="F12020" s="9"/>
      <c r="G12020" s="9"/>
      <c r="I12020" s="9"/>
      <c r="L12020" s="9"/>
      <c r="O12020" s="9"/>
      <c r="P12020" s="9"/>
      <c r="R12020" s="9"/>
      <c r="U12020" s="9"/>
    </row>
    <row r="12021" spans="3:21">
      <c r="C12021" s="9"/>
      <c r="F12021" s="9"/>
      <c r="G12021" s="9"/>
      <c r="I12021" s="9"/>
      <c r="L12021" s="9"/>
      <c r="O12021" s="9"/>
      <c r="P12021" s="9"/>
      <c r="R12021" s="9"/>
      <c r="U12021" s="9"/>
    </row>
    <row r="12022" spans="3:21">
      <c r="C12022" s="9"/>
      <c r="F12022" s="9"/>
      <c r="G12022" s="9"/>
      <c r="I12022" s="9"/>
      <c r="L12022" s="9"/>
      <c r="O12022" s="9"/>
      <c r="P12022" s="9"/>
      <c r="R12022" s="9"/>
      <c r="U12022" s="9"/>
    </row>
    <row r="12023" spans="3:21">
      <c r="C12023" s="9"/>
      <c r="F12023" s="9"/>
      <c r="G12023" s="9"/>
      <c r="I12023" s="9"/>
      <c r="L12023" s="9"/>
      <c r="O12023" s="9"/>
      <c r="P12023" s="9"/>
      <c r="R12023" s="9"/>
      <c r="U12023" s="9"/>
    </row>
    <row r="12024" spans="3:21">
      <c r="C12024" s="9"/>
      <c r="F12024" s="9"/>
      <c r="G12024" s="9"/>
      <c r="I12024" s="9"/>
      <c r="L12024" s="9"/>
      <c r="O12024" s="9"/>
      <c r="P12024" s="9"/>
      <c r="R12024" s="9"/>
      <c r="U12024" s="9"/>
    </row>
    <row r="12025" spans="3:21">
      <c r="C12025" s="9"/>
      <c r="F12025" s="9"/>
      <c r="G12025" s="9"/>
      <c r="I12025" s="9"/>
      <c r="L12025" s="9"/>
      <c r="O12025" s="9"/>
      <c r="P12025" s="9"/>
      <c r="R12025" s="9"/>
      <c r="U12025" s="9"/>
    </row>
    <row r="12026" spans="3:21">
      <c r="C12026" s="9"/>
      <c r="F12026" s="9"/>
      <c r="G12026" s="9"/>
      <c r="I12026" s="9"/>
      <c r="L12026" s="9"/>
      <c r="O12026" s="9"/>
      <c r="P12026" s="9"/>
      <c r="R12026" s="9"/>
      <c r="U12026" s="9"/>
    </row>
    <row r="12027" spans="3:21">
      <c r="C12027" s="9"/>
      <c r="F12027" s="9"/>
      <c r="G12027" s="9"/>
      <c r="I12027" s="9"/>
      <c r="L12027" s="9"/>
      <c r="O12027" s="9"/>
      <c r="P12027" s="9"/>
      <c r="R12027" s="9"/>
      <c r="U12027" s="9"/>
    </row>
    <row r="12028" spans="3:21">
      <c r="C12028" s="9"/>
      <c r="F12028" s="9"/>
      <c r="G12028" s="9"/>
      <c r="I12028" s="9"/>
      <c r="L12028" s="9"/>
      <c r="O12028" s="9"/>
      <c r="P12028" s="9"/>
      <c r="R12028" s="9"/>
      <c r="U12028" s="9"/>
    </row>
    <row r="12029" spans="3:21">
      <c r="C12029" s="9"/>
      <c r="F12029" s="9"/>
      <c r="G12029" s="9"/>
      <c r="I12029" s="9"/>
      <c r="L12029" s="9"/>
      <c r="O12029" s="9"/>
      <c r="P12029" s="9"/>
      <c r="R12029" s="9"/>
      <c r="U12029" s="9"/>
    </row>
    <row r="12030" spans="3:21">
      <c r="C12030" s="9"/>
      <c r="F12030" s="9"/>
      <c r="G12030" s="9"/>
      <c r="I12030" s="9"/>
      <c r="L12030" s="9"/>
      <c r="O12030" s="9"/>
      <c r="P12030" s="9"/>
      <c r="R12030" s="9"/>
      <c r="U12030" s="9"/>
    </row>
    <row r="12031" spans="3:21">
      <c r="C12031" s="9"/>
      <c r="F12031" s="9"/>
      <c r="G12031" s="9"/>
      <c r="I12031" s="9"/>
      <c r="L12031" s="9"/>
      <c r="O12031" s="9"/>
      <c r="P12031" s="9"/>
      <c r="R12031" s="9"/>
      <c r="U12031" s="9"/>
    </row>
    <row r="12032" spans="3:21">
      <c r="C12032" s="9"/>
      <c r="F12032" s="9"/>
      <c r="G12032" s="9"/>
      <c r="I12032" s="9"/>
      <c r="L12032" s="9"/>
      <c r="O12032" s="9"/>
      <c r="P12032" s="9"/>
      <c r="R12032" s="9"/>
      <c r="U12032" s="9"/>
    </row>
    <row r="12033" spans="3:21">
      <c r="C12033" s="9"/>
      <c r="F12033" s="9"/>
      <c r="G12033" s="9"/>
      <c r="I12033" s="9"/>
      <c r="L12033" s="9"/>
      <c r="O12033" s="9"/>
      <c r="P12033" s="9"/>
      <c r="R12033" s="9"/>
      <c r="U12033" s="9"/>
    </row>
    <row r="12034" spans="3:21">
      <c r="C12034" s="9"/>
      <c r="F12034" s="9"/>
      <c r="G12034" s="9"/>
      <c r="I12034" s="9"/>
      <c r="L12034" s="9"/>
      <c r="O12034" s="9"/>
      <c r="P12034" s="9"/>
      <c r="R12034" s="9"/>
      <c r="U12034" s="9"/>
    </row>
    <row r="12035" spans="3:21">
      <c r="C12035" s="9"/>
      <c r="F12035" s="9"/>
      <c r="G12035" s="9"/>
      <c r="I12035" s="9"/>
      <c r="L12035" s="9"/>
      <c r="O12035" s="9"/>
      <c r="P12035" s="9"/>
      <c r="R12035" s="9"/>
      <c r="U12035" s="9"/>
    </row>
    <row r="12036" spans="3:21">
      <c r="C12036" s="9"/>
      <c r="F12036" s="9"/>
      <c r="G12036" s="9"/>
      <c r="I12036" s="9"/>
      <c r="L12036" s="9"/>
      <c r="O12036" s="9"/>
      <c r="P12036" s="9"/>
      <c r="R12036" s="9"/>
      <c r="U12036" s="9"/>
    </row>
    <row r="12037" spans="3:21">
      <c r="C12037" s="9"/>
      <c r="F12037" s="9"/>
      <c r="G12037" s="9"/>
      <c r="I12037" s="9"/>
      <c r="L12037" s="9"/>
      <c r="O12037" s="9"/>
      <c r="P12037" s="9"/>
      <c r="R12037" s="9"/>
      <c r="U12037" s="9"/>
    </row>
    <row r="12038" spans="3:21">
      <c r="C12038" s="9"/>
      <c r="F12038" s="9"/>
      <c r="G12038" s="9"/>
      <c r="I12038" s="9"/>
      <c r="L12038" s="9"/>
      <c r="O12038" s="9"/>
      <c r="P12038" s="9"/>
      <c r="R12038" s="9"/>
      <c r="U12038" s="9"/>
    </row>
    <row r="12039" spans="3:21">
      <c r="C12039" s="9"/>
      <c r="F12039" s="9"/>
      <c r="G12039" s="9"/>
      <c r="I12039" s="9"/>
      <c r="L12039" s="9"/>
      <c r="O12039" s="9"/>
      <c r="P12039" s="9"/>
      <c r="R12039" s="9"/>
      <c r="U12039" s="9"/>
    </row>
    <row r="12040" spans="3:21">
      <c r="C12040" s="9"/>
      <c r="F12040" s="9"/>
      <c r="G12040" s="9"/>
      <c r="I12040" s="9"/>
      <c r="L12040" s="9"/>
      <c r="O12040" s="9"/>
      <c r="P12040" s="9"/>
      <c r="R12040" s="9"/>
      <c r="U12040" s="9"/>
    </row>
    <row r="12041" spans="3:21">
      <c r="C12041" s="9"/>
      <c r="F12041" s="9"/>
      <c r="G12041" s="9"/>
      <c r="I12041" s="9"/>
      <c r="L12041" s="9"/>
      <c r="O12041" s="9"/>
      <c r="P12041" s="9"/>
      <c r="R12041" s="9"/>
      <c r="U12041" s="9"/>
    </row>
    <row r="12042" spans="3:21">
      <c r="C12042" s="9"/>
      <c r="F12042" s="9"/>
      <c r="G12042" s="9"/>
      <c r="I12042" s="9"/>
      <c r="L12042" s="9"/>
      <c r="O12042" s="9"/>
      <c r="P12042" s="9"/>
      <c r="R12042" s="9"/>
      <c r="U12042" s="9"/>
    </row>
    <row r="12043" spans="3:21">
      <c r="C12043" s="9"/>
      <c r="F12043" s="9"/>
      <c r="G12043" s="9"/>
      <c r="I12043" s="9"/>
      <c r="L12043" s="9"/>
      <c r="O12043" s="9"/>
      <c r="P12043" s="9"/>
      <c r="R12043" s="9"/>
      <c r="U12043" s="9"/>
    </row>
    <row r="12044" spans="3:21">
      <c r="C12044" s="9"/>
      <c r="F12044" s="9"/>
      <c r="G12044" s="9"/>
      <c r="I12044" s="9"/>
      <c r="L12044" s="9"/>
      <c r="O12044" s="9"/>
      <c r="P12044" s="9"/>
      <c r="R12044" s="9"/>
      <c r="U12044" s="9"/>
    </row>
    <row r="12045" spans="3:21">
      <c r="C12045" s="9"/>
      <c r="F12045" s="9"/>
      <c r="G12045" s="9"/>
      <c r="I12045" s="9"/>
      <c r="L12045" s="9"/>
      <c r="O12045" s="9"/>
      <c r="P12045" s="9"/>
      <c r="R12045" s="9"/>
      <c r="U12045" s="9"/>
    </row>
    <row r="12046" spans="3:21">
      <c r="C12046" s="9"/>
      <c r="F12046" s="9"/>
      <c r="G12046" s="9"/>
      <c r="I12046" s="9"/>
      <c r="L12046" s="9"/>
      <c r="O12046" s="9"/>
      <c r="P12046" s="9"/>
      <c r="R12046" s="9"/>
      <c r="U12046" s="9"/>
    </row>
    <row r="12047" spans="3:21">
      <c r="C12047" s="9"/>
      <c r="F12047" s="9"/>
      <c r="G12047" s="9"/>
      <c r="I12047" s="9"/>
      <c r="L12047" s="9"/>
      <c r="O12047" s="9"/>
      <c r="P12047" s="9"/>
      <c r="R12047" s="9"/>
      <c r="U12047" s="9"/>
    </row>
    <row r="12048" spans="3:21">
      <c r="C12048" s="9"/>
      <c r="F12048" s="9"/>
      <c r="G12048" s="9"/>
      <c r="I12048" s="9"/>
      <c r="L12048" s="9"/>
      <c r="O12048" s="9"/>
      <c r="P12048" s="9"/>
      <c r="R12048" s="9"/>
      <c r="U12048" s="9"/>
    </row>
    <row r="12049" spans="3:21">
      <c r="C12049" s="9"/>
      <c r="F12049" s="9"/>
      <c r="G12049" s="9"/>
      <c r="I12049" s="9"/>
      <c r="L12049" s="9"/>
      <c r="O12049" s="9"/>
      <c r="P12049" s="9"/>
      <c r="R12049" s="9"/>
      <c r="U12049" s="9"/>
    </row>
    <row r="12050" spans="3:21">
      <c r="C12050" s="9"/>
      <c r="F12050" s="9"/>
      <c r="G12050" s="9"/>
      <c r="I12050" s="9"/>
      <c r="L12050" s="9"/>
      <c r="O12050" s="9"/>
      <c r="P12050" s="9"/>
      <c r="R12050" s="9"/>
      <c r="U12050" s="9"/>
    </row>
    <row r="12051" spans="3:21">
      <c r="C12051" s="9"/>
      <c r="F12051" s="9"/>
      <c r="G12051" s="9"/>
      <c r="I12051" s="9"/>
      <c r="L12051" s="9"/>
      <c r="O12051" s="9"/>
      <c r="P12051" s="9"/>
      <c r="R12051" s="9"/>
      <c r="U12051" s="9"/>
    </row>
    <row r="12052" spans="3:21">
      <c r="C12052" s="9"/>
      <c r="F12052" s="9"/>
      <c r="G12052" s="9"/>
      <c r="I12052" s="9"/>
      <c r="L12052" s="9"/>
      <c r="O12052" s="9"/>
      <c r="P12052" s="9"/>
      <c r="R12052" s="9"/>
      <c r="U12052" s="9"/>
    </row>
    <row r="12053" spans="3:21">
      <c r="C12053" s="9"/>
      <c r="F12053" s="9"/>
      <c r="G12053" s="9"/>
      <c r="I12053" s="9"/>
      <c r="L12053" s="9"/>
      <c r="O12053" s="9"/>
      <c r="P12053" s="9"/>
      <c r="R12053" s="9"/>
      <c r="U12053" s="9"/>
    </row>
    <row r="12054" spans="3:21">
      <c r="C12054" s="9"/>
      <c r="F12054" s="9"/>
      <c r="G12054" s="9"/>
      <c r="I12054" s="9"/>
      <c r="L12054" s="9"/>
      <c r="O12054" s="9"/>
      <c r="P12054" s="9"/>
      <c r="R12054" s="9"/>
      <c r="U12054" s="9"/>
    </row>
    <row r="12055" spans="3:21">
      <c r="C12055" s="9"/>
      <c r="F12055" s="9"/>
      <c r="G12055" s="9"/>
      <c r="I12055" s="9"/>
      <c r="L12055" s="9"/>
      <c r="O12055" s="9"/>
      <c r="P12055" s="9"/>
      <c r="R12055" s="9"/>
      <c r="U12055" s="9"/>
    </row>
    <row r="12056" spans="3:21">
      <c r="C12056" s="9"/>
      <c r="F12056" s="9"/>
      <c r="G12056" s="9"/>
      <c r="I12056" s="9"/>
      <c r="L12056" s="9"/>
      <c r="O12056" s="9"/>
      <c r="P12056" s="9"/>
      <c r="R12056" s="9"/>
      <c r="U12056" s="9"/>
    </row>
    <row r="12057" spans="3:21">
      <c r="C12057" s="9"/>
      <c r="F12057" s="9"/>
      <c r="G12057" s="9"/>
      <c r="I12057" s="9"/>
      <c r="L12057" s="9"/>
      <c r="O12057" s="9"/>
      <c r="P12057" s="9"/>
      <c r="R12057" s="9"/>
      <c r="U12057" s="9"/>
    </row>
    <row r="12058" spans="3:21">
      <c r="C12058" s="9"/>
      <c r="F12058" s="9"/>
      <c r="G12058" s="9"/>
      <c r="I12058" s="9"/>
      <c r="L12058" s="9"/>
      <c r="O12058" s="9"/>
      <c r="P12058" s="9"/>
      <c r="R12058" s="9"/>
      <c r="U12058" s="9"/>
    </row>
    <row r="12059" spans="3:21">
      <c r="C12059" s="9"/>
      <c r="F12059" s="9"/>
      <c r="G12059" s="9"/>
      <c r="I12059" s="9"/>
      <c r="L12059" s="9"/>
      <c r="O12059" s="9"/>
      <c r="P12059" s="9"/>
      <c r="R12059" s="9"/>
      <c r="U12059" s="9"/>
    </row>
    <row r="12060" spans="3:21">
      <c r="C12060" s="9"/>
      <c r="F12060" s="9"/>
      <c r="G12060" s="9"/>
      <c r="I12060" s="9"/>
      <c r="L12060" s="9"/>
      <c r="O12060" s="9"/>
      <c r="P12060" s="9"/>
      <c r="R12060" s="9"/>
      <c r="U12060" s="9"/>
    </row>
    <row r="12061" spans="3:21">
      <c r="C12061" s="9"/>
      <c r="F12061" s="9"/>
      <c r="G12061" s="9"/>
      <c r="I12061" s="9"/>
      <c r="L12061" s="9"/>
      <c r="O12061" s="9"/>
      <c r="P12061" s="9"/>
      <c r="R12061" s="9"/>
      <c r="U12061" s="9"/>
    </row>
    <row r="12062" spans="3:21">
      <c r="C12062" s="9"/>
      <c r="F12062" s="9"/>
      <c r="G12062" s="9"/>
      <c r="I12062" s="9"/>
      <c r="L12062" s="9"/>
      <c r="O12062" s="9"/>
      <c r="P12062" s="9"/>
      <c r="R12062" s="9"/>
      <c r="U12062" s="9"/>
    </row>
    <row r="12063" spans="3:21">
      <c r="C12063" s="9"/>
      <c r="F12063" s="9"/>
      <c r="G12063" s="9"/>
      <c r="I12063" s="9"/>
      <c r="L12063" s="9"/>
      <c r="O12063" s="9"/>
      <c r="P12063" s="9"/>
      <c r="R12063" s="9"/>
      <c r="U12063" s="9"/>
    </row>
    <row r="12064" spans="3:21">
      <c r="C12064" s="9"/>
      <c r="F12064" s="9"/>
      <c r="G12064" s="9"/>
      <c r="I12064" s="9"/>
      <c r="L12064" s="9"/>
      <c r="O12064" s="9"/>
      <c r="P12064" s="9"/>
      <c r="R12064" s="9"/>
      <c r="U12064" s="9"/>
    </row>
    <row r="12065" spans="3:21">
      <c r="C12065" s="9"/>
      <c r="F12065" s="9"/>
      <c r="G12065" s="9"/>
      <c r="I12065" s="9"/>
      <c r="L12065" s="9"/>
      <c r="O12065" s="9"/>
      <c r="P12065" s="9"/>
      <c r="R12065" s="9"/>
      <c r="U12065" s="9"/>
    </row>
    <row r="12066" spans="3:21">
      <c r="C12066" s="9"/>
      <c r="F12066" s="9"/>
      <c r="G12066" s="9"/>
      <c r="I12066" s="9"/>
      <c r="L12066" s="9"/>
      <c r="O12066" s="9"/>
      <c r="P12066" s="9"/>
      <c r="R12066" s="9"/>
      <c r="U12066" s="9"/>
    </row>
    <row r="12067" spans="3:21">
      <c r="C12067" s="9"/>
      <c r="F12067" s="9"/>
      <c r="G12067" s="9"/>
      <c r="I12067" s="9"/>
      <c r="L12067" s="9"/>
      <c r="O12067" s="9"/>
      <c r="P12067" s="9"/>
      <c r="R12067" s="9"/>
      <c r="U12067" s="9"/>
    </row>
    <row r="12068" spans="3:21">
      <c r="C12068" s="9"/>
      <c r="F12068" s="9"/>
      <c r="G12068" s="9"/>
      <c r="I12068" s="9"/>
      <c r="L12068" s="9"/>
      <c r="O12068" s="9"/>
      <c r="P12068" s="9"/>
      <c r="R12068" s="9"/>
      <c r="U12068" s="9"/>
    </row>
    <row r="12069" spans="3:21">
      <c r="C12069" s="9"/>
      <c r="F12069" s="9"/>
      <c r="G12069" s="9"/>
      <c r="I12069" s="9"/>
      <c r="L12069" s="9"/>
      <c r="O12069" s="9"/>
      <c r="P12069" s="9"/>
      <c r="R12069" s="9"/>
      <c r="U12069" s="9"/>
    </row>
    <row r="12070" spans="3:21">
      <c r="C12070" s="9"/>
      <c r="F12070" s="9"/>
      <c r="G12070" s="9"/>
      <c r="I12070" s="9"/>
      <c r="L12070" s="9"/>
      <c r="O12070" s="9"/>
      <c r="P12070" s="9"/>
      <c r="R12070" s="9"/>
      <c r="U12070" s="9"/>
    </row>
    <row r="12071" spans="3:21">
      <c r="C12071" s="9"/>
      <c r="F12071" s="9"/>
      <c r="G12071" s="9"/>
      <c r="I12071" s="9"/>
      <c r="L12071" s="9"/>
      <c r="O12071" s="9"/>
      <c r="P12071" s="9"/>
      <c r="R12071" s="9"/>
      <c r="U12071" s="9"/>
    </row>
    <row r="12072" spans="3:21">
      <c r="C12072" s="9"/>
      <c r="F12072" s="9"/>
      <c r="G12072" s="9"/>
      <c r="I12072" s="9"/>
      <c r="L12072" s="9"/>
      <c r="O12072" s="9"/>
      <c r="P12072" s="9"/>
      <c r="R12072" s="9"/>
      <c r="U12072" s="9"/>
    </row>
    <row r="12073" spans="3:21">
      <c r="C12073" s="9"/>
      <c r="F12073" s="9"/>
      <c r="G12073" s="9"/>
      <c r="I12073" s="9"/>
      <c r="L12073" s="9"/>
      <c r="O12073" s="9"/>
      <c r="P12073" s="9"/>
      <c r="R12073" s="9"/>
      <c r="U12073" s="9"/>
    </row>
    <row r="12074" spans="3:21">
      <c r="C12074" s="9"/>
      <c r="F12074" s="9"/>
      <c r="G12074" s="9"/>
      <c r="I12074" s="9"/>
      <c r="L12074" s="9"/>
      <c r="O12074" s="9"/>
      <c r="P12074" s="9"/>
      <c r="R12074" s="9"/>
      <c r="U12074" s="9"/>
    </row>
    <row r="12075" spans="3:21">
      <c r="C12075" s="9"/>
      <c r="F12075" s="9"/>
      <c r="G12075" s="9"/>
      <c r="I12075" s="9"/>
      <c r="L12075" s="9"/>
      <c r="O12075" s="9"/>
      <c r="P12075" s="9"/>
      <c r="R12075" s="9"/>
      <c r="U12075" s="9"/>
    </row>
    <row r="12076" spans="3:21">
      <c r="C12076" s="9"/>
      <c r="F12076" s="9"/>
      <c r="G12076" s="9"/>
      <c r="I12076" s="9"/>
      <c r="L12076" s="9"/>
      <c r="O12076" s="9"/>
      <c r="P12076" s="9"/>
      <c r="R12076" s="9"/>
      <c r="U12076" s="9"/>
    </row>
    <row r="12077" spans="3:21">
      <c r="C12077" s="9"/>
      <c r="F12077" s="9"/>
      <c r="G12077" s="9"/>
      <c r="I12077" s="9"/>
      <c r="L12077" s="9"/>
      <c r="O12077" s="9"/>
      <c r="P12077" s="9"/>
      <c r="R12077" s="9"/>
      <c r="U12077" s="9"/>
    </row>
    <row r="12078" spans="3:21">
      <c r="C12078" s="9"/>
      <c r="F12078" s="9"/>
      <c r="G12078" s="9"/>
      <c r="I12078" s="9"/>
      <c r="L12078" s="9"/>
      <c r="O12078" s="9"/>
      <c r="P12078" s="9"/>
      <c r="R12078" s="9"/>
      <c r="U12078" s="9"/>
    </row>
    <row r="12079" spans="3:21">
      <c r="C12079" s="9"/>
      <c r="F12079" s="9"/>
      <c r="G12079" s="9"/>
      <c r="I12079" s="9"/>
      <c r="L12079" s="9"/>
      <c r="O12079" s="9"/>
      <c r="P12079" s="9"/>
      <c r="R12079" s="9"/>
      <c r="U12079" s="9"/>
    </row>
    <row r="12080" spans="3:21">
      <c r="C12080" s="9"/>
      <c r="F12080" s="9"/>
      <c r="G12080" s="9"/>
      <c r="I12080" s="9"/>
      <c r="L12080" s="9"/>
      <c r="O12080" s="9"/>
      <c r="P12080" s="9"/>
      <c r="R12080" s="9"/>
      <c r="U12080" s="9"/>
    </row>
    <row r="12081" spans="3:21">
      <c r="C12081" s="9"/>
      <c r="F12081" s="9"/>
      <c r="G12081" s="9"/>
      <c r="I12081" s="9"/>
      <c r="L12081" s="9"/>
      <c r="O12081" s="9"/>
      <c r="P12081" s="9"/>
      <c r="R12081" s="9"/>
      <c r="U12081" s="9"/>
    </row>
    <row r="12082" spans="3:21">
      <c r="C12082" s="9"/>
      <c r="F12082" s="9"/>
      <c r="G12082" s="9"/>
      <c r="I12082" s="9"/>
      <c r="L12082" s="9"/>
      <c r="O12082" s="9"/>
      <c r="P12082" s="9"/>
      <c r="R12082" s="9"/>
      <c r="U12082" s="9"/>
    </row>
    <row r="12083" spans="3:21">
      <c r="C12083" s="9"/>
      <c r="F12083" s="9"/>
      <c r="G12083" s="9"/>
      <c r="I12083" s="9"/>
      <c r="L12083" s="9"/>
      <c r="O12083" s="9"/>
      <c r="P12083" s="9"/>
      <c r="R12083" s="9"/>
      <c r="U12083" s="9"/>
    </row>
    <row r="12084" spans="3:21">
      <c r="C12084" s="9"/>
      <c r="F12084" s="9"/>
      <c r="G12084" s="9"/>
      <c r="I12084" s="9"/>
      <c r="L12084" s="9"/>
      <c r="O12084" s="9"/>
      <c r="P12084" s="9"/>
      <c r="R12084" s="9"/>
      <c r="U12084" s="9"/>
    </row>
    <row r="12085" spans="3:21">
      <c r="C12085" s="9"/>
      <c r="F12085" s="9"/>
      <c r="G12085" s="9"/>
      <c r="I12085" s="9"/>
      <c r="L12085" s="9"/>
      <c r="O12085" s="9"/>
      <c r="P12085" s="9"/>
      <c r="R12085" s="9"/>
      <c r="U12085" s="9"/>
    </row>
    <row r="12086" spans="3:21">
      <c r="C12086" s="9"/>
      <c r="F12086" s="9"/>
      <c r="G12086" s="9"/>
      <c r="I12086" s="9"/>
      <c r="L12086" s="9"/>
      <c r="O12086" s="9"/>
      <c r="P12086" s="9"/>
      <c r="R12086" s="9"/>
      <c r="U12086" s="9"/>
    </row>
    <row r="12087" spans="3:21">
      <c r="C12087" s="9"/>
      <c r="F12087" s="9"/>
      <c r="G12087" s="9"/>
      <c r="I12087" s="9"/>
      <c r="L12087" s="9"/>
      <c r="O12087" s="9"/>
      <c r="P12087" s="9"/>
      <c r="R12087" s="9"/>
      <c r="U12087" s="9"/>
    </row>
    <row r="12088" spans="3:21">
      <c r="C12088" s="9"/>
      <c r="F12088" s="9"/>
      <c r="G12088" s="9"/>
      <c r="I12088" s="9"/>
      <c r="L12088" s="9"/>
      <c r="O12088" s="9"/>
      <c r="P12088" s="9"/>
      <c r="R12088" s="9"/>
      <c r="U12088" s="9"/>
    </row>
    <row r="12089" spans="3:21">
      <c r="C12089" s="9"/>
      <c r="F12089" s="9"/>
      <c r="G12089" s="9"/>
      <c r="I12089" s="9"/>
      <c r="L12089" s="9"/>
      <c r="O12089" s="9"/>
      <c r="P12089" s="9"/>
      <c r="R12089" s="9"/>
      <c r="U12089" s="9"/>
    </row>
    <row r="12090" spans="3:21">
      <c r="C12090" s="9"/>
      <c r="F12090" s="9"/>
      <c r="G12090" s="9"/>
      <c r="I12090" s="9"/>
      <c r="L12090" s="9"/>
      <c r="O12090" s="9"/>
      <c r="P12090" s="9"/>
      <c r="R12090" s="9"/>
      <c r="U12090" s="9"/>
    </row>
    <row r="12091" spans="3:21">
      <c r="C12091" s="9"/>
      <c r="F12091" s="9"/>
      <c r="G12091" s="9"/>
      <c r="I12091" s="9"/>
      <c r="L12091" s="9"/>
      <c r="O12091" s="9"/>
      <c r="P12091" s="9"/>
      <c r="R12091" s="9"/>
      <c r="U12091" s="9"/>
    </row>
    <row r="12092" spans="3:21">
      <c r="C12092" s="9"/>
      <c r="F12092" s="9"/>
      <c r="G12092" s="9"/>
      <c r="I12092" s="9"/>
      <c r="L12092" s="9"/>
      <c r="O12092" s="9"/>
      <c r="P12092" s="9"/>
      <c r="R12092" s="9"/>
      <c r="U12092" s="9"/>
    </row>
    <row r="12093" spans="3:21">
      <c r="C12093" s="9"/>
      <c r="F12093" s="9"/>
      <c r="G12093" s="9"/>
      <c r="I12093" s="9"/>
      <c r="L12093" s="9"/>
      <c r="O12093" s="9"/>
      <c r="P12093" s="9"/>
      <c r="R12093" s="9"/>
      <c r="U12093" s="9"/>
    </row>
    <row r="12094" spans="3:21">
      <c r="C12094" s="9"/>
      <c r="F12094" s="9"/>
      <c r="G12094" s="9"/>
      <c r="I12094" s="9"/>
      <c r="L12094" s="9"/>
      <c r="O12094" s="9"/>
      <c r="P12094" s="9"/>
      <c r="R12094" s="9"/>
      <c r="U12094" s="9"/>
    </row>
    <row r="12095" spans="3:21">
      <c r="C12095" s="9"/>
      <c r="F12095" s="9"/>
      <c r="G12095" s="9"/>
      <c r="I12095" s="9"/>
      <c r="L12095" s="9"/>
      <c r="O12095" s="9"/>
      <c r="P12095" s="9"/>
      <c r="R12095" s="9"/>
      <c r="U12095" s="9"/>
    </row>
    <row r="12096" spans="3:21">
      <c r="C12096" s="9"/>
      <c r="F12096" s="9"/>
      <c r="G12096" s="9"/>
      <c r="I12096" s="9"/>
      <c r="L12096" s="9"/>
      <c r="O12096" s="9"/>
      <c r="P12096" s="9"/>
      <c r="R12096" s="9"/>
      <c r="U12096" s="9"/>
    </row>
    <row r="12097" spans="3:21">
      <c r="C12097" s="9"/>
      <c r="F12097" s="9"/>
      <c r="G12097" s="9"/>
      <c r="I12097" s="9"/>
      <c r="L12097" s="9"/>
      <c r="O12097" s="9"/>
      <c r="P12097" s="9"/>
      <c r="R12097" s="9"/>
      <c r="U12097" s="9"/>
    </row>
    <row r="12098" spans="3:21">
      <c r="C12098" s="9"/>
      <c r="F12098" s="9"/>
      <c r="G12098" s="9"/>
      <c r="I12098" s="9"/>
      <c r="L12098" s="9"/>
      <c r="O12098" s="9"/>
      <c r="P12098" s="9"/>
      <c r="R12098" s="9"/>
      <c r="U12098" s="9"/>
    </row>
    <row r="12099" spans="3:21">
      <c r="C12099" s="9"/>
      <c r="F12099" s="9"/>
      <c r="G12099" s="9"/>
      <c r="I12099" s="9"/>
      <c r="L12099" s="9"/>
      <c r="O12099" s="9"/>
      <c r="P12099" s="9"/>
      <c r="R12099" s="9"/>
      <c r="U12099" s="9"/>
    </row>
    <row r="12100" spans="3:21">
      <c r="C12100" s="9"/>
      <c r="F12100" s="9"/>
      <c r="G12100" s="9"/>
      <c r="I12100" s="9"/>
      <c r="L12100" s="9"/>
      <c r="O12100" s="9"/>
      <c r="P12100" s="9"/>
      <c r="R12100" s="9"/>
      <c r="U12100" s="9"/>
    </row>
    <row r="12101" spans="3:21">
      <c r="C12101" s="9"/>
      <c r="F12101" s="9"/>
      <c r="G12101" s="9"/>
      <c r="I12101" s="9"/>
      <c r="L12101" s="9"/>
      <c r="O12101" s="9"/>
      <c r="P12101" s="9"/>
      <c r="R12101" s="9"/>
      <c r="U12101" s="9"/>
    </row>
    <row r="12102" spans="3:21">
      <c r="C12102" s="9"/>
      <c r="F12102" s="9"/>
      <c r="G12102" s="9"/>
      <c r="I12102" s="9"/>
      <c r="L12102" s="9"/>
      <c r="O12102" s="9"/>
      <c r="P12102" s="9"/>
      <c r="R12102" s="9"/>
      <c r="U12102" s="9"/>
    </row>
    <row r="12103" spans="3:21">
      <c r="C12103" s="9"/>
      <c r="F12103" s="9"/>
      <c r="G12103" s="9"/>
      <c r="I12103" s="9"/>
      <c r="L12103" s="9"/>
      <c r="O12103" s="9"/>
      <c r="P12103" s="9"/>
      <c r="R12103" s="9"/>
      <c r="U12103" s="9"/>
    </row>
    <row r="12104" spans="3:21">
      <c r="C12104" s="9"/>
      <c r="F12104" s="9"/>
      <c r="G12104" s="9"/>
      <c r="I12104" s="9"/>
      <c r="L12104" s="9"/>
      <c r="O12104" s="9"/>
      <c r="P12104" s="9"/>
      <c r="R12104" s="9"/>
      <c r="U12104" s="9"/>
    </row>
    <row r="12105" spans="3:21">
      <c r="C12105" s="9"/>
      <c r="F12105" s="9"/>
      <c r="G12105" s="9"/>
      <c r="I12105" s="9"/>
      <c r="L12105" s="9"/>
      <c r="O12105" s="9"/>
      <c r="P12105" s="9"/>
      <c r="R12105" s="9"/>
      <c r="U12105" s="9"/>
    </row>
    <row r="12106" spans="3:21">
      <c r="C12106" s="9"/>
      <c r="F12106" s="9"/>
      <c r="G12106" s="9"/>
      <c r="I12106" s="9"/>
      <c r="L12106" s="9"/>
      <c r="O12106" s="9"/>
      <c r="P12106" s="9"/>
      <c r="R12106" s="9"/>
      <c r="U12106" s="9"/>
    </row>
    <row r="12107" spans="3:21">
      <c r="C12107" s="9"/>
      <c r="F12107" s="9"/>
      <c r="G12107" s="9"/>
      <c r="I12107" s="9"/>
      <c r="L12107" s="9"/>
      <c r="O12107" s="9"/>
      <c r="P12107" s="9"/>
      <c r="R12107" s="9"/>
      <c r="U12107" s="9"/>
    </row>
    <row r="12108" spans="3:21">
      <c r="C12108" s="9"/>
      <c r="F12108" s="9"/>
      <c r="G12108" s="9"/>
      <c r="I12108" s="9"/>
      <c r="L12108" s="9"/>
      <c r="O12108" s="9"/>
      <c r="P12108" s="9"/>
      <c r="R12108" s="9"/>
      <c r="U12108" s="9"/>
    </row>
    <row r="12109" spans="3:21">
      <c r="C12109" s="9"/>
      <c r="F12109" s="9"/>
      <c r="G12109" s="9"/>
      <c r="I12109" s="9"/>
      <c r="L12109" s="9"/>
      <c r="O12109" s="9"/>
      <c r="P12109" s="9"/>
      <c r="R12109" s="9"/>
      <c r="U12109" s="9"/>
    </row>
    <row r="12110" spans="3:21">
      <c r="C12110" s="9"/>
      <c r="F12110" s="9"/>
      <c r="G12110" s="9"/>
      <c r="I12110" s="9"/>
      <c r="L12110" s="9"/>
      <c r="O12110" s="9"/>
      <c r="P12110" s="9"/>
      <c r="R12110" s="9"/>
      <c r="U12110" s="9"/>
    </row>
    <row r="12111" spans="3:21">
      <c r="C12111" s="9"/>
      <c r="F12111" s="9"/>
      <c r="G12111" s="9"/>
      <c r="I12111" s="9"/>
      <c r="L12111" s="9"/>
      <c r="O12111" s="9"/>
      <c r="P12111" s="9"/>
      <c r="R12111" s="9"/>
      <c r="U12111" s="9"/>
    </row>
    <row r="12112" spans="3:21">
      <c r="C12112" s="9"/>
      <c r="F12112" s="9"/>
      <c r="G12112" s="9"/>
      <c r="I12112" s="9"/>
      <c r="L12112" s="9"/>
      <c r="O12112" s="9"/>
      <c r="P12112" s="9"/>
      <c r="R12112" s="9"/>
      <c r="U12112" s="9"/>
    </row>
    <row r="12113" spans="3:21">
      <c r="C12113" s="9"/>
      <c r="F12113" s="9"/>
      <c r="G12113" s="9"/>
      <c r="I12113" s="9"/>
      <c r="L12113" s="9"/>
      <c r="O12113" s="9"/>
      <c r="P12113" s="9"/>
      <c r="R12113" s="9"/>
      <c r="U12113" s="9"/>
    </row>
    <row r="12114" spans="3:21">
      <c r="C12114" s="9"/>
      <c r="F12114" s="9"/>
      <c r="G12114" s="9"/>
      <c r="I12114" s="9"/>
      <c r="L12114" s="9"/>
      <c r="O12114" s="9"/>
      <c r="P12114" s="9"/>
      <c r="R12114" s="9"/>
      <c r="U12114" s="9"/>
    </row>
    <row r="12115" spans="3:21">
      <c r="C12115" s="9"/>
      <c r="F12115" s="9"/>
      <c r="G12115" s="9"/>
      <c r="I12115" s="9"/>
      <c r="L12115" s="9"/>
      <c r="O12115" s="9"/>
      <c r="P12115" s="9"/>
      <c r="R12115" s="9"/>
      <c r="U12115" s="9"/>
    </row>
    <row r="12116" spans="3:21">
      <c r="C12116" s="9"/>
      <c r="F12116" s="9"/>
      <c r="G12116" s="9"/>
      <c r="I12116" s="9"/>
      <c r="L12116" s="9"/>
      <c r="O12116" s="9"/>
      <c r="P12116" s="9"/>
      <c r="R12116" s="9"/>
      <c r="U12116" s="9"/>
    </row>
    <row r="12117" spans="3:21">
      <c r="C12117" s="9"/>
      <c r="F12117" s="9"/>
      <c r="G12117" s="9"/>
      <c r="I12117" s="9"/>
      <c r="L12117" s="9"/>
      <c r="O12117" s="9"/>
      <c r="P12117" s="9"/>
      <c r="R12117" s="9"/>
      <c r="U12117" s="9"/>
    </row>
    <row r="12118" spans="3:21">
      <c r="C12118" s="9"/>
      <c r="F12118" s="9"/>
      <c r="G12118" s="9"/>
      <c r="I12118" s="9"/>
      <c r="L12118" s="9"/>
      <c r="O12118" s="9"/>
      <c r="P12118" s="9"/>
      <c r="R12118" s="9"/>
      <c r="U12118" s="9"/>
    </row>
    <row r="12119" spans="3:21">
      <c r="C12119" s="9"/>
      <c r="F12119" s="9"/>
      <c r="G12119" s="9"/>
      <c r="I12119" s="9"/>
      <c r="L12119" s="9"/>
      <c r="O12119" s="9"/>
      <c r="P12119" s="9"/>
      <c r="R12119" s="9"/>
      <c r="U12119" s="9"/>
    </row>
    <row r="12120" spans="3:21">
      <c r="C12120" s="9"/>
      <c r="F12120" s="9"/>
      <c r="G12120" s="9"/>
      <c r="I12120" s="9"/>
      <c r="L12120" s="9"/>
      <c r="O12120" s="9"/>
      <c r="P12120" s="9"/>
      <c r="R12120" s="9"/>
      <c r="U12120" s="9"/>
    </row>
    <row r="12121" spans="3:21">
      <c r="C12121" s="9"/>
      <c r="F12121" s="9"/>
      <c r="G12121" s="9"/>
      <c r="I12121" s="9"/>
      <c r="L12121" s="9"/>
      <c r="O12121" s="9"/>
      <c r="P12121" s="9"/>
      <c r="R12121" s="9"/>
      <c r="U12121" s="9"/>
    </row>
    <row r="12122" spans="3:21">
      <c r="C12122" s="9"/>
      <c r="F12122" s="9"/>
      <c r="G12122" s="9"/>
      <c r="I12122" s="9"/>
      <c r="L12122" s="9"/>
      <c r="O12122" s="9"/>
      <c r="P12122" s="9"/>
      <c r="R12122" s="9"/>
      <c r="U12122" s="9"/>
    </row>
    <row r="12123" spans="3:21">
      <c r="C12123" s="9"/>
      <c r="F12123" s="9"/>
      <c r="G12123" s="9"/>
      <c r="I12123" s="9"/>
      <c r="L12123" s="9"/>
      <c r="O12123" s="9"/>
      <c r="P12123" s="9"/>
      <c r="R12123" s="9"/>
      <c r="U12123" s="9"/>
    </row>
    <row r="12124" spans="3:21">
      <c r="C12124" s="9"/>
      <c r="F12124" s="9"/>
      <c r="G12124" s="9"/>
      <c r="I12124" s="9"/>
      <c r="L12124" s="9"/>
      <c r="O12124" s="9"/>
      <c r="P12124" s="9"/>
      <c r="R12124" s="9"/>
      <c r="U12124" s="9"/>
    </row>
    <row r="12125" spans="3:21">
      <c r="C12125" s="9"/>
      <c r="F12125" s="9"/>
      <c r="G12125" s="9"/>
      <c r="I12125" s="9"/>
      <c r="L12125" s="9"/>
      <c r="O12125" s="9"/>
      <c r="P12125" s="9"/>
      <c r="R12125" s="9"/>
      <c r="U12125" s="9"/>
    </row>
    <row r="12126" spans="3:21">
      <c r="C12126" s="9"/>
      <c r="F12126" s="9"/>
      <c r="G12126" s="9"/>
      <c r="I12126" s="9"/>
      <c r="L12126" s="9"/>
      <c r="O12126" s="9"/>
      <c r="P12126" s="9"/>
      <c r="R12126" s="9"/>
      <c r="U12126" s="9"/>
    </row>
    <row r="12127" spans="3:21">
      <c r="C12127" s="9"/>
      <c r="F12127" s="9"/>
      <c r="G12127" s="9"/>
      <c r="I12127" s="9"/>
      <c r="L12127" s="9"/>
      <c r="O12127" s="9"/>
      <c r="P12127" s="9"/>
      <c r="R12127" s="9"/>
      <c r="U12127" s="9"/>
    </row>
    <row r="12128" spans="3:21">
      <c r="C12128" s="9"/>
      <c r="F12128" s="9"/>
      <c r="G12128" s="9"/>
      <c r="I12128" s="9"/>
      <c r="L12128" s="9"/>
      <c r="O12128" s="9"/>
      <c r="P12128" s="9"/>
      <c r="R12128" s="9"/>
      <c r="U12128" s="9"/>
    </row>
    <row r="12129" spans="3:21">
      <c r="C12129" s="9"/>
      <c r="F12129" s="9"/>
      <c r="G12129" s="9"/>
      <c r="I12129" s="9"/>
      <c r="L12129" s="9"/>
      <c r="O12129" s="9"/>
      <c r="P12129" s="9"/>
      <c r="R12129" s="9"/>
      <c r="U12129" s="9"/>
    </row>
    <row r="12130" spans="3:21">
      <c r="C12130" s="9"/>
      <c r="F12130" s="9"/>
      <c r="G12130" s="9"/>
      <c r="I12130" s="9"/>
      <c r="L12130" s="9"/>
      <c r="O12130" s="9"/>
      <c r="P12130" s="9"/>
      <c r="R12130" s="9"/>
      <c r="U12130" s="9"/>
    </row>
    <row r="12131" spans="3:21">
      <c r="C12131" s="9"/>
      <c r="F12131" s="9"/>
      <c r="G12131" s="9"/>
      <c r="I12131" s="9"/>
      <c r="L12131" s="9"/>
      <c r="O12131" s="9"/>
      <c r="P12131" s="9"/>
      <c r="R12131" s="9"/>
      <c r="U12131" s="9"/>
    </row>
    <row r="12132" spans="3:21">
      <c r="C12132" s="9"/>
      <c r="F12132" s="9"/>
      <c r="G12132" s="9"/>
      <c r="I12132" s="9"/>
      <c r="L12132" s="9"/>
      <c r="O12132" s="9"/>
      <c r="P12132" s="9"/>
      <c r="R12132" s="9"/>
      <c r="U12132" s="9"/>
    </row>
    <row r="12133" spans="3:21">
      <c r="C12133" s="9"/>
      <c r="F12133" s="9"/>
      <c r="G12133" s="9"/>
      <c r="I12133" s="9"/>
      <c r="L12133" s="9"/>
      <c r="O12133" s="9"/>
      <c r="P12133" s="9"/>
      <c r="R12133" s="9"/>
      <c r="U12133" s="9"/>
    </row>
    <row r="12134" spans="3:21">
      <c r="C12134" s="9"/>
      <c r="F12134" s="9"/>
      <c r="G12134" s="9"/>
      <c r="I12134" s="9"/>
      <c r="L12134" s="9"/>
      <c r="O12134" s="9"/>
      <c r="P12134" s="9"/>
      <c r="R12134" s="9"/>
      <c r="U12134" s="9"/>
    </row>
    <row r="12135" spans="3:21">
      <c r="C12135" s="9"/>
      <c r="F12135" s="9"/>
      <c r="G12135" s="9"/>
      <c r="I12135" s="9"/>
      <c r="L12135" s="9"/>
      <c r="O12135" s="9"/>
      <c r="P12135" s="9"/>
      <c r="R12135" s="9"/>
      <c r="U12135" s="9"/>
    </row>
    <row r="12136" spans="3:21">
      <c r="C12136" s="9"/>
      <c r="F12136" s="9"/>
      <c r="G12136" s="9"/>
      <c r="I12136" s="9"/>
      <c r="L12136" s="9"/>
      <c r="O12136" s="9"/>
      <c r="P12136" s="9"/>
      <c r="R12136" s="9"/>
      <c r="U12136" s="9"/>
    </row>
    <row r="12137" spans="3:21">
      <c r="C12137" s="9"/>
      <c r="F12137" s="9"/>
      <c r="G12137" s="9"/>
      <c r="I12137" s="9"/>
      <c r="L12137" s="9"/>
      <c r="O12137" s="9"/>
      <c r="P12137" s="9"/>
      <c r="R12137" s="9"/>
      <c r="U12137" s="9"/>
    </row>
    <row r="12138" spans="3:21">
      <c r="C12138" s="9"/>
      <c r="F12138" s="9"/>
      <c r="G12138" s="9"/>
      <c r="I12138" s="9"/>
      <c r="L12138" s="9"/>
      <c r="O12138" s="9"/>
      <c r="P12138" s="9"/>
      <c r="R12138" s="9"/>
      <c r="U12138" s="9"/>
    </row>
    <row r="12139" spans="3:21">
      <c r="C12139" s="9"/>
      <c r="F12139" s="9"/>
      <c r="G12139" s="9"/>
      <c r="I12139" s="9"/>
      <c r="L12139" s="9"/>
      <c r="O12139" s="9"/>
      <c r="P12139" s="9"/>
      <c r="R12139" s="9"/>
      <c r="U12139" s="9"/>
    </row>
    <row r="12140" spans="3:21">
      <c r="C12140" s="9"/>
      <c r="F12140" s="9"/>
      <c r="G12140" s="9"/>
      <c r="I12140" s="9"/>
      <c r="L12140" s="9"/>
      <c r="O12140" s="9"/>
      <c r="P12140" s="9"/>
      <c r="R12140" s="9"/>
      <c r="U12140" s="9"/>
    </row>
    <row r="12141" spans="3:21">
      <c r="C12141" s="9"/>
      <c r="F12141" s="9"/>
      <c r="G12141" s="9"/>
      <c r="I12141" s="9"/>
      <c r="L12141" s="9"/>
      <c r="O12141" s="9"/>
      <c r="P12141" s="9"/>
      <c r="R12141" s="9"/>
      <c r="U12141" s="9"/>
    </row>
    <row r="12142" spans="3:21">
      <c r="C12142" s="9"/>
      <c r="F12142" s="9"/>
      <c r="G12142" s="9"/>
      <c r="I12142" s="9"/>
      <c r="L12142" s="9"/>
      <c r="O12142" s="9"/>
      <c r="P12142" s="9"/>
      <c r="R12142" s="9"/>
      <c r="U12142" s="9"/>
    </row>
    <row r="12143" spans="3:21">
      <c r="C12143" s="9"/>
      <c r="F12143" s="9"/>
      <c r="G12143" s="9"/>
      <c r="I12143" s="9"/>
      <c r="L12143" s="9"/>
      <c r="O12143" s="9"/>
      <c r="P12143" s="9"/>
      <c r="R12143" s="9"/>
      <c r="U12143" s="9"/>
    </row>
    <row r="12144" spans="3:21">
      <c r="C12144" s="9"/>
      <c r="F12144" s="9"/>
      <c r="G12144" s="9"/>
      <c r="I12144" s="9"/>
      <c r="L12144" s="9"/>
      <c r="O12144" s="9"/>
      <c r="P12144" s="9"/>
      <c r="R12144" s="9"/>
      <c r="U12144" s="9"/>
    </row>
    <row r="12145" spans="3:21">
      <c r="C12145" s="9"/>
      <c r="F12145" s="9"/>
      <c r="G12145" s="9"/>
      <c r="I12145" s="9"/>
      <c r="L12145" s="9"/>
      <c r="O12145" s="9"/>
      <c r="P12145" s="9"/>
      <c r="R12145" s="9"/>
      <c r="U12145" s="9"/>
    </row>
    <row r="12146" spans="3:21">
      <c r="C12146" s="9"/>
      <c r="F12146" s="9"/>
      <c r="G12146" s="9"/>
      <c r="I12146" s="9"/>
      <c r="L12146" s="9"/>
      <c r="O12146" s="9"/>
      <c r="P12146" s="9"/>
      <c r="R12146" s="9"/>
      <c r="U12146" s="9"/>
    </row>
    <row r="12147" spans="3:21">
      <c r="C12147" s="9"/>
      <c r="F12147" s="9"/>
      <c r="G12147" s="9"/>
      <c r="I12147" s="9"/>
      <c r="L12147" s="9"/>
      <c r="O12147" s="9"/>
      <c r="P12147" s="9"/>
      <c r="R12147" s="9"/>
      <c r="U12147" s="9"/>
    </row>
    <row r="12148" spans="3:21">
      <c r="C12148" s="9"/>
      <c r="F12148" s="9"/>
      <c r="G12148" s="9"/>
      <c r="I12148" s="9"/>
      <c r="L12148" s="9"/>
      <c r="O12148" s="9"/>
      <c r="P12148" s="9"/>
      <c r="R12148" s="9"/>
      <c r="U12148" s="9"/>
    </row>
    <row r="12149" spans="3:21">
      <c r="C12149" s="9"/>
      <c r="F12149" s="9"/>
      <c r="G12149" s="9"/>
      <c r="I12149" s="9"/>
      <c r="L12149" s="9"/>
      <c r="O12149" s="9"/>
      <c r="P12149" s="9"/>
      <c r="R12149" s="9"/>
      <c r="U12149" s="9"/>
    </row>
    <row r="12150" spans="3:21">
      <c r="C12150" s="9"/>
      <c r="F12150" s="9"/>
      <c r="G12150" s="9"/>
      <c r="I12150" s="9"/>
      <c r="L12150" s="9"/>
      <c r="O12150" s="9"/>
      <c r="P12150" s="9"/>
      <c r="R12150" s="9"/>
      <c r="U12150" s="9"/>
    </row>
    <row r="12151" spans="3:21">
      <c r="C12151" s="9"/>
      <c r="F12151" s="9"/>
      <c r="G12151" s="9"/>
      <c r="I12151" s="9"/>
      <c r="L12151" s="9"/>
      <c r="O12151" s="9"/>
      <c r="P12151" s="9"/>
      <c r="R12151" s="9"/>
      <c r="U12151" s="9"/>
    </row>
    <row r="12152" spans="3:21">
      <c r="C12152" s="9"/>
      <c r="F12152" s="9"/>
      <c r="G12152" s="9"/>
      <c r="I12152" s="9"/>
      <c r="L12152" s="9"/>
      <c r="O12152" s="9"/>
      <c r="P12152" s="9"/>
      <c r="R12152" s="9"/>
      <c r="U12152" s="9"/>
    </row>
    <row r="12153" spans="3:21">
      <c r="C12153" s="9"/>
      <c r="F12153" s="9"/>
      <c r="G12153" s="9"/>
      <c r="I12153" s="9"/>
      <c r="L12153" s="9"/>
      <c r="O12153" s="9"/>
      <c r="P12153" s="9"/>
      <c r="R12153" s="9"/>
      <c r="U12153" s="9"/>
    </row>
    <row r="12154" spans="3:21">
      <c r="C12154" s="9"/>
      <c r="F12154" s="9"/>
      <c r="G12154" s="9"/>
      <c r="I12154" s="9"/>
      <c r="L12154" s="9"/>
      <c r="O12154" s="9"/>
      <c r="P12154" s="9"/>
      <c r="R12154" s="9"/>
      <c r="U12154" s="9"/>
    </row>
    <row r="12155" spans="3:21">
      <c r="C12155" s="9"/>
      <c r="F12155" s="9"/>
      <c r="G12155" s="9"/>
      <c r="I12155" s="9"/>
      <c r="L12155" s="9"/>
      <c r="O12155" s="9"/>
      <c r="P12155" s="9"/>
      <c r="R12155" s="9"/>
      <c r="U12155" s="9"/>
    </row>
    <row r="12156" spans="3:21">
      <c r="C12156" s="9"/>
      <c r="F12156" s="9"/>
      <c r="G12156" s="9"/>
      <c r="I12156" s="9"/>
      <c r="L12156" s="9"/>
      <c r="O12156" s="9"/>
      <c r="P12156" s="9"/>
      <c r="R12156" s="9"/>
      <c r="U12156" s="9"/>
    </row>
    <row r="12157" spans="3:21">
      <c r="C12157" s="9"/>
      <c r="F12157" s="9"/>
      <c r="G12157" s="9"/>
      <c r="I12157" s="9"/>
      <c r="L12157" s="9"/>
      <c r="O12157" s="9"/>
      <c r="P12157" s="9"/>
      <c r="R12157" s="9"/>
      <c r="U12157" s="9"/>
    </row>
    <row r="12158" spans="3:21">
      <c r="C12158" s="9"/>
      <c r="F12158" s="9"/>
      <c r="G12158" s="9"/>
      <c r="I12158" s="9"/>
      <c r="L12158" s="9"/>
      <c r="O12158" s="9"/>
      <c r="P12158" s="9"/>
      <c r="R12158" s="9"/>
      <c r="U12158" s="9"/>
    </row>
    <row r="12159" spans="3:21">
      <c r="C12159" s="9"/>
      <c r="F12159" s="9"/>
      <c r="G12159" s="9"/>
      <c r="I12159" s="9"/>
      <c r="L12159" s="9"/>
      <c r="O12159" s="9"/>
      <c r="P12159" s="9"/>
      <c r="R12159" s="9"/>
      <c r="U12159" s="9"/>
    </row>
    <row r="12160" spans="3:21">
      <c r="C12160" s="9"/>
      <c r="F12160" s="9"/>
      <c r="G12160" s="9"/>
      <c r="I12160" s="9"/>
      <c r="L12160" s="9"/>
      <c r="O12160" s="9"/>
      <c r="P12160" s="9"/>
      <c r="R12160" s="9"/>
      <c r="U12160" s="9"/>
    </row>
    <row r="12161" spans="3:21">
      <c r="C12161" s="9"/>
      <c r="F12161" s="9"/>
      <c r="G12161" s="9"/>
      <c r="I12161" s="9"/>
      <c r="L12161" s="9"/>
      <c r="O12161" s="9"/>
      <c r="P12161" s="9"/>
      <c r="R12161" s="9"/>
      <c r="U12161" s="9"/>
    </row>
    <row r="12162" spans="3:21">
      <c r="C12162" s="9"/>
      <c r="F12162" s="9"/>
      <c r="G12162" s="9"/>
      <c r="I12162" s="9"/>
      <c r="L12162" s="9"/>
      <c r="O12162" s="9"/>
      <c r="P12162" s="9"/>
      <c r="R12162" s="9"/>
      <c r="U12162" s="9"/>
    </row>
    <row r="12163" spans="3:21">
      <c r="C12163" s="9"/>
      <c r="F12163" s="9"/>
      <c r="G12163" s="9"/>
      <c r="I12163" s="9"/>
      <c r="L12163" s="9"/>
      <c r="O12163" s="9"/>
      <c r="P12163" s="9"/>
      <c r="R12163" s="9"/>
      <c r="U12163" s="9"/>
    </row>
    <row r="12164" spans="3:21">
      <c r="C12164" s="9"/>
      <c r="F12164" s="9"/>
      <c r="G12164" s="9"/>
      <c r="I12164" s="9"/>
      <c r="L12164" s="9"/>
      <c r="O12164" s="9"/>
      <c r="P12164" s="9"/>
      <c r="R12164" s="9"/>
      <c r="U12164" s="9"/>
    </row>
    <row r="12165" spans="3:21">
      <c r="C12165" s="9"/>
      <c r="F12165" s="9"/>
      <c r="G12165" s="9"/>
      <c r="I12165" s="9"/>
      <c r="L12165" s="9"/>
      <c r="O12165" s="9"/>
      <c r="P12165" s="9"/>
      <c r="R12165" s="9"/>
      <c r="U12165" s="9"/>
    </row>
    <row r="12166" spans="3:21">
      <c r="C12166" s="9"/>
      <c r="F12166" s="9"/>
      <c r="G12166" s="9"/>
      <c r="I12166" s="9"/>
      <c r="L12166" s="9"/>
      <c r="O12166" s="9"/>
      <c r="P12166" s="9"/>
      <c r="R12166" s="9"/>
      <c r="U12166" s="9"/>
    </row>
    <row r="12167" spans="3:21">
      <c r="C12167" s="9"/>
      <c r="F12167" s="9"/>
      <c r="G12167" s="9"/>
      <c r="I12167" s="9"/>
      <c r="L12167" s="9"/>
      <c r="O12167" s="9"/>
      <c r="P12167" s="9"/>
      <c r="R12167" s="9"/>
      <c r="U12167" s="9"/>
    </row>
    <row r="12168" spans="3:21">
      <c r="C12168" s="9"/>
      <c r="F12168" s="9"/>
      <c r="G12168" s="9"/>
      <c r="I12168" s="9"/>
      <c r="L12168" s="9"/>
      <c r="O12168" s="9"/>
      <c r="P12168" s="9"/>
      <c r="R12168" s="9"/>
      <c r="U12168" s="9"/>
    </row>
    <row r="12169" spans="3:21">
      <c r="C12169" s="9"/>
      <c r="F12169" s="9"/>
      <c r="G12169" s="9"/>
      <c r="I12169" s="9"/>
      <c r="L12169" s="9"/>
      <c r="O12169" s="9"/>
      <c r="P12169" s="9"/>
      <c r="R12169" s="9"/>
      <c r="U12169" s="9"/>
    </row>
    <row r="12170" spans="3:21">
      <c r="C12170" s="9"/>
      <c r="F12170" s="9"/>
      <c r="G12170" s="9"/>
      <c r="I12170" s="9"/>
      <c r="L12170" s="9"/>
      <c r="O12170" s="9"/>
      <c r="P12170" s="9"/>
      <c r="R12170" s="9"/>
      <c r="U12170" s="9"/>
    </row>
    <row r="12171" spans="3:21">
      <c r="C12171" s="9"/>
      <c r="F12171" s="9"/>
      <c r="G12171" s="9"/>
      <c r="I12171" s="9"/>
      <c r="L12171" s="9"/>
      <c r="O12171" s="9"/>
      <c r="P12171" s="9"/>
      <c r="R12171" s="9"/>
      <c r="U12171" s="9"/>
    </row>
    <row r="12172" spans="3:21">
      <c r="C12172" s="9"/>
      <c r="F12172" s="9"/>
      <c r="G12172" s="9"/>
      <c r="I12172" s="9"/>
      <c r="L12172" s="9"/>
      <c r="O12172" s="9"/>
      <c r="P12172" s="9"/>
      <c r="R12172" s="9"/>
      <c r="U12172" s="9"/>
    </row>
    <row r="12173" spans="3:21">
      <c r="C12173" s="9"/>
      <c r="F12173" s="9"/>
      <c r="G12173" s="9"/>
      <c r="I12173" s="9"/>
      <c r="L12173" s="9"/>
      <c r="O12173" s="9"/>
      <c r="P12173" s="9"/>
      <c r="R12173" s="9"/>
      <c r="U12173" s="9"/>
    </row>
    <row r="12174" spans="3:21">
      <c r="C12174" s="9"/>
      <c r="F12174" s="9"/>
      <c r="G12174" s="9"/>
      <c r="I12174" s="9"/>
      <c r="L12174" s="9"/>
      <c r="O12174" s="9"/>
      <c r="P12174" s="9"/>
      <c r="R12174" s="9"/>
      <c r="U12174" s="9"/>
    </row>
    <row r="12175" spans="3:21">
      <c r="C12175" s="9"/>
      <c r="F12175" s="9"/>
      <c r="G12175" s="9"/>
      <c r="I12175" s="9"/>
      <c r="L12175" s="9"/>
      <c r="O12175" s="9"/>
      <c r="P12175" s="9"/>
      <c r="R12175" s="9"/>
      <c r="U12175" s="9"/>
    </row>
    <row r="12176" spans="3:21">
      <c r="C12176" s="9"/>
      <c r="F12176" s="9"/>
      <c r="G12176" s="9"/>
      <c r="I12176" s="9"/>
      <c r="L12176" s="9"/>
      <c r="O12176" s="9"/>
      <c r="P12176" s="9"/>
      <c r="R12176" s="9"/>
      <c r="U12176" s="9"/>
    </row>
    <row r="12177" spans="3:21">
      <c r="C12177" s="9"/>
      <c r="F12177" s="9"/>
      <c r="G12177" s="9"/>
      <c r="I12177" s="9"/>
      <c r="L12177" s="9"/>
      <c r="O12177" s="9"/>
      <c r="P12177" s="9"/>
      <c r="R12177" s="9"/>
      <c r="U12177" s="9"/>
    </row>
    <row r="12178" spans="3:21">
      <c r="C12178" s="9"/>
      <c r="F12178" s="9"/>
      <c r="G12178" s="9"/>
      <c r="I12178" s="9"/>
      <c r="L12178" s="9"/>
      <c r="O12178" s="9"/>
      <c r="P12178" s="9"/>
      <c r="R12178" s="9"/>
      <c r="U12178" s="9"/>
    </row>
    <row r="12179" spans="3:21">
      <c r="C12179" s="9"/>
      <c r="F12179" s="9"/>
      <c r="G12179" s="9"/>
      <c r="I12179" s="9"/>
      <c r="L12179" s="9"/>
      <c r="O12179" s="9"/>
      <c r="P12179" s="9"/>
      <c r="R12179" s="9"/>
      <c r="U12179" s="9"/>
    </row>
    <row r="12180" spans="3:21">
      <c r="C12180" s="9"/>
      <c r="F12180" s="9"/>
      <c r="G12180" s="9"/>
      <c r="I12180" s="9"/>
      <c r="L12180" s="9"/>
      <c r="O12180" s="9"/>
      <c r="P12180" s="9"/>
      <c r="R12180" s="9"/>
      <c r="U12180" s="9"/>
    </row>
    <row r="12181" spans="3:21">
      <c r="C12181" s="9"/>
      <c r="F12181" s="9"/>
      <c r="G12181" s="9"/>
      <c r="I12181" s="9"/>
      <c r="L12181" s="9"/>
      <c r="O12181" s="9"/>
      <c r="P12181" s="9"/>
      <c r="R12181" s="9"/>
      <c r="U12181" s="9"/>
    </row>
    <row r="12182" spans="3:21">
      <c r="C12182" s="9"/>
      <c r="F12182" s="9"/>
      <c r="G12182" s="9"/>
      <c r="I12182" s="9"/>
      <c r="L12182" s="9"/>
      <c r="O12182" s="9"/>
      <c r="P12182" s="9"/>
      <c r="R12182" s="9"/>
      <c r="U12182" s="9"/>
    </row>
    <row r="12183" spans="3:21">
      <c r="C12183" s="9"/>
      <c r="F12183" s="9"/>
      <c r="G12183" s="9"/>
      <c r="I12183" s="9"/>
      <c r="L12183" s="9"/>
      <c r="O12183" s="9"/>
      <c r="P12183" s="9"/>
      <c r="R12183" s="9"/>
      <c r="U12183" s="9"/>
    </row>
    <row r="12184" spans="3:21">
      <c r="C12184" s="9"/>
      <c r="F12184" s="9"/>
      <c r="G12184" s="9"/>
      <c r="I12184" s="9"/>
      <c r="L12184" s="9"/>
      <c r="O12184" s="9"/>
      <c r="P12184" s="9"/>
      <c r="R12184" s="9"/>
      <c r="U12184" s="9"/>
    </row>
    <row r="12185" spans="3:21">
      <c r="C12185" s="9"/>
      <c r="F12185" s="9"/>
      <c r="G12185" s="9"/>
      <c r="I12185" s="9"/>
      <c r="L12185" s="9"/>
      <c r="O12185" s="9"/>
      <c r="P12185" s="9"/>
      <c r="R12185" s="9"/>
      <c r="U12185" s="9"/>
    </row>
    <row r="12186" spans="3:21">
      <c r="C12186" s="9"/>
      <c r="F12186" s="9"/>
      <c r="G12186" s="9"/>
      <c r="I12186" s="9"/>
      <c r="L12186" s="9"/>
      <c r="O12186" s="9"/>
      <c r="P12186" s="9"/>
      <c r="R12186" s="9"/>
      <c r="U12186" s="9"/>
    </row>
    <row r="12187" spans="3:21">
      <c r="C12187" s="9"/>
      <c r="F12187" s="9"/>
      <c r="G12187" s="9"/>
      <c r="I12187" s="9"/>
      <c r="L12187" s="9"/>
      <c r="O12187" s="9"/>
      <c r="P12187" s="9"/>
      <c r="R12187" s="9"/>
      <c r="U12187" s="9"/>
    </row>
    <row r="12188" spans="3:21">
      <c r="C12188" s="9"/>
      <c r="F12188" s="9"/>
      <c r="G12188" s="9"/>
      <c r="I12188" s="9"/>
      <c r="L12188" s="9"/>
      <c r="O12188" s="9"/>
      <c r="P12188" s="9"/>
      <c r="R12188" s="9"/>
      <c r="U12188" s="9"/>
    </row>
    <row r="12189" spans="3:21">
      <c r="C12189" s="9"/>
      <c r="F12189" s="9"/>
      <c r="G12189" s="9"/>
      <c r="I12189" s="9"/>
      <c r="L12189" s="9"/>
      <c r="O12189" s="9"/>
      <c r="P12189" s="9"/>
      <c r="R12189" s="9"/>
      <c r="U12189" s="9"/>
    </row>
    <row r="12190" spans="3:21">
      <c r="C12190" s="9"/>
      <c r="F12190" s="9"/>
      <c r="G12190" s="9"/>
      <c r="I12190" s="9"/>
      <c r="L12190" s="9"/>
      <c r="O12190" s="9"/>
      <c r="P12190" s="9"/>
      <c r="R12190" s="9"/>
      <c r="U12190" s="9"/>
    </row>
    <row r="12191" spans="3:21">
      <c r="C12191" s="9"/>
      <c r="F12191" s="9"/>
      <c r="G12191" s="9"/>
      <c r="I12191" s="9"/>
      <c r="L12191" s="9"/>
      <c r="O12191" s="9"/>
      <c r="P12191" s="9"/>
      <c r="R12191" s="9"/>
      <c r="U12191" s="9"/>
    </row>
    <row r="12192" spans="3:21">
      <c r="C12192" s="9"/>
      <c r="F12192" s="9"/>
      <c r="G12192" s="9"/>
      <c r="I12192" s="9"/>
      <c r="L12192" s="9"/>
      <c r="O12192" s="9"/>
      <c r="P12192" s="9"/>
      <c r="R12192" s="9"/>
      <c r="U12192" s="9"/>
    </row>
    <row r="12193" spans="3:21">
      <c r="C12193" s="9"/>
      <c r="F12193" s="9"/>
      <c r="G12193" s="9"/>
      <c r="I12193" s="9"/>
      <c r="L12193" s="9"/>
      <c r="O12193" s="9"/>
      <c r="P12193" s="9"/>
      <c r="R12193" s="9"/>
      <c r="U12193" s="9"/>
    </row>
    <row r="12194" spans="3:21">
      <c r="C12194" s="9"/>
      <c r="F12194" s="9"/>
      <c r="G12194" s="9"/>
      <c r="I12194" s="9"/>
      <c r="L12194" s="9"/>
      <c r="O12194" s="9"/>
      <c r="P12194" s="9"/>
      <c r="R12194" s="9"/>
      <c r="U12194" s="9"/>
    </row>
    <row r="12195" spans="3:21">
      <c r="C12195" s="9"/>
      <c r="F12195" s="9"/>
      <c r="G12195" s="9"/>
      <c r="I12195" s="9"/>
      <c r="L12195" s="9"/>
      <c r="O12195" s="9"/>
      <c r="P12195" s="9"/>
      <c r="R12195" s="9"/>
      <c r="U12195" s="9"/>
    </row>
    <row r="12196" spans="3:21">
      <c r="C12196" s="9"/>
      <c r="F12196" s="9"/>
      <c r="G12196" s="9"/>
      <c r="I12196" s="9"/>
      <c r="L12196" s="9"/>
      <c r="O12196" s="9"/>
      <c r="P12196" s="9"/>
      <c r="R12196" s="9"/>
      <c r="U12196" s="9"/>
    </row>
    <row r="12197" spans="3:21">
      <c r="C12197" s="9"/>
      <c r="F12197" s="9"/>
      <c r="G12197" s="9"/>
      <c r="I12197" s="9"/>
      <c r="L12197" s="9"/>
      <c r="O12197" s="9"/>
      <c r="P12197" s="9"/>
      <c r="R12197" s="9"/>
      <c r="U12197" s="9"/>
    </row>
    <row r="12198" spans="3:21">
      <c r="C12198" s="9"/>
      <c r="F12198" s="9"/>
      <c r="G12198" s="9"/>
      <c r="I12198" s="9"/>
      <c r="L12198" s="9"/>
      <c r="O12198" s="9"/>
      <c r="P12198" s="9"/>
      <c r="R12198" s="9"/>
      <c r="U12198" s="9"/>
    </row>
    <row r="12199" spans="3:21">
      <c r="C12199" s="9"/>
      <c r="F12199" s="9"/>
      <c r="G12199" s="9"/>
      <c r="I12199" s="9"/>
      <c r="L12199" s="9"/>
      <c r="O12199" s="9"/>
      <c r="P12199" s="9"/>
      <c r="R12199" s="9"/>
      <c r="U12199" s="9"/>
    </row>
    <row r="12200" spans="3:21">
      <c r="C12200" s="9"/>
      <c r="F12200" s="9"/>
      <c r="G12200" s="9"/>
      <c r="I12200" s="9"/>
      <c r="L12200" s="9"/>
      <c r="O12200" s="9"/>
      <c r="P12200" s="9"/>
      <c r="R12200" s="9"/>
      <c r="U12200" s="9"/>
    </row>
    <row r="12201" spans="3:21">
      <c r="C12201" s="9"/>
      <c r="F12201" s="9"/>
      <c r="G12201" s="9"/>
      <c r="I12201" s="9"/>
      <c r="L12201" s="9"/>
      <c r="O12201" s="9"/>
      <c r="P12201" s="9"/>
      <c r="R12201" s="9"/>
      <c r="U12201" s="9"/>
    </row>
    <row r="12202" spans="3:21">
      <c r="C12202" s="9"/>
      <c r="F12202" s="9"/>
      <c r="G12202" s="9"/>
      <c r="I12202" s="9"/>
      <c r="L12202" s="9"/>
      <c r="O12202" s="9"/>
      <c r="P12202" s="9"/>
      <c r="R12202" s="9"/>
      <c r="U12202" s="9"/>
    </row>
    <row r="12203" spans="3:21">
      <c r="C12203" s="9"/>
      <c r="F12203" s="9"/>
      <c r="G12203" s="9"/>
      <c r="I12203" s="9"/>
      <c r="L12203" s="9"/>
      <c r="O12203" s="9"/>
      <c r="P12203" s="9"/>
      <c r="R12203" s="9"/>
      <c r="U12203" s="9"/>
    </row>
    <row r="12204" spans="3:21">
      <c r="C12204" s="9"/>
      <c r="F12204" s="9"/>
      <c r="G12204" s="9"/>
      <c r="I12204" s="9"/>
      <c r="L12204" s="9"/>
      <c r="O12204" s="9"/>
      <c r="P12204" s="9"/>
      <c r="R12204" s="9"/>
      <c r="U12204" s="9"/>
    </row>
    <row r="12205" spans="3:21">
      <c r="C12205" s="9"/>
      <c r="F12205" s="9"/>
      <c r="G12205" s="9"/>
      <c r="I12205" s="9"/>
      <c r="L12205" s="9"/>
      <c r="O12205" s="9"/>
      <c r="P12205" s="9"/>
      <c r="R12205" s="9"/>
      <c r="U12205" s="9"/>
    </row>
    <row r="12206" spans="3:21">
      <c r="C12206" s="9"/>
      <c r="F12206" s="9"/>
      <c r="G12206" s="9"/>
      <c r="I12206" s="9"/>
      <c r="L12206" s="9"/>
      <c r="O12206" s="9"/>
      <c r="P12206" s="9"/>
      <c r="R12206" s="9"/>
      <c r="U12206" s="9"/>
    </row>
    <row r="12207" spans="3:21">
      <c r="C12207" s="9"/>
      <c r="F12207" s="9"/>
      <c r="G12207" s="9"/>
      <c r="I12207" s="9"/>
      <c r="L12207" s="9"/>
      <c r="O12207" s="9"/>
      <c r="P12207" s="9"/>
      <c r="R12207" s="9"/>
      <c r="U12207" s="9"/>
    </row>
    <row r="12208" spans="3:21">
      <c r="C12208" s="9"/>
      <c r="F12208" s="9"/>
      <c r="G12208" s="9"/>
      <c r="I12208" s="9"/>
      <c r="L12208" s="9"/>
      <c r="O12208" s="9"/>
      <c r="P12208" s="9"/>
      <c r="R12208" s="9"/>
      <c r="U12208" s="9"/>
    </row>
    <row r="12209" spans="3:21">
      <c r="C12209" s="9"/>
      <c r="F12209" s="9"/>
      <c r="G12209" s="9"/>
      <c r="I12209" s="9"/>
      <c r="L12209" s="9"/>
      <c r="O12209" s="9"/>
      <c r="P12209" s="9"/>
      <c r="R12209" s="9"/>
      <c r="U12209" s="9"/>
    </row>
    <row r="12210" spans="3:21">
      <c r="C12210" s="9"/>
      <c r="F12210" s="9"/>
      <c r="G12210" s="9"/>
      <c r="I12210" s="9"/>
      <c r="L12210" s="9"/>
      <c r="O12210" s="9"/>
      <c r="P12210" s="9"/>
      <c r="R12210" s="9"/>
      <c r="U12210" s="9"/>
    </row>
    <row r="12211" spans="3:21">
      <c r="C12211" s="9"/>
      <c r="F12211" s="9"/>
      <c r="G12211" s="9"/>
      <c r="I12211" s="9"/>
      <c r="L12211" s="9"/>
      <c r="O12211" s="9"/>
      <c r="P12211" s="9"/>
      <c r="R12211" s="9"/>
      <c r="U12211" s="9"/>
    </row>
    <row r="12212" spans="3:21">
      <c r="C12212" s="9"/>
      <c r="F12212" s="9"/>
      <c r="G12212" s="9"/>
      <c r="I12212" s="9"/>
      <c r="L12212" s="9"/>
      <c r="O12212" s="9"/>
      <c r="P12212" s="9"/>
      <c r="R12212" s="9"/>
      <c r="U12212" s="9"/>
    </row>
    <row r="12213" spans="3:21">
      <c r="C12213" s="9"/>
      <c r="F12213" s="9"/>
      <c r="G12213" s="9"/>
      <c r="I12213" s="9"/>
      <c r="L12213" s="9"/>
      <c r="O12213" s="9"/>
      <c r="P12213" s="9"/>
      <c r="R12213" s="9"/>
      <c r="U12213" s="9"/>
    </row>
    <row r="12214" spans="3:21">
      <c r="C12214" s="9"/>
      <c r="F12214" s="9"/>
      <c r="G12214" s="9"/>
      <c r="I12214" s="9"/>
      <c r="L12214" s="9"/>
      <c r="O12214" s="9"/>
      <c r="P12214" s="9"/>
      <c r="R12214" s="9"/>
      <c r="U12214" s="9"/>
    </row>
    <row r="12215" spans="3:21">
      <c r="C12215" s="9"/>
      <c r="F12215" s="9"/>
      <c r="G12215" s="9"/>
      <c r="I12215" s="9"/>
      <c r="L12215" s="9"/>
      <c r="O12215" s="9"/>
      <c r="P12215" s="9"/>
      <c r="R12215" s="9"/>
      <c r="U12215" s="9"/>
    </row>
    <row r="12216" spans="3:21">
      <c r="C12216" s="9"/>
      <c r="F12216" s="9"/>
      <c r="G12216" s="9"/>
      <c r="I12216" s="9"/>
      <c r="L12216" s="9"/>
      <c r="O12216" s="9"/>
      <c r="P12216" s="9"/>
      <c r="R12216" s="9"/>
      <c r="U12216" s="9"/>
    </row>
    <row r="12217" spans="3:21">
      <c r="C12217" s="9"/>
      <c r="F12217" s="9"/>
      <c r="G12217" s="9"/>
      <c r="I12217" s="9"/>
      <c r="L12217" s="9"/>
      <c r="O12217" s="9"/>
      <c r="P12217" s="9"/>
      <c r="R12217" s="9"/>
      <c r="U12217" s="9"/>
    </row>
    <row r="12218" spans="3:21">
      <c r="C12218" s="9"/>
      <c r="F12218" s="9"/>
      <c r="G12218" s="9"/>
      <c r="I12218" s="9"/>
      <c r="L12218" s="9"/>
      <c r="O12218" s="9"/>
      <c r="P12218" s="9"/>
      <c r="R12218" s="9"/>
      <c r="U12218" s="9"/>
    </row>
    <row r="12219" spans="3:21">
      <c r="C12219" s="9"/>
      <c r="F12219" s="9"/>
      <c r="G12219" s="9"/>
      <c r="I12219" s="9"/>
      <c r="L12219" s="9"/>
      <c r="O12219" s="9"/>
      <c r="P12219" s="9"/>
      <c r="R12219" s="9"/>
      <c r="U12219" s="9"/>
    </row>
    <row r="12220" spans="3:21">
      <c r="C12220" s="9"/>
      <c r="F12220" s="9"/>
      <c r="G12220" s="9"/>
      <c r="I12220" s="9"/>
      <c r="L12220" s="9"/>
      <c r="O12220" s="9"/>
      <c r="P12220" s="9"/>
      <c r="R12220" s="9"/>
      <c r="U12220" s="9"/>
    </row>
    <row r="12221" spans="3:21">
      <c r="C12221" s="9"/>
      <c r="F12221" s="9"/>
      <c r="G12221" s="9"/>
      <c r="I12221" s="9"/>
      <c r="L12221" s="9"/>
      <c r="O12221" s="9"/>
      <c r="P12221" s="9"/>
      <c r="R12221" s="9"/>
      <c r="U12221" s="9"/>
    </row>
    <row r="12222" spans="3:21">
      <c r="C12222" s="9"/>
      <c r="F12222" s="9"/>
      <c r="G12222" s="9"/>
      <c r="I12222" s="9"/>
      <c r="L12222" s="9"/>
      <c r="O12222" s="9"/>
      <c r="P12222" s="9"/>
      <c r="R12222" s="9"/>
      <c r="U12222" s="9"/>
    </row>
    <row r="12223" spans="3:21">
      <c r="C12223" s="9"/>
      <c r="F12223" s="9"/>
      <c r="G12223" s="9"/>
      <c r="I12223" s="9"/>
      <c r="L12223" s="9"/>
      <c r="O12223" s="9"/>
      <c r="P12223" s="9"/>
      <c r="R12223" s="9"/>
      <c r="U12223" s="9"/>
    </row>
    <row r="12224" spans="3:21">
      <c r="C12224" s="9"/>
      <c r="F12224" s="9"/>
      <c r="G12224" s="9"/>
      <c r="I12224" s="9"/>
      <c r="L12224" s="9"/>
      <c r="O12224" s="9"/>
      <c r="P12224" s="9"/>
      <c r="R12224" s="9"/>
      <c r="U12224" s="9"/>
    </row>
    <row r="12225" spans="3:21">
      <c r="C12225" s="9"/>
      <c r="F12225" s="9"/>
      <c r="G12225" s="9"/>
      <c r="I12225" s="9"/>
      <c r="L12225" s="9"/>
      <c r="O12225" s="9"/>
      <c r="P12225" s="9"/>
      <c r="R12225" s="9"/>
      <c r="U12225" s="9"/>
    </row>
    <row r="12226" spans="3:21">
      <c r="C12226" s="9"/>
      <c r="F12226" s="9"/>
      <c r="G12226" s="9"/>
      <c r="I12226" s="9"/>
      <c r="L12226" s="9"/>
      <c r="O12226" s="9"/>
      <c r="P12226" s="9"/>
      <c r="R12226" s="9"/>
      <c r="U12226" s="9"/>
    </row>
    <row r="12227" spans="3:21">
      <c r="C12227" s="9"/>
      <c r="F12227" s="9"/>
      <c r="G12227" s="9"/>
      <c r="I12227" s="9"/>
      <c r="L12227" s="9"/>
      <c r="O12227" s="9"/>
      <c r="P12227" s="9"/>
      <c r="R12227" s="9"/>
      <c r="U12227" s="9"/>
    </row>
    <row r="12228" spans="3:21">
      <c r="C12228" s="9"/>
      <c r="F12228" s="9"/>
      <c r="G12228" s="9"/>
      <c r="I12228" s="9"/>
      <c r="L12228" s="9"/>
      <c r="O12228" s="9"/>
      <c r="P12228" s="9"/>
      <c r="R12228" s="9"/>
      <c r="U12228" s="9"/>
    </row>
    <row r="12229" spans="3:21">
      <c r="C12229" s="9"/>
      <c r="F12229" s="9"/>
      <c r="G12229" s="9"/>
      <c r="I12229" s="9"/>
      <c r="L12229" s="9"/>
      <c r="O12229" s="9"/>
      <c r="P12229" s="9"/>
      <c r="R12229" s="9"/>
      <c r="U12229" s="9"/>
    </row>
    <row r="12230" spans="3:21">
      <c r="C12230" s="9"/>
      <c r="F12230" s="9"/>
      <c r="G12230" s="9"/>
      <c r="I12230" s="9"/>
      <c r="L12230" s="9"/>
      <c r="O12230" s="9"/>
      <c r="P12230" s="9"/>
      <c r="R12230" s="9"/>
      <c r="U12230" s="9"/>
    </row>
    <row r="12231" spans="3:21">
      <c r="C12231" s="9"/>
      <c r="F12231" s="9"/>
      <c r="G12231" s="9"/>
      <c r="I12231" s="9"/>
      <c r="L12231" s="9"/>
      <c r="O12231" s="9"/>
      <c r="P12231" s="9"/>
      <c r="R12231" s="9"/>
      <c r="U12231" s="9"/>
    </row>
    <row r="12232" spans="3:21">
      <c r="C12232" s="9"/>
      <c r="F12232" s="9"/>
      <c r="G12232" s="9"/>
      <c r="I12232" s="9"/>
      <c r="L12232" s="9"/>
      <c r="O12232" s="9"/>
      <c r="P12232" s="9"/>
      <c r="R12232" s="9"/>
      <c r="U12232" s="9"/>
    </row>
    <row r="12233" spans="3:21">
      <c r="C12233" s="9"/>
      <c r="F12233" s="9"/>
      <c r="G12233" s="9"/>
      <c r="I12233" s="9"/>
      <c r="L12233" s="9"/>
      <c r="O12233" s="9"/>
      <c r="P12233" s="9"/>
      <c r="R12233" s="9"/>
      <c r="U12233" s="9"/>
    </row>
    <row r="12234" spans="3:21">
      <c r="C12234" s="9"/>
      <c r="F12234" s="9"/>
      <c r="G12234" s="9"/>
      <c r="I12234" s="9"/>
      <c r="L12234" s="9"/>
      <c r="O12234" s="9"/>
      <c r="P12234" s="9"/>
      <c r="R12234" s="9"/>
      <c r="U12234" s="9"/>
    </row>
    <row r="12235" spans="3:21">
      <c r="C12235" s="9"/>
      <c r="F12235" s="9"/>
      <c r="G12235" s="9"/>
      <c r="I12235" s="9"/>
      <c r="L12235" s="9"/>
      <c r="O12235" s="9"/>
      <c r="P12235" s="9"/>
      <c r="R12235" s="9"/>
      <c r="U12235" s="9"/>
    </row>
    <row r="12236" spans="3:21">
      <c r="C12236" s="9"/>
      <c r="F12236" s="9"/>
      <c r="G12236" s="9"/>
      <c r="I12236" s="9"/>
      <c r="L12236" s="9"/>
      <c r="O12236" s="9"/>
      <c r="P12236" s="9"/>
      <c r="R12236" s="9"/>
      <c r="U12236" s="9"/>
    </row>
    <row r="12237" spans="3:21">
      <c r="C12237" s="9"/>
      <c r="F12237" s="9"/>
      <c r="G12237" s="9"/>
      <c r="I12237" s="9"/>
      <c r="L12237" s="9"/>
      <c r="O12237" s="9"/>
      <c r="P12237" s="9"/>
      <c r="R12237" s="9"/>
      <c r="U12237" s="9"/>
    </row>
    <row r="12238" spans="3:21">
      <c r="C12238" s="9"/>
      <c r="F12238" s="9"/>
      <c r="G12238" s="9"/>
      <c r="I12238" s="9"/>
      <c r="L12238" s="9"/>
      <c r="O12238" s="9"/>
      <c r="P12238" s="9"/>
      <c r="R12238" s="9"/>
      <c r="U12238" s="9"/>
    </row>
    <row r="12239" spans="3:21">
      <c r="C12239" s="9"/>
      <c r="F12239" s="9"/>
      <c r="G12239" s="9"/>
      <c r="I12239" s="9"/>
      <c r="L12239" s="9"/>
      <c r="O12239" s="9"/>
      <c r="P12239" s="9"/>
      <c r="R12239" s="9"/>
      <c r="U12239" s="9"/>
    </row>
    <row r="12240" spans="3:21">
      <c r="C12240" s="9"/>
      <c r="F12240" s="9"/>
      <c r="G12240" s="9"/>
      <c r="I12240" s="9"/>
      <c r="L12240" s="9"/>
      <c r="O12240" s="9"/>
      <c r="P12240" s="9"/>
      <c r="R12240" s="9"/>
      <c r="U12240" s="9"/>
    </row>
    <row r="12241" spans="3:21">
      <c r="C12241" s="9"/>
      <c r="F12241" s="9"/>
      <c r="G12241" s="9"/>
      <c r="I12241" s="9"/>
      <c r="L12241" s="9"/>
      <c r="O12241" s="9"/>
      <c r="P12241" s="9"/>
      <c r="R12241" s="9"/>
      <c r="U12241" s="9"/>
    </row>
    <row r="12242" spans="3:21">
      <c r="C12242" s="9"/>
      <c r="F12242" s="9"/>
      <c r="G12242" s="9"/>
      <c r="I12242" s="9"/>
      <c r="L12242" s="9"/>
      <c r="O12242" s="9"/>
      <c r="P12242" s="9"/>
      <c r="R12242" s="9"/>
      <c r="U12242" s="9"/>
    </row>
    <row r="12243" spans="3:21">
      <c r="C12243" s="9"/>
      <c r="F12243" s="9"/>
      <c r="G12243" s="9"/>
      <c r="I12243" s="9"/>
      <c r="L12243" s="9"/>
      <c r="O12243" s="9"/>
      <c r="P12243" s="9"/>
      <c r="R12243" s="9"/>
      <c r="U12243" s="9"/>
    </row>
    <row r="12244" spans="3:21">
      <c r="C12244" s="9"/>
      <c r="F12244" s="9"/>
      <c r="G12244" s="9"/>
      <c r="I12244" s="9"/>
      <c r="L12244" s="9"/>
      <c r="O12244" s="9"/>
      <c r="P12244" s="9"/>
      <c r="R12244" s="9"/>
      <c r="U12244" s="9"/>
    </row>
    <row r="12245" spans="3:21">
      <c r="C12245" s="9"/>
      <c r="F12245" s="9"/>
      <c r="G12245" s="9"/>
      <c r="I12245" s="9"/>
      <c r="L12245" s="9"/>
      <c r="O12245" s="9"/>
      <c r="P12245" s="9"/>
      <c r="R12245" s="9"/>
      <c r="U12245" s="9"/>
    </row>
    <row r="12246" spans="3:21">
      <c r="C12246" s="9"/>
      <c r="F12246" s="9"/>
      <c r="G12246" s="9"/>
      <c r="I12246" s="9"/>
      <c r="L12246" s="9"/>
      <c r="O12246" s="9"/>
      <c r="P12246" s="9"/>
      <c r="R12246" s="9"/>
      <c r="U12246" s="9"/>
    </row>
    <row r="12247" spans="3:21">
      <c r="C12247" s="9"/>
      <c r="F12247" s="9"/>
      <c r="G12247" s="9"/>
      <c r="I12247" s="9"/>
      <c r="L12247" s="9"/>
      <c r="O12247" s="9"/>
      <c r="P12247" s="9"/>
      <c r="R12247" s="9"/>
      <c r="U12247" s="9"/>
    </row>
    <row r="12248" spans="3:21">
      <c r="C12248" s="9"/>
      <c r="F12248" s="9"/>
      <c r="G12248" s="9"/>
      <c r="I12248" s="9"/>
      <c r="L12248" s="9"/>
      <c r="O12248" s="9"/>
      <c r="P12248" s="9"/>
      <c r="R12248" s="9"/>
      <c r="U12248" s="9"/>
    </row>
    <row r="12249" spans="3:21">
      <c r="C12249" s="9"/>
      <c r="F12249" s="9"/>
      <c r="G12249" s="9"/>
      <c r="I12249" s="9"/>
      <c r="L12249" s="9"/>
      <c r="O12249" s="9"/>
      <c r="P12249" s="9"/>
      <c r="R12249" s="9"/>
      <c r="U12249" s="9"/>
    </row>
    <row r="12250" spans="3:21">
      <c r="C12250" s="9"/>
      <c r="F12250" s="9"/>
      <c r="G12250" s="9"/>
      <c r="I12250" s="9"/>
      <c r="L12250" s="9"/>
      <c r="O12250" s="9"/>
      <c r="P12250" s="9"/>
      <c r="R12250" s="9"/>
      <c r="U12250" s="9"/>
    </row>
    <row r="12251" spans="3:21">
      <c r="C12251" s="9"/>
      <c r="F12251" s="9"/>
      <c r="G12251" s="9"/>
      <c r="I12251" s="9"/>
      <c r="L12251" s="9"/>
      <c r="O12251" s="9"/>
      <c r="P12251" s="9"/>
      <c r="R12251" s="9"/>
      <c r="U12251" s="9"/>
    </row>
    <row r="12252" spans="3:21">
      <c r="C12252" s="9"/>
      <c r="F12252" s="9"/>
      <c r="G12252" s="9"/>
      <c r="I12252" s="9"/>
      <c r="L12252" s="9"/>
      <c r="O12252" s="9"/>
      <c r="P12252" s="9"/>
      <c r="R12252" s="9"/>
      <c r="U12252" s="9"/>
    </row>
    <row r="12253" spans="3:21">
      <c r="C12253" s="9"/>
      <c r="F12253" s="9"/>
      <c r="G12253" s="9"/>
      <c r="I12253" s="9"/>
      <c r="L12253" s="9"/>
      <c r="O12253" s="9"/>
      <c r="P12253" s="9"/>
      <c r="R12253" s="9"/>
      <c r="U12253" s="9"/>
    </row>
    <row r="12254" spans="3:21">
      <c r="C12254" s="9"/>
      <c r="F12254" s="9"/>
      <c r="G12254" s="9"/>
      <c r="I12254" s="9"/>
      <c r="L12254" s="9"/>
      <c r="O12254" s="9"/>
      <c r="P12254" s="9"/>
      <c r="R12254" s="9"/>
      <c r="U12254" s="9"/>
    </row>
    <row r="12255" spans="3:21">
      <c r="C12255" s="9"/>
      <c r="F12255" s="9"/>
      <c r="G12255" s="9"/>
      <c r="I12255" s="9"/>
      <c r="L12255" s="9"/>
      <c r="O12255" s="9"/>
      <c r="P12255" s="9"/>
      <c r="R12255" s="9"/>
      <c r="U12255" s="9"/>
    </row>
    <row r="12256" spans="3:21">
      <c r="C12256" s="9"/>
      <c r="F12256" s="9"/>
      <c r="G12256" s="9"/>
      <c r="I12256" s="9"/>
      <c r="L12256" s="9"/>
      <c r="O12256" s="9"/>
      <c r="P12256" s="9"/>
      <c r="R12256" s="9"/>
      <c r="U12256" s="9"/>
    </row>
    <row r="12257" spans="3:21">
      <c r="C12257" s="9"/>
      <c r="F12257" s="9"/>
      <c r="G12257" s="9"/>
      <c r="I12257" s="9"/>
      <c r="L12257" s="9"/>
      <c r="O12257" s="9"/>
      <c r="P12257" s="9"/>
      <c r="R12257" s="9"/>
      <c r="U12257" s="9"/>
    </row>
    <row r="12258" spans="3:21">
      <c r="C12258" s="9"/>
      <c r="F12258" s="9"/>
      <c r="G12258" s="9"/>
      <c r="I12258" s="9"/>
      <c r="L12258" s="9"/>
      <c r="O12258" s="9"/>
      <c r="P12258" s="9"/>
      <c r="R12258" s="9"/>
      <c r="U12258" s="9"/>
    </row>
    <row r="12259" spans="3:21">
      <c r="C12259" s="9"/>
      <c r="F12259" s="9"/>
      <c r="G12259" s="9"/>
      <c r="I12259" s="9"/>
      <c r="L12259" s="9"/>
      <c r="O12259" s="9"/>
      <c r="P12259" s="9"/>
      <c r="R12259" s="9"/>
      <c r="U12259" s="9"/>
    </row>
    <row r="12260" spans="3:21">
      <c r="C12260" s="9"/>
      <c r="F12260" s="9"/>
      <c r="G12260" s="9"/>
      <c r="I12260" s="9"/>
      <c r="L12260" s="9"/>
      <c r="O12260" s="9"/>
      <c r="P12260" s="9"/>
      <c r="R12260" s="9"/>
      <c r="U12260" s="9"/>
    </row>
    <row r="12261" spans="3:21">
      <c r="C12261" s="9"/>
      <c r="F12261" s="9"/>
      <c r="G12261" s="9"/>
      <c r="I12261" s="9"/>
      <c r="L12261" s="9"/>
      <c r="O12261" s="9"/>
      <c r="P12261" s="9"/>
      <c r="R12261" s="9"/>
      <c r="U12261" s="9"/>
    </row>
    <row r="12262" spans="3:21">
      <c r="C12262" s="9"/>
      <c r="F12262" s="9"/>
      <c r="G12262" s="9"/>
      <c r="I12262" s="9"/>
      <c r="L12262" s="9"/>
      <c r="O12262" s="9"/>
      <c r="P12262" s="9"/>
      <c r="R12262" s="9"/>
      <c r="U12262" s="9"/>
    </row>
    <row r="12263" spans="3:21">
      <c r="C12263" s="9"/>
      <c r="F12263" s="9"/>
      <c r="G12263" s="9"/>
      <c r="I12263" s="9"/>
      <c r="L12263" s="9"/>
      <c r="O12263" s="9"/>
      <c r="P12263" s="9"/>
      <c r="R12263" s="9"/>
      <c r="U12263" s="9"/>
    </row>
    <row r="12264" spans="3:21">
      <c r="C12264" s="9"/>
      <c r="F12264" s="9"/>
      <c r="G12264" s="9"/>
      <c r="I12264" s="9"/>
      <c r="L12264" s="9"/>
      <c r="O12264" s="9"/>
      <c r="P12264" s="9"/>
      <c r="R12264" s="9"/>
      <c r="U12264" s="9"/>
    </row>
    <row r="12265" spans="3:21">
      <c r="C12265" s="9"/>
      <c r="F12265" s="9"/>
      <c r="G12265" s="9"/>
      <c r="I12265" s="9"/>
      <c r="L12265" s="9"/>
      <c r="O12265" s="9"/>
      <c r="P12265" s="9"/>
      <c r="R12265" s="9"/>
      <c r="U12265" s="9"/>
    </row>
    <row r="12266" spans="3:21">
      <c r="C12266" s="9"/>
      <c r="F12266" s="9"/>
      <c r="G12266" s="9"/>
      <c r="I12266" s="9"/>
      <c r="L12266" s="9"/>
      <c r="O12266" s="9"/>
      <c r="P12266" s="9"/>
      <c r="R12266" s="9"/>
      <c r="U12266" s="9"/>
    </row>
    <row r="12267" spans="3:21">
      <c r="C12267" s="9"/>
      <c r="F12267" s="9"/>
      <c r="G12267" s="9"/>
      <c r="I12267" s="9"/>
      <c r="L12267" s="9"/>
      <c r="O12267" s="9"/>
      <c r="P12267" s="9"/>
      <c r="R12267" s="9"/>
      <c r="U12267" s="9"/>
    </row>
    <row r="12268" spans="3:21">
      <c r="C12268" s="9"/>
      <c r="F12268" s="9"/>
      <c r="G12268" s="9"/>
      <c r="I12268" s="9"/>
      <c r="L12268" s="9"/>
      <c r="O12268" s="9"/>
      <c r="P12268" s="9"/>
      <c r="R12268" s="9"/>
      <c r="U12268" s="9"/>
    </row>
    <row r="12269" spans="3:21">
      <c r="C12269" s="9"/>
      <c r="F12269" s="9"/>
      <c r="G12269" s="9"/>
      <c r="I12269" s="9"/>
      <c r="L12269" s="9"/>
      <c r="O12269" s="9"/>
      <c r="P12269" s="9"/>
      <c r="R12269" s="9"/>
      <c r="U12269" s="9"/>
    </row>
    <row r="12270" spans="3:21">
      <c r="C12270" s="9"/>
      <c r="F12270" s="9"/>
      <c r="G12270" s="9"/>
      <c r="I12270" s="9"/>
      <c r="L12270" s="9"/>
      <c r="O12270" s="9"/>
      <c r="P12270" s="9"/>
      <c r="R12270" s="9"/>
      <c r="U12270" s="9"/>
    </row>
    <row r="12271" spans="3:21">
      <c r="C12271" s="9"/>
      <c r="F12271" s="9"/>
      <c r="G12271" s="9"/>
      <c r="I12271" s="9"/>
      <c r="L12271" s="9"/>
      <c r="O12271" s="9"/>
      <c r="P12271" s="9"/>
      <c r="R12271" s="9"/>
      <c r="U12271" s="9"/>
    </row>
    <row r="12272" spans="3:21">
      <c r="C12272" s="9"/>
      <c r="F12272" s="9"/>
      <c r="G12272" s="9"/>
      <c r="I12272" s="9"/>
      <c r="L12272" s="9"/>
      <c r="O12272" s="9"/>
      <c r="P12272" s="9"/>
      <c r="R12272" s="9"/>
      <c r="U12272" s="9"/>
    </row>
    <row r="12273" spans="3:21">
      <c r="C12273" s="9"/>
      <c r="F12273" s="9"/>
      <c r="G12273" s="9"/>
      <c r="I12273" s="9"/>
      <c r="L12273" s="9"/>
      <c r="O12273" s="9"/>
      <c r="P12273" s="9"/>
      <c r="R12273" s="9"/>
      <c r="U12273" s="9"/>
    </row>
    <row r="12274" spans="3:21">
      <c r="C12274" s="9"/>
      <c r="F12274" s="9"/>
      <c r="G12274" s="9"/>
      <c r="I12274" s="9"/>
      <c r="L12274" s="9"/>
      <c r="O12274" s="9"/>
      <c r="P12274" s="9"/>
      <c r="R12274" s="9"/>
      <c r="U12274" s="9"/>
    </row>
    <row r="12275" spans="3:21">
      <c r="C12275" s="9"/>
      <c r="F12275" s="9"/>
      <c r="G12275" s="9"/>
      <c r="I12275" s="9"/>
      <c r="L12275" s="9"/>
      <c r="O12275" s="9"/>
      <c r="P12275" s="9"/>
      <c r="R12275" s="9"/>
      <c r="U12275" s="9"/>
    </row>
    <row r="12276" spans="3:21">
      <c r="C12276" s="9"/>
      <c r="F12276" s="9"/>
      <c r="G12276" s="9"/>
      <c r="I12276" s="9"/>
      <c r="L12276" s="9"/>
      <c r="O12276" s="9"/>
      <c r="P12276" s="9"/>
      <c r="R12276" s="9"/>
      <c r="U12276" s="9"/>
    </row>
    <row r="12277" spans="3:21">
      <c r="C12277" s="9"/>
      <c r="F12277" s="9"/>
      <c r="G12277" s="9"/>
      <c r="I12277" s="9"/>
      <c r="L12277" s="9"/>
      <c r="O12277" s="9"/>
      <c r="P12277" s="9"/>
      <c r="R12277" s="9"/>
      <c r="U12277" s="9"/>
    </row>
    <row r="12278" spans="3:21">
      <c r="C12278" s="9"/>
      <c r="F12278" s="9"/>
      <c r="G12278" s="9"/>
      <c r="I12278" s="9"/>
      <c r="L12278" s="9"/>
      <c r="O12278" s="9"/>
      <c r="P12278" s="9"/>
      <c r="R12278" s="9"/>
      <c r="U12278" s="9"/>
    </row>
    <row r="12279" spans="3:21">
      <c r="C12279" s="9"/>
      <c r="F12279" s="9"/>
      <c r="G12279" s="9"/>
      <c r="I12279" s="9"/>
      <c r="L12279" s="9"/>
      <c r="O12279" s="9"/>
      <c r="P12279" s="9"/>
      <c r="R12279" s="9"/>
      <c r="U12279" s="9"/>
    </row>
    <row r="12280" spans="3:21">
      <c r="C12280" s="9"/>
      <c r="F12280" s="9"/>
      <c r="G12280" s="9"/>
      <c r="I12280" s="9"/>
      <c r="L12280" s="9"/>
      <c r="O12280" s="9"/>
      <c r="P12280" s="9"/>
      <c r="R12280" s="9"/>
      <c r="U12280" s="9"/>
    </row>
    <row r="12281" spans="3:21">
      <c r="C12281" s="9"/>
      <c r="F12281" s="9"/>
      <c r="G12281" s="9"/>
      <c r="I12281" s="9"/>
      <c r="L12281" s="9"/>
      <c r="O12281" s="9"/>
      <c r="P12281" s="9"/>
      <c r="R12281" s="9"/>
      <c r="U12281" s="9"/>
    </row>
    <row r="12282" spans="3:21">
      <c r="C12282" s="9"/>
      <c r="F12282" s="9"/>
      <c r="G12282" s="9"/>
      <c r="I12282" s="9"/>
      <c r="L12282" s="9"/>
      <c r="O12282" s="9"/>
      <c r="P12282" s="9"/>
      <c r="R12282" s="9"/>
      <c r="U12282" s="9"/>
    </row>
    <row r="12283" spans="3:21">
      <c r="C12283" s="9"/>
      <c r="F12283" s="9"/>
      <c r="G12283" s="9"/>
      <c r="I12283" s="9"/>
      <c r="L12283" s="9"/>
      <c r="O12283" s="9"/>
      <c r="P12283" s="9"/>
      <c r="R12283" s="9"/>
      <c r="U12283" s="9"/>
    </row>
    <row r="12284" spans="3:21">
      <c r="C12284" s="9"/>
      <c r="F12284" s="9"/>
      <c r="G12284" s="9"/>
      <c r="I12284" s="9"/>
      <c r="L12284" s="9"/>
      <c r="O12284" s="9"/>
      <c r="P12284" s="9"/>
      <c r="R12284" s="9"/>
      <c r="U12284" s="9"/>
    </row>
    <row r="12285" spans="3:21">
      <c r="C12285" s="9"/>
      <c r="F12285" s="9"/>
      <c r="G12285" s="9"/>
      <c r="I12285" s="9"/>
      <c r="L12285" s="9"/>
      <c r="O12285" s="9"/>
      <c r="P12285" s="9"/>
      <c r="R12285" s="9"/>
      <c r="U12285" s="9"/>
    </row>
    <row r="12286" spans="3:21">
      <c r="C12286" s="9"/>
      <c r="F12286" s="9"/>
      <c r="G12286" s="9"/>
      <c r="I12286" s="9"/>
      <c r="L12286" s="9"/>
      <c r="O12286" s="9"/>
      <c r="P12286" s="9"/>
      <c r="R12286" s="9"/>
      <c r="U12286" s="9"/>
    </row>
    <row r="12287" spans="3:21">
      <c r="C12287" s="9"/>
      <c r="F12287" s="9"/>
      <c r="G12287" s="9"/>
      <c r="I12287" s="9"/>
      <c r="L12287" s="9"/>
      <c r="O12287" s="9"/>
      <c r="P12287" s="9"/>
      <c r="R12287" s="9"/>
      <c r="U12287" s="9"/>
    </row>
    <row r="12288" spans="3:21">
      <c r="C12288" s="9"/>
      <c r="F12288" s="9"/>
      <c r="G12288" s="9"/>
      <c r="I12288" s="9"/>
      <c r="L12288" s="9"/>
      <c r="O12288" s="9"/>
      <c r="P12288" s="9"/>
      <c r="R12288" s="9"/>
      <c r="U12288" s="9"/>
    </row>
    <row r="12289" spans="3:21">
      <c r="C12289" s="9"/>
      <c r="F12289" s="9"/>
      <c r="G12289" s="9"/>
      <c r="I12289" s="9"/>
      <c r="L12289" s="9"/>
      <c r="O12289" s="9"/>
      <c r="P12289" s="9"/>
      <c r="R12289" s="9"/>
      <c r="U12289" s="9"/>
    </row>
    <row r="12290" spans="3:21">
      <c r="C12290" s="9"/>
      <c r="F12290" s="9"/>
      <c r="G12290" s="9"/>
      <c r="I12290" s="9"/>
      <c r="L12290" s="9"/>
      <c r="O12290" s="9"/>
      <c r="P12290" s="9"/>
      <c r="R12290" s="9"/>
      <c r="U12290" s="9"/>
    </row>
    <row r="12291" spans="3:21">
      <c r="C12291" s="9"/>
      <c r="F12291" s="9"/>
      <c r="G12291" s="9"/>
      <c r="I12291" s="9"/>
      <c r="L12291" s="9"/>
      <c r="O12291" s="9"/>
      <c r="P12291" s="9"/>
      <c r="R12291" s="9"/>
      <c r="U12291" s="9"/>
    </row>
    <row r="12292" spans="3:21">
      <c r="C12292" s="9"/>
      <c r="F12292" s="9"/>
      <c r="G12292" s="9"/>
      <c r="I12292" s="9"/>
      <c r="L12292" s="9"/>
      <c r="O12292" s="9"/>
      <c r="P12292" s="9"/>
      <c r="R12292" s="9"/>
      <c r="U12292" s="9"/>
    </row>
    <row r="12293" spans="3:21">
      <c r="C12293" s="9"/>
      <c r="F12293" s="9"/>
      <c r="G12293" s="9"/>
      <c r="I12293" s="9"/>
      <c r="L12293" s="9"/>
      <c r="O12293" s="9"/>
      <c r="P12293" s="9"/>
      <c r="R12293" s="9"/>
      <c r="U12293" s="9"/>
    </row>
    <row r="12294" spans="3:21">
      <c r="C12294" s="9"/>
      <c r="F12294" s="9"/>
      <c r="G12294" s="9"/>
      <c r="I12294" s="9"/>
      <c r="L12294" s="9"/>
      <c r="O12294" s="9"/>
      <c r="P12294" s="9"/>
      <c r="R12294" s="9"/>
      <c r="U12294" s="9"/>
    </row>
    <row r="12295" spans="3:21">
      <c r="C12295" s="9"/>
      <c r="F12295" s="9"/>
      <c r="G12295" s="9"/>
      <c r="I12295" s="9"/>
      <c r="L12295" s="9"/>
      <c r="O12295" s="9"/>
      <c r="P12295" s="9"/>
      <c r="R12295" s="9"/>
      <c r="U12295" s="9"/>
    </row>
    <row r="12296" spans="3:21">
      <c r="C12296" s="9"/>
      <c r="F12296" s="9"/>
      <c r="G12296" s="9"/>
      <c r="I12296" s="9"/>
      <c r="L12296" s="9"/>
      <c r="O12296" s="9"/>
      <c r="P12296" s="9"/>
      <c r="R12296" s="9"/>
      <c r="U12296" s="9"/>
    </row>
    <row r="12297" spans="3:21">
      <c r="C12297" s="9"/>
      <c r="F12297" s="9"/>
      <c r="G12297" s="9"/>
      <c r="I12297" s="9"/>
      <c r="L12297" s="9"/>
      <c r="O12297" s="9"/>
      <c r="P12297" s="9"/>
      <c r="R12297" s="9"/>
      <c r="U12297" s="9"/>
    </row>
    <row r="12298" spans="3:21">
      <c r="C12298" s="9"/>
      <c r="F12298" s="9"/>
      <c r="G12298" s="9"/>
      <c r="I12298" s="9"/>
      <c r="L12298" s="9"/>
      <c r="O12298" s="9"/>
      <c r="P12298" s="9"/>
      <c r="R12298" s="9"/>
      <c r="U12298" s="9"/>
    </row>
    <row r="12299" spans="3:21">
      <c r="C12299" s="9"/>
      <c r="F12299" s="9"/>
      <c r="G12299" s="9"/>
      <c r="I12299" s="9"/>
      <c r="L12299" s="9"/>
      <c r="O12299" s="9"/>
      <c r="P12299" s="9"/>
      <c r="R12299" s="9"/>
      <c r="U12299" s="9"/>
    </row>
    <row r="12300" spans="3:21">
      <c r="C12300" s="9"/>
      <c r="F12300" s="9"/>
      <c r="G12300" s="9"/>
      <c r="I12300" s="9"/>
      <c r="L12300" s="9"/>
      <c r="O12300" s="9"/>
      <c r="P12300" s="9"/>
      <c r="R12300" s="9"/>
      <c r="U12300" s="9"/>
    </row>
    <row r="12301" spans="3:21">
      <c r="C12301" s="9"/>
      <c r="F12301" s="9"/>
      <c r="G12301" s="9"/>
      <c r="I12301" s="9"/>
      <c r="L12301" s="9"/>
      <c r="O12301" s="9"/>
      <c r="P12301" s="9"/>
      <c r="R12301" s="9"/>
      <c r="U12301" s="9"/>
    </row>
    <row r="12302" spans="3:21">
      <c r="C12302" s="9"/>
      <c r="F12302" s="9"/>
      <c r="G12302" s="9"/>
      <c r="I12302" s="9"/>
      <c r="L12302" s="9"/>
      <c r="O12302" s="9"/>
      <c r="P12302" s="9"/>
      <c r="R12302" s="9"/>
      <c r="U12302" s="9"/>
    </row>
    <row r="12303" spans="3:21">
      <c r="C12303" s="9"/>
      <c r="F12303" s="9"/>
      <c r="G12303" s="9"/>
      <c r="I12303" s="9"/>
      <c r="L12303" s="9"/>
      <c r="O12303" s="9"/>
      <c r="P12303" s="9"/>
      <c r="R12303" s="9"/>
      <c r="U12303" s="9"/>
    </row>
    <row r="12304" spans="3:21">
      <c r="C12304" s="9"/>
      <c r="F12304" s="9"/>
      <c r="G12304" s="9"/>
      <c r="I12304" s="9"/>
      <c r="L12304" s="9"/>
      <c r="O12304" s="9"/>
      <c r="P12304" s="9"/>
      <c r="R12304" s="9"/>
      <c r="U12304" s="9"/>
    </row>
    <row r="12305" spans="3:21">
      <c r="C12305" s="9"/>
      <c r="F12305" s="9"/>
      <c r="G12305" s="9"/>
      <c r="I12305" s="9"/>
      <c r="L12305" s="9"/>
      <c r="O12305" s="9"/>
      <c r="P12305" s="9"/>
      <c r="R12305" s="9"/>
      <c r="U12305" s="9"/>
    </row>
    <row r="12306" spans="3:21">
      <c r="C12306" s="9"/>
      <c r="F12306" s="9"/>
      <c r="G12306" s="9"/>
      <c r="I12306" s="9"/>
      <c r="L12306" s="9"/>
      <c r="O12306" s="9"/>
      <c r="P12306" s="9"/>
      <c r="R12306" s="9"/>
      <c r="U12306" s="9"/>
    </row>
    <row r="12307" spans="3:21">
      <c r="C12307" s="9"/>
      <c r="F12307" s="9"/>
      <c r="G12307" s="9"/>
      <c r="I12307" s="9"/>
      <c r="L12307" s="9"/>
      <c r="O12307" s="9"/>
      <c r="P12307" s="9"/>
      <c r="R12307" s="9"/>
      <c r="U12307" s="9"/>
    </row>
    <row r="12308" spans="3:21">
      <c r="C12308" s="9"/>
      <c r="F12308" s="9"/>
      <c r="G12308" s="9"/>
      <c r="I12308" s="9"/>
      <c r="L12308" s="9"/>
      <c r="O12308" s="9"/>
      <c r="P12308" s="9"/>
      <c r="R12308" s="9"/>
      <c r="U12308" s="9"/>
    </row>
    <row r="12309" spans="3:21">
      <c r="C12309" s="9"/>
      <c r="F12309" s="9"/>
      <c r="G12309" s="9"/>
      <c r="I12309" s="9"/>
      <c r="L12309" s="9"/>
      <c r="O12309" s="9"/>
      <c r="P12309" s="9"/>
      <c r="R12309" s="9"/>
      <c r="U12309" s="9"/>
    </row>
    <row r="12310" spans="3:21">
      <c r="C12310" s="9"/>
      <c r="F12310" s="9"/>
      <c r="G12310" s="9"/>
      <c r="I12310" s="9"/>
      <c r="L12310" s="9"/>
      <c r="O12310" s="9"/>
      <c r="P12310" s="9"/>
      <c r="R12310" s="9"/>
      <c r="U12310" s="9"/>
    </row>
    <row r="12311" spans="3:21">
      <c r="C12311" s="9"/>
      <c r="F12311" s="9"/>
      <c r="G12311" s="9"/>
      <c r="I12311" s="9"/>
      <c r="L12311" s="9"/>
      <c r="O12311" s="9"/>
      <c r="P12311" s="9"/>
      <c r="R12311" s="9"/>
      <c r="U12311" s="9"/>
    </row>
    <row r="12312" spans="3:21">
      <c r="C12312" s="9"/>
      <c r="F12312" s="9"/>
      <c r="G12312" s="9"/>
      <c r="I12312" s="9"/>
      <c r="L12312" s="9"/>
      <c r="O12312" s="9"/>
      <c r="P12312" s="9"/>
      <c r="R12312" s="9"/>
      <c r="U12312" s="9"/>
    </row>
    <row r="12313" spans="3:21">
      <c r="C12313" s="9"/>
      <c r="F12313" s="9"/>
      <c r="G12313" s="9"/>
      <c r="I12313" s="9"/>
      <c r="L12313" s="9"/>
      <c r="O12313" s="9"/>
      <c r="P12313" s="9"/>
      <c r="R12313" s="9"/>
      <c r="U12313" s="9"/>
    </row>
    <row r="12314" spans="3:21">
      <c r="C12314" s="9"/>
      <c r="F12314" s="9"/>
      <c r="G12314" s="9"/>
      <c r="I12314" s="9"/>
      <c r="L12314" s="9"/>
      <c r="O12314" s="9"/>
      <c r="P12314" s="9"/>
      <c r="R12314" s="9"/>
      <c r="U12314" s="9"/>
    </row>
    <row r="12315" spans="3:21">
      <c r="C12315" s="9"/>
      <c r="F12315" s="9"/>
      <c r="G12315" s="9"/>
      <c r="I12315" s="9"/>
      <c r="L12315" s="9"/>
      <c r="O12315" s="9"/>
      <c r="P12315" s="9"/>
      <c r="R12315" s="9"/>
      <c r="U12315" s="9"/>
    </row>
    <row r="12316" spans="3:21">
      <c r="C12316" s="9"/>
      <c r="F12316" s="9"/>
      <c r="G12316" s="9"/>
      <c r="I12316" s="9"/>
      <c r="L12316" s="9"/>
      <c r="O12316" s="9"/>
      <c r="P12316" s="9"/>
      <c r="R12316" s="9"/>
      <c r="U12316" s="9"/>
    </row>
    <row r="12317" spans="3:21">
      <c r="C12317" s="9"/>
      <c r="F12317" s="9"/>
      <c r="G12317" s="9"/>
      <c r="I12317" s="9"/>
      <c r="L12317" s="9"/>
      <c r="O12317" s="9"/>
      <c r="P12317" s="9"/>
      <c r="R12317" s="9"/>
      <c r="U12317" s="9"/>
    </row>
    <row r="12318" spans="3:21">
      <c r="C12318" s="9"/>
      <c r="F12318" s="9"/>
      <c r="G12318" s="9"/>
      <c r="I12318" s="9"/>
      <c r="L12318" s="9"/>
      <c r="O12318" s="9"/>
      <c r="P12318" s="9"/>
      <c r="R12318" s="9"/>
      <c r="U12318" s="9"/>
    </row>
    <row r="12319" spans="3:21">
      <c r="C12319" s="9"/>
      <c r="F12319" s="9"/>
      <c r="G12319" s="9"/>
      <c r="I12319" s="9"/>
      <c r="L12319" s="9"/>
      <c r="O12319" s="9"/>
      <c r="P12319" s="9"/>
      <c r="R12319" s="9"/>
      <c r="U12319" s="9"/>
    </row>
    <row r="12320" spans="3:21">
      <c r="C12320" s="9"/>
      <c r="F12320" s="9"/>
      <c r="G12320" s="9"/>
      <c r="I12320" s="9"/>
      <c r="L12320" s="9"/>
      <c r="O12320" s="9"/>
      <c r="P12320" s="9"/>
      <c r="R12320" s="9"/>
      <c r="U12320" s="9"/>
    </row>
    <row r="12321" spans="3:21">
      <c r="C12321" s="9"/>
      <c r="F12321" s="9"/>
      <c r="G12321" s="9"/>
      <c r="I12321" s="9"/>
      <c r="L12321" s="9"/>
      <c r="O12321" s="9"/>
      <c r="P12321" s="9"/>
      <c r="R12321" s="9"/>
      <c r="U12321" s="9"/>
    </row>
    <row r="12322" spans="3:21">
      <c r="C12322" s="9"/>
      <c r="F12322" s="9"/>
      <c r="G12322" s="9"/>
      <c r="I12322" s="9"/>
      <c r="L12322" s="9"/>
      <c r="O12322" s="9"/>
      <c r="P12322" s="9"/>
      <c r="R12322" s="9"/>
      <c r="U12322" s="9"/>
    </row>
    <row r="12323" spans="3:21">
      <c r="C12323" s="9"/>
      <c r="F12323" s="9"/>
      <c r="G12323" s="9"/>
      <c r="I12323" s="9"/>
      <c r="L12323" s="9"/>
      <c r="O12323" s="9"/>
      <c r="P12323" s="9"/>
      <c r="R12323" s="9"/>
      <c r="U12323" s="9"/>
    </row>
    <row r="12324" spans="3:21">
      <c r="C12324" s="9"/>
      <c r="F12324" s="9"/>
      <c r="G12324" s="9"/>
      <c r="I12324" s="9"/>
      <c r="L12324" s="9"/>
      <c r="O12324" s="9"/>
      <c r="P12324" s="9"/>
      <c r="R12324" s="9"/>
      <c r="U12324" s="9"/>
    </row>
    <row r="12325" spans="3:21">
      <c r="C12325" s="9"/>
      <c r="F12325" s="9"/>
      <c r="G12325" s="9"/>
      <c r="I12325" s="9"/>
      <c r="L12325" s="9"/>
      <c r="O12325" s="9"/>
      <c r="P12325" s="9"/>
      <c r="R12325" s="9"/>
      <c r="U12325" s="9"/>
    </row>
    <row r="12326" spans="3:21">
      <c r="C12326" s="9"/>
      <c r="F12326" s="9"/>
      <c r="G12326" s="9"/>
      <c r="I12326" s="9"/>
      <c r="L12326" s="9"/>
      <c r="O12326" s="9"/>
      <c r="P12326" s="9"/>
      <c r="R12326" s="9"/>
      <c r="U12326" s="9"/>
    </row>
    <row r="12327" spans="3:21">
      <c r="C12327" s="9"/>
      <c r="F12327" s="9"/>
      <c r="G12327" s="9"/>
      <c r="I12327" s="9"/>
      <c r="L12327" s="9"/>
      <c r="O12327" s="9"/>
      <c r="P12327" s="9"/>
      <c r="R12327" s="9"/>
      <c r="U12327" s="9"/>
    </row>
    <row r="12328" spans="3:21">
      <c r="C12328" s="9"/>
      <c r="F12328" s="9"/>
      <c r="G12328" s="9"/>
      <c r="I12328" s="9"/>
      <c r="L12328" s="9"/>
      <c r="O12328" s="9"/>
      <c r="P12328" s="9"/>
      <c r="R12328" s="9"/>
      <c r="U12328" s="9"/>
    </row>
    <row r="12329" spans="3:21">
      <c r="C12329" s="9"/>
      <c r="F12329" s="9"/>
      <c r="G12329" s="9"/>
      <c r="I12329" s="9"/>
      <c r="L12329" s="9"/>
      <c r="O12329" s="9"/>
      <c r="P12329" s="9"/>
      <c r="R12329" s="9"/>
      <c r="U12329" s="9"/>
    </row>
    <row r="12330" spans="3:21">
      <c r="C12330" s="9"/>
      <c r="F12330" s="9"/>
      <c r="G12330" s="9"/>
      <c r="I12330" s="9"/>
      <c r="L12330" s="9"/>
      <c r="O12330" s="9"/>
      <c r="P12330" s="9"/>
      <c r="R12330" s="9"/>
      <c r="U12330" s="9"/>
    </row>
    <row r="12331" spans="3:21">
      <c r="C12331" s="9"/>
      <c r="F12331" s="9"/>
      <c r="G12331" s="9"/>
      <c r="I12331" s="9"/>
      <c r="L12331" s="9"/>
      <c r="O12331" s="9"/>
      <c r="P12331" s="9"/>
      <c r="R12331" s="9"/>
      <c r="U12331" s="9"/>
    </row>
    <row r="12332" spans="3:21">
      <c r="C12332" s="9"/>
      <c r="F12332" s="9"/>
      <c r="G12332" s="9"/>
      <c r="I12332" s="9"/>
      <c r="L12332" s="9"/>
      <c r="O12332" s="9"/>
      <c r="P12332" s="9"/>
      <c r="R12332" s="9"/>
      <c r="U12332" s="9"/>
    </row>
    <row r="12333" spans="3:21">
      <c r="C12333" s="9"/>
      <c r="F12333" s="9"/>
      <c r="G12333" s="9"/>
      <c r="I12333" s="9"/>
      <c r="L12333" s="9"/>
      <c r="O12333" s="9"/>
      <c r="P12333" s="9"/>
      <c r="R12333" s="9"/>
      <c r="U12333" s="9"/>
    </row>
    <row r="12334" spans="3:21">
      <c r="C12334" s="9"/>
      <c r="F12334" s="9"/>
      <c r="G12334" s="9"/>
      <c r="I12334" s="9"/>
      <c r="L12334" s="9"/>
      <c r="O12334" s="9"/>
      <c r="P12334" s="9"/>
      <c r="R12334" s="9"/>
      <c r="U12334" s="9"/>
    </row>
    <row r="12335" spans="3:21">
      <c r="C12335" s="9"/>
      <c r="F12335" s="9"/>
      <c r="G12335" s="9"/>
      <c r="I12335" s="9"/>
      <c r="L12335" s="9"/>
      <c r="O12335" s="9"/>
      <c r="P12335" s="9"/>
      <c r="R12335" s="9"/>
      <c r="U12335" s="9"/>
    </row>
    <row r="12336" spans="3:21">
      <c r="C12336" s="9"/>
      <c r="F12336" s="9"/>
      <c r="G12336" s="9"/>
      <c r="I12336" s="9"/>
      <c r="L12336" s="9"/>
      <c r="O12336" s="9"/>
      <c r="P12336" s="9"/>
      <c r="R12336" s="9"/>
      <c r="U12336" s="9"/>
    </row>
    <row r="12337" spans="3:21">
      <c r="C12337" s="9"/>
      <c r="F12337" s="9"/>
      <c r="G12337" s="9"/>
      <c r="I12337" s="9"/>
      <c r="L12337" s="9"/>
      <c r="O12337" s="9"/>
      <c r="P12337" s="9"/>
      <c r="R12337" s="9"/>
      <c r="U12337" s="9"/>
    </row>
    <row r="12338" spans="3:21">
      <c r="C12338" s="9"/>
      <c r="F12338" s="9"/>
      <c r="G12338" s="9"/>
      <c r="I12338" s="9"/>
      <c r="L12338" s="9"/>
      <c r="O12338" s="9"/>
      <c r="P12338" s="9"/>
      <c r="R12338" s="9"/>
      <c r="U12338" s="9"/>
    </row>
    <row r="12339" spans="3:21">
      <c r="C12339" s="9"/>
      <c r="F12339" s="9"/>
      <c r="G12339" s="9"/>
      <c r="I12339" s="9"/>
      <c r="L12339" s="9"/>
      <c r="O12339" s="9"/>
      <c r="P12339" s="9"/>
      <c r="R12339" s="9"/>
      <c r="U12339" s="9"/>
    </row>
    <row r="12340" spans="3:21">
      <c r="C12340" s="9"/>
      <c r="F12340" s="9"/>
      <c r="G12340" s="9"/>
      <c r="I12340" s="9"/>
      <c r="L12340" s="9"/>
      <c r="O12340" s="9"/>
      <c r="P12340" s="9"/>
      <c r="R12340" s="9"/>
      <c r="U12340" s="9"/>
    </row>
    <row r="12341" spans="3:21">
      <c r="C12341" s="9"/>
      <c r="F12341" s="9"/>
      <c r="G12341" s="9"/>
      <c r="I12341" s="9"/>
      <c r="L12341" s="9"/>
      <c r="O12341" s="9"/>
      <c r="P12341" s="9"/>
      <c r="R12341" s="9"/>
      <c r="U12341" s="9"/>
    </row>
    <row r="12342" spans="3:21">
      <c r="C12342" s="9"/>
      <c r="F12342" s="9"/>
      <c r="G12342" s="9"/>
      <c r="I12342" s="9"/>
      <c r="L12342" s="9"/>
      <c r="O12342" s="9"/>
      <c r="P12342" s="9"/>
      <c r="R12342" s="9"/>
      <c r="U12342" s="9"/>
    </row>
    <row r="12343" spans="3:21">
      <c r="C12343" s="9"/>
      <c r="F12343" s="9"/>
      <c r="G12343" s="9"/>
      <c r="I12343" s="9"/>
      <c r="L12343" s="9"/>
      <c r="O12343" s="9"/>
      <c r="P12343" s="9"/>
      <c r="R12343" s="9"/>
      <c r="U12343" s="9"/>
    </row>
    <row r="12344" spans="3:21">
      <c r="C12344" s="9"/>
      <c r="F12344" s="9"/>
      <c r="G12344" s="9"/>
      <c r="I12344" s="9"/>
      <c r="L12344" s="9"/>
      <c r="O12344" s="9"/>
      <c r="P12344" s="9"/>
      <c r="R12344" s="9"/>
      <c r="U12344" s="9"/>
    </row>
    <row r="12345" spans="3:21">
      <c r="C12345" s="9"/>
      <c r="F12345" s="9"/>
      <c r="G12345" s="9"/>
      <c r="I12345" s="9"/>
      <c r="L12345" s="9"/>
      <c r="O12345" s="9"/>
      <c r="P12345" s="9"/>
      <c r="R12345" s="9"/>
      <c r="U12345" s="9"/>
    </row>
    <row r="12346" spans="3:21">
      <c r="C12346" s="9"/>
      <c r="F12346" s="9"/>
      <c r="G12346" s="9"/>
      <c r="I12346" s="9"/>
      <c r="L12346" s="9"/>
      <c r="O12346" s="9"/>
      <c r="P12346" s="9"/>
      <c r="R12346" s="9"/>
      <c r="U12346" s="9"/>
    </row>
    <row r="12347" spans="3:21">
      <c r="C12347" s="9"/>
      <c r="F12347" s="9"/>
      <c r="G12347" s="9"/>
      <c r="I12347" s="9"/>
      <c r="L12347" s="9"/>
      <c r="O12347" s="9"/>
      <c r="P12347" s="9"/>
      <c r="R12347" s="9"/>
      <c r="U12347" s="9"/>
    </row>
    <row r="12348" spans="3:21">
      <c r="C12348" s="9"/>
      <c r="F12348" s="9"/>
      <c r="G12348" s="9"/>
      <c r="I12348" s="9"/>
      <c r="L12348" s="9"/>
      <c r="O12348" s="9"/>
      <c r="P12348" s="9"/>
      <c r="R12348" s="9"/>
      <c r="U12348" s="9"/>
    </row>
    <row r="12349" spans="3:21">
      <c r="C12349" s="9"/>
      <c r="F12349" s="9"/>
      <c r="G12349" s="9"/>
      <c r="I12349" s="9"/>
      <c r="L12349" s="9"/>
      <c r="O12349" s="9"/>
      <c r="P12349" s="9"/>
      <c r="R12349" s="9"/>
      <c r="U12349" s="9"/>
    </row>
    <row r="12350" spans="3:21">
      <c r="C12350" s="9"/>
      <c r="F12350" s="9"/>
      <c r="G12350" s="9"/>
      <c r="I12350" s="9"/>
      <c r="L12350" s="9"/>
      <c r="O12350" s="9"/>
      <c r="P12350" s="9"/>
      <c r="R12350" s="9"/>
      <c r="U12350" s="9"/>
    </row>
    <row r="12351" spans="3:21">
      <c r="C12351" s="9"/>
      <c r="F12351" s="9"/>
      <c r="G12351" s="9"/>
      <c r="I12351" s="9"/>
      <c r="L12351" s="9"/>
      <c r="O12351" s="9"/>
      <c r="P12351" s="9"/>
      <c r="R12351" s="9"/>
      <c r="U12351" s="9"/>
    </row>
    <row r="12352" spans="3:21">
      <c r="C12352" s="9"/>
      <c r="F12352" s="9"/>
      <c r="G12352" s="9"/>
      <c r="I12352" s="9"/>
      <c r="L12352" s="9"/>
      <c r="O12352" s="9"/>
      <c r="P12352" s="9"/>
      <c r="R12352" s="9"/>
      <c r="U12352" s="9"/>
    </row>
    <row r="12353" spans="3:21">
      <c r="C12353" s="9"/>
      <c r="F12353" s="9"/>
      <c r="G12353" s="9"/>
      <c r="I12353" s="9"/>
      <c r="L12353" s="9"/>
      <c r="O12353" s="9"/>
      <c r="P12353" s="9"/>
      <c r="R12353" s="9"/>
      <c r="U12353" s="9"/>
    </row>
    <row r="12354" spans="3:21">
      <c r="C12354" s="9"/>
      <c r="F12354" s="9"/>
      <c r="G12354" s="9"/>
      <c r="I12354" s="9"/>
      <c r="L12354" s="9"/>
      <c r="O12354" s="9"/>
      <c r="P12354" s="9"/>
      <c r="R12354" s="9"/>
      <c r="U12354" s="9"/>
    </row>
    <row r="12355" spans="3:21">
      <c r="C12355" s="9"/>
      <c r="F12355" s="9"/>
      <c r="G12355" s="9"/>
      <c r="I12355" s="9"/>
      <c r="L12355" s="9"/>
      <c r="O12355" s="9"/>
      <c r="P12355" s="9"/>
      <c r="R12355" s="9"/>
      <c r="U12355" s="9"/>
    </row>
    <row r="12356" spans="3:21">
      <c r="C12356" s="9"/>
      <c r="F12356" s="9"/>
      <c r="G12356" s="9"/>
      <c r="I12356" s="9"/>
      <c r="L12356" s="9"/>
      <c r="O12356" s="9"/>
      <c r="P12356" s="9"/>
      <c r="R12356" s="9"/>
      <c r="U12356" s="9"/>
    </row>
    <row r="12357" spans="3:21">
      <c r="C12357" s="9"/>
      <c r="F12357" s="9"/>
      <c r="G12357" s="9"/>
      <c r="I12357" s="9"/>
      <c r="L12357" s="9"/>
      <c r="O12357" s="9"/>
      <c r="P12357" s="9"/>
      <c r="R12357" s="9"/>
      <c r="U12357" s="9"/>
    </row>
    <row r="12358" spans="3:21">
      <c r="C12358" s="9"/>
      <c r="F12358" s="9"/>
      <c r="G12358" s="9"/>
      <c r="I12358" s="9"/>
      <c r="L12358" s="9"/>
      <c r="O12358" s="9"/>
      <c r="P12358" s="9"/>
      <c r="R12358" s="9"/>
      <c r="U12358" s="9"/>
    </row>
    <row r="12359" spans="3:21">
      <c r="C12359" s="9"/>
      <c r="F12359" s="9"/>
      <c r="G12359" s="9"/>
      <c r="I12359" s="9"/>
      <c r="L12359" s="9"/>
      <c r="O12359" s="9"/>
      <c r="P12359" s="9"/>
      <c r="R12359" s="9"/>
      <c r="U12359" s="9"/>
    </row>
    <row r="12360" spans="3:21">
      <c r="C12360" s="9"/>
      <c r="F12360" s="9"/>
      <c r="G12360" s="9"/>
      <c r="I12360" s="9"/>
      <c r="L12360" s="9"/>
      <c r="O12360" s="9"/>
      <c r="P12360" s="9"/>
      <c r="R12360" s="9"/>
      <c r="U12360" s="9"/>
    </row>
    <row r="12361" spans="3:21">
      <c r="C12361" s="9"/>
      <c r="F12361" s="9"/>
      <c r="G12361" s="9"/>
      <c r="I12361" s="9"/>
      <c r="L12361" s="9"/>
      <c r="O12361" s="9"/>
      <c r="P12361" s="9"/>
      <c r="R12361" s="9"/>
      <c r="U12361" s="9"/>
    </row>
    <row r="12362" spans="3:21">
      <c r="C12362" s="9"/>
      <c r="F12362" s="9"/>
      <c r="G12362" s="9"/>
      <c r="I12362" s="9"/>
      <c r="L12362" s="9"/>
      <c r="O12362" s="9"/>
      <c r="P12362" s="9"/>
      <c r="R12362" s="9"/>
      <c r="U12362" s="9"/>
    </row>
    <row r="12363" spans="3:21">
      <c r="C12363" s="9"/>
      <c r="F12363" s="9"/>
      <c r="G12363" s="9"/>
      <c r="I12363" s="9"/>
      <c r="L12363" s="9"/>
      <c r="O12363" s="9"/>
      <c r="P12363" s="9"/>
      <c r="R12363" s="9"/>
      <c r="U12363" s="9"/>
    </row>
    <row r="12364" spans="3:21">
      <c r="C12364" s="9"/>
      <c r="F12364" s="9"/>
      <c r="G12364" s="9"/>
      <c r="I12364" s="9"/>
      <c r="L12364" s="9"/>
      <c r="O12364" s="9"/>
      <c r="P12364" s="9"/>
      <c r="R12364" s="9"/>
      <c r="U12364" s="9"/>
    </row>
    <row r="12365" spans="3:21">
      <c r="C12365" s="9"/>
      <c r="F12365" s="9"/>
      <c r="G12365" s="9"/>
      <c r="I12365" s="9"/>
      <c r="L12365" s="9"/>
      <c r="O12365" s="9"/>
      <c r="P12365" s="9"/>
      <c r="R12365" s="9"/>
      <c r="U12365" s="9"/>
    </row>
    <row r="12366" spans="3:21">
      <c r="C12366" s="9"/>
      <c r="F12366" s="9"/>
      <c r="G12366" s="9"/>
      <c r="I12366" s="9"/>
      <c r="L12366" s="9"/>
      <c r="O12366" s="9"/>
      <c r="P12366" s="9"/>
      <c r="R12366" s="9"/>
      <c r="U12366" s="9"/>
    </row>
    <row r="12367" spans="3:21">
      <c r="C12367" s="9"/>
      <c r="F12367" s="9"/>
      <c r="G12367" s="9"/>
      <c r="I12367" s="9"/>
      <c r="L12367" s="9"/>
      <c r="O12367" s="9"/>
      <c r="P12367" s="9"/>
      <c r="R12367" s="9"/>
      <c r="U12367" s="9"/>
    </row>
    <row r="12368" spans="3:21">
      <c r="C12368" s="9"/>
      <c r="F12368" s="9"/>
      <c r="G12368" s="9"/>
      <c r="I12368" s="9"/>
      <c r="L12368" s="9"/>
      <c r="O12368" s="9"/>
      <c r="P12368" s="9"/>
      <c r="R12368" s="9"/>
      <c r="U12368" s="9"/>
    </row>
    <row r="12369" spans="3:21">
      <c r="C12369" s="9"/>
      <c r="F12369" s="9"/>
      <c r="G12369" s="9"/>
      <c r="I12369" s="9"/>
      <c r="L12369" s="9"/>
      <c r="O12369" s="9"/>
      <c r="P12369" s="9"/>
      <c r="R12369" s="9"/>
      <c r="U12369" s="9"/>
    </row>
    <row r="12370" spans="3:21">
      <c r="C12370" s="9"/>
      <c r="F12370" s="9"/>
      <c r="G12370" s="9"/>
      <c r="I12370" s="9"/>
      <c r="L12370" s="9"/>
      <c r="O12370" s="9"/>
      <c r="P12370" s="9"/>
      <c r="R12370" s="9"/>
      <c r="U12370" s="9"/>
    </row>
    <row r="12371" spans="3:21">
      <c r="C12371" s="9"/>
      <c r="F12371" s="9"/>
      <c r="G12371" s="9"/>
      <c r="I12371" s="9"/>
      <c r="L12371" s="9"/>
      <c r="O12371" s="9"/>
      <c r="P12371" s="9"/>
      <c r="R12371" s="9"/>
      <c r="U12371" s="9"/>
    </row>
    <row r="12372" spans="3:21">
      <c r="C12372" s="9"/>
      <c r="F12372" s="9"/>
      <c r="G12372" s="9"/>
      <c r="I12372" s="9"/>
      <c r="L12372" s="9"/>
      <c r="O12372" s="9"/>
      <c r="P12372" s="9"/>
      <c r="R12372" s="9"/>
      <c r="U12372" s="9"/>
    </row>
    <row r="12373" spans="3:21">
      <c r="C12373" s="9"/>
      <c r="F12373" s="9"/>
      <c r="G12373" s="9"/>
      <c r="I12373" s="9"/>
      <c r="L12373" s="9"/>
      <c r="O12373" s="9"/>
      <c r="P12373" s="9"/>
      <c r="R12373" s="9"/>
      <c r="U12373" s="9"/>
    </row>
    <row r="12374" spans="3:21">
      <c r="C12374" s="9"/>
      <c r="F12374" s="9"/>
      <c r="G12374" s="9"/>
      <c r="I12374" s="9"/>
      <c r="L12374" s="9"/>
      <c r="O12374" s="9"/>
      <c r="P12374" s="9"/>
      <c r="R12374" s="9"/>
      <c r="U12374" s="9"/>
    </row>
    <row r="12375" spans="3:21">
      <c r="C12375" s="9"/>
      <c r="F12375" s="9"/>
      <c r="G12375" s="9"/>
      <c r="I12375" s="9"/>
      <c r="L12375" s="9"/>
      <c r="O12375" s="9"/>
      <c r="P12375" s="9"/>
      <c r="R12375" s="9"/>
      <c r="U12375" s="9"/>
    </row>
    <row r="12376" spans="3:21">
      <c r="C12376" s="9"/>
      <c r="F12376" s="9"/>
      <c r="G12376" s="9"/>
      <c r="I12376" s="9"/>
      <c r="L12376" s="9"/>
      <c r="O12376" s="9"/>
      <c r="P12376" s="9"/>
      <c r="R12376" s="9"/>
      <c r="U12376" s="9"/>
    </row>
    <row r="12377" spans="3:21">
      <c r="C12377" s="9"/>
      <c r="F12377" s="9"/>
      <c r="G12377" s="9"/>
      <c r="I12377" s="9"/>
      <c r="L12377" s="9"/>
      <c r="O12377" s="9"/>
      <c r="P12377" s="9"/>
      <c r="R12377" s="9"/>
      <c r="U12377" s="9"/>
    </row>
    <row r="12378" spans="3:21">
      <c r="C12378" s="9"/>
      <c r="F12378" s="9"/>
      <c r="G12378" s="9"/>
      <c r="I12378" s="9"/>
      <c r="L12378" s="9"/>
      <c r="O12378" s="9"/>
      <c r="P12378" s="9"/>
      <c r="R12378" s="9"/>
      <c r="U12378" s="9"/>
    </row>
    <row r="12379" spans="3:21">
      <c r="C12379" s="9"/>
      <c r="F12379" s="9"/>
      <c r="G12379" s="9"/>
      <c r="I12379" s="9"/>
      <c r="L12379" s="9"/>
      <c r="O12379" s="9"/>
      <c r="P12379" s="9"/>
      <c r="R12379" s="9"/>
      <c r="U12379" s="9"/>
    </row>
    <row r="12380" spans="3:21">
      <c r="C12380" s="9"/>
      <c r="F12380" s="9"/>
      <c r="G12380" s="9"/>
      <c r="I12380" s="9"/>
      <c r="L12380" s="9"/>
      <c r="O12380" s="9"/>
      <c r="P12380" s="9"/>
      <c r="R12380" s="9"/>
      <c r="U12380" s="9"/>
    </row>
    <row r="12381" spans="3:21">
      <c r="C12381" s="9"/>
      <c r="F12381" s="9"/>
      <c r="G12381" s="9"/>
      <c r="I12381" s="9"/>
      <c r="L12381" s="9"/>
      <c r="O12381" s="9"/>
      <c r="P12381" s="9"/>
      <c r="R12381" s="9"/>
      <c r="U12381" s="9"/>
    </row>
    <row r="12382" spans="3:21">
      <c r="C12382" s="9"/>
      <c r="F12382" s="9"/>
      <c r="G12382" s="9"/>
      <c r="I12382" s="9"/>
      <c r="L12382" s="9"/>
      <c r="O12382" s="9"/>
      <c r="P12382" s="9"/>
      <c r="R12382" s="9"/>
      <c r="U12382" s="9"/>
    </row>
    <row r="12383" spans="3:21">
      <c r="C12383" s="9"/>
      <c r="F12383" s="9"/>
      <c r="G12383" s="9"/>
      <c r="I12383" s="9"/>
      <c r="L12383" s="9"/>
      <c r="O12383" s="9"/>
      <c r="P12383" s="9"/>
      <c r="R12383" s="9"/>
      <c r="U12383" s="9"/>
    </row>
    <row r="12384" spans="3:21">
      <c r="C12384" s="9"/>
      <c r="F12384" s="9"/>
      <c r="G12384" s="9"/>
      <c r="I12384" s="9"/>
      <c r="L12384" s="9"/>
      <c r="O12384" s="9"/>
      <c r="P12384" s="9"/>
      <c r="R12384" s="9"/>
      <c r="U12384" s="9"/>
    </row>
    <row r="12385" spans="3:21">
      <c r="C12385" s="9"/>
      <c r="F12385" s="9"/>
      <c r="G12385" s="9"/>
      <c r="I12385" s="9"/>
      <c r="L12385" s="9"/>
      <c r="O12385" s="9"/>
      <c r="P12385" s="9"/>
      <c r="R12385" s="9"/>
      <c r="U12385" s="9"/>
    </row>
    <row r="12386" spans="3:21">
      <c r="C12386" s="9"/>
      <c r="F12386" s="9"/>
      <c r="G12386" s="9"/>
      <c r="I12386" s="9"/>
      <c r="L12386" s="9"/>
      <c r="O12386" s="9"/>
      <c r="P12386" s="9"/>
      <c r="R12386" s="9"/>
      <c r="U12386" s="9"/>
    </row>
    <row r="12387" spans="3:21">
      <c r="C12387" s="9"/>
      <c r="F12387" s="9"/>
      <c r="G12387" s="9"/>
      <c r="I12387" s="9"/>
      <c r="L12387" s="9"/>
      <c r="O12387" s="9"/>
      <c r="P12387" s="9"/>
      <c r="R12387" s="9"/>
      <c r="U12387" s="9"/>
    </row>
    <row r="12388" spans="3:21">
      <c r="C12388" s="9"/>
      <c r="F12388" s="9"/>
      <c r="G12388" s="9"/>
      <c r="I12388" s="9"/>
      <c r="L12388" s="9"/>
      <c r="O12388" s="9"/>
      <c r="P12388" s="9"/>
      <c r="R12388" s="9"/>
      <c r="U12388" s="9"/>
    </row>
    <row r="12389" spans="3:21">
      <c r="C12389" s="9"/>
      <c r="F12389" s="9"/>
      <c r="G12389" s="9"/>
      <c r="I12389" s="9"/>
      <c r="L12389" s="9"/>
      <c r="O12389" s="9"/>
      <c r="P12389" s="9"/>
      <c r="R12389" s="9"/>
      <c r="U12389" s="9"/>
    </row>
    <row r="12390" spans="3:21">
      <c r="C12390" s="9"/>
      <c r="F12390" s="9"/>
      <c r="G12390" s="9"/>
      <c r="I12390" s="9"/>
      <c r="L12390" s="9"/>
      <c r="O12390" s="9"/>
      <c r="P12390" s="9"/>
      <c r="R12390" s="9"/>
      <c r="U12390" s="9"/>
    </row>
    <row r="12391" spans="3:21">
      <c r="C12391" s="9"/>
      <c r="F12391" s="9"/>
      <c r="G12391" s="9"/>
      <c r="I12391" s="9"/>
      <c r="L12391" s="9"/>
      <c r="O12391" s="9"/>
      <c r="P12391" s="9"/>
      <c r="R12391" s="9"/>
      <c r="U12391" s="9"/>
    </row>
    <row r="12392" spans="3:21">
      <c r="C12392" s="9"/>
      <c r="F12392" s="9"/>
      <c r="G12392" s="9"/>
      <c r="I12392" s="9"/>
      <c r="L12392" s="9"/>
      <c r="O12392" s="9"/>
      <c r="P12392" s="9"/>
      <c r="R12392" s="9"/>
      <c r="U12392" s="9"/>
    </row>
    <row r="12393" spans="3:21">
      <c r="C12393" s="9"/>
      <c r="F12393" s="9"/>
      <c r="G12393" s="9"/>
      <c r="I12393" s="9"/>
      <c r="L12393" s="9"/>
      <c r="O12393" s="9"/>
      <c r="P12393" s="9"/>
      <c r="R12393" s="9"/>
      <c r="U12393" s="9"/>
    </row>
    <row r="12394" spans="3:21">
      <c r="C12394" s="9"/>
      <c r="F12394" s="9"/>
      <c r="G12394" s="9"/>
      <c r="I12394" s="9"/>
      <c r="L12394" s="9"/>
      <c r="O12394" s="9"/>
      <c r="P12394" s="9"/>
      <c r="R12394" s="9"/>
      <c r="U12394" s="9"/>
    </row>
    <row r="12395" spans="3:21">
      <c r="C12395" s="9"/>
      <c r="F12395" s="9"/>
      <c r="G12395" s="9"/>
      <c r="I12395" s="9"/>
      <c r="L12395" s="9"/>
      <c r="O12395" s="9"/>
      <c r="P12395" s="9"/>
      <c r="R12395" s="9"/>
      <c r="U12395" s="9"/>
    </row>
    <row r="12396" spans="3:21">
      <c r="C12396" s="9"/>
      <c r="F12396" s="9"/>
      <c r="G12396" s="9"/>
      <c r="I12396" s="9"/>
      <c r="L12396" s="9"/>
      <c r="O12396" s="9"/>
      <c r="P12396" s="9"/>
      <c r="R12396" s="9"/>
      <c r="U12396" s="9"/>
    </row>
    <row r="12397" spans="3:21">
      <c r="C12397" s="9"/>
      <c r="F12397" s="9"/>
      <c r="G12397" s="9"/>
      <c r="I12397" s="9"/>
      <c r="L12397" s="9"/>
      <c r="O12397" s="9"/>
      <c r="P12397" s="9"/>
      <c r="R12397" s="9"/>
      <c r="U12397" s="9"/>
    </row>
    <row r="12398" spans="3:21">
      <c r="C12398" s="9"/>
      <c r="F12398" s="9"/>
      <c r="G12398" s="9"/>
      <c r="I12398" s="9"/>
      <c r="L12398" s="9"/>
      <c r="O12398" s="9"/>
      <c r="P12398" s="9"/>
      <c r="R12398" s="9"/>
      <c r="U12398" s="9"/>
    </row>
    <row r="12399" spans="3:21">
      <c r="C12399" s="9"/>
      <c r="F12399" s="9"/>
      <c r="G12399" s="9"/>
      <c r="I12399" s="9"/>
      <c r="L12399" s="9"/>
      <c r="O12399" s="9"/>
      <c r="P12399" s="9"/>
      <c r="R12399" s="9"/>
      <c r="U12399" s="9"/>
    </row>
    <row r="12400" spans="3:21">
      <c r="C12400" s="9"/>
      <c r="F12400" s="9"/>
      <c r="G12400" s="9"/>
      <c r="I12400" s="9"/>
      <c r="L12400" s="9"/>
      <c r="O12400" s="9"/>
      <c r="P12400" s="9"/>
      <c r="R12400" s="9"/>
      <c r="U12400" s="9"/>
    </row>
    <row r="12401" spans="3:21">
      <c r="C12401" s="9"/>
      <c r="F12401" s="9"/>
      <c r="G12401" s="9"/>
      <c r="I12401" s="9"/>
      <c r="L12401" s="9"/>
      <c r="O12401" s="9"/>
      <c r="P12401" s="9"/>
      <c r="R12401" s="9"/>
      <c r="U12401" s="9"/>
    </row>
    <row r="12402" spans="3:21">
      <c r="C12402" s="9"/>
      <c r="F12402" s="9"/>
      <c r="G12402" s="9"/>
      <c r="I12402" s="9"/>
      <c r="L12402" s="9"/>
      <c r="O12402" s="9"/>
      <c r="P12402" s="9"/>
      <c r="R12402" s="9"/>
      <c r="U12402" s="9"/>
    </row>
    <row r="12403" spans="3:21">
      <c r="C12403" s="9"/>
      <c r="F12403" s="9"/>
      <c r="G12403" s="9"/>
      <c r="I12403" s="9"/>
      <c r="L12403" s="9"/>
      <c r="O12403" s="9"/>
      <c r="P12403" s="9"/>
      <c r="R12403" s="9"/>
      <c r="U12403" s="9"/>
    </row>
    <row r="12404" spans="3:21">
      <c r="C12404" s="9"/>
      <c r="F12404" s="9"/>
      <c r="G12404" s="9"/>
      <c r="I12404" s="9"/>
      <c r="L12404" s="9"/>
      <c r="O12404" s="9"/>
      <c r="P12404" s="9"/>
      <c r="R12404" s="9"/>
      <c r="U12404" s="9"/>
    </row>
    <row r="12405" spans="3:21">
      <c r="C12405" s="9"/>
      <c r="F12405" s="9"/>
      <c r="G12405" s="9"/>
      <c r="I12405" s="9"/>
      <c r="L12405" s="9"/>
      <c r="O12405" s="9"/>
      <c r="P12405" s="9"/>
      <c r="R12405" s="9"/>
      <c r="U12405" s="9"/>
    </row>
    <row r="12406" spans="3:21">
      <c r="C12406" s="9"/>
      <c r="F12406" s="9"/>
      <c r="G12406" s="9"/>
      <c r="I12406" s="9"/>
      <c r="L12406" s="9"/>
      <c r="O12406" s="9"/>
      <c r="P12406" s="9"/>
      <c r="R12406" s="9"/>
      <c r="U12406" s="9"/>
    </row>
    <row r="12407" spans="3:21">
      <c r="C12407" s="9"/>
      <c r="F12407" s="9"/>
      <c r="G12407" s="9"/>
      <c r="I12407" s="9"/>
      <c r="L12407" s="9"/>
      <c r="O12407" s="9"/>
      <c r="P12407" s="9"/>
      <c r="R12407" s="9"/>
      <c r="U12407" s="9"/>
    </row>
    <row r="12408" spans="3:21">
      <c r="C12408" s="9"/>
      <c r="F12408" s="9"/>
      <c r="G12408" s="9"/>
      <c r="I12408" s="9"/>
      <c r="L12408" s="9"/>
      <c r="O12408" s="9"/>
      <c r="P12408" s="9"/>
      <c r="R12408" s="9"/>
      <c r="U12408" s="9"/>
    </row>
    <row r="12409" spans="3:21">
      <c r="C12409" s="9"/>
      <c r="F12409" s="9"/>
      <c r="G12409" s="9"/>
      <c r="I12409" s="9"/>
      <c r="L12409" s="9"/>
      <c r="O12409" s="9"/>
      <c r="P12409" s="9"/>
      <c r="R12409" s="9"/>
      <c r="U12409" s="9"/>
    </row>
    <row r="12410" spans="3:21">
      <c r="C12410" s="9"/>
      <c r="F12410" s="9"/>
      <c r="G12410" s="9"/>
      <c r="I12410" s="9"/>
      <c r="L12410" s="9"/>
      <c r="O12410" s="9"/>
      <c r="P12410" s="9"/>
      <c r="R12410" s="9"/>
      <c r="U12410" s="9"/>
    </row>
    <row r="12411" spans="3:21">
      <c r="C12411" s="9"/>
      <c r="F12411" s="9"/>
      <c r="G12411" s="9"/>
      <c r="I12411" s="9"/>
      <c r="L12411" s="9"/>
      <c r="O12411" s="9"/>
      <c r="P12411" s="9"/>
      <c r="R12411" s="9"/>
      <c r="U12411" s="9"/>
    </row>
    <row r="12412" spans="3:21">
      <c r="C12412" s="9"/>
      <c r="F12412" s="9"/>
      <c r="G12412" s="9"/>
      <c r="I12412" s="9"/>
      <c r="L12412" s="9"/>
      <c r="O12412" s="9"/>
      <c r="P12412" s="9"/>
      <c r="R12412" s="9"/>
      <c r="U12412" s="9"/>
    </row>
    <row r="12413" spans="3:21">
      <c r="C12413" s="9"/>
      <c r="F12413" s="9"/>
      <c r="G12413" s="9"/>
      <c r="I12413" s="9"/>
      <c r="L12413" s="9"/>
      <c r="O12413" s="9"/>
      <c r="P12413" s="9"/>
      <c r="R12413" s="9"/>
      <c r="U12413" s="9"/>
    </row>
    <row r="12414" spans="3:21">
      <c r="C12414" s="9"/>
      <c r="F12414" s="9"/>
      <c r="G12414" s="9"/>
      <c r="I12414" s="9"/>
      <c r="L12414" s="9"/>
      <c r="O12414" s="9"/>
      <c r="P12414" s="9"/>
      <c r="R12414" s="9"/>
      <c r="U12414" s="9"/>
    </row>
    <row r="12415" spans="3:21">
      <c r="C12415" s="9"/>
      <c r="F12415" s="9"/>
      <c r="G12415" s="9"/>
      <c r="I12415" s="9"/>
      <c r="L12415" s="9"/>
      <c r="O12415" s="9"/>
      <c r="P12415" s="9"/>
      <c r="R12415" s="9"/>
      <c r="U12415" s="9"/>
    </row>
    <row r="12416" spans="3:21">
      <c r="C12416" s="9"/>
      <c r="F12416" s="9"/>
      <c r="G12416" s="9"/>
      <c r="I12416" s="9"/>
      <c r="L12416" s="9"/>
      <c r="O12416" s="9"/>
      <c r="P12416" s="9"/>
      <c r="R12416" s="9"/>
      <c r="U12416" s="9"/>
    </row>
    <row r="12417" spans="3:21">
      <c r="C12417" s="9"/>
      <c r="F12417" s="9"/>
      <c r="G12417" s="9"/>
      <c r="I12417" s="9"/>
      <c r="L12417" s="9"/>
      <c r="O12417" s="9"/>
      <c r="P12417" s="9"/>
      <c r="R12417" s="9"/>
      <c r="U12417" s="9"/>
    </row>
    <row r="12418" spans="3:21">
      <c r="C12418" s="9"/>
      <c r="F12418" s="9"/>
      <c r="G12418" s="9"/>
      <c r="I12418" s="9"/>
      <c r="L12418" s="9"/>
      <c r="O12418" s="9"/>
      <c r="P12418" s="9"/>
      <c r="R12418" s="9"/>
      <c r="U12418" s="9"/>
    </row>
    <row r="12419" spans="3:21">
      <c r="C12419" s="9"/>
      <c r="F12419" s="9"/>
      <c r="G12419" s="9"/>
      <c r="I12419" s="9"/>
      <c r="L12419" s="9"/>
      <c r="O12419" s="9"/>
      <c r="P12419" s="9"/>
      <c r="R12419" s="9"/>
      <c r="U12419" s="9"/>
    </row>
    <row r="12420" spans="3:21">
      <c r="C12420" s="9"/>
      <c r="F12420" s="9"/>
      <c r="G12420" s="9"/>
      <c r="I12420" s="9"/>
      <c r="L12420" s="9"/>
      <c r="O12420" s="9"/>
      <c r="P12420" s="9"/>
      <c r="R12420" s="9"/>
      <c r="U12420" s="9"/>
    </row>
    <row r="12421" spans="3:21">
      <c r="C12421" s="9"/>
      <c r="F12421" s="9"/>
      <c r="G12421" s="9"/>
      <c r="I12421" s="9"/>
      <c r="L12421" s="9"/>
      <c r="O12421" s="9"/>
      <c r="P12421" s="9"/>
      <c r="R12421" s="9"/>
      <c r="U12421" s="9"/>
    </row>
    <row r="12422" spans="3:21">
      <c r="C12422" s="9"/>
      <c r="F12422" s="9"/>
      <c r="G12422" s="9"/>
      <c r="I12422" s="9"/>
      <c r="L12422" s="9"/>
      <c r="O12422" s="9"/>
      <c r="P12422" s="9"/>
      <c r="R12422" s="9"/>
      <c r="U12422" s="9"/>
    </row>
    <row r="12423" spans="3:21">
      <c r="C12423" s="9"/>
      <c r="F12423" s="9"/>
      <c r="G12423" s="9"/>
      <c r="I12423" s="9"/>
      <c r="L12423" s="9"/>
      <c r="O12423" s="9"/>
      <c r="P12423" s="9"/>
      <c r="R12423" s="9"/>
      <c r="U12423" s="9"/>
    </row>
    <row r="12424" spans="3:21">
      <c r="C12424" s="9"/>
      <c r="F12424" s="9"/>
      <c r="G12424" s="9"/>
      <c r="I12424" s="9"/>
      <c r="L12424" s="9"/>
      <c r="O12424" s="9"/>
      <c r="P12424" s="9"/>
      <c r="R12424" s="9"/>
      <c r="U12424" s="9"/>
    </row>
    <row r="12425" spans="3:21">
      <c r="C12425" s="9"/>
      <c r="F12425" s="9"/>
      <c r="G12425" s="9"/>
      <c r="I12425" s="9"/>
      <c r="L12425" s="9"/>
      <c r="O12425" s="9"/>
      <c r="P12425" s="9"/>
      <c r="R12425" s="9"/>
      <c r="U12425" s="9"/>
    </row>
    <row r="12426" spans="3:21">
      <c r="C12426" s="9"/>
      <c r="F12426" s="9"/>
      <c r="G12426" s="9"/>
      <c r="I12426" s="9"/>
      <c r="L12426" s="9"/>
      <c r="O12426" s="9"/>
      <c r="P12426" s="9"/>
      <c r="R12426" s="9"/>
      <c r="U12426" s="9"/>
    </row>
    <row r="12427" spans="3:21">
      <c r="C12427" s="9"/>
      <c r="F12427" s="9"/>
      <c r="G12427" s="9"/>
      <c r="I12427" s="9"/>
      <c r="L12427" s="9"/>
      <c r="O12427" s="9"/>
      <c r="P12427" s="9"/>
      <c r="R12427" s="9"/>
      <c r="U12427" s="9"/>
    </row>
    <row r="12428" spans="3:21">
      <c r="C12428" s="9"/>
      <c r="F12428" s="9"/>
      <c r="G12428" s="9"/>
      <c r="I12428" s="9"/>
      <c r="L12428" s="9"/>
      <c r="O12428" s="9"/>
      <c r="P12428" s="9"/>
      <c r="R12428" s="9"/>
      <c r="U12428" s="9"/>
    </row>
    <row r="12429" spans="3:21">
      <c r="C12429" s="9"/>
      <c r="F12429" s="9"/>
      <c r="G12429" s="9"/>
      <c r="I12429" s="9"/>
      <c r="L12429" s="9"/>
      <c r="O12429" s="9"/>
      <c r="P12429" s="9"/>
      <c r="R12429" s="9"/>
      <c r="U12429" s="9"/>
    </row>
    <row r="12430" spans="3:21">
      <c r="C12430" s="9"/>
      <c r="F12430" s="9"/>
      <c r="G12430" s="9"/>
      <c r="I12430" s="9"/>
      <c r="L12430" s="9"/>
      <c r="O12430" s="9"/>
      <c r="P12430" s="9"/>
      <c r="R12430" s="9"/>
      <c r="U12430" s="9"/>
    </row>
    <row r="12431" spans="3:21">
      <c r="C12431" s="9"/>
      <c r="F12431" s="9"/>
      <c r="G12431" s="9"/>
      <c r="I12431" s="9"/>
      <c r="L12431" s="9"/>
      <c r="O12431" s="9"/>
      <c r="P12431" s="9"/>
      <c r="R12431" s="9"/>
      <c r="U12431" s="9"/>
    </row>
    <row r="12432" spans="3:21">
      <c r="C12432" s="9"/>
      <c r="F12432" s="9"/>
      <c r="G12432" s="9"/>
      <c r="I12432" s="9"/>
      <c r="L12432" s="9"/>
      <c r="O12432" s="9"/>
      <c r="P12432" s="9"/>
      <c r="R12432" s="9"/>
      <c r="U12432" s="9"/>
    </row>
    <row r="12433" spans="3:21">
      <c r="C12433" s="9"/>
      <c r="F12433" s="9"/>
      <c r="G12433" s="9"/>
      <c r="I12433" s="9"/>
      <c r="L12433" s="9"/>
      <c r="O12433" s="9"/>
      <c r="P12433" s="9"/>
      <c r="R12433" s="9"/>
      <c r="U12433" s="9"/>
    </row>
    <row r="12434" spans="3:21">
      <c r="C12434" s="9"/>
      <c r="F12434" s="9"/>
      <c r="G12434" s="9"/>
      <c r="I12434" s="9"/>
      <c r="L12434" s="9"/>
      <c r="O12434" s="9"/>
      <c r="P12434" s="9"/>
      <c r="R12434" s="9"/>
      <c r="U12434" s="9"/>
    </row>
    <row r="12435" spans="3:21">
      <c r="C12435" s="9"/>
      <c r="F12435" s="9"/>
      <c r="G12435" s="9"/>
      <c r="I12435" s="9"/>
      <c r="L12435" s="9"/>
      <c r="O12435" s="9"/>
      <c r="P12435" s="9"/>
      <c r="R12435" s="9"/>
      <c r="U12435" s="9"/>
    </row>
    <row r="12436" spans="3:21">
      <c r="C12436" s="9"/>
      <c r="F12436" s="9"/>
      <c r="G12436" s="9"/>
      <c r="I12436" s="9"/>
      <c r="L12436" s="9"/>
      <c r="O12436" s="9"/>
      <c r="P12436" s="9"/>
      <c r="R12436" s="9"/>
      <c r="U12436" s="9"/>
    </row>
    <row r="12437" spans="3:21">
      <c r="C12437" s="9"/>
      <c r="F12437" s="9"/>
      <c r="G12437" s="9"/>
      <c r="I12437" s="9"/>
      <c r="L12437" s="9"/>
      <c r="O12437" s="9"/>
      <c r="P12437" s="9"/>
      <c r="R12437" s="9"/>
      <c r="U12437" s="9"/>
    </row>
    <row r="12438" spans="3:21">
      <c r="C12438" s="9"/>
      <c r="F12438" s="9"/>
      <c r="G12438" s="9"/>
      <c r="I12438" s="9"/>
      <c r="L12438" s="9"/>
      <c r="O12438" s="9"/>
      <c r="P12438" s="9"/>
      <c r="R12438" s="9"/>
      <c r="U12438" s="9"/>
    </row>
    <row r="12439" spans="3:21">
      <c r="C12439" s="9"/>
      <c r="F12439" s="9"/>
      <c r="G12439" s="9"/>
      <c r="I12439" s="9"/>
      <c r="L12439" s="9"/>
      <c r="O12439" s="9"/>
      <c r="P12439" s="9"/>
      <c r="R12439" s="9"/>
      <c r="U12439" s="9"/>
    </row>
    <row r="12440" spans="3:21">
      <c r="C12440" s="9"/>
      <c r="F12440" s="9"/>
      <c r="G12440" s="9"/>
      <c r="I12440" s="9"/>
      <c r="L12440" s="9"/>
      <c r="O12440" s="9"/>
      <c r="P12440" s="9"/>
      <c r="R12440" s="9"/>
      <c r="U12440" s="9"/>
    </row>
    <row r="12441" spans="3:21">
      <c r="C12441" s="9"/>
      <c r="F12441" s="9"/>
      <c r="G12441" s="9"/>
      <c r="I12441" s="9"/>
      <c r="L12441" s="9"/>
      <c r="O12441" s="9"/>
      <c r="P12441" s="9"/>
      <c r="R12441" s="9"/>
      <c r="U12441" s="9"/>
    </row>
    <row r="12442" spans="3:21">
      <c r="C12442" s="9"/>
      <c r="F12442" s="9"/>
      <c r="G12442" s="9"/>
      <c r="I12442" s="9"/>
      <c r="L12442" s="9"/>
      <c r="O12442" s="9"/>
      <c r="P12442" s="9"/>
      <c r="R12442" s="9"/>
      <c r="U12442" s="9"/>
    </row>
    <row r="12443" spans="3:21">
      <c r="C12443" s="9"/>
      <c r="F12443" s="9"/>
      <c r="G12443" s="9"/>
      <c r="I12443" s="9"/>
      <c r="L12443" s="9"/>
      <c r="O12443" s="9"/>
      <c r="P12443" s="9"/>
      <c r="R12443" s="9"/>
      <c r="U12443" s="9"/>
    </row>
    <row r="12444" spans="3:21">
      <c r="C12444" s="9"/>
      <c r="F12444" s="9"/>
      <c r="G12444" s="9"/>
      <c r="I12444" s="9"/>
      <c r="L12444" s="9"/>
      <c r="O12444" s="9"/>
      <c r="P12444" s="9"/>
      <c r="R12444" s="9"/>
      <c r="U12444" s="9"/>
    </row>
    <row r="12445" spans="3:21">
      <c r="C12445" s="9"/>
      <c r="F12445" s="9"/>
      <c r="G12445" s="9"/>
      <c r="I12445" s="9"/>
      <c r="L12445" s="9"/>
      <c r="O12445" s="9"/>
      <c r="P12445" s="9"/>
      <c r="R12445" s="9"/>
      <c r="U12445" s="9"/>
    </row>
    <row r="12446" spans="3:21">
      <c r="C12446" s="9"/>
      <c r="F12446" s="9"/>
      <c r="G12446" s="9"/>
      <c r="I12446" s="9"/>
      <c r="L12446" s="9"/>
      <c r="O12446" s="9"/>
      <c r="P12446" s="9"/>
      <c r="R12446" s="9"/>
      <c r="U12446" s="9"/>
    </row>
    <row r="12447" spans="3:21">
      <c r="C12447" s="9"/>
      <c r="F12447" s="9"/>
      <c r="G12447" s="9"/>
      <c r="I12447" s="9"/>
      <c r="L12447" s="9"/>
      <c r="O12447" s="9"/>
      <c r="P12447" s="9"/>
      <c r="R12447" s="9"/>
      <c r="U12447" s="9"/>
    </row>
    <row r="12448" spans="3:21">
      <c r="C12448" s="9"/>
      <c r="F12448" s="9"/>
      <c r="G12448" s="9"/>
      <c r="I12448" s="9"/>
      <c r="L12448" s="9"/>
      <c r="O12448" s="9"/>
      <c r="P12448" s="9"/>
      <c r="R12448" s="9"/>
      <c r="U12448" s="9"/>
    </row>
    <row r="12449" spans="3:21">
      <c r="C12449" s="9"/>
      <c r="F12449" s="9"/>
      <c r="G12449" s="9"/>
      <c r="I12449" s="9"/>
      <c r="L12449" s="9"/>
      <c r="O12449" s="9"/>
      <c r="P12449" s="9"/>
      <c r="R12449" s="9"/>
      <c r="U12449" s="9"/>
    </row>
    <row r="12450" spans="3:21">
      <c r="C12450" s="9"/>
      <c r="F12450" s="9"/>
      <c r="G12450" s="9"/>
      <c r="I12450" s="9"/>
      <c r="L12450" s="9"/>
      <c r="O12450" s="9"/>
      <c r="P12450" s="9"/>
      <c r="R12450" s="9"/>
      <c r="U12450" s="9"/>
    </row>
    <row r="12451" spans="3:21">
      <c r="C12451" s="9"/>
      <c r="F12451" s="9"/>
      <c r="G12451" s="9"/>
      <c r="I12451" s="9"/>
      <c r="L12451" s="9"/>
      <c r="O12451" s="9"/>
      <c r="P12451" s="9"/>
      <c r="R12451" s="9"/>
      <c r="U12451" s="9"/>
    </row>
    <row r="12452" spans="3:21">
      <c r="C12452" s="9"/>
      <c r="F12452" s="9"/>
      <c r="G12452" s="9"/>
      <c r="I12452" s="9"/>
      <c r="L12452" s="9"/>
      <c r="O12452" s="9"/>
      <c r="P12452" s="9"/>
      <c r="R12452" s="9"/>
      <c r="U12452" s="9"/>
    </row>
    <row r="12453" spans="3:21">
      <c r="C12453" s="9"/>
      <c r="F12453" s="9"/>
      <c r="G12453" s="9"/>
      <c r="I12453" s="9"/>
      <c r="L12453" s="9"/>
      <c r="O12453" s="9"/>
      <c r="P12453" s="9"/>
      <c r="R12453" s="9"/>
      <c r="U12453" s="9"/>
    </row>
    <row r="12454" spans="3:21">
      <c r="C12454" s="9"/>
      <c r="F12454" s="9"/>
      <c r="G12454" s="9"/>
      <c r="I12454" s="9"/>
      <c r="L12454" s="9"/>
      <c r="O12454" s="9"/>
      <c r="P12454" s="9"/>
      <c r="R12454" s="9"/>
      <c r="U12454" s="9"/>
    </row>
    <row r="12455" spans="3:21">
      <c r="C12455" s="9"/>
      <c r="F12455" s="9"/>
      <c r="G12455" s="9"/>
      <c r="I12455" s="9"/>
      <c r="L12455" s="9"/>
      <c r="O12455" s="9"/>
      <c r="P12455" s="9"/>
      <c r="R12455" s="9"/>
      <c r="U12455" s="9"/>
    </row>
    <row r="12456" spans="3:21">
      <c r="C12456" s="9"/>
      <c r="F12456" s="9"/>
      <c r="G12456" s="9"/>
      <c r="I12456" s="9"/>
      <c r="L12456" s="9"/>
      <c r="O12456" s="9"/>
      <c r="P12456" s="9"/>
      <c r="R12456" s="9"/>
      <c r="U12456" s="9"/>
    </row>
    <row r="12457" spans="3:21">
      <c r="C12457" s="9"/>
      <c r="F12457" s="9"/>
      <c r="G12457" s="9"/>
      <c r="I12457" s="9"/>
      <c r="L12457" s="9"/>
      <c r="O12457" s="9"/>
      <c r="P12457" s="9"/>
      <c r="R12457" s="9"/>
      <c r="U12457" s="9"/>
    </row>
    <row r="12458" spans="3:21">
      <c r="C12458" s="9"/>
      <c r="F12458" s="9"/>
      <c r="G12458" s="9"/>
      <c r="I12458" s="9"/>
      <c r="L12458" s="9"/>
      <c r="O12458" s="9"/>
      <c r="P12458" s="9"/>
      <c r="R12458" s="9"/>
      <c r="U12458" s="9"/>
    </row>
    <row r="12459" spans="3:21">
      <c r="C12459" s="9"/>
      <c r="F12459" s="9"/>
      <c r="G12459" s="9"/>
      <c r="I12459" s="9"/>
      <c r="L12459" s="9"/>
      <c r="O12459" s="9"/>
      <c r="P12459" s="9"/>
      <c r="R12459" s="9"/>
      <c r="U12459" s="9"/>
    </row>
    <row r="12460" spans="3:21">
      <c r="C12460" s="9"/>
      <c r="F12460" s="9"/>
      <c r="G12460" s="9"/>
      <c r="I12460" s="9"/>
      <c r="L12460" s="9"/>
      <c r="O12460" s="9"/>
      <c r="P12460" s="9"/>
      <c r="R12460" s="9"/>
      <c r="U12460" s="9"/>
    </row>
    <row r="12461" spans="3:21">
      <c r="C12461" s="9"/>
      <c r="F12461" s="9"/>
      <c r="G12461" s="9"/>
      <c r="I12461" s="9"/>
      <c r="L12461" s="9"/>
      <c r="O12461" s="9"/>
      <c r="P12461" s="9"/>
      <c r="R12461" s="9"/>
      <c r="U12461" s="9"/>
    </row>
    <row r="12462" spans="3:21">
      <c r="C12462" s="9"/>
      <c r="F12462" s="9"/>
      <c r="G12462" s="9"/>
      <c r="I12462" s="9"/>
      <c r="L12462" s="9"/>
      <c r="O12462" s="9"/>
      <c r="P12462" s="9"/>
      <c r="R12462" s="9"/>
      <c r="U12462" s="9"/>
    </row>
    <row r="12463" spans="3:21">
      <c r="C12463" s="9"/>
      <c r="F12463" s="9"/>
      <c r="G12463" s="9"/>
      <c r="I12463" s="9"/>
      <c r="L12463" s="9"/>
      <c r="O12463" s="9"/>
      <c r="P12463" s="9"/>
      <c r="R12463" s="9"/>
      <c r="U12463" s="9"/>
    </row>
    <row r="12464" spans="3:21">
      <c r="C12464" s="9"/>
      <c r="F12464" s="9"/>
      <c r="G12464" s="9"/>
      <c r="I12464" s="9"/>
      <c r="L12464" s="9"/>
      <c r="O12464" s="9"/>
      <c r="P12464" s="9"/>
      <c r="R12464" s="9"/>
      <c r="U12464" s="9"/>
    </row>
    <row r="12465" spans="3:21">
      <c r="C12465" s="9"/>
      <c r="F12465" s="9"/>
      <c r="G12465" s="9"/>
      <c r="I12465" s="9"/>
      <c r="L12465" s="9"/>
      <c r="O12465" s="9"/>
      <c r="P12465" s="9"/>
      <c r="R12465" s="9"/>
      <c r="U12465" s="9"/>
    </row>
    <row r="12466" spans="3:21">
      <c r="C12466" s="9"/>
      <c r="F12466" s="9"/>
      <c r="G12466" s="9"/>
      <c r="I12466" s="9"/>
      <c r="L12466" s="9"/>
      <c r="O12466" s="9"/>
      <c r="P12466" s="9"/>
      <c r="R12466" s="9"/>
      <c r="U12466" s="9"/>
    </row>
    <row r="12467" spans="3:21">
      <c r="C12467" s="9"/>
      <c r="F12467" s="9"/>
      <c r="G12467" s="9"/>
      <c r="I12467" s="9"/>
      <c r="L12467" s="9"/>
      <c r="O12467" s="9"/>
      <c r="P12467" s="9"/>
      <c r="R12467" s="9"/>
      <c r="U12467" s="9"/>
    </row>
    <row r="12468" spans="3:21">
      <c r="C12468" s="9"/>
      <c r="F12468" s="9"/>
      <c r="G12468" s="9"/>
      <c r="I12468" s="9"/>
      <c r="L12468" s="9"/>
      <c r="O12468" s="9"/>
      <c r="P12468" s="9"/>
      <c r="R12468" s="9"/>
      <c r="U12468" s="9"/>
    </row>
    <row r="12469" spans="3:21">
      <c r="C12469" s="9"/>
      <c r="F12469" s="9"/>
      <c r="G12469" s="9"/>
      <c r="I12469" s="9"/>
      <c r="L12469" s="9"/>
      <c r="O12469" s="9"/>
      <c r="P12469" s="9"/>
      <c r="R12469" s="9"/>
      <c r="U12469" s="9"/>
    </row>
    <row r="12470" spans="3:21">
      <c r="C12470" s="9"/>
      <c r="F12470" s="9"/>
      <c r="G12470" s="9"/>
      <c r="I12470" s="9"/>
      <c r="L12470" s="9"/>
      <c r="O12470" s="9"/>
      <c r="P12470" s="9"/>
      <c r="R12470" s="9"/>
      <c r="U12470" s="9"/>
    </row>
    <row r="12471" spans="3:21">
      <c r="C12471" s="9"/>
      <c r="F12471" s="9"/>
      <c r="G12471" s="9"/>
      <c r="I12471" s="9"/>
      <c r="L12471" s="9"/>
      <c r="O12471" s="9"/>
      <c r="P12471" s="9"/>
      <c r="R12471" s="9"/>
      <c r="U12471" s="9"/>
    </row>
    <row r="12472" spans="3:21">
      <c r="C12472" s="9"/>
      <c r="F12472" s="9"/>
      <c r="G12472" s="9"/>
      <c r="I12472" s="9"/>
      <c r="L12472" s="9"/>
      <c r="O12472" s="9"/>
      <c r="P12472" s="9"/>
      <c r="R12472" s="9"/>
      <c r="U12472" s="9"/>
    </row>
    <row r="12473" spans="3:21">
      <c r="C12473" s="9"/>
      <c r="F12473" s="9"/>
      <c r="G12473" s="9"/>
      <c r="I12473" s="9"/>
      <c r="L12473" s="9"/>
      <c r="O12473" s="9"/>
      <c r="P12473" s="9"/>
      <c r="R12473" s="9"/>
      <c r="U12473" s="9"/>
    </row>
    <row r="12474" spans="3:21">
      <c r="C12474" s="9"/>
      <c r="F12474" s="9"/>
      <c r="G12474" s="9"/>
      <c r="I12474" s="9"/>
      <c r="L12474" s="9"/>
      <c r="O12474" s="9"/>
      <c r="P12474" s="9"/>
      <c r="R12474" s="9"/>
      <c r="U12474" s="9"/>
    </row>
    <row r="12475" spans="3:21">
      <c r="C12475" s="9"/>
      <c r="F12475" s="9"/>
      <c r="G12475" s="9"/>
      <c r="I12475" s="9"/>
      <c r="L12475" s="9"/>
      <c r="O12475" s="9"/>
      <c r="P12475" s="9"/>
      <c r="R12475" s="9"/>
      <c r="U12475" s="9"/>
    </row>
    <row r="12476" spans="3:21">
      <c r="C12476" s="9"/>
      <c r="F12476" s="9"/>
      <c r="G12476" s="9"/>
      <c r="I12476" s="9"/>
      <c r="L12476" s="9"/>
      <c r="O12476" s="9"/>
      <c r="P12476" s="9"/>
      <c r="R12476" s="9"/>
      <c r="U12476" s="9"/>
    </row>
    <row r="12477" spans="3:21">
      <c r="C12477" s="9"/>
      <c r="F12477" s="9"/>
      <c r="G12477" s="9"/>
      <c r="I12477" s="9"/>
      <c r="L12477" s="9"/>
      <c r="O12477" s="9"/>
      <c r="P12477" s="9"/>
      <c r="R12477" s="9"/>
      <c r="U12477" s="9"/>
    </row>
    <row r="12478" spans="3:21">
      <c r="C12478" s="9"/>
      <c r="F12478" s="9"/>
      <c r="G12478" s="9"/>
      <c r="I12478" s="9"/>
      <c r="L12478" s="9"/>
      <c r="O12478" s="9"/>
      <c r="P12478" s="9"/>
      <c r="R12478" s="9"/>
      <c r="U12478" s="9"/>
    </row>
    <row r="12479" spans="3:21">
      <c r="C12479" s="9"/>
      <c r="F12479" s="9"/>
      <c r="G12479" s="9"/>
      <c r="I12479" s="9"/>
      <c r="L12479" s="9"/>
      <c r="O12479" s="9"/>
      <c r="P12479" s="9"/>
      <c r="R12479" s="9"/>
      <c r="U12479" s="9"/>
    </row>
    <row r="12480" spans="3:21">
      <c r="C12480" s="9"/>
      <c r="F12480" s="9"/>
      <c r="G12480" s="9"/>
      <c r="I12480" s="9"/>
      <c r="L12480" s="9"/>
      <c r="O12480" s="9"/>
      <c r="P12480" s="9"/>
      <c r="R12480" s="9"/>
      <c r="U12480" s="9"/>
    </row>
    <row r="12481" spans="3:21">
      <c r="C12481" s="9"/>
      <c r="F12481" s="9"/>
      <c r="G12481" s="9"/>
      <c r="I12481" s="9"/>
      <c r="L12481" s="9"/>
      <c r="O12481" s="9"/>
      <c r="P12481" s="9"/>
      <c r="R12481" s="9"/>
      <c r="U12481" s="9"/>
    </row>
    <row r="12482" spans="3:21">
      <c r="C12482" s="9"/>
      <c r="F12482" s="9"/>
      <c r="G12482" s="9"/>
      <c r="I12482" s="9"/>
      <c r="L12482" s="9"/>
      <c r="O12482" s="9"/>
      <c r="P12482" s="9"/>
      <c r="R12482" s="9"/>
      <c r="U12482" s="9"/>
    </row>
    <row r="12483" spans="3:21">
      <c r="C12483" s="9"/>
      <c r="F12483" s="9"/>
      <c r="G12483" s="9"/>
      <c r="I12483" s="9"/>
      <c r="L12483" s="9"/>
      <c r="O12483" s="9"/>
      <c r="P12483" s="9"/>
      <c r="R12483" s="9"/>
      <c r="U12483" s="9"/>
    </row>
    <row r="12484" spans="3:21">
      <c r="C12484" s="9"/>
      <c r="F12484" s="9"/>
      <c r="G12484" s="9"/>
      <c r="I12484" s="9"/>
      <c r="L12484" s="9"/>
      <c r="O12484" s="9"/>
      <c r="P12484" s="9"/>
      <c r="R12484" s="9"/>
      <c r="U12484" s="9"/>
    </row>
    <row r="12485" spans="3:21">
      <c r="C12485" s="9"/>
      <c r="F12485" s="9"/>
      <c r="G12485" s="9"/>
      <c r="I12485" s="9"/>
      <c r="L12485" s="9"/>
      <c r="O12485" s="9"/>
      <c r="P12485" s="9"/>
      <c r="R12485" s="9"/>
      <c r="U12485" s="9"/>
    </row>
    <row r="12486" spans="3:21">
      <c r="C12486" s="9"/>
      <c r="F12486" s="9"/>
      <c r="G12486" s="9"/>
      <c r="I12486" s="9"/>
      <c r="L12486" s="9"/>
      <c r="O12486" s="9"/>
      <c r="P12486" s="9"/>
      <c r="R12486" s="9"/>
      <c r="U12486" s="9"/>
    </row>
    <row r="12487" spans="3:21">
      <c r="C12487" s="9"/>
      <c r="F12487" s="9"/>
      <c r="G12487" s="9"/>
      <c r="I12487" s="9"/>
      <c r="L12487" s="9"/>
      <c r="O12487" s="9"/>
      <c r="P12487" s="9"/>
      <c r="R12487" s="9"/>
      <c r="U12487" s="9"/>
    </row>
    <row r="12488" spans="3:21">
      <c r="C12488" s="9"/>
      <c r="F12488" s="9"/>
      <c r="G12488" s="9"/>
      <c r="I12488" s="9"/>
      <c r="L12488" s="9"/>
      <c r="O12488" s="9"/>
      <c r="P12488" s="9"/>
      <c r="R12488" s="9"/>
      <c r="U12488" s="9"/>
    </row>
    <row r="12489" spans="3:21">
      <c r="C12489" s="9"/>
      <c r="F12489" s="9"/>
      <c r="G12489" s="9"/>
      <c r="I12489" s="9"/>
      <c r="L12489" s="9"/>
      <c r="O12489" s="9"/>
      <c r="P12489" s="9"/>
      <c r="R12489" s="9"/>
      <c r="U12489" s="9"/>
    </row>
    <row r="12490" spans="3:21">
      <c r="C12490" s="9"/>
      <c r="F12490" s="9"/>
      <c r="G12490" s="9"/>
      <c r="I12490" s="9"/>
      <c r="L12490" s="9"/>
      <c r="O12490" s="9"/>
      <c r="P12490" s="9"/>
      <c r="R12490" s="9"/>
      <c r="U12490" s="9"/>
    </row>
    <row r="12491" spans="3:21">
      <c r="C12491" s="9"/>
      <c r="F12491" s="9"/>
      <c r="G12491" s="9"/>
      <c r="I12491" s="9"/>
      <c r="L12491" s="9"/>
      <c r="O12491" s="9"/>
      <c r="P12491" s="9"/>
      <c r="R12491" s="9"/>
      <c r="U12491" s="9"/>
    </row>
    <row r="12492" spans="3:21">
      <c r="C12492" s="9"/>
      <c r="F12492" s="9"/>
      <c r="G12492" s="9"/>
      <c r="I12492" s="9"/>
      <c r="L12492" s="9"/>
      <c r="O12492" s="9"/>
      <c r="P12492" s="9"/>
      <c r="R12492" s="9"/>
      <c r="U12492" s="9"/>
    </row>
    <row r="12493" spans="3:21">
      <c r="C12493" s="9"/>
      <c r="F12493" s="9"/>
      <c r="G12493" s="9"/>
      <c r="I12493" s="9"/>
      <c r="L12493" s="9"/>
      <c r="O12493" s="9"/>
      <c r="P12493" s="9"/>
      <c r="R12493" s="9"/>
      <c r="U12493" s="9"/>
    </row>
    <row r="12494" spans="3:21">
      <c r="C12494" s="9"/>
      <c r="F12494" s="9"/>
      <c r="G12494" s="9"/>
      <c r="I12494" s="9"/>
      <c r="L12494" s="9"/>
      <c r="O12494" s="9"/>
      <c r="P12494" s="9"/>
      <c r="R12494" s="9"/>
      <c r="U12494" s="9"/>
    </row>
    <row r="12495" spans="3:21">
      <c r="C12495" s="9"/>
      <c r="F12495" s="9"/>
      <c r="G12495" s="9"/>
      <c r="I12495" s="9"/>
      <c r="L12495" s="9"/>
      <c r="O12495" s="9"/>
      <c r="P12495" s="9"/>
      <c r="R12495" s="9"/>
      <c r="U12495" s="9"/>
    </row>
    <row r="12496" spans="3:21">
      <c r="C12496" s="9"/>
      <c r="F12496" s="9"/>
      <c r="G12496" s="9"/>
      <c r="I12496" s="9"/>
      <c r="L12496" s="9"/>
      <c r="O12496" s="9"/>
      <c r="P12496" s="9"/>
      <c r="R12496" s="9"/>
      <c r="U12496" s="9"/>
    </row>
    <row r="12497" spans="3:21">
      <c r="C12497" s="9"/>
      <c r="F12497" s="9"/>
      <c r="G12497" s="9"/>
      <c r="I12497" s="9"/>
      <c r="L12497" s="9"/>
      <c r="O12497" s="9"/>
      <c r="P12497" s="9"/>
      <c r="R12497" s="9"/>
      <c r="U12497" s="9"/>
    </row>
    <row r="12498" spans="3:21">
      <c r="C12498" s="9"/>
      <c r="F12498" s="9"/>
      <c r="G12498" s="9"/>
      <c r="I12498" s="9"/>
      <c r="L12498" s="9"/>
      <c r="O12498" s="9"/>
      <c r="P12498" s="9"/>
      <c r="R12498" s="9"/>
      <c r="U12498" s="9"/>
    </row>
    <row r="12499" spans="3:21">
      <c r="C12499" s="9"/>
      <c r="F12499" s="9"/>
      <c r="G12499" s="9"/>
      <c r="I12499" s="9"/>
      <c r="L12499" s="9"/>
      <c r="O12499" s="9"/>
      <c r="P12499" s="9"/>
      <c r="R12499" s="9"/>
      <c r="U12499" s="9"/>
    </row>
    <row r="12500" spans="3:21">
      <c r="C12500" s="9"/>
      <c r="F12500" s="9"/>
      <c r="G12500" s="9"/>
      <c r="I12500" s="9"/>
      <c r="L12500" s="9"/>
      <c r="O12500" s="9"/>
      <c r="P12500" s="9"/>
      <c r="R12500" s="9"/>
      <c r="U12500" s="9"/>
    </row>
    <row r="12501" spans="3:21">
      <c r="C12501" s="9"/>
      <c r="F12501" s="9"/>
      <c r="G12501" s="9"/>
      <c r="I12501" s="9"/>
      <c r="L12501" s="9"/>
      <c r="O12501" s="9"/>
      <c r="P12501" s="9"/>
      <c r="R12501" s="9"/>
      <c r="U12501" s="9"/>
    </row>
    <row r="12502" spans="3:21">
      <c r="C12502" s="9"/>
      <c r="F12502" s="9"/>
      <c r="G12502" s="9"/>
      <c r="I12502" s="9"/>
      <c r="L12502" s="9"/>
      <c r="O12502" s="9"/>
      <c r="P12502" s="9"/>
      <c r="R12502" s="9"/>
      <c r="U12502" s="9"/>
    </row>
    <row r="12503" spans="3:21">
      <c r="C12503" s="9"/>
      <c r="F12503" s="9"/>
      <c r="G12503" s="9"/>
      <c r="I12503" s="9"/>
      <c r="L12503" s="9"/>
      <c r="O12503" s="9"/>
      <c r="P12503" s="9"/>
      <c r="R12503" s="9"/>
      <c r="U12503" s="9"/>
    </row>
    <row r="12504" spans="3:21">
      <c r="C12504" s="9"/>
      <c r="F12504" s="9"/>
      <c r="G12504" s="9"/>
      <c r="I12504" s="9"/>
      <c r="L12504" s="9"/>
      <c r="O12504" s="9"/>
      <c r="P12504" s="9"/>
      <c r="R12504" s="9"/>
      <c r="U12504" s="9"/>
    </row>
    <row r="12505" spans="3:21">
      <c r="C12505" s="9"/>
      <c r="F12505" s="9"/>
      <c r="G12505" s="9"/>
      <c r="I12505" s="9"/>
      <c r="L12505" s="9"/>
      <c r="O12505" s="9"/>
      <c r="P12505" s="9"/>
      <c r="R12505" s="9"/>
      <c r="U12505" s="9"/>
    </row>
    <row r="12506" spans="3:21">
      <c r="C12506" s="9"/>
      <c r="F12506" s="9"/>
      <c r="G12506" s="9"/>
      <c r="I12506" s="9"/>
      <c r="L12506" s="9"/>
      <c r="O12506" s="9"/>
      <c r="P12506" s="9"/>
      <c r="R12506" s="9"/>
      <c r="U12506" s="9"/>
    </row>
    <row r="12507" spans="3:21">
      <c r="C12507" s="9"/>
      <c r="F12507" s="9"/>
      <c r="G12507" s="9"/>
      <c r="I12507" s="9"/>
      <c r="L12507" s="9"/>
      <c r="O12507" s="9"/>
      <c r="P12507" s="9"/>
      <c r="R12507" s="9"/>
      <c r="U12507" s="9"/>
    </row>
    <row r="12508" spans="3:21">
      <c r="C12508" s="9"/>
      <c r="F12508" s="9"/>
      <c r="G12508" s="9"/>
      <c r="I12508" s="9"/>
      <c r="L12508" s="9"/>
      <c r="O12508" s="9"/>
      <c r="P12508" s="9"/>
      <c r="R12508" s="9"/>
      <c r="U12508" s="9"/>
    </row>
    <row r="12509" spans="3:21">
      <c r="C12509" s="9"/>
      <c r="F12509" s="9"/>
      <c r="G12509" s="9"/>
      <c r="I12509" s="9"/>
      <c r="L12509" s="9"/>
      <c r="O12509" s="9"/>
      <c r="P12509" s="9"/>
      <c r="R12509" s="9"/>
      <c r="U12509" s="9"/>
    </row>
    <row r="12510" spans="3:21">
      <c r="C12510" s="9"/>
      <c r="F12510" s="9"/>
      <c r="G12510" s="9"/>
      <c r="I12510" s="9"/>
      <c r="L12510" s="9"/>
      <c r="O12510" s="9"/>
      <c r="P12510" s="9"/>
      <c r="R12510" s="9"/>
      <c r="U12510" s="9"/>
    </row>
    <row r="12511" spans="3:21">
      <c r="C12511" s="9"/>
      <c r="F12511" s="9"/>
      <c r="G12511" s="9"/>
      <c r="I12511" s="9"/>
      <c r="L12511" s="9"/>
      <c r="O12511" s="9"/>
      <c r="P12511" s="9"/>
      <c r="R12511" s="9"/>
      <c r="U12511" s="9"/>
    </row>
    <row r="12512" spans="3:21">
      <c r="C12512" s="9"/>
      <c r="F12512" s="9"/>
      <c r="G12512" s="9"/>
      <c r="I12512" s="9"/>
      <c r="L12512" s="9"/>
      <c r="O12512" s="9"/>
      <c r="P12512" s="9"/>
      <c r="R12512" s="9"/>
      <c r="U12512" s="9"/>
    </row>
    <row r="12513" spans="3:21">
      <c r="C12513" s="9"/>
      <c r="F12513" s="9"/>
      <c r="G12513" s="9"/>
      <c r="I12513" s="9"/>
      <c r="L12513" s="9"/>
      <c r="O12513" s="9"/>
      <c r="P12513" s="9"/>
      <c r="R12513" s="9"/>
      <c r="U12513" s="9"/>
    </row>
    <row r="12514" spans="3:21">
      <c r="C12514" s="9"/>
      <c r="F12514" s="9"/>
      <c r="G12514" s="9"/>
      <c r="I12514" s="9"/>
      <c r="L12514" s="9"/>
      <c r="O12514" s="9"/>
      <c r="P12514" s="9"/>
      <c r="R12514" s="9"/>
      <c r="U12514" s="9"/>
    </row>
    <row r="12515" spans="3:21">
      <c r="C12515" s="9"/>
      <c r="F12515" s="9"/>
      <c r="G12515" s="9"/>
      <c r="I12515" s="9"/>
      <c r="L12515" s="9"/>
      <c r="O12515" s="9"/>
      <c r="P12515" s="9"/>
      <c r="R12515" s="9"/>
      <c r="U12515" s="9"/>
    </row>
    <row r="12516" spans="3:21">
      <c r="C12516" s="9"/>
      <c r="F12516" s="9"/>
      <c r="G12516" s="9"/>
      <c r="I12516" s="9"/>
      <c r="L12516" s="9"/>
      <c r="O12516" s="9"/>
      <c r="P12516" s="9"/>
      <c r="R12516" s="9"/>
      <c r="U12516" s="9"/>
    </row>
    <row r="12517" spans="3:21">
      <c r="C12517" s="9"/>
      <c r="F12517" s="9"/>
      <c r="G12517" s="9"/>
      <c r="I12517" s="9"/>
      <c r="L12517" s="9"/>
      <c r="O12517" s="9"/>
      <c r="P12517" s="9"/>
      <c r="R12517" s="9"/>
      <c r="U12517" s="9"/>
    </row>
    <row r="12518" spans="3:21">
      <c r="C12518" s="9"/>
      <c r="F12518" s="9"/>
      <c r="G12518" s="9"/>
      <c r="I12518" s="9"/>
      <c r="L12518" s="9"/>
      <c r="O12518" s="9"/>
      <c r="P12518" s="9"/>
      <c r="R12518" s="9"/>
      <c r="U12518" s="9"/>
    </row>
    <row r="12519" spans="3:21">
      <c r="C12519" s="9"/>
      <c r="F12519" s="9"/>
      <c r="G12519" s="9"/>
      <c r="I12519" s="9"/>
      <c r="L12519" s="9"/>
      <c r="O12519" s="9"/>
      <c r="P12519" s="9"/>
      <c r="R12519" s="9"/>
      <c r="U12519" s="9"/>
    </row>
    <row r="12520" spans="3:21">
      <c r="C12520" s="9"/>
      <c r="F12520" s="9"/>
      <c r="G12520" s="9"/>
      <c r="I12520" s="9"/>
      <c r="L12520" s="9"/>
      <c r="O12520" s="9"/>
      <c r="P12520" s="9"/>
      <c r="R12520" s="9"/>
      <c r="U12520" s="9"/>
    </row>
    <row r="12521" spans="3:21">
      <c r="C12521" s="9"/>
      <c r="F12521" s="9"/>
      <c r="G12521" s="9"/>
      <c r="I12521" s="9"/>
      <c r="L12521" s="9"/>
      <c r="O12521" s="9"/>
      <c r="P12521" s="9"/>
      <c r="R12521" s="9"/>
      <c r="U12521" s="9"/>
    </row>
    <row r="12522" spans="3:21">
      <c r="C12522" s="9"/>
      <c r="F12522" s="9"/>
      <c r="G12522" s="9"/>
      <c r="I12522" s="9"/>
      <c r="L12522" s="9"/>
      <c r="O12522" s="9"/>
      <c r="P12522" s="9"/>
      <c r="R12522" s="9"/>
      <c r="U12522" s="9"/>
    </row>
    <row r="12523" spans="3:21">
      <c r="C12523" s="9"/>
      <c r="F12523" s="9"/>
      <c r="G12523" s="9"/>
      <c r="I12523" s="9"/>
      <c r="L12523" s="9"/>
      <c r="O12523" s="9"/>
      <c r="P12523" s="9"/>
      <c r="R12523" s="9"/>
      <c r="U12523" s="9"/>
    </row>
    <row r="12524" spans="3:21">
      <c r="C12524" s="9"/>
      <c r="F12524" s="9"/>
      <c r="G12524" s="9"/>
      <c r="I12524" s="9"/>
      <c r="L12524" s="9"/>
      <c r="O12524" s="9"/>
      <c r="P12524" s="9"/>
      <c r="R12524" s="9"/>
      <c r="U12524" s="9"/>
    </row>
    <row r="12525" spans="3:21">
      <c r="C12525" s="9"/>
      <c r="F12525" s="9"/>
      <c r="G12525" s="9"/>
      <c r="I12525" s="9"/>
      <c r="L12525" s="9"/>
      <c r="O12525" s="9"/>
      <c r="P12525" s="9"/>
      <c r="R12525" s="9"/>
      <c r="U12525" s="9"/>
    </row>
    <row r="12526" spans="3:21">
      <c r="C12526" s="9"/>
      <c r="F12526" s="9"/>
      <c r="G12526" s="9"/>
      <c r="I12526" s="9"/>
      <c r="L12526" s="9"/>
      <c r="O12526" s="9"/>
      <c r="P12526" s="9"/>
      <c r="R12526" s="9"/>
      <c r="U12526" s="9"/>
    </row>
    <row r="12527" spans="3:21">
      <c r="C12527" s="9"/>
      <c r="F12527" s="9"/>
      <c r="G12527" s="9"/>
      <c r="I12527" s="9"/>
      <c r="L12527" s="9"/>
      <c r="O12527" s="9"/>
      <c r="P12527" s="9"/>
      <c r="R12527" s="9"/>
      <c r="U12527" s="9"/>
    </row>
    <row r="12528" spans="3:21">
      <c r="C12528" s="9"/>
      <c r="F12528" s="9"/>
      <c r="G12528" s="9"/>
      <c r="I12528" s="9"/>
      <c r="L12528" s="9"/>
      <c r="O12528" s="9"/>
      <c r="P12528" s="9"/>
      <c r="R12528" s="9"/>
      <c r="U12528" s="9"/>
    </row>
    <row r="12529" spans="3:21">
      <c r="C12529" s="9"/>
      <c r="F12529" s="9"/>
      <c r="G12529" s="9"/>
      <c r="I12529" s="9"/>
      <c r="L12529" s="9"/>
      <c r="O12529" s="9"/>
      <c r="P12529" s="9"/>
      <c r="R12529" s="9"/>
      <c r="U12529" s="9"/>
    </row>
    <row r="12530" spans="3:21">
      <c r="C12530" s="9"/>
      <c r="F12530" s="9"/>
      <c r="G12530" s="9"/>
      <c r="I12530" s="9"/>
      <c r="L12530" s="9"/>
      <c r="O12530" s="9"/>
      <c r="P12530" s="9"/>
      <c r="R12530" s="9"/>
      <c r="U12530" s="9"/>
    </row>
    <row r="12531" spans="3:21">
      <c r="C12531" s="9"/>
      <c r="F12531" s="9"/>
      <c r="G12531" s="9"/>
      <c r="I12531" s="9"/>
      <c r="L12531" s="9"/>
      <c r="O12531" s="9"/>
      <c r="P12531" s="9"/>
      <c r="R12531" s="9"/>
      <c r="U12531" s="9"/>
    </row>
    <row r="12532" spans="3:21">
      <c r="C12532" s="9"/>
      <c r="F12532" s="9"/>
      <c r="G12532" s="9"/>
      <c r="I12532" s="9"/>
      <c r="L12532" s="9"/>
      <c r="O12532" s="9"/>
      <c r="P12532" s="9"/>
      <c r="R12532" s="9"/>
      <c r="U12532" s="9"/>
    </row>
    <row r="12533" spans="3:21">
      <c r="C12533" s="9"/>
      <c r="F12533" s="9"/>
      <c r="G12533" s="9"/>
      <c r="I12533" s="9"/>
      <c r="L12533" s="9"/>
      <c r="O12533" s="9"/>
      <c r="P12533" s="9"/>
      <c r="R12533" s="9"/>
      <c r="U12533" s="9"/>
    </row>
    <row r="12534" spans="3:21">
      <c r="C12534" s="9"/>
      <c r="F12534" s="9"/>
      <c r="G12534" s="9"/>
      <c r="I12534" s="9"/>
      <c r="L12534" s="9"/>
      <c r="O12534" s="9"/>
      <c r="P12534" s="9"/>
      <c r="R12534" s="9"/>
      <c r="U12534" s="9"/>
    </row>
    <row r="12535" spans="3:21">
      <c r="C12535" s="9"/>
      <c r="F12535" s="9"/>
      <c r="G12535" s="9"/>
      <c r="I12535" s="9"/>
      <c r="L12535" s="9"/>
      <c r="O12535" s="9"/>
      <c r="P12535" s="9"/>
      <c r="R12535" s="9"/>
      <c r="U12535" s="9"/>
    </row>
    <row r="12536" spans="3:21">
      <c r="C12536" s="9"/>
      <c r="F12536" s="9"/>
      <c r="G12536" s="9"/>
      <c r="I12536" s="9"/>
      <c r="L12536" s="9"/>
      <c r="O12536" s="9"/>
      <c r="P12536" s="9"/>
      <c r="R12536" s="9"/>
      <c r="U12536" s="9"/>
    </row>
    <row r="12537" spans="3:21">
      <c r="C12537" s="9"/>
      <c r="F12537" s="9"/>
      <c r="G12537" s="9"/>
      <c r="I12537" s="9"/>
      <c r="L12537" s="9"/>
      <c r="O12537" s="9"/>
      <c r="P12537" s="9"/>
      <c r="R12537" s="9"/>
      <c r="U12537" s="9"/>
    </row>
    <row r="12538" spans="3:21">
      <c r="C12538" s="9"/>
      <c r="F12538" s="9"/>
      <c r="G12538" s="9"/>
      <c r="I12538" s="9"/>
      <c r="L12538" s="9"/>
      <c r="O12538" s="9"/>
      <c r="P12538" s="9"/>
      <c r="R12538" s="9"/>
      <c r="U12538" s="9"/>
    </row>
    <row r="12539" spans="3:21">
      <c r="C12539" s="9"/>
      <c r="F12539" s="9"/>
      <c r="G12539" s="9"/>
      <c r="I12539" s="9"/>
      <c r="L12539" s="9"/>
      <c r="O12539" s="9"/>
      <c r="P12539" s="9"/>
      <c r="R12539" s="9"/>
      <c r="U12539" s="9"/>
    </row>
    <row r="12540" spans="3:21">
      <c r="C12540" s="9"/>
      <c r="F12540" s="9"/>
      <c r="G12540" s="9"/>
      <c r="I12540" s="9"/>
      <c r="L12540" s="9"/>
      <c r="O12540" s="9"/>
      <c r="P12540" s="9"/>
      <c r="R12540" s="9"/>
      <c r="U12540" s="9"/>
    </row>
    <row r="12541" spans="3:21">
      <c r="C12541" s="9"/>
      <c r="F12541" s="9"/>
      <c r="G12541" s="9"/>
      <c r="I12541" s="9"/>
      <c r="L12541" s="9"/>
      <c r="O12541" s="9"/>
      <c r="P12541" s="9"/>
      <c r="R12541" s="9"/>
      <c r="U12541" s="9"/>
    </row>
    <row r="12542" spans="3:21">
      <c r="C12542" s="9"/>
      <c r="F12542" s="9"/>
      <c r="G12542" s="9"/>
      <c r="I12542" s="9"/>
      <c r="L12542" s="9"/>
      <c r="O12542" s="9"/>
      <c r="P12542" s="9"/>
      <c r="R12542" s="9"/>
      <c r="U12542" s="9"/>
    </row>
    <row r="12543" spans="3:21">
      <c r="C12543" s="9"/>
      <c r="F12543" s="9"/>
      <c r="G12543" s="9"/>
      <c r="I12543" s="9"/>
      <c r="L12543" s="9"/>
      <c r="O12543" s="9"/>
      <c r="P12543" s="9"/>
      <c r="R12543" s="9"/>
      <c r="U12543" s="9"/>
    </row>
    <row r="12544" spans="3:21">
      <c r="C12544" s="9"/>
      <c r="F12544" s="9"/>
      <c r="G12544" s="9"/>
      <c r="I12544" s="9"/>
      <c r="L12544" s="9"/>
      <c r="O12544" s="9"/>
      <c r="P12544" s="9"/>
      <c r="R12544" s="9"/>
      <c r="U12544" s="9"/>
    </row>
    <row r="12545" spans="3:21">
      <c r="C12545" s="9"/>
      <c r="F12545" s="9"/>
      <c r="G12545" s="9"/>
      <c r="I12545" s="9"/>
      <c r="L12545" s="9"/>
      <c r="O12545" s="9"/>
      <c r="P12545" s="9"/>
      <c r="R12545" s="9"/>
      <c r="U12545" s="9"/>
    </row>
    <row r="12546" spans="3:21">
      <c r="C12546" s="9"/>
      <c r="F12546" s="9"/>
      <c r="G12546" s="9"/>
      <c r="I12546" s="9"/>
      <c r="L12546" s="9"/>
      <c r="O12546" s="9"/>
      <c r="P12546" s="9"/>
      <c r="R12546" s="9"/>
      <c r="U12546" s="9"/>
    </row>
    <row r="12547" spans="3:21">
      <c r="C12547" s="9"/>
      <c r="F12547" s="9"/>
      <c r="G12547" s="9"/>
      <c r="I12547" s="9"/>
      <c r="L12547" s="9"/>
      <c r="O12547" s="9"/>
      <c r="P12547" s="9"/>
      <c r="R12547" s="9"/>
      <c r="U12547" s="9"/>
    </row>
    <row r="12548" spans="3:21">
      <c r="C12548" s="9"/>
      <c r="F12548" s="9"/>
      <c r="G12548" s="9"/>
      <c r="I12548" s="9"/>
      <c r="L12548" s="9"/>
      <c r="O12548" s="9"/>
      <c r="P12548" s="9"/>
      <c r="R12548" s="9"/>
      <c r="U12548" s="9"/>
    </row>
    <row r="12549" spans="3:21">
      <c r="C12549" s="9"/>
      <c r="F12549" s="9"/>
      <c r="G12549" s="9"/>
      <c r="I12549" s="9"/>
      <c r="L12549" s="9"/>
      <c r="O12549" s="9"/>
      <c r="P12549" s="9"/>
      <c r="R12549" s="9"/>
      <c r="U12549" s="9"/>
    </row>
    <row r="12550" spans="3:21">
      <c r="C12550" s="9"/>
      <c r="F12550" s="9"/>
      <c r="G12550" s="9"/>
      <c r="I12550" s="9"/>
      <c r="L12550" s="9"/>
      <c r="O12550" s="9"/>
      <c r="P12550" s="9"/>
      <c r="R12550" s="9"/>
      <c r="U12550" s="9"/>
    </row>
    <row r="12551" spans="3:21">
      <c r="C12551" s="9"/>
      <c r="F12551" s="9"/>
      <c r="G12551" s="9"/>
      <c r="I12551" s="9"/>
      <c r="L12551" s="9"/>
      <c r="O12551" s="9"/>
      <c r="P12551" s="9"/>
      <c r="R12551" s="9"/>
      <c r="U12551" s="9"/>
    </row>
    <row r="12552" spans="3:21">
      <c r="C12552" s="9"/>
      <c r="F12552" s="9"/>
      <c r="G12552" s="9"/>
      <c r="I12552" s="9"/>
      <c r="L12552" s="9"/>
      <c r="O12552" s="9"/>
      <c r="P12552" s="9"/>
      <c r="R12552" s="9"/>
      <c r="U12552" s="9"/>
    </row>
    <row r="12553" spans="3:21">
      <c r="C12553" s="9"/>
      <c r="F12553" s="9"/>
      <c r="G12553" s="9"/>
      <c r="I12553" s="9"/>
      <c r="L12553" s="9"/>
      <c r="O12553" s="9"/>
      <c r="P12553" s="9"/>
      <c r="R12553" s="9"/>
      <c r="U12553" s="9"/>
    </row>
    <row r="12554" spans="3:21">
      <c r="C12554" s="9"/>
      <c r="F12554" s="9"/>
      <c r="G12554" s="9"/>
      <c r="I12554" s="9"/>
      <c r="L12554" s="9"/>
      <c r="O12554" s="9"/>
      <c r="P12554" s="9"/>
      <c r="R12554" s="9"/>
      <c r="U12554" s="9"/>
    </row>
    <row r="12555" spans="3:21">
      <c r="C12555" s="9"/>
      <c r="F12555" s="9"/>
      <c r="G12555" s="9"/>
      <c r="I12555" s="9"/>
      <c r="L12555" s="9"/>
      <c r="O12555" s="9"/>
      <c r="P12555" s="9"/>
      <c r="R12555" s="9"/>
      <c r="U12555" s="9"/>
    </row>
    <row r="12556" spans="3:21">
      <c r="C12556" s="9"/>
      <c r="F12556" s="9"/>
      <c r="G12556" s="9"/>
      <c r="I12556" s="9"/>
      <c r="L12556" s="9"/>
      <c r="O12556" s="9"/>
      <c r="P12556" s="9"/>
      <c r="R12556" s="9"/>
      <c r="U12556" s="9"/>
    </row>
    <row r="12557" spans="3:21">
      <c r="C12557" s="9"/>
      <c r="F12557" s="9"/>
      <c r="G12557" s="9"/>
      <c r="I12557" s="9"/>
      <c r="L12557" s="9"/>
      <c r="O12557" s="9"/>
      <c r="P12557" s="9"/>
      <c r="R12557" s="9"/>
      <c r="U12557" s="9"/>
    </row>
    <row r="12558" spans="3:21">
      <c r="C12558" s="9"/>
      <c r="F12558" s="9"/>
      <c r="G12558" s="9"/>
      <c r="I12558" s="9"/>
      <c r="L12558" s="9"/>
      <c r="O12558" s="9"/>
      <c r="P12558" s="9"/>
      <c r="R12558" s="9"/>
      <c r="U12558" s="9"/>
    </row>
    <row r="12559" spans="3:21">
      <c r="C12559" s="9"/>
      <c r="F12559" s="9"/>
      <c r="G12559" s="9"/>
      <c r="I12559" s="9"/>
      <c r="L12559" s="9"/>
      <c r="O12559" s="9"/>
      <c r="P12559" s="9"/>
      <c r="R12559" s="9"/>
      <c r="U12559" s="9"/>
    </row>
    <row r="12560" spans="3:21">
      <c r="C12560" s="9"/>
      <c r="F12560" s="9"/>
      <c r="G12560" s="9"/>
      <c r="I12560" s="9"/>
      <c r="L12560" s="9"/>
      <c r="O12560" s="9"/>
      <c r="P12560" s="9"/>
      <c r="R12560" s="9"/>
      <c r="U12560" s="9"/>
    </row>
    <row r="12561" spans="3:21">
      <c r="C12561" s="9"/>
      <c r="F12561" s="9"/>
      <c r="G12561" s="9"/>
      <c r="I12561" s="9"/>
      <c r="L12561" s="9"/>
      <c r="O12561" s="9"/>
      <c r="P12561" s="9"/>
      <c r="R12561" s="9"/>
      <c r="U12561" s="9"/>
    </row>
    <row r="12562" spans="3:21">
      <c r="C12562" s="9"/>
      <c r="F12562" s="9"/>
      <c r="G12562" s="9"/>
      <c r="I12562" s="9"/>
      <c r="L12562" s="9"/>
      <c r="O12562" s="9"/>
      <c r="P12562" s="9"/>
      <c r="R12562" s="9"/>
      <c r="U12562" s="9"/>
    </row>
    <row r="12563" spans="3:21">
      <c r="C12563" s="9"/>
      <c r="F12563" s="9"/>
      <c r="G12563" s="9"/>
      <c r="I12563" s="9"/>
      <c r="L12563" s="9"/>
      <c r="O12563" s="9"/>
      <c r="P12563" s="9"/>
      <c r="R12563" s="9"/>
      <c r="U12563" s="9"/>
    </row>
    <row r="12564" spans="3:21">
      <c r="C12564" s="9"/>
      <c r="F12564" s="9"/>
      <c r="G12564" s="9"/>
      <c r="I12564" s="9"/>
      <c r="L12564" s="9"/>
      <c r="O12564" s="9"/>
      <c r="P12564" s="9"/>
      <c r="R12564" s="9"/>
      <c r="U12564" s="9"/>
    </row>
    <row r="12565" spans="3:21">
      <c r="C12565" s="9"/>
      <c r="F12565" s="9"/>
      <c r="G12565" s="9"/>
      <c r="I12565" s="9"/>
      <c r="L12565" s="9"/>
      <c r="O12565" s="9"/>
      <c r="P12565" s="9"/>
      <c r="R12565" s="9"/>
      <c r="U12565" s="9"/>
    </row>
    <row r="12566" spans="3:21">
      <c r="C12566" s="9"/>
      <c r="F12566" s="9"/>
      <c r="G12566" s="9"/>
      <c r="I12566" s="9"/>
      <c r="L12566" s="9"/>
      <c r="O12566" s="9"/>
      <c r="P12566" s="9"/>
      <c r="R12566" s="9"/>
      <c r="U12566" s="9"/>
    </row>
    <row r="12567" spans="3:21">
      <c r="C12567" s="9"/>
      <c r="F12567" s="9"/>
      <c r="G12567" s="9"/>
      <c r="I12567" s="9"/>
      <c r="L12567" s="9"/>
      <c r="O12567" s="9"/>
      <c r="P12567" s="9"/>
      <c r="R12567" s="9"/>
      <c r="U12567" s="9"/>
    </row>
    <row r="12568" spans="3:21">
      <c r="C12568" s="9"/>
      <c r="F12568" s="9"/>
      <c r="G12568" s="9"/>
      <c r="I12568" s="9"/>
      <c r="L12568" s="9"/>
      <c r="O12568" s="9"/>
      <c r="P12568" s="9"/>
      <c r="R12568" s="9"/>
      <c r="U12568" s="9"/>
    </row>
    <row r="12569" spans="3:21">
      <c r="C12569" s="9"/>
      <c r="F12569" s="9"/>
      <c r="G12569" s="9"/>
      <c r="I12569" s="9"/>
      <c r="L12569" s="9"/>
      <c r="O12569" s="9"/>
      <c r="P12569" s="9"/>
      <c r="R12569" s="9"/>
      <c r="U12569" s="9"/>
    </row>
    <row r="12570" spans="3:21">
      <c r="C12570" s="9"/>
      <c r="F12570" s="9"/>
      <c r="G12570" s="9"/>
      <c r="I12570" s="9"/>
      <c r="L12570" s="9"/>
      <c r="O12570" s="9"/>
      <c r="P12570" s="9"/>
      <c r="R12570" s="9"/>
      <c r="U12570" s="9"/>
    </row>
    <row r="12571" spans="3:21">
      <c r="C12571" s="9"/>
      <c r="F12571" s="9"/>
      <c r="G12571" s="9"/>
      <c r="I12571" s="9"/>
      <c r="L12571" s="9"/>
      <c r="O12571" s="9"/>
      <c r="P12571" s="9"/>
      <c r="R12571" s="9"/>
      <c r="U12571" s="9"/>
    </row>
    <row r="12572" spans="3:21">
      <c r="C12572" s="9"/>
      <c r="F12572" s="9"/>
      <c r="G12572" s="9"/>
      <c r="I12572" s="9"/>
      <c r="L12572" s="9"/>
      <c r="O12572" s="9"/>
      <c r="P12572" s="9"/>
      <c r="R12572" s="9"/>
      <c r="U12572" s="9"/>
    </row>
    <row r="12573" spans="3:21">
      <c r="C12573" s="9"/>
      <c r="F12573" s="9"/>
      <c r="G12573" s="9"/>
      <c r="I12573" s="9"/>
      <c r="L12573" s="9"/>
      <c r="O12573" s="9"/>
      <c r="P12573" s="9"/>
      <c r="R12573" s="9"/>
      <c r="U12573" s="9"/>
    </row>
    <row r="12574" spans="3:21">
      <c r="C12574" s="9"/>
      <c r="F12574" s="9"/>
      <c r="G12574" s="9"/>
      <c r="I12574" s="9"/>
      <c r="L12574" s="9"/>
      <c r="O12574" s="9"/>
      <c r="P12574" s="9"/>
      <c r="R12574" s="9"/>
      <c r="U12574" s="9"/>
    </row>
    <row r="12575" spans="3:21">
      <c r="C12575" s="9"/>
      <c r="F12575" s="9"/>
      <c r="G12575" s="9"/>
      <c r="I12575" s="9"/>
      <c r="L12575" s="9"/>
      <c r="O12575" s="9"/>
      <c r="P12575" s="9"/>
      <c r="R12575" s="9"/>
      <c r="U12575" s="9"/>
    </row>
    <row r="12576" spans="3:21">
      <c r="C12576" s="9"/>
      <c r="F12576" s="9"/>
      <c r="G12576" s="9"/>
      <c r="I12576" s="9"/>
      <c r="L12576" s="9"/>
      <c r="O12576" s="9"/>
      <c r="P12576" s="9"/>
      <c r="R12576" s="9"/>
      <c r="U12576" s="9"/>
    </row>
    <row r="12577" spans="3:21">
      <c r="C12577" s="9"/>
      <c r="F12577" s="9"/>
      <c r="G12577" s="9"/>
      <c r="I12577" s="9"/>
      <c r="L12577" s="9"/>
      <c r="O12577" s="9"/>
      <c r="P12577" s="9"/>
      <c r="R12577" s="9"/>
      <c r="U12577" s="9"/>
    </row>
    <row r="12578" spans="3:21">
      <c r="C12578" s="9"/>
      <c r="F12578" s="9"/>
      <c r="G12578" s="9"/>
      <c r="I12578" s="9"/>
      <c r="L12578" s="9"/>
      <c r="O12578" s="9"/>
      <c r="P12578" s="9"/>
      <c r="R12578" s="9"/>
      <c r="U12578" s="9"/>
    </row>
    <row r="12579" spans="3:21">
      <c r="C12579" s="9"/>
      <c r="F12579" s="9"/>
      <c r="G12579" s="9"/>
      <c r="I12579" s="9"/>
      <c r="L12579" s="9"/>
      <c r="O12579" s="9"/>
      <c r="P12579" s="9"/>
      <c r="R12579" s="9"/>
      <c r="U12579" s="9"/>
    </row>
    <row r="12580" spans="3:21">
      <c r="C12580" s="9"/>
      <c r="F12580" s="9"/>
      <c r="G12580" s="9"/>
      <c r="I12580" s="9"/>
      <c r="L12580" s="9"/>
      <c r="O12580" s="9"/>
      <c r="P12580" s="9"/>
      <c r="R12580" s="9"/>
      <c r="U12580" s="9"/>
    </row>
    <row r="12581" spans="3:21">
      <c r="C12581" s="9"/>
      <c r="F12581" s="9"/>
      <c r="G12581" s="9"/>
      <c r="I12581" s="9"/>
      <c r="L12581" s="9"/>
      <c r="O12581" s="9"/>
      <c r="P12581" s="9"/>
      <c r="R12581" s="9"/>
      <c r="U12581" s="9"/>
    </row>
    <row r="12582" spans="3:21">
      <c r="C12582" s="9"/>
      <c r="F12582" s="9"/>
      <c r="G12582" s="9"/>
      <c r="I12582" s="9"/>
      <c r="L12582" s="9"/>
      <c r="O12582" s="9"/>
      <c r="P12582" s="9"/>
      <c r="R12582" s="9"/>
      <c r="U12582" s="9"/>
    </row>
    <row r="12583" spans="3:21">
      <c r="C12583" s="9"/>
      <c r="F12583" s="9"/>
      <c r="G12583" s="9"/>
      <c r="I12583" s="9"/>
      <c r="L12583" s="9"/>
      <c r="O12583" s="9"/>
      <c r="P12583" s="9"/>
      <c r="R12583" s="9"/>
      <c r="U12583" s="9"/>
    </row>
    <row r="12584" spans="3:21">
      <c r="C12584" s="9"/>
      <c r="F12584" s="9"/>
      <c r="G12584" s="9"/>
      <c r="I12584" s="9"/>
      <c r="L12584" s="9"/>
      <c r="O12584" s="9"/>
      <c r="P12584" s="9"/>
      <c r="R12584" s="9"/>
      <c r="U12584" s="9"/>
    </row>
    <row r="12585" spans="3:21">
      <c r="C12585" s="9"/>
      <c r="F12585" s="9"/>
      <c r="G12585" s="9"/>
      <c r="I12585" s="9"/>
      <c r="L12585" s="9"/>
      <c r="O12585" s="9"/>
      <c r="P12585" s="9"/>
      <c r="R12585" s="9"/>
      <c r="U12585" s="9"/>
    </row>
    <row r="12586" spans="3:21">
      <c r="C12586" s="9"/>
      <c r="F12586" s="9"/>
      <c r="G12586" s="9"/>
      <c r="I12586" s="9"/>
      <c r="L12586" s="9"/>
      <c r="O12586" s="9"/>
      <c r="P12586" s="9"/>
      <c r="R12586" s="9"/>
      <c r="U12586" s="9"/>
    </row>
    <row r="12587" spans="3:21">
      <c r="C12587" s="9"/>
      <c r="F12587" s="9"/>
      <c r="G12587" s="9"/>
      <c r="I12587" s="9"/>
      <c r="L12587" s="9"/>
      <c r="O12587" s="9"/>
      <c r="P12587" s="9"/>
      <c r="R12587" s="9"/>
      <c r="U12587" s="9"/>
    </row>
    <row r="12588" spans="3:21">
      <c r="C12588" s="9"/>
      <c r="F12588" s="9"/>
      <c r="G12588" s="9"/>
      <c r="I12588" s="9"/>
      <c r="L12588" s="9"/>
      <c r="O12588" s="9"/>
      <c r="P12588" s="9"/>
      <c r="R12588" s="9"/>
      <c r="U12588" s="9"/>
    </row>
    <row r="12589" spans="3:21">
      <c r="C12589" s="9"/>
      <c r="F12589" s="9"/>
      <c r="G12589" s="9"/>
      <c r="I12589" s="9"/>
      <c r="L12589" s="9"/>
      <c r="O12589" s="9"/>
      <c r="P12589" s="9"/>
      <c r="R12589" s="9"/>
      <c r="U12589" s="9"/>
    </row>
    <row r="12590" spans="3:21">
      <c r="C12590" s="9"/>
      <c r="F12590" s="9"/>
      <c r="G12590" s="9"/>
      <c r="I12590" s="9"/>
      <c r="L12590" s="9"/>
      <c r="O12590" s="9"/>
      <c r="P12590" s="9"/>
      <c r="R12590" s="9"/>
      <c r="U12590" s="9"/>
    </row>
    <row r="12591" spans="3:21">
      <c r="C12591" s="9"/>
      <c r="F12591" s="9"/>
      <c r="G12591" s="9"/>
      <c r="I12591" s="9"/>
      <c r="L12591" s="9"/>
      <c r="O12591" s="9"/>
      <c r="P12591" s="9"/>
      <c r="R12591" s="9"/>
      <c r="U12591" s="9"/>
    </row>
    <row r="12592" spans="3:21">
      <c r="C12592" s="9"/>
      <c r="F12592" s="9"/>
      <c r="G12592" s="9"/>
      <c r="I12592" s="9"/>
      <c r="L12592" s="9"/>
      <c r="O12592" s="9"/>
      <c r="P12592" s="9"/>
      <c r="R12592" s="9"/>
      <c r="U12592" s="9"/>
    </row>
    <row r="12593" spans="3:21">
      <c r="C12593" s="9"/>
      <c r="F12593" s="9"/>
      <c r="G12593" s="9"/>
      <c r="I12593" s="9"/>
      <c r="L12593" s="9"/>
      <c r="O12593" s="9"/>
      <c r="P12593" s="9"/>
      <c r="R12593" s="9"/>
      <c r="U12593" s="9"/>
    </row>
    <row r="12594" spans="3:21">
      <c r="C12594" s="9"/>
      <c r="F12594" s="9"/>
      <c r="G12594" s="9"/>
      <c r="I12594" s="9"/>
      <c r="L12594" s="9"/>
      <c r="O12594" s="9"/>
      <c r="P12594" s="9"/>
      <c r="R12594" s="9"/>
      <c r="U12594" s="9"/>
    </row>
    <row r="12595" spans="3:21">
      <c r="C12595" s="9"/>
      <c r="F12595" s="9"/>
      <c r="G12595" s="9"/>
      <c r="I12595" s="9"/>
      <c r="L12595" s="9"/>
      <c r="O12595" s="9"/>
      <c r="P12595" s="9"/>
      <c r="R12595" s="9"/>
      <c r="U12595" s="9"/>
    </row>
    <row r="12596" spans="3:21">
      <c r="C12596" s="9"/>
      <c r="F12596" s="9"/>
      <c r="G12596" s="9"/>
      <c r="I12596" s="9"/>
      <c r="L12596" s="9"/>
      <c r="O12596" s="9"/>
      <c r="P12596" s="9"/>
      <c r="R12596" s="9"/>
      <c r="U12596" s="9"/>
    </row>
    <row r="12597" spans="3:21">
      <c r="C12597" s="9"/>
      <c r="F12597" s="9"/>
      <c r="G12597" s="9"/>
      <c r="I12597" s="9"/>
      <c r="L12597" s="9"/>
      <c r="O12597" s="9"/>
      <c r="P12597" s="9"/>
      <c r="R12597" s="9"/>
      <c r="U12597" s="9"/>
    </row>
    <row r="12598" spans="3:21">
      <c r="C12598" s="9"/>
      <c r="F12598" s="9"/>
      <c r="G12598" s="9"/>
      <c r="I12598" s="9"/>
      <c r="L12598" s="9"/>
      <c r="O12598" s="9"/>
      <c r="P12598" s="9"/>
      <c r="R12598" s="9"/>
      <c r="U12598" s="9"/>
    </row>
    <row r="12599" spans="3:21">
      <c r="C12599" s="9"/>
      <c r="F12599" s="9"/>
      <c r="G12599" s="9"/>
      <c r="I12599" s="9"/>
      <c r="L12599" s="9"/>
      <c r="O12599" s="9"/>
      <c r="P12599" s="9"/>
      <c r="R12599" s="9"/>
      <c r="U12599" s="9"/>
    </row>
    <row r="12600" spans="3:21">
      <c r="C12600" s="9"/>
      <c r="F12600" s="9"/>
      <c r="G12600" s="9"/>
      <c r="I12600" s="9"/>
      <c r="L12600" s="9"/>
      <c r="O12600" s="9"/>
      <c r="P12600" s="9"/>
      <c r="R12600" s="9"/>
      <c r="U12600" s="9"/>
    </row>
    <row r="12601" spans="3:21">
      <c r="C12601" s="9"/>
      <c r="F12601" s="9"/>
      <c r="G12601" s="9"/>
      <c r="I12601" s="9"/>
      <c r="L12601" s="9"/>
      <c r="O12601" s="9"/>
      <c r="P12601" s="9"/>
      <c r="R12601" s="9"/>
      <c r="U12601" s="9"/>
    </row>
    <row r="12602" spans="3:21">
      <c r="C12602" s="9"/>
      <c r="F12602" s="9"/>
      <c r="G12602" s="9"/>
      <c r="I12602" s="9"/>
      <c r="L12602" s="9"/>
      <c r="O12602" s="9"/>
      <c r="P12602" s="9"/>
      <c r="R12602" s="9"/>
      <c r="U12602" s="9"/>
    </row>
    <row r="12603" spans="3:21">
      <c r="C12603" s="9"/>
      <c r="F12603" s="9"/>
      <c r="G12603" s="9"/>
      <c r="I12603" s="9"/>
      <c r="L12603" s="9"/>
      <c r="O12603" s="9"/>
      <c r="P12603" s="9"/>
      <c r="R12603" s="9"/>
      <c r="U12603" s="9"/>
    </row>
    <row r="12604" spans="3:21">
      <c r="C12604" s="9"/>
      <c r="F12604" s="9"/>
      <c r="G12604" s="9"/>
      <c r="I12604" s="9"/>
      <c r="L12604" s="9"/>
      <c r="O12604" s="9"/>
      <c r="P12604" s="9"/>
      <c r="R12604" s="9"/>
      <c r="U12604" s="9"/>
    </row>
    <row r="12605" spans="3:21">
      <c r="C12605" s="9"/>
      <c r="F12605" s="9"/>
      <c r="G12605" s="9"/>
      <c r="I12605" s="9"/>
      <c r="L12605" s="9"/>
      <c r="O12605" s="9"/>
      <c r="P12605" s="9"/>
      <c r="R12605" s="9"/>
      <c r="U12605" s="9"/>
    </row>
    <row r="12606" spans="3:21">
      <c r="C12606" s="9"/>
      <c r="F12606" s="9"/>
      <c r="G12606" s="9"/>
      <c r="I12606" s="9"/>
      <c r="L12606" s="9"/>
      <c r="O12606" s="9"/>
      <c r="P12606" s="9"/>
      <c r="R12606" s="9"/>
      <c r="U12606" s="9"/>
    </row>
    <row r="12607" spans="3:21">
      <c r="C12607" s="9"/>
      <c r="F12607" s="9"/>
      <c r="G12607" s="9"/>
      <c r="I12607" s="9"/>
      <c r="L12607" s="9"/>
      <c r="O12607" s="9"/>
      <c r="P12607" s="9"/>
      <c r="R12607" s="9"/>
      <c r="U12607" s="9"/>
    </row>
    <row r="12608" spans="3:21">
      <c r="C12608" s="9"/>
      <c r="F12608" s="9"/>
      <c r="G12608" s="9"/>
      <c r="I12608" s="9"/>
      <c r="L12608" s="9"/>
      <c r="O12608" s="9"/>
      <c r="P12608" s="9"/>
      <c r="R12608" s="9"/>
      <c r="U12608" s="9"/>
    </row>
    <row r="12609" spans="3:21">
      <c r="C12609" s="9"/>
      <c r="F12609" s="9"/>
      <c r="G12609" s="9"/>
      <c r="I12609" s="9"/>
      <c r="L12609" s="9"/>
      <c r="O12609" s="9"/>
      <c r="P12609" s="9"/>
      <c r="R12609" s="9"/>
      <c r="U12609" s="9"/>
    </row>
    <row r="12610" spans="3:21">
      <c r="C12610" s="9"/>
      <c r="F12610" s="9"/>
      <c r="G12610" s="9"/>
      <c r="I12610" s="9"/>
      <c r="L12610" s="9"/>
      <c r="O12610" s="9"/>
      <c r="P12610" s="9"/>
      <c r="R12610" s="9"/>
      <c r="U12610" s="9"/>
    </row>
    <row r="12611" spans="3:21">
      <c r="C12611" s="9"/>
      <c r="F12611" s="9"/>
      <c r="G12611" s="9"/>
      <c r="I12611" s="9"/>
      <c r="L12611" s="9"/>
      <c r="O12611" s="9"/>
      <c r="P12611" s="9"/>
      <c r="R12611" s="9"/>
      <c r="U12611" s="9"/>
    </row>
    <row r="12612" spans="3:21">
      <c r="C12612" s="9"/>
      <c r="F12612" s="9"/>
      <c r="G12612" s="9"/>
      <c r="I12612" s="9"/>
      <c r="L12612" s="9"/>
      <c r="O12612" s="9"/>
      <c r="P12612" s="9"/>
      <c r="R12612" s="9"/>
      <c r="U12612" s="9"/>
    </row>
    <row r="12613" spans="3:21">
      <c r="C12613" s="9"/>
      <c r="F12613" s="9"/>
      <c r="G12613" s="9"/>
      <c r="I12613" s="9"/>
      <c r="L12613" s="9"/>
      <c r="O12613" s="9"/>
      <c r="P12613" s="9"/>
      <c r="R12613" s="9"/>
      <c r="U12613" s="9"/>
    </row>
    <row r="12614" spans="3:21">
      <c r="C12614" s="9"/>
      <c r="F12614" s="9"/>
      <c r="G12614" s="9"/>
      <c r="I12614" s="9"/>
      <c r="L12614" s="9"/>
      <c r="O12614" s="9"/>
      <c r="P12614" s="9"/>
      <c r="R12614" s="9"/>
      <c r="U12614" s="9"/>
    </row>
    <row r="12615" spans="3:21">
      <c r="C12615" s="9"/>
      <c r="F12615" s="9"/>
      <c r="G12615" s="9"/>
      <c r="I12615" s="9"/>
      <c r="L12615" s="9"/>
      <c r="O12615" s="9"/>
      <c r="P12615" s="9"/>
      <c r="R12615" s="9"/>
      <c r="U12615" s="9"/>
    </row>
    <row r="12616" spans="3:21">
      <c r="C12616" s="9"/>
      <c r="F12616" s="9"/>
      <c r="G12616" s="9"/>
      <c r="I12616" s="9"/>
      <c r="L12616" s="9"/>
      <c r="O12616" s="9"/>
      <c r="P12616" s="9"/>
      <c r="R12616" s="9"/>
      <c r="U12616" s="9"/>
    </row>
    <row r="12617" spans="3:21">
      <c r="C12617" s="9"/>
      <c r="F12617" s="9"/>
      <c r="G12617" s="9"/>
      <c r="I12617" s="9"/>
      <c r="L12617" s="9"/>
      <c r="O12617" s="9"/>
      <c r="P12617" s="9"/>
      <c r="R12617" s="9"/>
      <c r="U12617" s="9"/>
    </row>
    <row r="12618" spans="3:21">
      <c r="C12618" s="9"/>
      <c r="F12618" s="9"/>
      <c r="G12618" s="9"/>
      <c r="I12618" s="9"/>
      <c r="L12618" s="9"/>
      <c r="O12618" s="9"/>
      <c r="P12618" s="9"/>
      <c r="R12618" s="9"/>
      <c r="U12618" s="9"/>
    </row>
    <row r="12619" spans="3:21">
      <c r="C12619" s="9"/>
      <c r="F12619" s="9"/>
      <c r="G12619" s="9"/>
      <c r="I12619" s="9"/>
      <c r="L12619" s="9"/>
      <c r="O12619" s="9"/>
      <c r="P12619" s="9"/>
      <c r="R12619" s="9"/>
      <c r="U12619" s="9"/>
    </row>
    <row r="12620" spans="3:21">
      <c r="C12620" s="9"/>
      <c r="F12620" s="9"/>
      <c r="G12620" s="9"/>
      <c r="I12620" s="9"/>
      <c r="L12620" s="9"/>
      <c r="O12620" s="9"/>
      <c r="P12620" s="9"/>
      <c r="R12620" s="9"/>
      <c r="U12620" s="9"/>
    </row>
    <row r="12621" spans="3:21">
      <c r="C12621" s="9"/>
      <c r="F12621" s="9"/>
      <c r="G12621" s="9"/>
      <c r="I12621" s="9"/>
      <c r="L12621" s="9"/>
      <c r="O12621" s="9"/>
      <c r="P12621" s="9"/>
      <c r="R12621" s="9"/>
      <c r="U12621" s="9"/>
    </row>
    <row r="12622" spans="3:21">
      <c r="C12622" s="9"/>
      <c r="F12622" s="9"/>
      <c r="G12622" s="9"/>
      <c r="I12622" s="9"/>
      <c r="L12622" s="9"/>
      <c r="O12622" s="9"/>
      <c r="P12622" s="9"/>
      <c r="R12622" s="9"/>
      <c r="U12622" s="9"/>
    </row>
    <row r="12623" spans="3:21">
      <c r="C12623" s="9"/>
      <c r="F12623" s="9"/>
      <c r="G12623" s="9"/>
      <c r="I12623" s="9"/>
      <c r="L12623" s="9"/>
      <c r="O12623" s="9"/>
      <c r="P12623" s="9"/>
      <c r="R12623" s="9"/>
      <c r="U12623" s="9"/>
    </row>
    <row r="12624" spans="3:21">
      <c r="C12624" s="9"/>
      <c r="F12624" s="9"/>
      <c r="G12624" s="9"/>
      <c r="I12624" s="9"/>
      <c r="L12624" s="9"/>
      <c r="O12624" s="9"/>
      <c r="P12624" s="9"/>
      <c r="R12624" s="9"/>
      <c r="U12624" s="9"/>
    </row>
    <row r="12625" spans="3:21">
      <c r="C12625" s="9"/>
      <c r="F12625" s="9"/>
      <c r="G12625" s="9"/>
      <c r="I12625" s="9"/>
      <c r="L12625" s="9"/>
      <c r="O12625" s="9"/>
      <c r="P12625" s="9"/>
      <c r="R12625" s="9"/>
      <c r="U12625" s="9"/>
    </row>
    <row r="12626" spans="3:21">
      <c r="C12626" s="9"/>
      <c r="F12626" s="9"/>
      <c r="G12626" s="9"/>
      <c r="I12626" s="9"/>
      <c r="L12626" s="9"/>
      <c r="O12626" s="9"/>
      <c r="P12626" s="9"/>
      <c r="R12626" s="9"/>
      <c r="U12626" s="9"/>
    </row>
    <row r="12627" spans="3:21">
      <c r="C12627" s="9"/>
      <c r="F12627" s="9"/>
      <c r="G12627" s="9"/>
      <c r="I12627" s="9"/>
      <c r="L12627" s="9"/>
      <c r="O12627" s="9"/>
      <c r="P12627" s="9"/>
      <c r="R12627" s="9"/>
      <c r="U12627" s="9"/>
    </row>
    <row r="12628" spans="3:21">
      <c r="C12628" s="9"/>
      <c r="F12628" s="9"/>
      <c r="G12628" s="9"/>
      <c r="I12628" s="9"/>
      <c r="L12628" s="9"/>
      <c r="O12628" s="9"/>
      <c r="P12628" s="9"/>
      <c r="R12628" s="9"/>
      <c r="U12628" s="9"/>
    </row>
    <row r="12629" spans="3:21">
      <c r="C12629" s="9"/>
      <c r="F12629" s="9"/>
      <c r="G12629" s="9"/>
      <c r="I12629" s="9"/>
      <c r="L12629" s="9"/>
      <c r="O12629" s="9"/>
      <c r="P12629" s="9"/>
      <c r="R12629" s="9"/>
      <c r="U12629" s="9"/>
    </row>
    <row r="12630" spans="3:21">
      <c r="C12630" s="9"/>
      <c r="F12630" s="9"/>
      <c r="G12630" s="9"/>
      <c r="I12630" s="9"/>
      <c r="L12630" s="9"/>
      <c r="O12630" s="9"/>
      <c r="P12630" s="9"/>
      <c r="R12630" s="9"/>
      <c r="U12630" s="9"/>
    </row>
    <row r="12631" spans="3:21">
      <c r="C12631" s="9"/>
      <c r="F12631" s="9"/>
      <c r="G12631" s="9"/>
      <c r="I12631" s="9"/>
      <c r="L12631" s="9"/>
      <c r="O12631" s="9"/>
      <c r="P12631" s="9"/>
      <c r="R12631" s="9"/>
      <c r="U12631" s="9"/>
    </row>
    <row r="12632" spans="3:21">
      <c r="C12632" s="9"/>
      <c r="F12632" s="9"/>
      <c r="G12632" s="9"/>
      <c r="I12632" s="9"/>
      <c r="L12632" s="9"/>
      <c r="O12632" s="9"/>
      <c r="P12632" s="9"/>
      <c r="R12632" s="9"/>
      <c r="U12632" s="9"/>
    </row>
    <row r="12633" spans="3:21">
      <c r="C12633" s="9"/>
      <c r="F12633" s="9"/>
      <c r="G12633" s="9"/>
      <c r="I12633" s="9"/>
      <c r="L12633" s="9"/>
      <c r="O12633" s="9"/>
      <c r="P12633" s="9"/>
      <c r="R12633" s="9"/>
      <c r="U12633" s="9"/>
    </row>
    <row r="12634" spans="3:21">
      <c r="C12634" s="9"/>
      <c r="F12634" s="9"/>
      <c r="G12634" s="9"/>
      <c r="I12634" s="9"/>
      <c r="L12634" s="9"/>
      <c r="O12634" s="9"/>
      <c r="P12634" s="9"/>
      <c r="R12634" s="9"/>
      <c r="U12634" s="9"/>
    </row>
    <row r="12635" spans="3:21">
      <c r="C12635" s="9"/>
      <c r="F12635" s="9"/>
      <c r="G12635" s="9"/>
      <c r="I12635" s="9"/>
      <c r="L12635" s="9"/>
      <c r="O12635" s="9"/>
      <c r="P12635" s="9"/>
      <c r="R12635" s="9"/>
      <c r="U12635" s="9"/>
    </row>
    <row r="12636" spans="3:21">
      <c r="C12636" s="9"/>
      <c r="F12636" s="9"/>
      <c r="G12636" s="9"/>
      <c r="I12636" s="9"/>
      <c r="L12636" s="9"/>
      <c r="O12636" s="9"/>
      <c r="P12636" s="9"/>
      <c r="R12636" s="9"/>
      <c r="U12636" s="9"/>
    </row>
    <row r="12637" spans="3:21">
      <c r="C12637" s="9"/>
      <c r="F12637" s="9"/>
      <c r="G12637" s="9"/>
      <c r="I12637" s="9"/>
      <c r="L12637" s="9"/>
      <c r="O12637" s="9"/>
      <c r="P12637" s="9"/>
      <c r="R12637" s="9"/>
      <c r="U12637" s="9"/>
    </row>
    <row r="12638" spans="3:21">
      <c r="C12638" s="9"/>
      <c r="F12638" s="9"/>
      <c r="G12638" s="9"/>
      <c r="I12638" s="9"/>
      <c r="L12638" s="9"/>
      <c r="O12638" s="9"/>
      <c r="P12638" s="9"/>
      <c r="R12638" s="9"/>
      <c r="U12638" s="9"/>
    </row>
    <row r="12639" spans="3:21">
      <c r="C12639" s="9"/>
      <c r="F12639" s="9"/>
      <c r="G12639" s="9"/>
      <c r="I12639" s="9"/>
      <c r="L12639" s="9"/>
      <c r="O12639" s="9"/>
      <c r="P12639" s="9"/>
      <c r="R12639" s="9"/>
      <c r="U12639" s="9"/>
    </row>
    <row r="12640" spans="3:21">
      <c r="C12640" s="9"/>
      <c r="F12640" s="9"/>
      <c r="G12640" s="9"/>
      <c r="I12640" s="9"/>
      <c r="L12640" s="9"/>
      <c r="O12640" s="9"/>
      <c r="P12640" s="9"/>
      <c r="R12640" s="9"/>
      <c r="U12640" s="9"/>
    </row>
    <row r="12641" spans="3:21">
      <c r="C12641" s="9"/>
      <c r="F12641" s="9"/>
      <c r="G12641" s="9"/>
      <c r="I12641" s="9"/>
      <c r="L12641" s="9"/>
      <c r="O12641" s="9"/>
      <c r="P12641" s="9"/>
      <c r="R12641" s="9"/>
      <c r="U12641" s="9"/>
    </row>
    <row r="12642" spans="3:21">
      <c r="C12642" s="9"/>
      <c r="F12642" s="9"/>
      <c r="G12642" s="9"/>
      <c r="I12642" s="9"/>
      <c r="L12642" s="9"/>
      <c r="O12642" s="9"/>
      <c r="P12642" s="9"/>
      <c r="R12642" s="9"/>
      <c r="U12642" s="9"/>
    </row>
    <row r="12643" spans="3:21">
      <c r="C12643" s="9"/>
      <c r="F12643" s="9"/>
      <c r="G12643" s="9"/>
      <c r="I12643" s="9"/>
      <c r="L12643" s="9"/>
      <c r="O12643" s="9"/>
      <c r="P12643" s="9"/>
      <c r="R12643" s="9"/>
      <c r="U12643" s="9"/>
    </row>
    <row r="12644" spans="3:21">
      <c r="C12644" s="9"/>
      <c r="F12644" s="9"/>
      <c r="G12644" s="9"/>
      <c r="I12644" s="9"/>
      <c r="L12644" s="9"/>
      <c r="O12644" s="9"/>
      <c r="P12644" s="9"/>
      <c r="R12644" s="9"/>
      <c r="U12644" s="9"/>
    </row>
    <row r="12645" spans="3:21">
      <c r="C12645" s="9"/>
      <c r="F12645" s="9"/>
      <c r="G12645" s="9"/>
      <c r="I12645" s="9"/>
      <c r="L12645" s="9"/>
      <c r="O12645" s="9"/>
      <c r="P12645" s="9"/>
      <c r="R12645" s="9"/>
      <c r="U12645" s="9"/>
    </row>
    <row r="12646" spans="3:21">
      <c r="C12646" s="9"/>
      <c r="F12646" s="9"/>
      <c r="G12646" s="9"/>
      <c r="I12646" s="9"/>
      <c r="L12646" s="9"/>
      <c r="O12646" s="9"/>
      <c r="P12646" s="9"/>
      <c r="R12646" s="9"/>
      <c r="U12646" s="9"/>
    </row>
    <row r="12647" spans="3:21">
      <c r="C12647" s="9"/>
      <c r="F12647" s="9"/>
      <c r="G12647" s="9"/>
      <c r="I12647" s="9"/>
      <c r="L12647" s="9"/>
      <c r="O12647" s="9"/>
      <c r="P12647" s="9"/>
      <c r="R12647" s="9"/>
      <c r="U12647" s="9"/>
    </row>
    <row r="12648" spans="3:21">
      <c r="C12648" s="9"/>
      <c r="F12648" s="9"/>
      <c r="G12648" s="9"/>
      <c r="I12648" s="9"/>
      <c r="L12648" s="9"/>
      <c r="O12648" s="9"/>
      <c r="P12648" s="9"/>
      <c r="R12648" s="9"/>
      <c r="U12648" s="9"/>
    </row>
    <row r="12649" spans="3:21">
      <c r="C12649" s="9"/>
      <c r="F12649" s="9"/>
      <c r="G12649" s="9"/>
      <c r="I12649" s="9"/>
      <c r="L12649" s="9"/>
      <c r="O12649" s="9"/>
      <c r="P12649" s="9"/>
      <c r="R12649" s="9"/>
      <c r="U12649" s="9"/>
    </row>
    <row r="12650" spans="3:21">
      <c r="C12650" s="9"/>
      <c r="F12650" s="9"/>
      <c r="G12650" s="9"/>
      <c r="I12650" s="9"/>
      <c r="L12650" s="9"/>
      <c r="O12650" s="9"/>
      <c r="P12650" s="9"/>
      <c r="R12650" s="9"/>
      <c r="U12650" s="9"/>
    </row>
    <row r="12651" spans="3:21">
      <c r="C12651" s="9"/>
      <c r="F12651" s="9"/>
      <c r="G12651" s="9"/>
      <c r="I12651" s="9"/>
      <c r="L12651" s="9"/>
      <c r="O12651" s="9"/>
      <c r="P12651" s="9"/>
      <c r="R12651" s="9"/>
      <c r="U12651" s="9"/>
    </row>
    <row r="12652" spans="3:21">
      <c r="C12652" s="9"/>
      <c r="F12652" s="9"/>
      <c r="G12652" s="9"/>
      <c r="I12652" s="9"/>
      <c r="L12652" s="9"/>
      <c r="O12652" s="9"/>
      <c r="P12652" s="9"/>
      <c r="R12652" s="9"/>
      <c r="U12652" s="9"/>
    </row>
    <row r="12653" spans="3:21">
      <c r="C12653" s="9"/>
      <c r="F12653" s="9"/>
      <c r="G12653" s="9"/>
      <c r="I12653" s="9"/>
      <c r="L12653" s="9"/>
      <c r="O12653" s="9"/>
      <c r="P12653" s="9"/>
      <c r="R12653" s="9"/>
      <c r="U12653" s="9"/>
    </row>
    <row r="12654" spans="3:21">
      <c r="C12654" s="9"/>
      <c r="F12654" s="9"/>
      <c r="G12654" s="9"/>
      <c r="I12654" s="9"/>
      <c r="L12654" s="9"/>
      <c r="O12654" s="9"/>
      <c r="P12654" s="9"/>
      <c r="R12654" s="9"/>
      <c r="U12654" s="9"/>
    </row>
    <row r="12655" spans="3:21">
      <c r="C12655" s="9"/>
      <c r="F12655" s="9"/>
      <c r="G12655" s="9"/>
      <c r="I12655" s="9"/>
      <c r="L12655" s="9"/>
      <c r="O12655" s="9"/>
      <c r="P12655" s="9"/>
      <c r="R12655" s="9"/>
      <c r="U12655" s="9"/>
    </row>
    <row r="12656" spans="3:21">
      <c r="C12656" s="9"/>
      <c r="F12656" s="9"/>
      <c r="G12656" s="9"/>
      <c r="I12656" s="9"/>
      <c r="L12656" s="9"/>
      <c r="O12656" s="9"/>
      <c r="P12656" s="9"/>
      <c r="R12656" s="9"/>
      <c r="U12656" s="9"/>
    </row>
    <row r="12657" spans="3:21">
      <c r="C12657" s="9"/>
      <c r="F12657" s="9"/>
      <c r="G12657" s="9"/>
      <c r="I12657" s="9"/>
      <c r="L12657" s="9"/>
      <c r="O12657" s="9"/>
      <c r="P12657" s="9"/>
      <c r="R12657" s="9"/>
      <c r="U12657" s="9"/>
    </row>
    <row r="12658" spans="3:21">
      <c r="C12658" s="9"/>
      <c r="F12658" s="9"/>
      <c r="G12658" s="9"/>
      <c r="I12658" s="9"/>
      <c r="L12658" s="9"/>
      <c r="O12658" s="9"/>
      <c r="P12658" s="9"/>
      <c r="R12658" s="9"/>
      <c r="U12658" s="9"/>
    </row>
    <row r="12659" spans="3:21">
      <c r="C12659" s="9"/>
      <c r="F12659" s="9"/>
      <c r="G12659" s="9"/>
      <c r="I12659" s="9"/>
      <c r="L12659" s="9"/>
      <c r="O12659" s="9"/>
      <c r="P12659" s="9"/>
      <c r="R12659" s="9"/>
      <c r="U12659" s="9"/>
    </row>
    <row r="12660" spans="3:21">
      <c r="C12660" s="9"/>
      <c r="F12660" s="9"/>
      <c r="G12660" s="9"/>
      <c r="I12660" s="9"/>
      <c r="L12660" s="9"/>
      <c r="O12660" s="9"/>
      <c r="P12660" s="9"/>
      <c r="R12660" s="9"/>
      <c r="U12660" s="9"/>
    </row>
    <row r="12661" spans="3:21">
      <c r="C12661" s="9"/>
      <c r="F12661" s="9"/>
      <c r="G12661" s="9"/>
      <c r="I12661" s="9"/>
      <c r="L12661" s="9"/>
      <c r="O12661" s="9"/>
      <c r="P12661" s="9"/>
      <c r="R12661" s="9"/>
      <c r="U12661" s="9"/>
    </row>
    <row r="12662" spans="3:21">
      <c r="C12662" s="9"/>
      <c r="F12662" s="9"/>
      <c r="G12662" s="9"/>
      <c r="I12662" s="9"/>
      <c r="L12662" s="9"/>
      <c r="O12662" s="9"/>
      <c r="P12662" s="9"/>
      <c r="R12662" s="9"/>
      <c r="U12662" s="9"/>
    </row>
    <row r="12663" spans="3:21">
      <c r="C12663" s="9"/>
      <c r="F12663" s="9"/>
      <c r="G12663" s="9"/>
      <c r="I12663" s="9"/>
      <c r="L12663" s="9"/>
      <c r="O12663" s="9"/>
      <c r="P12663" s="9"/>
      <c r="R12663" s="9"/>
      <c r="U12663" s="9"/>
    </row>
    <row r="12664" spans="3:21">
      <c r="C12664" s="9"/>
      <c r="F12664" s="9"/>
      <c r="G12664" s="9"/>
      <c r="I12664" s="9"/>
      <c r="L12664" s="9"/>
      <c r="O12664" s="9"/>
      <c r="P12664" s="9"/>
      <c r="R12664" s="9"/>
      <c r="U12664" s="9"/>
    </row>
    <row r="12665" spans="3:21">
      <c r="C12665" s="9"/>
      <c r="F12665" s="9"/>
      <c r="G12665" s="9"/>
      <c r="I12665" s="9"/>
      <c r="L12665" s="9"/>
      <c r="O12665" s="9"/>
      <c r="P12665" s="9"/>
      <c r="R12665" s="9"/>
      <c r="U12665" s="9"/>
    </row>
    <row r="12666" spans="3:21">
      <c r="C12666" s="9"/>
      <c r="F12666" s="9"/>
      <c r="G12666" s="9"/>
      <c r="I12666" s="9"/>
      <c r="L12666" s="9"/>
      <c r="O12666" s="9"/>
      <c r="P12666" s="9"/>
      <c r="R12666" s="9"/>
      <c r="U12666" s="9"/>
    </row>
    <row r="12667" spans="3:21">
      <c r="C12667" s="9"/>
      <c r="F12667" s="9"/>
      <c r="G12667" s="9"/>
      <c r="I12667" s="9"/>
      <c r="L12667" s="9"/>
      <c r="O12667" s="9"/>
      <c r="P12667" s="9"/>
      <c r="R12667" s="9"/>
      <c r="U12667" s="9"/>
    </row>
    <row r="12668" spans="3:21">
      <c r="C12668" s="9"/>
      <c r="F12668" s="9"/>
      <c r="G12668" s="9"/>
      <c r="I12668" s="9"/>
      <c r="L12668" s="9"/>
      <c r="O12668" s="9"/>
      <c r="P12668" s="9"/>
      <c r="R12668" s="9"/>
      <c r="U12668" s="9"/>
    </row>
    <row r="12669" spans="3:21">
      <c r="C12669" s="9"/>
      <c r="F12669" s="9"/>
      <c r="G12669" s="9"/>
      <c r="I12669" s="9"/>
      <c r="L12669" s="9"/>
      <c r="O12669" s="9"/>
      <c r="P12669" s="9"/>
      <c r="R12669" s="9"/>
      <c r="U12669" s="9"/>
    </row>
    <row r="12670" spans="3:21">
      <c r="C12670" s="9"/>
      <c r="F12670" s="9"/>
      <c r="G12670" s="9"/>
      <c r="I12670" s="9"/>
      <c r="L12670" s="9"/>
      <c r="O12670" s="9"/>
      <c r="P12670" s="9"/>
      <c r="R12670" s="9"/>
      <c r="U12670" s="9"/>
    </row>
    <row r="12671" spans="3:21">
      <c r="C12671" s="9"/>
      <c r="F12671" s="9"/>
      <c r="G12671" s="9"/>
      <c r="I12671" s="9"/>
      <c r="L12671" s="9"/>
      <c r="O12671" s="9"/>
      <c r="P12671" s="9"/>
      <c r="R12671" s="9"/>
      <c r="U12671" s="9"/>
    </row>
    <row r="12672" spans="3:21">
      <c r="C12672" s="9"/>
      <c r="F12672" s="9"/>
      <c r="G12672" s="9"/>
      <c r="I12672" s="9"/>
      <c r="L12672" s="9"/>
      <c r="O12672" s="9"/>
      <c r="P12672" s="9"/>
      <c r="R12672" s="9"/>
      <c r="U12672" s="9"/>
    </row>
    <row r="12673" spans="3:21">
      <c r="C12673" s="9"/>
      <c r="F12673" s="9"/>
      <c r="G12673" s="9"/>
      <c r="I12673" s="9"/>
      <c r="L12673" s="9"/>
      <c r="O12673" s="9"/>
      <c r="P12673" s="9"/>
      <c r="R12673" s="9"/>
      <c r="U12673" s="9"/>
    </row>
    <row r="12674" spans="3:21">
      <c r="C12674" s="9"/>
      <c r="F12674" s="9"/>
      <c r="G12674" s="9"/>
      <c r="I12674" s="9"/>
      <c r="L12674" s="9"/>
      <c r="O12674" s="9"/>
      <c r="P12674" s="9"/>
      <c r="R12674" s="9"/>
      <c r="U12674" s="9"/>
    </row>
    <row r="12675" spans="3:21">
      <c r="C12675" s="9"/>
      <c r="F12675" s="9"/>
      <c r="G12675" s="9"/>
      <c r="I12675" s="9"/>
      <c r="L12675" s="9"/>
      <c r="O12675" s="9"/>
      <c r="P12675" s="9"/>
      <c r="R12675" s="9"/>
      <c r="U12675" s="9"/>
    </row>
    <row r="12676" spans="3:21">
      <c r="C12676" s="9"/>
      <c r="F12676" s="9"/>
      <c r="G12676" s="9"/>
      <c r="I12676" s="9"/>
      <c r="L12676" s="9"/>
      <c r="O12676" s="9"/>
      <c r="P12676" s="9"/>
      <c r="R12676" s="9"/>
      <c r="U12676" s="9"/>
    </row>
    <row r="12677" spans="3:21">
      <c r="C12677" s="9"/>
      <c r="F12677" s="9"/>
      <c r="G12677" s="9"/>
      <c r="I12677" s="9"/>
      <c r="L12677" s="9"/>
      <c r="O12677" s="9"/>
      <c r="P12677" s="9"/>
      <c r="R12677" s="9"/>
      <c r="U12677" s="9"/>
    </row>
    <row r="12678" spans="3:21">
      <c r="C12678" s="9"/>
      <c r="F12678" s="9"/>
      <c r="G12678" s="9"/>
      <c r="I12678" s="9"/>
      <c r="L12678" s="9"/>
      <c r="O12678" s="9"/>
      <c r="P12678" s="9"/>
      <c r="R12678" s="9"/>
      <c r="U12678" s="9"/>
    </row>
    <row r="12679" spans="3:21">
      <c r="C12679" s="9"/>
      <c r="F12679" s="9"/>
      <c r="G12679" s="9"/>
      <c r="I12679" s="9"/>
      <c r="L12679" s="9"/>
      <c r="O12679" s="9"/>
      <c r="P12679" s="9"/>
      <c r="R12679" s="9"/>
      <c r="U12679" s="9"/>
    </row>
    <row r="12680" spans="3:21">
      <c r="C12680" s="9"/>
      <c r="F12680" s="9"/>
      <c r="G12680" s="9"/>
      <c r="I12680" s="9"/>
      <c r="L12680" s="9"/>
      <c r="O12680" s="9"/>
      <c r="P12680" s="9"/>
      <c r="R12680" s="9"/>
      <c r="U12680" s="9"/>
    </row>
    <row r="12681" spans="3:21">
      <c r="C12681" s="9"/>
      <c r="F12681" s="9"/>
      <c r="G12681" s="9"/>
      <c r="I12681" s="9"/>
      <c r="L12681" s="9"/>
      <c r="O12681" s="9"/>
      <c r="P12681" s="9"/>
      <c r="R12681" s="9"/>
      <c r="U12681" s="9"/>
    </row>
    <row r="12682" spans="3:21">
      <c r="C12682" s="9"/>
      <c r="F12682" s="9"/>
      <c r="G12682" s="9"/>
      <c r="I12682" s="9"/>
      <c r="L12682" s="9"/>
      <c r="O12682" s="9"/>
      <c r="P12682" s="9"/>
      <c r="R12682" s="9"/>
      <c r="U12682" s="9"/>
    </row>
    <row r="12683" spans="3:21">
      <c r="C12683" s="9"/>
      <c r="F12683" s="9"/>
      <c r="G12683" s="9"/>
      <c r="I12683" s="9"/>
      <c r="L12683" s="9"/>
      <c r="O12683" s="9"/>
      <c r="P12683" s="9"/>
      <c r="R12683" s="9"/>
      <c r="U12683" s="9"/>
    </row>
    <row r="12684" spans="3:21">
      <c r="C12684" s="9"/>
      <c r="F12684" s="9"/>
      <c r="G12684" s="9"/>
      <c r="I12684" s="9"/>
      <c r="L12684" s="9"/>
      <c r="O12684" s="9"/>
      <c r="P12684" s="9"/>
      <c r="R12684" s="9"/>
      <c r="U12684" s="9"/>
    </row>
    <row r="12685" spans="3:21">
      <c r="C12685" s="9"/>
      <c r="F12685" s="9"/>
      <c r="G12685" s="9"/>
      <c r="I12685" s="9"/>
      <c r="L12685" s="9"/>
      <c r="O12685" s="9"/>
      <c r="P12685" s="9"/>
      <c r="R12685" s="9"/>
      <c r="U12685" s="9"/>
    </row>
    <row r="12686" spans="3:21">
      <c r="C12686" s="9"/>
      <c r="F12686" s="9"/>
      <c r="G12686" s="9"/>
      <c r="I12686" s="9"/>
      <c r="L12686" s="9"/>
      <c r="O12686" s="9"/>
      <c r="P12686" s="9"/>
      <c r="R12686" s="9"/>
      <c r="U12686" s="9"/>
    </row>
    <row r="12687" spans="3:21">
      <c r="C12687" s="9"/>
      <c r="F12687" s="9"/>
      <c r="G12687" s="9"/>
      <c r="I12687" s="9"/>
      <c r="L12687" s="9"/>
      <c r="O12687" s="9"/>
      <c r="P12687" s="9"/>
      <c r="R12687" s="9"/>
      <c r="U12687" s="9"/>
    </row>
    <row r="12688" spans="3:21">
      <c r="C12688" s="9"/>
      <c r="F12688" s="9"/>
      <c r="G12688" s="9"/>
      <c r="I12688" s="9"/>
      <c r="L12688" s="9"/>
      <c r="O12688" s="9"/>
      <c r="P12688" s="9"/>
      <c r="R12688" s="9"/>
      <c r="U12688" s="9"/>
    </row>
    <row r="12689" spans="3:21">
      <c r="C12689" s="9"/>
      <c r="F12689" s="9"/>
      <c r="G12689" s="9"/>
      <c r="I12689" s="9"/>
      <c r="L12689" s="9"/>
      <c r="O12689" s="9"/>
      <c r="P12689" s="9"/>
      <c r="R12689" s="9"/>
      <c r="U12689" s="9"/>
    </row>
    <row r="12690" spans="3:21">
      <c r="C12690" s="9"/>
      <c r="F12690" s="9"/>
      <c r="G12690" s="9"/>
      <c r="I12690" s="9"/>
      <c r="L12690" s="9"/>
      <c r="O12690" s="9"/>
      <c r="P12690" s="9"/>
      <c r="R12690" s="9"/>
      <c r="U12690" s="9"/>
    </row>
    <row r="12691" spans="3:21">
      <c r="C12691" s="9"/>
      <c r="F12691" s="9"/>
      <c r="G12691" s="9"/>
      <c r="I12691" s="9"/>
      <c r="L12691" s="9"/>
      <c r="O12691" s="9"/>
      <c r="P12691" s="9"/>
      <c r="R12691" s="9"/>
      <c r="U12691" s="9"/>
    </row>
    <row r="12692" spans="3:21">
      <c r="C12692" s="9"/>
      <c r="F12692" s="9"/>
      <c r="G12692" s="9"/>
      <c r="I12692" s="9"/>
      <c r="L12692" s="9"/>
      <c r="O12692" s="9"/>
      <c r="P12692" s="9"/>
      <c r="R12692" s="9"/>
      <c r="U12692" s="9"/>
    </row>
    <row r="12693" spans="3:21">
      <c r="C12693" s="9"/>
      <c r="F12693" s="9"/>
      <c r="G12693" s="9"/>
      <c r="I12693" s="9"/>
      <c r="L12693" s="9"/>
      <c r="O12693" s="9"/>
      <c r="P12693" s="9"/>
      <c r="R12693" s="9"/>
      <c r="U12693" s="9"/>
    </row>
    <row r="12694" spans="3:21">
      <c r="C12694" s="9"/>
      <c r="F12694" s="9"/>
      <c r="G12694" s="9"/>
      <c r="I12694" s="9"/>
      <c r="L12694" s="9"/>
      <c r="O12694" s="9"/>
      <c r="P12694" s="9"/>
      <c r="R12694" s="9"/>
      <c r="U12694" s="9"/>
    </row>
    <row r="12695" spans="3:21">
      <c r="C12695" s="9"/>
      <c r="F12695" s="9"/>
      <c r="G12695" s="9"/>
      <c r="I12695" s="9"/>
      <c r="L12695" s="9"/>
      <c r="O12695" s="9"/>
      <c r="P12695" s="9"/>
      <c r="R12695" s="9"/>
      <c r="U12695" s="9"/>
    </row>
    <row r="12696" spans="3:21">
      <c r="C12696" s="9"/>
      <c r="F12696" s="9"/>
      <c r="G12696" s="9"/>
      <c r="I12696" s="9"/>
      <c r="L12696" s="9"/>
      <c r="O12696" s="9"/>
      <c r="P12696" s="9"/>
      <c r="R12696" s="9"/>
      <c r="U12696" s="9"/>
    </row>
    <row r="12697" spans="3:21">
      <c r="C12697" s="9"/>
      <c r="F12697" s="9"/>
      <c r="G12697" s="9"/>
      <c r="I12697" s="9"/>
      <c r="L12697" s="9"/>
      <c r="O12697" s="9"/>
      <c r="P12697" s="9"/>
      <c r="R12697" s="9"/>
      <c r="U12697" s="9"/>
    </row>
    <row r="12698" spans="3:21">
      <c r="C12698" s="9"/>
      <c r="F12698" s="9"/>
      <c r="G12698" s="9"/>
      <c r="I12698" s="9"/>
      <c r="L12698" s="9"/>
      <c r="O12698" s="9"/>
      <c r="P12698" s="9"/>
      <c r="R12698" s="9"/>
      <c r="U12698" s="9"/>
    </row>
    <row r="12699" spans="3:21">
      <c r="C12699" s="9"/>
      <c r="F12699" s="9"/>
      <c r="G12699" s="9"/>
      <c r="I12699" s="9"/>
      <c r="L12699" s="9"/>
      <c r="O12699" s="9"/>
      <c r="P12699" s="9"/>
      <c r="R12699" s="9"/>
      <c r="U12699" s="9"/>
    </row>
    <row r="12700" spans="3:21">
      <c r="C12700" s="9"/>
      <c r="F12700" s="9"/>
      <c r="G12700" s="9"/>
      <c r="I12700" s="9"/>
      <c r="L12700" s="9"/>
      <c r="O12700" s="9"/>
      <c r="P12700" s="9"/>
      <c r="R12700" s="9"/>
      <c r="U12700" s="9"/>
    </row>
    <row r="12701" spans="3:21">
      <c r="C12701" s="9"/>
      <c r="F12701" s="9"/>
      <c r="G12701" s="9"/>
      <c r="I12701" s="9"/>
      <c r="L12701" s="9"/>
      <c r="O12701" s="9"/>
      <c r="P12701" s="9"/>
      <c r="R12701" s="9"/>
      <c r="U12701" s="9"/>
    </row>
    <row r="12702" spans="3:21">
      <c r="C12702" s="9"/>
      <c r="F12702" s="9"/>
      <c r="G12702" s="9"/>
      <c r="I12702" s="9"/>
      <c r="L12702" s="9"/>
      <c r="O12702" s="9"/>
      <c r="P12702" s="9"/>
      <c r="R12702" s="9"/>
      <c r="U12702" s="9"/>
    </row>
    <row r="12703" spans="3:21">
      <c r="C12703" s="9"/>
      <c r="F12703" s="9"/>
      <c r="G12703" s="9"/>
      <c r="I12703" s="9"/>
      <c r="L12703" s="9"/>
      <c r="O12703" s="9"/>
      <c r="P12703" s="9"/>
      <c r="R12703" s="9"/>
      <c r="U12703" s="9"/>
    </row>
    <row r="12704" spans="3:21">
      <c r="C12704" s="9"/>
      <c r="F12704" s="9"/>
      <c r="G12704" s="9"/>
      <c r="I12704" s="9"/>
      <c r="L12704" s="9"/>
      <c r="O12704" s="9"/>
      <c r="P12704" s="9"/>
      <c r="R12704" s="9"/>
      <c r="U12704" s="9"/>
    </row>
    <row r="12705" spans="3:21">
      <c r="C12705" s="9"/>
      <c r="F12705" s="9"/>
      <c r="G12705" s="9"/>
      <c r="I12705" s="9"/>
      <c r="L12705" s="9"/>
      <c r="O12705" s="9"/>
      <c r="P12705" s="9"/>
      <c r="R12705" s="9"/>
      <c r="U12705" s="9"/>
    </row>
    <row r="12706" spans="3:21">
      <c r="C12706" s="9"/>
      <c r="F12706" s="9"/>
      <c r="G12706" s="9"/>
      <c r="I12706" s="9"/>
      <c r="L12706" s="9"/>
      <c r="O12706" s="9"/>
      <c r="P12706" s="9"/>
      <c r="R12706" s="9"/>
      <c r="U12706" s="9"/>
    </row>
    <row r="12707" spans="3:21">
      <c r="C12707" s="9"/>
      <c r="F12707" s="9"/>
      <c r="G12707" s="9"/>
      <c r="I12707" s="9"/>
      <c r="L12707" s="9"/>
      <c r="O12707" s="9"/>
      <c r="P12707" s="9"/>
      <c r="R12707" s="9"/>
      <c r="U12707" s="9"/>
    </row>
    <row r="12708" spans="3:21">
      <c r="C12708" s="9"/>
      <c r="F12708" s="9"/>
      <c r="G12708" s="9"/>
      <c r="I12708" s="9"/>
      <c r="L12708" s="9"/>
      <c r="O12708" s="9"/>
      <c r="P12708" s="9"/>
      <c r="R12708" s="9"/>
      <c r="U12708" s="9"/>
    </row>
    <row r="12709" spans="3:21">
      <c r="C12709" s="9"/>
      <c r="F12709" s="9"/>
      <c r="G12709" s="9"/>
      <c r="I12709" s="9"/>
      <c r="L12709" s="9"/>
      <c r="O12709" s="9"/>
      <c r="P12709" s="9"/>
      <c r="R12709" s="9"/>
      <c r="U12709" s="9"/>
    </row>
    <row r="12710" spans="3:21">
      <c r="C12710" s="9"/>
      <c r="F12710" s="9"/>
      <c r="G12710" s="9"/>
      <c r="I12710" s="9"/>
      <c r="L12710" s="9"/>
      <c r="O12710" s="9"/>
      <c r="P12710" s="9"/>
      <c r="R12710" s="9"/>
      <c r="U12710" s="9"/>
    </row>
    <row r="12711" spans="3:21">
      <c r="C12711" s="9"/>
      <c r="F12711" s="9"/>
      <c r="G12711" s="9"/>
      <c r="I12711" s="9"/>
      <c r="L12711" s="9"/>
      <c r="O12711" s="9"/>
      <c r="P12711" s="9"/>
      <c r="R12711" s="9"/>
      <c r="U12711" s="9"/>
    </row>
    <row r="12712" spans="3:21">
      <c r="C12712" s="9"/>
      <c r="F12712" s="9"/>
      <c r="G12712" s="9"/>
      <c r="I12712" s="9"/>
      <c r="L12712" s="9"/>
      <c r="O12712" s="9"/>
      <c r="P12712" s="9"/>
      <c r="R12712" s="9"/>
      <c r="U12712" s="9"/>
    </row>
    <row r="12713" spans="3:21">
      <c r="C12713" s="9"/>
      <c r="F12713" s="9"/>
      <c r="G12713" s="9"/>
      <c r="I12713" s="9"/>
      <c r="L12713" s="9"/>
      <c r="O12713" s="9"/>
      <c r="P12713" s="9"/>
      <c r="R12713" s="9"/>
      <c r="U12713" s="9"/>
    </row>
    <row r="12714" spans="3:21">
      <c r="C12714" s="9"/>
      <c r="F12714" s="9"/>
      <c r="G12714" s="9"/>
      <c r="I12714" s="9"/>
      <c r="L12714" s="9"/>
      <c r="O12714" s="9"/>
      <c r="P12714" s="9"/>
      <c r="R12714" s="9"/>
      <c r="U12714" s="9"/>
    </row>
    <row r="12715" spans="3:21">
      <c r="C12715" s="9"/>
      <c r="F12715" s="9"/>
      <c r="G12715" s="9"/>
      <c r="I12715" s="9"/>
      <c r="L12715" s="9"/>
      <c r="O12715" s="9"/>
      <c r="P12715" s="9"/>
      <c r="R12715" s="9"/>
      <c r="U12715" s="9"/>
    </row>
    <row r="12716" spans="3:21">
      <c r="C12716" s="9"/>
      <c r="F12716" s="9"/>
      <c r="G12716" s="9"/>
      <c r="I12716" s="9"/>
      <c r="L12716" s="9"/>
      <c r="O12716" s="9"/>
      <c r="P12716" s="9"/>
      <c r="R12716" s="9"/>
      <c r="U12716" s="9"/>
    </row>
    <row r="12717" spans="3:21">
      <c r="C12717" s="9"/>
      <c r="F12717" s="9"/>
      <c r="G12717" s="9"/>
      <c r="I12717" s="9"/>
      <c r="L12717" s="9"/>
      <c r="O12717" s="9"/>
      <c r="P12717" s="9"/>
      <c r="R12717" s="9"/>
      <c r="U12717" s="9"/>
    </row>
    <row r="12718" spans="3:21">
      <c r="C12718" s="9"/>
      <c r="F12718" s="9"/>
      <c r="G12718" s="9"/>
      <c r="I12718" s="9"/>
      <c r="L12718" s="9"/>
      <c r="O12718" s="9"/>
      <c r="P12718" s="9"/>
      <c r="R12718" s="9"/>
      <c r="U12718" s="9"/>
    </row>
    <row r="12719" spans="3:21">
      <c r="C12719" s="9"/>
      <c r="F12719" s="9"/>
      <c r="G12719" s="9"/>
      <c r="I12719" s="9"/>
      <c r="L12719" s="9"/>
      <c r="O12719" s="9"/>
      <c r="P12719" s="9"/>
      <c r="R12719" s="9"/>
      <c r="U12719" s="9"/>
    </row>
    <row r="12720" spans="3:21">
      <c r="C12720" s="9"/>
      <c r="F12720" s="9"/>
      <c r="G12720" s="9"/>
      <c r="I12720" s="9"/>
      <c r="L12720" s="9"/>
      <c r="O12720" s="9"/>
      <c r="P12720" s="9"/>
      <c r="R12720" s="9"/>
      <c r="U12720" s="9"/>
    </row>
    <row r="12721" spans="3:21">
      <c r="C12721" s="9"/>
      <c r="F12721" s="9"/>
      <c r="G12721" s="9"/>
      <c r="I12721" s="9"/>
      <c r="L12721" s="9"/>
      <c r="O12721" s="9"/>
      <c r="P12721" s="9"/>
      <c r="R12721" s="9"/>
      <c r="U12721" s="9"/>
    </row>
    <row r="12722" spans="3:21">
      <c r="C12722" s="9"/>
      <c r="F12722" s="9"/>
      <c r="G12722" s="9"/>
      <c r="I12722" s="9"/>
      <c r="L12722" s="9"/>
      <c r="O12722" s="9"/>
      <c r="P12722" s="9"/>
      <c r="R12722" s="9"/>
      <c r="U12722" s="9"/>
    </row>
    <row r="12723" spans="3:21">
      <c r="C12723" s="9"/>
      <c r="F12723" s="9"/>
      <c r="G12723" s="9"/>
      <c r="I12723" s="9"/>
      <c r="L12723" s="9"/>
      <c r="O12723" s="9"/>
      <c r="P12723" s="9"/>
      <c r="R12723" s="9"/>
      <c r="U12723" s="9"/>
    </row>
    <row r="12724" spans="3:21">
      <c r="C12724" s="9"/>
      <c r="F12724" s="9"/>
      <c r="G12724" s="9"/>
      <c r="I12724" s="9"/>
      <c r="L12724" s="9"/>
      <c r="O12724" s="9"/>
      <c r="P12724" s="9"/>
      <c r="R12724" s="9"/>
      <c r="U12724" s="9"/>
    </row>
    <row r="12725" spans="3:21">
      <c r="C12725" s="9"/>
      <c r="F12725" s="9"/>
      <c r="G12725" s="9"/>
      <c r="I12725" s="9"/>
      <c r="L12725" s="9"/>
      <c r="O12725" s="9"/>
      <c r="P12725" s="9"/>
      <c r="R12725" s="9"/>
      <c r="U12725" s="9"/>
    </row>
    <row r="12726" spans="3:21">
      <c r="C12726" s="9"/>
      <c r="F12726" s="9"/>
      <c r="G12726" s="9"/>
      <c r="I12726" s="9"/>
      <c r="L12726" s="9"/>
      <c r="O12726" s="9"/>
      <c r="P12726" s="9"/>
      <c r="R12726" s="9"/>
      <c r="U12726" s="9"/>
    </row>
    <row r="12727" spans="3:21">
      <c r="C12727" s="9"/>
      <c r="F12727" s="9"/>
      <c r="G12727" s="9"/>
      <c r="I12727" s="9"/>
      <c r="L12727" s="9"/>
      <c r="O12727" s="9"/>
      <c r="P12727" s="9"/>
      <c r="R12727" s="9"/>
      <c r="U12727" s="9"/>
    </row>
    <row r="12728" spans="3:21">
      <c r="C12728" s="9"/>
      <c r="F12728" s="9"/>
      <c r="G12728" s="9"/>
      <c r="I12728" s="9"/>
      <c r="L12728" s="9"/>
      <c r="O12728" s="9"/>
      <c r="P12728" s="9"/>
      <c r="R12728" s="9"/>
      <c r="U12728" s="9"/>
    </row>
    <row r="12729" spans="3:21">
      <c r="C12729" s="9"/>
      <c r="F12729" s="9"/>
      <c r="G12729" s="9"/>
      <c r="I12729" s="9"/>
      <c r="L12729" s="9"/>
      <c r="O12729" s="9"/>
      <c r="P12729" s="9"/>
      <c r="R12729" s="9"/>
      <c r="U12729" s="9"/>
    </row>
    <row r="12730" spans="3:21">
      <c r="C12730" s="9"/>
      <c r="F12730" s="9"/>
      <c r="G12730" s="9"/>
      <c r="I12730" s="9"/>
      <c r="L12730" s="9"/>
      <c r="O12730" s="9"/>
      <c r="P12730" s="9"/>
      <c r="R12730" s="9"/>
      <c r="U12730" s="9"/>
    </row>
    <row r="12731" spans="3:21">
      <c r="C12731" s="9"/>
      <c r="F12731" s="9"/>
      <c r="G12731" s="9"/>
      <c r="I12731" s="9"/>
      <c r="L12731" s="9"/>
      <c r="O12731" s="9"/>
      <c r="P12731" s="9"/>
      <c r="R12731" s="9"/>
      <c r="U12731" s="9"/>
    </row>
    <row r="12732" spans="3:21">
      <c r="C12732" s="9"/>
      <c r="F12732" s="9"/>
      <c r="G12732" s="9"/>
      <c r="I12732" s="9"/>
      <c r="L12732" s="9"/>
      <c r="O12732" s="9"/>
      <c r="P12732" s="9"/>
      <c r="R12732" s="9"/>
      <c r="U12732" s="9"/>
    </row>
    <row r="12733" spans="3:21">
      <c r="C12733" s="9"/>
      <c r="F12733" s="9"/>
      <c r="G12733" s="9"/>
      <c r="I12733" s="9"/>
      <c r="L12733" s="9"/>
      <c r="O12733" s="9"/>
      <c r="P12733" s="9"/>
      <c r="R12733" s="9"/>
      <c r="U12733" s="9"/>
    </row>
    <row r="12734" spans="3:21">
      <c r="C12734" s="9"/>
      <c r="F12734" s="9"/>
      <c r="G12734" s="9"/>
      <c r="I12734" s="9"/>
      <c r="L12734" s="9"/>
      <c r="O12734" s="9"/>
      <c r="P12734" s="9"/>
      <c r="R12734" s="9"/>
      <c r="U12734" s="9"/>
    </row>
    <row r="12735" spans="3:21">
      <c r="C12735" s="9"/>
      <c r="F12735" s="9"/>
      <c r="G12735" s="9"/>
      <c r="I12735" s="9"/>
      <c r="L12735" s="9"/>
      <c r="O12735" s="9"/>
      <c r="P12735" s="9"/>
      <c r="R12735" s="9"/>
      <c r="U12735" s="9"/>
    </row>
    <row r="12736" spans="3:21">
      <c r="C12736" s="9"/>
      <c r="F12736" s="9"/>
      <c r="G12736" s="9"/>
      <c r="I12736" s="9"/>
      <c r="L12736" s="9"/>
      <c r="O12736" s="9"/>
      <c r="P12736" s="9"/>
      <c r="R12736" s="9"/>
      <c r="U12736" s="9"/>
    </row>
    <row r="12737" spans="3:21">
      <c r="C12737" s="9"/>
      <c r="F12737" s="9"/>
      <c r="G12737" s="9"/>
      <c r="I12737" s="9"/>
      <c r="L12737" s="9"/>
      <c r="O12737" s="9"/>
      <c r="P12737" s="9"/>
      <c r="R12737" s="9"/>
      <c r="U12737" s="9"/>
    </row>
    <row r="12738" spans="3:21">
      <c r="C12738" s="9"/>
      <c r="F12738" s="9"/>
      <c r="G12738" s="9"/>
      <c r="I12738" s="9"/>
      <c r="L12738" s="9"/>
      <c r="O12738" s="9"/>
      <c r="P12738" s="9"/>
      <c r="R12738" s="9"/>
      <c r="U12738" s="9"/>
    </row>
    <row r="12739" spans="3:21">
      <c r="C12739" s="9"/>
      <c r="F12739" s="9"/>
      <c r="G12739" s="9"/>
      <c r="I12739" s="9"/>
      <c r="L12739" s="9"/>
      <c r="O12739" s="9"/>
      <c r="P12739" s="9"/>
      <c r="R12739" s="9"/>
      <c r="U12739" s="9"/>
    </row>
    <row r="12740" spans="3:21">
      <c r="C12740" s="9"/>
      <c r="F12740" s="9"/>
      <c r="G12740" s="9"/>
      <c r="I12740" s="9"/>
      <c r="L12740" s="9"/>
      <c r="O12740" s="9"/>
      <c r="P12740" s="9"/>
      <c r="R12740" s="9"/>
      <c r="U12740" s="9"/>
    </row>
    <row r="12741" spans="3:21">
      <c r="C12741" s="9"/>
      <c r="F12741" s="9"/>
      <c r="G12741" s="9"/>
      <c r="I12741" s="9"/>
      <c r="L12741" s="9"/>
      <c r="O12741" s="9"/>
      <c r="P12741" s="9"/>
      <c r="R12741" s="9"/>
      <c r="U12741" s="9"/>
    </row>
    <row r="12742" spans="3:21">
      <c r="C12742" s="9"/>
      <c r="F12742" s="9"/>
      <c r="G12742" s="9"/>
      <c r="I12742" s="9"/>
      <c r="L12742" s="9"/>
      <c r="O12742" s="9"/>
      <c r="P12742" s="9"/>
      <c r="R12742" s="9"/>
      <c r="U12742" s="9"/>
    </row>
    <row r="12743" spans="3:21">
      <c r="C12743" s="9"/>
      <c r="F12743" s="9"/>
      <c r="G12743" s="9"/>
      <c r="I12743" s="9"/>
      <c r="L12743" s="9"/>
      <c r="O12743" s="9"/>
      <c r="P12743" s="9"/>
      <c r="R12743" s="9"/>
      <c r="U12743" s="9"/>
    </row>
    <row r="12744" spans="3:21">
      <c r="C12744" s="9"/>
      <c r="F12744" s="9"/>
      <c r="G12744" s="9"/>
      <c r="I12744" s="9"/>
      <c r="L12744" s="9"/>
      <c r="O12744" s="9"/>
      <c r="P12744" s="9"/>
      <c r="R12744" s="9"/>
      <c r="U12744" s="9"/>
    </row>
    <row r="12745" spans="3:21">
      <c r="C12745" s="9"/>
      <c r="F12745" s="9"/>
      <c r="G12745" s="9"/>
      <c r="I12745" s="9"/>
      <c r="L12745" s="9"/>
      <c r="O12745" s="9"/>
      <c r="P12745" s="9"/>
      <c r="R12745" s="9"/>
      <c r="U12745" s="9"/>
    </row>
    <row r="12746" spans="3:21">
      <c r="C12746" s="9"/>
      <c r="F12746" s="9"/>
      <c r="G12746" s="9"/>
      <c r="I12746" s="9"/>
      <c r="L12746" s="9"/>
      <c r="O12746" s="9"/>
      <c r="P12746" s="9"/>
      <c r="R12746" s="9"/>
      <c r="U12746" s="9"/>
    </row>
    <row r="12747" spans="3:21">
      <c r="C12747" s="9"/>
      <c r="F12747" s="9"/>
      <c r="G12747" s="9"/>
      <c r="I12747" s="9"/>
      <c r="L12747" s="9"/>
      <c r="O12747" s="9"/>
      <c r="P12747" s="9"/>
      <c r="R12747" s="9"/>
      <c r="U12747" s="9"/>
    </row>
    <row r="12748" spans="3:21">
      <c r="C12748" s="9"/>
      <c r="F12748" s="9"/>
      <c r="G12748" s="9"/>
      <c r="I12748" s="9"/>
      <c r="L12748" s="9"/>
      <c r="O12748" s="9"/>
      <c r="P12748" s="9"/>
      <c r="R12748" s="9"/>
      <c r="U12748" s="9"/>
    </row>
    <row r="12749" spans="3:21">
      <c r="C12749" s="9"/>
      <c r="F12749" s="9"/>
      <c r="G12749" s="9"/>
      <c r="I12749" s="9"/>
      <c r="L12749" s="9"/>
      <c r="O12749" s="9"/>
      <c r="P12749" s="9"/>
      <c r="R12749" s="9"/>
      <c r="U12749" s="9"/>
    </row>
    <row r="12750" spans="3:21">
      <c r="C12750" s="9"/>
      <c r="F12750" s="9"/>
      <c r="G12750" s="9"/>
      <c r="I12750" s="9"/>
      <c r="L12750" s="9"/>
      <c r="O12750" s="9"/>
      <c r="P12750" s="9"/>
      <c r="R12750" s="9"/>
      <c r="U12750" s="9"/>
    </row>
    <row r="12751" spans="3:21">
      <c r="C12751" s="9"/>
      <c r="F12751" s="9"/>
      <c r="G12751" s="9"/>
      <c r="I12751" s="9"/>
      <c r="L12751" s="9"/>
      <c r="O12751" s="9"/>
      <c r="P12751" s="9"/>
      <c r="R12751" s="9"/>
      <c r="U12751" s="9"/>
    </row>
    <row r="12752" spans="3:21">
      <c r="C12752" s="9"/>
      <c r="F12752" s="9"/>
      <c r="G12752" s="9"/>
      <c r="I12752" s="9"/>
      <c r="L12752" s="9"/>
      <c r="O12752" s="9"/>
      <c r="P12752" s="9"/>
      <c r="R12752" s="9"/>
      <c r="U12752" s="9"/>
    </row>
    <row r="12753" spans="3:21">
      <c r="C12753" s="9"/>
      <c r="F12753" s="9"/>
      <c r="G12753" s="9"/>
      <c r="I12753" s="9"/>
      <c r="L12753" s="9"/>
      <c r="O12753" s="9"/>
      <c r="P12753" s="9"/>
      <c r="R12753" s="9"/>
      <c r="U12753" s="9"/>
    </row>
    <row r="12754" spans="3:21">
      <c r="C12754" s="9"/>
      <c r="F12754" s="9"/>
      <c r="G12754" s="9"/>
      <c r="I12754" s="9"/>
      <c r="L12754" s="9"/>
      <c r="O12754" s="9"/>
      <c r="P12754" s="9"/>
      <c r="R12754" s="9"/>
      <c r="U12754" s="9"/>
    </row>
    <row r="12755" spans="3:21">
      <c r="C12755" s="9"/>
      <c r="F12755" s="9"/>
      <c r="G12755" s="9"/>
      <c r="I12755" s="9"/>
      <c r="L12755" s="9"/>
      <c r="O12755" s="9"/>
      <c r="P12755" s="9"/>
      <c r="R12755" s="9"/>
      <c r="U12755" s="9"/>
    </row>
    <row r="12756" spans="3:21">
      <c r="C12756" s="9"/>
      <c r="F12756" s="9"/>
      <c r="G12756" s="9"/>
      <c r="I12756" s="9"/>
      <c r="L12756" s="9"/>
      <c r="O12756" s="9"/>
      <c r="P12756" s="9"/>
      <c r="R12756" s="9"/>
      <c r="U12756" s="9"/>
    </row>
    <row r="12757" spans="3:21">
      <c r="C12757" s="9"/>
      <c r="F12757" s="9"/>
      <c r="G12757" s="9"/>
      <c r="I12757" s="9"/>
      <c r="L12757" s="9"/>
      <c r="O12757" s="9"/>
      <c r="P12757" s="9"/>
      <c r="R12757" s="9"/>
      <c r="U12757" s="9"/>
    </row>
    <row r="12758" spans="3:21">
      <c r="C12758" s="9"/>
      <c r="F12758" s="9"/>
      <c r="G12758" s="9"/>
      <c r="I12758" s="9"/>
      <c r="L12758" s="9"/>
      <c r="O12758" s="9"/>
      <c r="P12758" s="9"/>
      <c r="R12758" s="9"/>
      <c r="U12758" s="9"/>
    </row>
    <row r="12759" spans="3:21">
      <c r="C12759" s="9"/>
      <c r="F12759" s="9"/>
      <c r="G12759" s="9"/>
      <c r="I12759" s="9"/>
      <c r="L12759" s="9"/>
      <c r="O12759" s="9"/>
      <c r="P12759" s="9"/>
      <c r="R12759" s="9"/>
      <c r="U12759" s="9"/>
    </row>
    <row r="12760" spans="3:21">
      <c r="C12760" s="9"/>
      <c r="F12760" s="9"/>
      <c r="G12760" s="9"/>
      <c r="I12760" s="9"/>
      <c r="L12760" s="9"/>
      <c r="O12760" s="9"/>
      <c r="P12760" s="9"/>
      <c r="R12760" s="9"/>
      <c r="U12760" s="9"/>
    </row>
    <row r="12761" spans="3:21">
      <c r="C12761" s="9"/>
      <c r="F12761" s="9"/>
      <c r="G12761" s="9"/>
      <c r="I12761" s="9"/>
      <c r="L12761" s="9"/>
      <c r="O12761" s="9"/>
      <c r="P12761" s="9"/>
      <c r="R12761" s="9"/>
      <c r="U12761" s="9"/>
    </row>
    <row r="12762" spans="3:21">
      <c r="C12762" s="9"/>
      <c r="F12762" s="9"/>
      <c r="G12762" s="9"/>
      <c r="I12762" s="9"/>
      <c r="L12762" s="9"/>
      <c r="O12762" s="9"/>
      <c r="P12762" s="9"/>
      <c r="R12762" s="9"/>
      <c r="U12762" s="9"/>
    </row>
    <row r="12763" spans="3:21">
      <c r="C12763" s="9"/>
      <c r="F12763" s="9"/>
      <c r="G12763" s="9"/>
      <c r="I12763" s="9"/>
      <c r="L12763" s="9"/>
      <c r="O12763" s="9"/>
      <c r="P12763" s="9"/>
      <c r="R12763" s="9"/>
      <c r="U12763" s="9"/>
    </row>
    <row r="12764" spans="3:21">
      <c r="C12764" s="9"/>
      <c r="F12764" s="9"/>
      <c r="G12764" s="9"/>
      <c r="I12764" s="9"/>
      <c r="L12764" s="9"/>
      <c r="O12764" s="9"/>
      <c r="P12764" s="9"/>
      <c r="R12764" s="9"/>
      <c r="U12764" s="9"/>
    </row>
    <row r="12765" spans="3:21">
      <c r="C12765" s="9"/>
      <c r="F12765" s="9"/>
      <c r="G12765" s="9"/>
      <c r="I12765" s="9"/>
      <c r="L12765" s="9"/>
      <c r="O12765" s="9"/>
      <c r="P12765" s="9"/>
      <c r="R12765" s="9"/>
      <c r="U12765" s="9"/>
    </row>
    <row r="12766" spans="3:21">
      <c r="C12766" s="9"/>
      <c r="F12766" s="9"/>
      <c r="G12766" s="9"/>
      <c r="I12766" s="9"/>
      <c r="L12766" s="9"/>
      <c r="O12766" s="9"/>
      <c r="P12766" s="9"/>
      <c r="R12766" s="9"/>
      <c r="U12766" s="9"/>
    </row>
    <row r="12767" spans="3:21">
      <c r="C12767" s="9"/>
      <c r="F12767" s="9"/>
      <c r="G12767" s="9"/>
      <c r="I12767" s="9"/>
      <c r="L12767" s="9"/>
      <c r="O12767" s="9"/>
      <c r="P12767" s="9"/>
      <c r="R12767" s="9"/>
      <c r="U12767" s="9"/>
    </row>
    <row r="12768" spans="3:21">
      <c r="C12768" s="9"/>
      <c r="F12768" s="9"/>
      <c r="G12768" s="9"/>
      <c r="I12768" s="9"/>
      <c r="L12768" s="9"/>
      <c r="O12768" s="9"/>
      <c r="P12768" s="9"/>
      <c r="R12768" s="9"/>
      <c r="U12768" s="9"/>
    </row>
    <row r="12769" spans="3:21">
      <c r="C12769" s="9"/>
      <c r="F12769" s="9"/>
      <c r="G12769" s="9"/>
      <c r="I12769" s="9"/>
      <c r="L12769" s="9"/>
      <c r="O12769" s="9"/>
      <c r="P12769" s="9"/>
      <c r="R12769" s="9"/>
      <c r="U12769" s="9"/>
    </row>
    <row r="12770" spans="3:21">
      <c r="C12770" s="9"/>
      <c r="F12770" s="9"/>
      <c r="G12770" s="9"/>
      <c r="I12770" s="9"/>
      <c r="L12770" s="9"/>
      <c r="O12770" s="9"/>
      <c r="P12770" s="9"/>
      <c r="R12770" s="9"/>
      <c r="U12770" s="9"/>
    </row>
    <row r="12771" spans="3:21">
      <c r="C12771" s="9"/>
      <c r="F12771" s="9"/>
      <c r="G12771" s="9"/>
      <c r="I12771" s="9"/>
      <c r="L12771" s="9"/>
      <c r="O12771" s="9"/>
      <c r="P12771" s="9"/>
      <c r="R12771" s="9"/>
      <c r="U12771" s="9"/>
    </row>
    <row r="12772" spans="3:21">
      <c r="C12772" s="9"/>
      <c r="F12772" s="9"/>
      <c r="G12772" s="9"/>
      <c r="I12772" s="9"/>
      <c r="L12772" s="9"/>
      <c r="O12772" s="9"/>
      <c r="P12772" s="9"/>
      <c r="R12772" s="9"/>
      <c r="U12772" s="9"/>
    </row>
    <row r="12773" spans="3:21">
      <c r="C12773" s="9"/>
      <c r="F12773" s="9"/>
      <c r="G12773" s="9"/>
      <c r="I12773" s="9"/>
      <c r="L12773" s="9"/>
      <c r="O12773" s="9"/>
      <c r="P12773" s="9"/>
      <c r="R12773" s="9"/>
      <c r="U12773" s="9"/>
    </row>
    <row r="12774" spans="3:21">
      <c r="C12774" s="9"/>
      <c r="F12774" s="9"/>
      <c r="G12774" s="9"/>
      <c r="I12774" s="9"/>
      <c r="L12774" s="9"/>
      <c r="O12774" s="9"/>
      <c r="P12774" s="9"/>
      <c r="R12774" s="9"/>
      <c r="U12774" s="9"/>
    </row>
    <row r="12775" spans="3:21">
      <c r="C12775" s="9"/>
      <c r="F12775" s="9"/>
      <c r="G12775" s="9"/>
      <c r="I12775" s="9"/>
      <c r="L12775" s="9"/>
      <c r="O12775" s="9"/>
      <c r="P12775" s="9"/>
      <c r="R12775" s="9"/>
      <c r="U12775" s="9"/>
    </row>
    <row r="12776" spans="3:21">
      <c r="C12776" s="9"/>
      <c r="F12776" s="9"/>
      <c r="G12776" s="9"/>
      <c r="I12776" s="9"/>
      <c r="L12776" s="9"/>
      <c r="O12776" s="9"/>
      <c r="P12776" s="9"/>
      <c r="R12776" s="9"/>
      <c r="U12776" s="9"/>
    </row>
    <row r="12777" spans="3:21">
      <c r="C12777" s="9"/>
      <c r="F12777" s="9"/>
      <c r="G12777" s="9"/>
      <c r="I12777" s="9"/>
      <c r="L12777" s="9"/>
      <c r="O12777" s="9"/>
      <c r="P12777" s="9"/>
      <c r="R12777" s="9"/>
      <c r="U12777" s="9"/>
    </row>
    <row r="12778" spans="3:21">
      <c r="C12778" s="9"/>
      <c r="F12778" s="9"/>
      <c r="G12778" s="9"/>
      <c r="I12778" s="9"/>
      <c r="L12778" s="9"/>
      <c r="O12778" s="9"/>
      <c r="P12778" s="9"/>
      <c r="R12778" s="9"/>
      <c r="U12778" s="9"/>
    </row>
    <row r="12779" spans="3:21">
      <c r="C12779" s="9"/>
      <c r="F12779" s="9"/>
      <c r="G12779" s="9"/>
      <c r="I12779" s="9"/>
      <c r="L12779" s="9"/>
      <c r="O12779" s="9"/>
      <c r="P12779" s="9"/>
      <c r="R12779" s="9"/>
      <c r="U12779" s="9"/>
    </row>
    <row r="12780" spans="3:21">
      <c r="C12780" s="9"/>
      <c r="F12780" s="9"/>
      <c r="G12780" s="9"/>
      <c r="I12780" s="9"/>
      <c r="L12780" s="9"/>
      <c r="O12780" s="9"/>
      <c r="P12780" s="9"/>
      <c r="R12780" s="9"/>
      <c r="U12780" s="9"/>
    </row>
    <row r="12781" spans="3:21">
      <c r="C12781" s="9"/>
      <c r="F12781" s="9"/>
      <c r="G12781" s="9"/>
      <c r="I12781" s="9"/>
      <c r="L12781" s="9"/>
      <c r="O12781" s="9"/>
      <c r="P12781" s="9"/>
      <c r="R12781" s="9"/>
      <c r="U12781" s="9"/>
    </row>
    <row r="12782" spans="3:21">
      <c r="C12782" s="9"/>
      <c r="F12782" s="9"/>
      <c r="G12782" s="9"/>
      <c r="I12782" s="9"/>
      <c r="L12782" s="9"/>
      <c r="O12782" s="9"/>
      <c r="P12782" s="9"/>
      <c r="R12782" s="9"/>
      <c r="U12782" s="9"/>
    </row>
    <row r="12783" spans="3:21">
      <c r="C12783" s="9"/>
      <c r="F12783" s="9"/>
      <c r="G12783" s="9"/>
      <c r="I12783" s="9"/>
      <c r="L12783" s="9"/>
      <c r="O12783" s="9"/>
      <c r="P12783" s="9"/>
      <c r="R12783" s="9"/>
      <c r="U12783" s="9"/>
    </row>
    <row r="12784" spans="3:21">
      <c r="C12784" s="9"/>
      <c r="F12784" s="9"/>
      <c r="G12784" s="9"/>
      <c r="I12784" s="9"/>
      <c r="L12784" s="9"/>
      <c r="O12784" s="9"/>
      <c r="P12784" s="9"/>
      <c r="R12784" s="9"/>
      <c r="U12784" s="9"/>
    </row>
    <row r="12785" spans="3:21">
      <c r="C12785" s="9"/>
      <c r="F12785" s="9"/>
      <c r="G12785" s="9"/>
      <c r="I12785" s="9"/>
      <c r="L12785" s="9"/>
      <c r="O12785" s="9"/>
      <c r="P12785" s="9"/>
      <c r="R12785" s="9"/>
      <c r="U12785" s="9"/>
    </row>
    <row r="12786" spans="3:21">
      <c r="C12786" s="9"/>
      <c r="F12786" s="9"/>
      <c r="G12786" s="9"/>
      <c r="I12786" s="9"/>
      <c r="L12786" s="9"/>
      <c r="O12786" s="9"/>
      <c r="P12786" s="9"/>
      <c r="R12786" s="9"/>
      <c r="U12786" s="9"/>
    </row>
    <row r="12787" spans="3:21">
      <c r="C12787" s="9"/>
      <c r="F12787" s="9"/>
      <c r="G12787" s="9"/>
      <c r="I12787" s="9"/>
      <c r="L12787" s="9"/>
      <c r="O12787" s="9"/>
      <c r="P12787" s="9"/>
      <c r="R12787" s="9"/>
      <c r="U12787" s="9"/>
    </row>
    <row r="12788" spans="3:21">
      <c r="C12788" s="9"/>
      <c r="F12788" s="9"/>
      <c r="G12788" s="9"/>
      <c r="I12788" s="9"/>
      <c r="L12788" s="9"/>
      <c r="O12788" s="9"/>
      <c r="P12788" s="9"/>
      <c r="R12788" s="9"/>
      <c r="U12788" s="9"/>
    </row>
    <row r="12789" spans="3:21">
      <c r="C12789" s="9"/>
      <c r="F12789" s="9"/>
      <c r="G12789" s="9"/>
      <c r="I12789" s="9"/>
      <c r="L12789" s="9"/>
      <c r="O12789" s="9"/>
      <c r="P12789" s="9"/>
      <c r="R12789" s="9"/>
      <c r="U12789" s="9"/>
    </row>
    <row r="12790" spans="3:21">
      <c r="C12790" s="9"/>
      <c r="F12790" s="9"/>
      <c r="G12790" s="9"/>
      <c r="I12790" s="9"/>
      <c r="L12790" s="9"/>
      <c r="O12790" s="9"/>
      <c r="P12790" s="9"/>
      <c r="R12790" s="9"/>
      <c r="U12790" s="9"/>
    </row>
    <row r="12791" spans="3:21">
      <c r="C12791" s="9"/>
      <c r="F12791" s="9"/>
      <c r="G12791" s="9"/>
      <c r="I12791" s="9"/>
      <c r="L12791" s="9"/>
      <c r="O12791" s="9"/>
      <c r="P12791" s="9"/>
      <c r="R12791" s="9"/>
      <c r="U12791" s="9"/>
    </row>
    <row r="12792" spans="3:21">
      <c r="C12792" s="9"/>
      <c r="F12792" s="9"/>
      <c r="G12792" s="9"/>
      <c r="I12792" s="9"/>
      <c r="L12792" s="9"/>
      <c r="O12792" s="9"/>
      <c r="P12792" s="9"/>
      <c r="R12792" s="9"/>
      <c r="U12792" s="9"/>
    </row>
    <row r="12793" spans="3:21">
      <c r="C12793" s="9"/>
      <c r="F12793" s="9"/>
      <c r="G12793" s="9"/>
      <c r="I12793" s="9"/>
      <c r="L12793" s="9"/>
      <c r="O12793" s="9"/>
      <c r="P12793" s="9"/>
      <c r="R12793" s="9"/>
      <c r="U12793" s="9"/>
    </row>
    <row r="12794" spans="3:21">
      <c r="C12794" s="9"/>
      <c r="F12794" s="9"/>
      <c r="G12794" s="9"/>
      <c r="I12794" s="9"/>
      <c r="L12794" s="9"/>
      <c r="O12794" s="9"/>
      <c r="P12794" s="9"/>
      <c r="R12794" s="9"/>
      <c r="U12794" s="9"/>
    </row>
    <row r="12795" spans="3:21">
      <c r="C12795" s="9"/>
      <c r="F12795" s="9"/>
      <c r="G12795" s="9"/>
      <c r="I12795" s="9"/>
      <c r="L12795" s="9"/>
      <c r="O12795" s="9"/>
      <c r="P12795" s="9"/>
      <c r="R12795" s="9"/>
      <c r="U12795" s="9"/>
    </row>
    <row r="12796" spans="3:21">
      <c r="C12796" s="9"/>
      <c r="F12796" s="9"/>
      <c r="G12796" s="9"/>
      <c r="I12796" s="9"/>
      <c r="L12796" s="9"/>
      <c r="O12796" s="9"/>
      <c r="P12796" s="9"/>
      <c r="R12796" s="9"/>
      <c r="U12796" s="9"/>
    </row>
    <row r="12797" spans="3:21">
      <c r="C12797" s="9"/>
      <c r="F12797" s="9"/>
      <c r="G12797" s="9"/>
      <c r="I12797" s="9"/>
      <c r="L12797" s="9"/>
      <c r="O12797" s="9"/>
      <c r="P12797" s="9"/>
      <c r="R12797" s="9"/>
      <c r="U12797" s="9"/>
    </row>
    <row r="12798" spans="3:21">
      <c r="C12798" s="9"/>
      <c r="F12798" s="9"/>
      <c r="G12798" s="9"/>
      <c r="I12798" s="9"/>
      <c r="L12798" s="9"/>
      <c r="O12798" s="9"/>
      <c r="P12798" s="9"/>
      <c r="R12798" s="9"/>
      <c r="U12798" s="9"/>
    </row>
    <row r="12799" spans="3:21">
      <c r="C12799" s="9"/>
      <c r="F12799" s="9"/>
      <c r="G12799" s="9"/>
      <c r="I12799" s="9"/>
      <c r="L12799" s="9"/>
      <c r="O12799" s="9"/>
      <c r="P12799" s="9"/>
      <c r="R12799" s="9"/>
      <c r="U12799" s="9"/>
    </row>
    <row r="12800" spans="3:21">
      <c r="C12800" s="9"/>
      <c r="F12800" s="9"/>
      <c r="G12800" s="9"/>
      <c r="I12800" s="9"/>
      <c r="L12800" s="9"/>
      <c r="O12800" s="9"/>
      <c r="P12800" s="9"/>
      <c r="R12800" s="9"/>
      <c r="U12800" s="9"/>
    </row>
    <row r="12801" spans="3:21">
      <c r="C12801" s="9"/>
      <c r="F12801" s="9"/>
      <c r="G12801" s="9"/>
      <c r="I12801" s="9"/>
      <c r="L12801" s="9"/>
      <c r="O12801" s="9"/>
      <c r="P12801" s="9"/>
      <c r="R12801" s="9"/>
      <c r="U12801" s="9"/>
    </row>
    <row r="12802" spans="3:21">
      <c r="C12802" s="9"/>
      <c r="F12802" s="9"/>
      <c r="G12802" s="9"/>
      <c r="I12802" s="9"/>
      <c r="L12802" s="9"/>
      <c r="O12802" s="9"/>
      <c r="P12802" s="9"/>
      <c r="R12802" s="9"/>
      <c r="U12802" s="9"/>
    </row>
    <row r="12803" spans="3:21">
      <c r="C12803" s="9"/>
      <c r="F12803" s="9"/>
      <c r="G12803" s="9"/>
      <c r="I12803" s="9"/>
      <c r="L12803" s="9"/>
      <c r="O12803" s="9"/>
      <c r="P12803" s="9"/>
      <c r="R12803" s="9"/>
      <c r="U12803" s="9"/>
    </row>
    <row r="12804" spans="3:21">
      <c r="C12804" s="9"/>
      <c r="F12804" s="9"/>
      <c r="G12804" s="9"/>
      <c r="I12804" s="9"/>
      <c r="L12804" s="9"/>
      <c r="O12804" s="9"/>
      <c r="P12804" s="9"/>
      <c r="R12804" s="9"/>
      <c r="U12804" s="9"/>
    </row>
    <row r="12805" spans="3:21">
      <c r="C12805" s="9"/>
      <c r="F12805" s="9"/>
      <c r="G12805" s="9"/>
      <c r="I12805" s="9"/>
      <c r="L12805" s="9"/>
      <c r="O12805" s="9"/>
      <c r="P12805" s="9"/>
      <c r="R12805" s="9"/>
      <c r="U12805" s="9"/>
    </row>
    <row r="12806" spans="3:21">
      <c r="C12806" s="9"/>
      <c r="F12806" s="9"/>
      <c r="G12806" s="9"/>
      <c r="I12806" s="9"/>
      <c r="L12806" s="9"/>
      <c r="O12806" s="9"/>
      <c r="P12806" s="9"/>
      <c r="R12806" s="9"/>
      <c r="U12806" s="9"/>
    </row>
    <row r="12807" spans="3:21">
      <c r="C12807" s="9"/>
      <c r="F12807" s="9"/>
      <c r="G12807" s="9"/>
      <c r="I12807" s="9"/>
      <c r="L12807" s="9"/>
      <c r="O12807" s="9"/>
      <c r="P12807" s="9"/>
      <c r="R12807" s="9"/>
      <c r="U12807" s="9"/>
    </row>
    <row r="12808" spans="3:21">
      <c r="C12808" s="9"/>
      <c r="F12808" s="9"/>
      <c r="G12808" s="9"/>
      <c r="I12808" s="9"/>
      <c r="L12808" s="9"/>
      <c r="O12808" s="9"/>
      <c r="P12808" s="9"/>
      <c r="R12808" s="9"/>
      <c r="U12808" s="9"/>
    </row>
    <row r="12809" spans="3:21">
      <c r="C12809" s="9"/>
      <c r="F12809" s="9"/>
      <c r="G12809" s="9"/>
      <c r="I12809" s="9"/>
      <c r="L12809" s="9"/>
      <c r="O12809" s="9"/>
      <c r="P12809" s="9"/>
      <c r="R12809" s="9"/>
      <c r="U12809" s="9"/>
    </row>
    <row r="12810" spans="3:21">
      <c r="C12810" s="9"/>
      <c r="F12810" s="9"/>
      <c r="G12810" s="9"/>
      <c r="I12810" s="9"/>
      <c r="L12810" s="9"/>
      <c r="O12810" s="9"/>
      <c r="P12810" s="9"/>
      <c r="R12810" s="9"/>
      <c r="U12810" s="9"/>
    </row>
    <row r="12811" spans="3:21">
      <c r="C12811" s="9"/>
      <c r="F12811" s="9"/>
      <c r="G12811" s="9"/>
      <c r="I12811" s="9"/>
      <c r="L12811" s="9"/>
      <c r="O12811" s="9"/>
      <c r="P12811" s="9"/>
      <c r="R12811" s="9"/>
      <c r="U12811" s="9"/>
    </row>
    <row r="12812" spans="3:21">
      <c r="C12812" s="9"/>
      <c r="F12812" s="9"/>
      <c r="G12812" s="9"/>
      <c r="I12812" s="9"/>
      <c r="L12812" s="9"/>
      <c r="O12812" s="9"/>
      <c r="P12812" s="9"/>
      <c r="R12812" s="9"/>
      <c r="U12812" s="9"/>
    </row>
    <row r="12813" spans="3:21">
      <c r="C12813" s="9"/>
      <c r="F12813" s="9"/>
      <c r="G12813" s="9"/>
      <c r="I12813" s="9"/>
      <c r="L12813" s="9"/>
      <c r="O12813" s="9"/>
      <c r="P12813" s="9"/>
      <c r="R12813" s="9"/>
      <c r="U12813" s="9"/>
    </row>
    <row r="12814" spans="3:21">
      <c r="C12814" s="9"/>
      <c r="F12814" s="9"/>
      <c r="G12814" s="9"/>
      <c r="I12814" s="9"/>
      <c r="L12814" s="9"/>
      <c r="O12814" s="9"/>
      <c r="P12814" s="9"/>
      <c r="R12814" s="9"/>
      <c r="U12814" s="9"/>
    </row>
    <row r="12815" spans="3:21">
      <c r="C12815" s="9"/>
      <c r="F12815" s="9"/>
      <c r="G12815" s="9"/>
      <c r="I12815" s="9"/>
      <c r="L12815" s="9"/>
      <c r="O12815" s="9"/>
      <c r="P12815" s="9"/>
      <c r="R12815" s="9"/>
      <c r="U12815" s="9"/>
    </row>
    <row r="12816" spans="3:21">
      <c r="C12816" s="9"/>
      <c r="F12816" s="9"/>
      <c r="G12816" s="9"/>
      <c r="I12816" s="9"/>
      <c r="L12816" s="9"/>
      <c r="O12816" s="9"/>
      <c r="P12816" s="9"/>
      <c r="R12816" s="9"/>
      <c r="U12816" s="9"/>
    </row>
    <row r="12817" spans="3:21">
      <c r="C12817" s="9"/>
      <c r="F12817" s="9"/>
      <c r="G12817" s="9"/>
      <c r="I12817" s="9"/>
      <c r="L12817" s="9"/>
      <c r="O12817" s="9"/>
      <c r="P12817" s="9"/>
      <c r="R12817" s="9"/>
      <c r="U12817" s="9"/>
    </row>
    <row r="12818" spans="3:21">
      <c r="C12818" s="9"/>
      <c r="F12818" s="9"/>
      <c r="G12818" s="9"/>
      <c r="I12818" s="9"/>
      <c r="L12818" s="9"/>
      <c r="O12818" s="9"/>
      <c r="P12818" s="9"/>
      <c r="R12818" s="9"/>
      <c r="U12818" s="9"/>
    </row>
    <row r="12819" spans="3:21">
      <c r="C12819" s="9"/>
      <c r="F12819" s="9"/>
      <c r="G12819" s="9"/>
      <c r="I12819" s="9"/>
      <c r="L12819" s="9"/>
      <c r="O12819" s="9"/>
      <c r="P12819" s="9"/>
      <c r="R12819" s="9"/>
      <c r="U12819" s="9"/>
    </row>
    <row r="12820" spans="3:21">
      <c r="C12820" s="9"/>
      <c r="F12820" s="9"/>
      <c r="G12820" s="9"/>
      <c r="I12820" s="9"/>
      <c r="L12820" s="9"/>
      <c r="O12820" s="9"/>
      <c r="P12820" s="9"/>
      <c r="R12820" s="9"/>
      <c r="U12820" s="9"/>
    </row>
    <row r="12821" spans="3:21">
      <c r="C12821" s="9"/>
      <c r="F12821" s="9"/>
      <c r="G12821" s="9"/>
      <c r="I12821" s="9"/>
      <c r="L12821" s="9"/>
      <c r="O12821" s="9"/>
      <c r="P12821" s="9"/>
      <c r="R12821" s="9"/>
      <c r="U12821" s="9"/>
    </row>
    <row r="12822" spans="3:21">
      <c r="C12822" s="9"/>
      <c r="F12822" s="9"/>
      <c r="G12822" s="9"/>
      <c r="I12822" s="9"/>
      <c r="L12822" s="9"/>
      <c r="O12822" s="9"/>
      <c r="P12822" s="9"/>
      <c r="R12822" s="9"/>
      <c r="U12822" s="9"/>
    </row>
    <row r="12823" spans="3:21">
      <c r="C12823" s="9"/>
      <c r="F12823" s="9"/>
      <c r="G12823" s="9"/>
      <c r="I12823" s="9"/>
      <c r="L12823" s="9"/>
      <c r="O12823" s="9"/>
      <c r="P12823" s="9"/>
      <c r="R12823" s="9"/>
      <c r="U12823" s="9"/>
    </row>
    <row r="12824" spans="3:21">
      <c r="C12824" s="9"/>
      <c r="F12824" s="9"/>
      <c r="G12824" s="9"/>
      <c r="I12824" s="9"/>
      <c r="L12824" s="9"/>
      <c r="O12824" s="9"/>
      <c r="P12824" s="9"/>
      <c r="R12824" s="9"/>
      <c r="U12824" s="9"/>
    </row>
    <row r="12825" spans="3:21">
      <c r="C12825" s="9"/>
      <c r="F12825" s="9"/>
      <c r="G12825" s="9"/>
      <c r="I12825" s="9"/>
      <c r="L12825" s="9"/>
      <c r="O12825" s="9"/>
      <c r="P12825" s="9"/>
      <c r="R12825" s="9"/>
      <c r="U12825" s="9"/>
    </row>
    <row r="12826" spans="3:21">
      <c r="C12826" s="9"/>
      <c r="F12826" s="9"/>
      <c r="G12826" s="9"/>
      <c r="I12826" s="9"/>
      <c r="L12826" s="9"/>
      <c r="O12826" s="9"/>
      <c r="P12826" s="9"/>
      <c r="R12826" s="9"/>
      <c r="U12826" s="9"/>
    </row>
    <row r="12827" spans="3:21">
      <c r="C12827" s="9"/>
      <c r="F12827" s="9"/>
      <c r="G12827" s="9"/>
      <c r="I12827" s="9"/>
      <c r="L12827" s="9"/>
      <c r="O12827" s="9"/>
      <c r="P12827" s="9"/>
      <c r="R12827" s="9"/>
      <c r="U12827" s="9"/>
    </row>
    <row r="12828" spans="3:21">
      <c r="C12828" s="9"/>
      <c r="F12828" s="9"/>
      <c r="G12828" s="9"/>
      <c r="I12828" s="9"/>
      <c r="L12828" s="9"/>
      <c r="O12828" s="9"/>
      <c r="P12828" s="9"/>
      <c r="R12828" s="9"/>
      <c r="U12828" s="9"/>
    </row>
    <row r="12829" spans="3:21">
      <c r="C12829" s="9"/>
      <c r="F12829" s="9"/>
      <c r="G12829" s="9"/>
      <c r="I12829" s="9"/>
      <c r="L12829" s="9"/>
      <c r="O12829" s="9"/>
      <c r="P12829" s="9"/>
      <c r="R12829" s="9"/>
      <c r="U12829" s="9"/>
    </row>
    <row r="12830" spans="3:21">
      <c r="C12830" s="9"/>
      <c r="F12830" s="9"/>
      <c r="G12830" s="9"/>
      <c r="I12830" s="9"/>
      <c r="L12830" s="9"/>
      <c r="O12830" s="9"/>
      <c r="P12830" s="9"/>
      <c r="R12830" s="9"/>
      <c r="U12830" s="9"/>
    </row>
    <row r="12831" spans="3:21">
      <c r="C12831" s="9"/>
      <c r="F12831" s="9"/>
      <c r="G12831" s="9"/>
      <c r="I12831" s="9"/>
      <c r="L12831" s="9"/>
      <c r="O12831" s="9"/>
      <c r="P12831" s="9"/>
      <c r="R12831" s="9"/>
      <c r="U12831" s="9"/>
    </row>
    <row r="12832" spans="3:21">
      <c r="C12832" s="9"/>
      <c r="F12832" s="9"/>
      <c r="G12832" s="9"/>
      <c r="I12832" s="9"/>
      <c r="L12832" s="9"/>
      <c r="O12832" s="9"/>
      <c r="P12832" s="9"/>
      <c r="R12832" s="9"/>
      <c r="U12832" s="9"/>
    </row>
    <row r="12833" spans="3:21">
      <c r="C12833" s="9"/>
      <c r="F12833" s="9"/>
      <c r="G12833" s="9"/>
      <c r="I12833" s="9"/>
      <c r="L12833" s="9"/>
      <c r="O12833" s="9"/>
      <c r="P12833" s="9"/>
      <c r="R12833" s="9"/>
      <c r="U12833" s="9"/>
    </row>
    <row r="12834" spans="3:21">
      <c r="C12834" s="9"/>
      <c r="F12834" s="9"/>
      <c r="G12834" s="9"/>
      <c r="I12834" s="9"/>
      <c r="L12834" s="9"/>
      <c r="O12834" s="9"/>
      <c r="P12834" s="9"/>
      <c r="R12834" s="9"/>
      <c r="U12834" s="9"/>
    </row>
    <row r="12835" spans="3:21">
      <c r="C12835" s="9"/>
      <c r="F12835" s="9"/>
      <c r="G12835" s="9"/>
      <c r="I12835" s="9"/>
      <c r="L12835" s="9"/>
      <c r="O12835" s="9"/>
      <c r="P12835" s="9"/>
      <c r="R12835" s="9"/>
      <c r="U12835" s="9"/>
    </row>
    <row r="12836" spans="3:21">
      <c r="C12836" s="9"/>
      <c r="F12836" s="9"/>
      <c r="G12836" s="9"/>
      <c r="I12836" s="9"/>
      <c r="L12836" s="9"/>
      <c r="O12836" s="9"/>
      <c r="P12836" s="9"/>
      <c r="R12836" s="9"/>
      <c r="U12836" s="9"/>
    </row>
    <row r="12837" spans="3:21">
      <c r="C12837" s="9"/>
      <c r="F12837" s="9"/>
      <c r="G12837" s="9"/>
      <c r="I12837" s="9"/>
      <c r="L12837" s="9"/>
      <c r="O12837" s="9"/>
      <c r="P12837" s="9"/>
      <c r="R12837" s="9"/>
      <c r="U12837" s="9"/>
    </row>
    <row r="12838" spans="3:21">
      <c r="C12838" s="9"/>
      <c r="F12838" s="9"/>
      <c r="G12838" s="9"/>
      <c r="I12838" s="9"/>
      <c r="L12838" s="9"/>
      <c r="O12838" s="9"/>
      <c r="P12838" s="9"/>
      <c r="R12838" s="9"/>
      <c r="U12838" s="9"/>
    </row>
    <row r="12839" spans="3:21">
      <c r="C12839" s="9"/>
      <c r="F12839" s="9"/>
      <c r="G12839" s="9"/>
      <c r="I12839" s="9"/>
      <c r="L12839" s="9"/>
      <c r="O12839" s="9"/>
      <c r="P12839" s="9"/>
      <c r="R12839" s="9"/>
      <c r="U12839" s="9"/>
    </row>
    <row r="12840" spans="3:21">
      <c r="C12840" s="9"/>
      <c r="F12840" s="9"/>
      <c r="G12840" s="9"/>
      <c r="I12840" s="9"/>
      <c r="L12840" s="9"/>
      <c r="O12840" s="9"/>
      <c r="P12840" s="9"/>
      <c r="R12840" s="9"/>
      <c r="U12840" s="9"/>
    </row>
    <row r="12841" spans="3:21">
      <c r="C12841" s="9"/>
      <c r="F12841" s="9"/>
      <c r="G12841" s="9"/>
      <c r="I12841" s="9"/>
      <c r="L12841" s="9"/>
      <c r="O12841" s="9"/>
      <c r="P12841" s="9"/>
      <c r="R12841" s="9"/>
      <c r="U12841" s="9"/>
    </row>
    <row r="12842" spans="3:21">
      <c r="C12842" s="9"/>
      <c r="F12842" s="9"/>
      <c r="G12842" s="9"/>
      <c r="I12842" s="9"/>
      <c r="L12842" s="9"/>
      <c r="O12842" s="9"/>
      <c r="P12842" s="9"/>
      <c r="R12842" s="9"/>
      <c r="U12842" s="9"/>
    </row>
    <row r="12843" spans="3:21">
      <c r="C12843" s="9"/>
      <c r="F12843" s="9"/>
      <c r="G12843" s="9"/>
      <c r="I12843" s="9"/>
      <c r="L12843" s="9"/>
      <c r="O12843" s="9"/>
      <c r="P12843" s="9"/>
      <c r="R12843" s="9"/>
      <c r="U12843" s="9"/>
    </row>
    <row r="12844" spans="3:21">
      <c r="C12844" s="9"/>
      <c r="F12844" s="9"/>
      <c r="G12844" s="9"/>
      <c r="I12844" s="9"/>
      <c r="L12844" s="9"/>
      <c r="O12844" s="9"/>
      <c r="P12844" s="9"/>
      <c r="R12844" s="9"/>
      <c r="U12844" s="9"/>
    </row>
    <row r="12845" spans="3:21">
      <c r="C12845" s="9"/>
      <c r="F12845" s="9"/>
      <c r="G12845" s="9"/>
      <c r="I12845" s="9"/>
      <c r="L12845" s="9"/>
      <c r="O12845" s="9"/>
      <c r="P12845" s="9"/>
      <c r="R12845" s="9"/>
      <c r="U12845" s="9"/>
    </row>
    <row r="12846" spans="3:21">
      <c r="C12846" s="9"/>
      <c r="F12846" s="9"/>
      <c r="G12846" s="9"/>
      <c r="I12846" s="9"/>
      <c r="L12846" s="9"/>
      <c r="O12846" s="9"/>
      <c r="P12846" s="9"/>
      <c r="R12846" s="9"/>
      <c r="U12846" s="9"/>
    </row>
    <row r="12847" spans="3:21">
      <c r="C12847" s="9"/>
      <c r="F12847" s="9"/>
      <c r="G12847" s="9"/>
      <c r="I12847" s="9"/>
      <c r="L12847" s="9"/>
      <c r="O12847" s="9"/>
      <c r="P12847" s="9"/>
      <c r="R12847" s="9"/>
      <c r="U12847" s="9"/>
    </row>
    <row r="12848" spans="3:21">
      <c r="C12848" s="9"/>
      <c r="F12848" s="9"/>
      <c r="G12848" s="9"/>
      <c r="I12848" s="9"/>
      <c r="L12848" s="9"/>
      <c r="O12848" s="9"/>
      <c r="P12848" s="9"/>
      <c r="R12848" s="9"/>
      <c r="U12848" s="9"/>
    </row>
    <row r="12849" spans="3:21">
      <c r="C12849" s="9"/>
      <c r="F12849" s="9"/>
      <c r="G12849" s="9"/>
      <c r="I12849" s="9"/>
      <c r="L12849" s="9"/>
      <c r="O12849" s="9"/>
      <c r="P12849" s="9"/>
      <c r="R12849" s="9"/>
      <c r="U12849" s="9"/>
    </row>
    <row r="12850" spans="3:21">
      <c r="C12850" s="9"/>
      <c r="F12850" s="9"/>
      <c r="G12850" s="9"/>
      <c r="I12850" s="9"/>
      <c r="L12850" s="9"/>
      <c r="O12850" s="9"/>
      <c r="P12850" s="9"/>
      <c r="R12850" s="9"/>
      <c r="U12850" s="9"/>
    </row>
    <row r="12851" spans="3:21">
      <c r="C12851" s="9"/>
      <c r="F12851" s="9"/>
      <c r="G12851" s="9"/>
      <c r="I12851" s="9"/>
      <c r="L12851" s="9"/>
      <c r="O12851" s="9"/>
      <c r="P12851" s="9"/>
      <c r="R12851" s="9"/>
      <c r="U12851" s="9"/>
    </row>
    <row r="12852" spans="3:21">
      <c r="C12852" s="9"/>
      <c r="F12852" s="9"/>
      <c r="G12852" s="9"/>
      <c r="I12852" s="9"/>
      <c r="L12852" s="9"/>
      <c r="O12852" s="9"/>
      <c r="P12852" s="9"/>
      <c r="R12852" s="9"/>
      <c r="U12852" s="9"/>
    </row>
    <row r="12853" spans="3:21">
      <c r="C12853" s="9"/>
      <c r="F12853" s="9"/>
      <c r="G12853" s="9"/>
      <c r="I12853" s="9"/>
      <c r="L12853" s="9"/>
      <c r="O12853" s="9"/>
      <c r="P12853" s="9"/>
      <c r="R12853" s="9"/>
      <c r="U12853" s="9"/>
    </row>
    <row r="12854" spans="3:21">
      <c r="C12854" s="9"/>
      <c r="F12854" s="9"/>
      <c r="G12854" s="9"/>
      <c r="I12854" s="9"/>
      <c r="L12854" s="9"/>
      <c r="O12854" s="9"/>
      <c r="P12854" s="9"/>
      <c r="R12854" s="9"/>
      <c r="U12854" s="9"/>
    </row>
    <row r="12855" spans="3:21">
      <c r="C12855" s="9"/>
      <c r="F12855" s="9"/>
      <c r="G12855" s="9"/>
      <c r="I12855" s="9"/>
      <c r="L12855" s="9"/>
      <c r="O12855" s="9"/>
      <c r="P12855" s="9"/>
      <c r="R12855" s="9"/>
      <c r="U12855" s="9"/>
    </row>
    <row r="12856" spans="3:21">
      <c r="C12856" s="9"/>
      <c r="F12856" s="9"/>
      <c r="G12856" s="9"/>
      <c r="I12856" s="9"/>
      <c r="L12856" s="9"/>
      <c r="O12856" s="9"/>
      <c r="P12856" s="9"/>
      <c r="R12856" s="9"/>
      <c r="U12856" s="9"/>
    </row>
    <row r="12857" spans="3:21">
      <c r="C12857" s="9"/>
      <c r="F12857" s="9"/>
      <c r="G12857" s="9"/>
      <c r="I12857" s="9"/>
      <c r="L12857" s="9"/>
      <c r="O12857" s="9"/>
      <c r="P12857" s="9"/>
      <c r="R12857" s="9"/>
      <c r="U12857" s="9"/>
    </row>
    <row r="12858" spans="3:21">
      <c r="C12858" s="9"/>
      <c r="F12858" s="9"/>
      <c r="G12858" s="9"/>
      <c r="I12858" s="9"/>
      <c r="L12858" s="9"/>
      <c r="O12858" s="9"/>
      <c r="P12858" s="9"/>
      <c r="R12858" s="9"/>
      <c r="U12858" s="9"/>
    </row>
    <row r="12859" spans="3:21">
      <c r="C12859" s="9"/>
      <c r="F12859" s="9"/>
      <c r="G12859" s="9"/>
      <c r="I12859" s="9"/>
      <c r="L12859" s="9"/>
      <c r="O12859" s="9"/>
      <c r="P12859" s="9"/>
      <c r="R12859" s="9"/>
      <c r="U12859" s="9"/>
    </row>
    <row r="12860" spans="3:21">
      <c r="C12860" s="9"/>
      <c r="F12860" s="9"/>
      <c r="G12860" s="9"/>
      <c r="I12860" s="9"/>
      <c r="L12860" s="9"/>
      <c r="O12860" s="9"/>
      <c r="P12860" s="9"/>
      <c r="R12860" s="9"/>
      <c r="U12860" s="9"/>
    </row>
    <row r="12861" spans="3:21">
      <c r="C12861" s="9"/>
      <c r="F12861" s="9"/>
      <c r="G12861" s="9"/>
      <c r="I12861" s="9"/>
      <c r="L12861" s="9"/>
      <c r="O12861" s="9"/>
      <c r="P12861" s="9"/>
      <c r="R12861" s="9"/>
      <c r="U12861" s="9"/>
    </row>
    <row r="12862" spans="3:21">
      <c r="C12862" s="9"/>
      <c r="F12862" s="9"/>
      <c r="G12862" s="9"/>
      <c r="I12862" s="9"/>
      <c r="L12862" s="9"/>
      <c r="O12862" s="9"/>
      <c r="P12862" s="9"/>
      <c r="R12862" s="9"/>
      <c r="U12862" s="9"/>
    </row>
    <row r="12863" spans="3:21">
      <c r="C12863" s="9"/>
      <c r="F12863" s="9"/>
      <c r="G12863" s="9"/>
      <c r="I12863" s="9"/>
      <c r="L12863" s="9"/>
      <c r="O12863" s="9"/>
      <c r="P12863" s="9"/>
      <c r="R12863" s="9"/>
      <c r="U12863" s="9"/>
    </row>
    <row r="12864" spans="3:21">
      <c r="C12864" s="9"/>
      <c r="F12864" s="9"/>
      <c r="G12864" s="9"/>
      <c r="I12864" s="9"/>
      <c r="L12864" s="9"/>
      <c r="O12864" s="9"/>
      <c r="P12864" s="9"/>
      <c r="R12864" s="9"/>
      <c r="U12864" s="9"/>
    </row>
    <row r="12865" spans="3:21">
      <c r="C12865" s="9"/>
      <c r="F12865" s="9"/>
      <c r="G12865" s="9"/>
      <c r="I12865" s="9"/>
      <c r="L12865" s="9"/>
      <c r="O12865" s="9"/>
      <c r="P12865" s="9"/>
      <c r="R12865" s="9"/>
      <c r="U12865" s="9"/>
    </row>
    <row r="12866" spans="3:21">
      <c r="C12866" s="9"/>
      <c r="F12866" s="9"/>
      <c r="G12866" s="9"/>
      <c r="I12866" s="9"/>
      <c r="L12866" s="9"/>
      <c r="O12866" s="9"/>
      <c r="P12866" s="9"/>
      <c r="R12866" s="9"/>
      <c r="U12866" s="9"/>
    </row>
    <row r="12867" spans="3:21">
      <c r="C12867" s="9"/>
      <c r="F12867" s="9"/>
      <c r="G12867" s="9"/>
      <c r="I12867" s="9"/>
      <c r="L12867" s="9"/>
      <c r="O12867" s="9"/>
      <c r="P12867" s="9"/>
      <c r="R12867" s="9"/>
      <c r="U12867" s="9"/>
    </row>
    <row r="12868" spans="3:21">
      <c r="C12868" s="9"/>
      <c r="F12868" s="9"/>
      <c r="G12868" s="9"/>
      <c r="I12868" s="9"/>
      <c r="L12868" s="9"/>
      <c r="O12868" s="9"/>
      <c r="P12868" s="9"/>
      <c r="R12868" s="9"/>
      <c r="U12868" s="9"/>
    </row>
    <row r="12869" spans="3:21">
      <c r="C12869" s="9"/>
      <c r="F12869" s="9"/>
      <c r="G12869" s="9"/>
      <c r="I12869" s="9"/>
      <c r="L12869" s="9"/>
      <c r="O12869" s="9"/>
      <c r="P12869" s="9"/>
      <c r="R12869" s="9"/>
      <c r="U12869" s="9"/>
    </row>
    <row r="12870" spans="3:21">
      <c r="C12870" s="9"/>
      <c r="F12870" s="9"/>
      <c r="G12870" s="9"/>
      <c r="I12870" s="9"/>
      <c r="L12870" s="9"/>
      <c r="O12870" s="9"/>
      <c r="P12870" s="9"/>
      <c r="R12870" s="9"/>
      <c r="U12870" s="9"/>
    </row>
    <row r="12871" spans="3:21">
      <c r="C12871" s="9"/>
      <c r="F12871" s="9"/>
      <c r="G12871" s="9"/>
      <c r="I12871" s="9"/>
      <c r="L12871" s="9"/>
      <c r="O12871" s="9"/>
      <c r="P12871" s="9"/>
      <c r="R12871" s="9"/>
      <c r="U12871" s="9"/>
    </row>
    <row r="12872" spans="3:21">
      <c r="C12872" s="9"/>
      <c r="F12872" s="9"/>
      <c r="G12872" s="9"/>
      <c r="I12872" s="9"/>
      <c r="L12872" s="9"/>
      <c r="O12872" s="9"/>
      <c r="P12872" s="9"/>
      <c r="R12872" s="9"/>
      <c r="U12872" s="9"/>
    </row>
    <row r="12873" spans="3:21">
      <c r="C12873" s="9"/>
      <c r="F12873" s="9"/>
      <c r="G12873" s="9"/>
      <c r="I12873" s="9"/>
      <c r="L12873" s="9"/>
      <c r="O12873" s="9"/>
      <c r="P12873" s="9"/>
      <c r="R12873" s="9"/>
      <c r="U12873" s="9"/>
    </row>
    <row r="12874" spans="3:21">
      <c r="C12874" s="9"/>
      <c r="F12874" s="9"/>
      <c r="G12874" s="9"/>
      <c r="I12874" s="9"/>
      <c r="L12874" s="9"/>
      <c r="O12874" s="9"/>
      <c r="P12874" s="9"/>
      <c r="R12874" s="9"/>
      <c r="U12874" s="9"/>
    </row>
    <row r="12875" spans="3:21">
      <c r="C12875" s="9"/>
      <c r="F12875" s="9"/>
      <c r="G12875" s="9"/>
      <c r="I12875" s="9"/>
      <c r="L12875" s="9"/>
      <c r="O12875" s="9"/>
      <c r="P12875" s="9"/>
      <c r="R12875" s="9"/>
      <c r="U12875" s="9"/>
    </row>
    <row r="12876" spans="3:21">
      <c r="C12876" s="9"/>
      <c r="F12876" s="9"/>
      <c r="G12876" s="9"/>
      <c r="I12876" s="9"/>
      <c r="L12876" s="9"/>
      <c r="O12876" s="9"/>
      <c r="P12876" s="9"/>
      <c r="R12876" s="9"/>
      <c r="U12876" s="9"/>
    </row>
    <row r="12877" spans="3:21">
      <c r="C12877" s="9"/>
      <c r="F12877" s="9"/>
      <c r="G12877" s="9"/>
      <c r="I12877" s="9"/>
      <c r="L12877" s="9"/>
      <c r="O12877" s="9"/>
      <c r="P12877" s="9"/>
      <c r="R12877" s="9"/>
      <c r="U12877" s="9"/>
    </row>
    <row r="12878" spans="3:21">
      <c r="C12878" s="9"/>
      <c r="F12878" s="9"/>
      <c r="G12878" s="9"/>
      <c r="I12878" s="9"/>
      <c r="L12878" s="9"/>
      <c r="O12878" s="9"/>
      <c r="P12878" s="9"/>
      <c r="R12878" s="9"/>
      <c r="U12878" s="9"/>
    </row>
    <row r="12879" spans="3:21">
      <c r="C12879" s="9"/>
      <c r="F12879" s="9"/>
      <c r="G12879" s="9"/>
      <c r="I12879" s="9"/>
      <c r="L12879" s="9"/>
      <c r="O12879" s="9"/>
      <c r="P12879" s="9"/>
      <c r="R12879" s="9"/>
      <c r="U12879" s="9"/>
    </row>
    <row r="12880" spans="3:21">
      <c r="C12880" s="9"/>
      <c r="F12880" s="9"/>
      <c r="G12880" s="9"/>
      <c r="I12880" s="9"/>
      <c r="L12880" s="9"/>
      <c r="O12880" s="9"/>
      <c r="P12880" s="9"/>
      <c r="R12880" s="9"/>
      <c r="U12880" s="9"/>
    </row>
    <row r="12881" spans="3:21">
      <c r="C12881" s="9"/>
      <c r="F12881" s="9"/>
      <c r="G12881" s="9"/>
      <c r="I12881" s="9"/>
      <c r="L12881" s="9"/>
      <c r="O12881" s="9"/>
      <c r="P12881" s="9"/>
      <c r="R12881" s="9"/>
      <c r="U12881" s="9"/>
    </row>
    <row r="12882" spans="3:21">
      <c r="C12882" s="9"/>
      <c r="F12882" s="9"/>
      <c r="G12882" s="9"/>
      <c r="I12882" s="9"/>
      <c r="L12882" s="9"/>
      <c r="O12882" s="9"/>
      <c r="P12882" s="9"/>
      <c r="R12882" s="9"/>
      <c r="U12882" s="9"/>
    </row>
    <row r="12883" spans="3:21">
      <c r="C12883" s="9"/>
      <c r="F12883" s="9"/>
      <c r="G12883" s="9"/>
      <c r="I12883" s="9"/>
      <c r="L12883" s="9"/>
      <c r="O12883" s="9"/>
      <c r="P12883" s="9"/>
      <c r="R12883" s="9"/>
      <c r="U12883" s="9"/>
    </row>
    <row r="12884" spans="3:21">
      <c r="C12884" s="9"/>
      <c r="F12884" s="9"/>
      <c r="G12884" s="9"/>
      <c r="I12884" s="9"/>
      <c r="L12884" s="9"/>
      <c r="O12884" s="9"/>
      <c r="P12884" s="9"/>
      <c r="R12884" s="9"/>
      <c r="U12884" s="9"/>
    </row>
    <row r="12885" spans="3:21">
      <c r="C12885" s="9"/>
      <c r="F12885" s="9"/>
      <c r="G12885" s="9"/>
      <c r="I12885" s="9"/>
      <c r="L12885" s="9"/>
      <c r="O12885" s="9"/>
      <c r="P12885" s="9"/>
      <c r="R12885" s="9"/>
      <c r="U12885" s="9"/>
    </row>
    <row r="12886" spans="3:21">
      <c r="C12886" s="9"/>
      <c r="F12886" s="9"/>
      <c r="G12886" s="9"/>
      <c r="I12886" s="9"/>
      <c r="L12886" s="9"/>
      <c r="O12886" s="9"/>
      <c r="P12886" s="9"/>
      <c r="R12886" s="9"/>
      <c r="U12886" s="9"/>
    </row>
    <row r="12887" spans="3:21">
      <c r="C12887" s="9"/>
      <c r="F12887" s="9"/>
      <c r="G12887" s="9"/>
      <c r="I12887" s="9"/>
      <c r="L12887" s="9"/>
      <c r="O12887" s="9"/>
      <c r="P12887" s="9"/>
      <c r="R12887" s="9"/>
      <c r="U12887" s="9"/>
    </row>
    <row r="12888" spans="3:21">
      <c r="C12888" s="9"/>
      <c r="F12888" s="9"/>
      <c r="G12888" s="9"/>
      <c r="I12888" s="9"/>
      <c r="L12888" s="9"/>
      <c r="O12888" s="9"/>
      <c r="P12888" s="9"/>
      <c r="R12888" s="9"/>
      <c r="U12888" s="9"/>
    </row>
    <row r="12889" spans="3:21">
      <c r="C12889" s="9"/>
      <c r="F12889" s="9"/>
      <c r="G12889" s="9"/>
      <c r="I12889" s="9"/>
      <c r="L12889" s="9"/>
      <c r="O12889" s="9"/>
      <c r="P12889" s="9"/>
      <c r="R12889" s="9"/>
      <c r="U12889" s="9"/>
    </row>
    <row r="12890" spans="3:21">
      <c r="C12890" s="9"/>
      <c r="F12890" s="9"/>
      <c r="G12890" s="9"/>
      <c r="I12890" s="9"/>
      <c r="L12890" s="9"/>
      <c r="O12890" s="9"/>
      <c r="P12890" s="9"/>
      <c r="R12890" s="9"/>
      <c r="U12890" s="9"/>
    </row>
    <row r="12891" spans="3:21">
      <c r="C12891" s="9"/>
      <c r="F12891" s="9"/>
      <c r="G12891" s="9"/>
      <c r="I12891" s="9"/>
      <c r="L12891" s="9"/>
      <c r="O12891" s="9"/>
      <c r="P12891" s="9"/>
      <c r="R12891" s="9"/>
      <c r="U12891" s="9"/>
    </row>
    <row r="12892" spans="3:21">
      <c r="C12892" s="9"/>
      <c r="F12892" s="9"/>
      <c r="G12892" s="9"/>
      <c r="I12892" s="9"/>
      <c r="L12892" s="9"/>
      <c r="O12892" s="9"/>
      <c r="P12892" s="9"/>
      <c r="R12892" s="9"/>
      <c r="U12892" s="9"/>
    </row>
    <row r="12893" spans="3:21">
      <c r="C12893" s="9"/>
      <c r="F12893" s="9"/>
      <c r="G12893" s="9"/>
      <c r="I12893" s="9"/>
      <c r="L12893" s="9"/>
      <c r="O12893" s="9"/>
      <c r="P12893" s="9"/>
      <c r="R12893" s="9"/>
      <c r="U12893" s="9"/>
    </row>
    <row r="12894" spans="3:21">
      <c r="C12894" s="9"/>
      <c r="F12894" s="9"/>
      <c r="G12894" s="9"/>
      <c r="I12894" s="9"/>
      <c r="L12894" s="9"/>
      <c r="O12894" s="9"/>
      <c r="P12894" s="9"/>
      <c r="R12894" s="9"/>
      <c r="U12894" s="9"/>
    </row>
    <row r="12895" spans="3:21">
      <c r="C12895" s="9"/>
      <c r="F12895" s="9"/>
      <c r="G12895" s="9"/>
      <c r="I12895" s="9"/>
      <c r="L12895" s="9"/>
      <c r="O12895" s="9"/>
      <c r="P12895" s="9"/>
      <c r="R12895" s="9"/>
      <c r="U12895" s="9"/>
    </row>
    <row r="12896" spans="3:21">
      <c r="C12896" s="9"/>
      <c r="F12896" s="9"/>
      <c r="G12896" s="9"/>
      <c r="I12896" s="9"/>
      <c r="L12896" s="9"/>
      <c r="O12896" s="9"/>
      <c r="P12896" s="9"/>
      <c r="R12896" s="9"/>
      <c r="U12896" s="9"/>
    </row>
    <row r="12897" spans="3:21">
      <c r="C12897" s="9"/>
      <c r="F12897" s="9"/>
      <c r="G12897" s="9"/>
      <c r="I12897" s="9"/>
      <c r="L12897" s="9"/>
      <c r="O12897" s="9"/>
      <c r="P12897" s="9"/>
      <c r="R12897" s="9"/>
      <c r="U12897" s="9"/>
    </row>
    <row r="12898" spans="3:21">
      <c r="C12898" s="9"/>
      <c r="F12898" s="9"/>
      <c r="G12898" s="9"/>
      <c r="I12898" s="9"/>
      <c r="L12898" s="9"/>
      <c r="O12898" s="9"/>
      <c r="P12898" s="9"/>
      <c r="R12898" s="9"/>
      <c r="U12898" s="9"/>
    </row>
    <row r="12899" spans="3:21">
      <c r="C12899" s="9"/>
      <c r="F12899" s="9"/>
      <c r="G12899" s="9"/>
      <c r="I12899" s="9"/>
      <c r="L12899" s="9"/>
      <c r="O12899" s="9"/>
      <c r="P12899" s="9"/>
      <c r="R12899" s="9"/>
      <c r="U12899" s="9"/>
    </row>
    <row r="12900" spans="3:21">
      <c r="C12900" s="9"/>
      <c r="F12900" s="9"/>
      <c r="G12900" s="9"/>
      <c r="I12900" s="9"/>
      <c r="L12900" s="9"/>
      <c r="O12900" s="9"/>
      <c r="P12900" s="9"/>
      <c r="R12900" s="9"/>
      <c r="U12900" s="9"/>
    </row>
    <row r="12901" spans="3:21">
      <c r="C12901" s="9"/>
      <c r="F12901" s="9"/>
      <c r="G12901" s="9"/>
      <c r="I12901" s="9"/>
      <c r="L12901" s="9"/>
      <c r="O12901" s="9"/>
      <c r="P12901" s="9"/>
      <c r="R12901" s="9"/>
      <c r="U12901" s="9"/>
    </row>
    <row r="12902" spans="3:21">
      <c r="C12902" s="9"/>
      <c r="F12902" s="9"/>
      <c r="G12902" s="9"/>
      <c r="I12902" s="9"/>
      <c r="L12902" s="9"/>
      <c r="O12902" s="9"/>
      <c r="P12902" s="9"/>
      <c r="R12902" s="9"/>
      <c r="U12902" s="9"/>
    </row>
    <row r="12903" spans="3:21">
      <c r="C12903" s="9"/>
      <c r="F12903" s="9"/>
      <c r="G12903" s="9"/>
      <c r="I12903" s="9"/>
      <c r="L12903" s="9"/>
      <c r="O12903" s="9"/>
      <c r="P12903" s="9"/>
      <c r="R12903" s="9"/>
      <c r="U12903" s="9"/>
    </row>
    <row r="12904" spans="3:21">
      <c r="C12904" s="9"/>
      <c r="F12904" s="9"/>
      <c r="G12904" s="9"/>
      <c r="I12904" s="9"/>
      <c r="L12904" s="9"/>
      <c r="O12904" s="9"/>
      <c r="P12904" s="9"/>
      <c r="R12904" s="9"/>
      <c r="U12904" s="9"/>
    </row>
    <row r="12905" spans="3:21">
      <c r="C12905" s="9"/>
      <c r="F12905" s="9"/>
      <c r="G12905" s="9"/>
      <c r="I12905" s="9"/>
      <c r="L12905" s="9"/>
      <c r="O12905" s="9"/>
      <c r="P12905" s="9"/>
      <c r="R12905" s="9"/>
      <c r="U12905" s="9"/>
    </row>
    <row r="12906" spans="3:21">
      <c r="C12906" s="9"/>
      <c r="F12906" s="9"/>
      <c r="G12906" s="9"/>
      <c r="I12906" s="9"/>
      <c r="L12906" s="9"/>
      <c r="O12906" s="9"/>
      <c r="P12906" s="9"/>
      <c r="R12906" s="9"/>
      <c r="U12906" s="9"/>
    </row>
    <row r="12907" spans="3:21">
      <c r="C12907" s="9"/>
      <c r="F12907" s="9"/>
      <c r="G12907" s="9"/>
      <c r="I12907" s="9"/>
      <c r="L12907" s="9"/>
      <c r="O12907" s="9"/>
      <c r="P12907" s="9"/>
      <c r="R12907" s="9"/>
      <c r="U12907" s="9"/>
    </row>
    <row r="12908" spans="3:21">
      <c r="C12908" s="9"/>
      <c r="F12908" s="9"/>
      <c r="G12908" s="9"/>
      <c r="I12908" s="9"/>
      <c r="L12908" s="9"/>
      <c r="O12908" s="9"/>
      <c r="P12908" s="9"/>
      <c r="R12908" s="9"/>
      <c r="U12908" s="9"/>
    </row>
    <row r="12909" spans="3:21">
      <c r="C12909" s="9"/>
      <c r="F12909" s="9"/>
      <c r="G12909" s="9"/>
      <c r="I12909" s="9"/>
      <c r="L12909" s="9"/>
      <c r="O12909" s="9"/>
      <c r="P12909" s="9"/>
      <c r="R12909" s="9"/>
      <c r="U12909" s="9"/>
    </row>
    <row r="12910" spans="3:21">
      <c r="C12910" s="9"/>
      <c r="F12910" s="9"/>
      <c r="G12910" s="9"/>
      <c r="I12910" s="9"/>
      <c r="L12910" s="9"/>
      <c r="O12910" s="9"/>
      <c r="P12910" s="9"/>
      <c r="R12910" s="9"/>
      <c r="U12910" s="9"/>
    </row>
    <row r="12911" spans="3:21">
      <c r="C12911" s="9"/>
      <c r="F12911" s="9"/>
      <c r="G12911" s="9"/>
      <c r="I12911" s="9"/>
      <c r="L12911" s="9"/>
      <c r="O12911" s="9"/>
      <c r="P12911" s="9"/>
      <c r="R12911" s="9"/>
      <c r="U12911" s="9"/>
    </row>
    <row r="12912" spans="3:21">
      <c r="C12912" s="9"/>
      <c r="F12912" s="9"/>
      <c r="G12912" s="9"/>
      <c r="I12912" s="9"/>
      <c r="L12912" s="9"/>
      <c r="O12912" s="9"/>
      <c r="P12912" s="9"/>
      <c r="R12912" s="9"/>
      <c r="U12912" s="9"/>
    </row>
    <row r="12913" spans="3:21">
      <c r="C12913" s="9"/>
      <c r="F12913" s="9"/>
      <c r="G12913" s="9"/>
      <c r="I12913" s="9"/>
      <c r="L12913" s="9"/>
      <c r="O12913" s="9"/>
      <c r="P12913" s="9"/>
      <c r="R12913" s="9"/>
      <c r="U12913" s="9"/>
    </row>
    <row r="12914" spans="3:21">
      <c r="C12914" s="9"/>
      <c r="F12914" s="9"/>
      <c r="G12914" s="9"/>
      <c r="I12914" s="9"/>
      <c r="L12914" s="9"/>
      <c r="O12914" s="9"/>
      <c r="P12914" s="9"/>
      <c r="R12914" s="9"/>
      <c r="U12914" s="9"/>
    </row>
    <row r="12915" spans="3:21">
      <c r="C12915" s="9"/>
      <c r="F12915" s="9"/>
      <c r="G12915" s="9"/>
      <c r="I12915" s="9"/>
      <c r="L12915" s="9"/>
      <c r="O12915" s="9"/>
      <c r="P12915" s="9"/>
      <c r="R12915" s="9"/>
      <c r="U12915" s="9"/>
    </row>
    <row r="12916" spans="3:21">
      <c r="C12916" s="9"/>
      <c r="F12916" s="9"/>
      <c r="G12916" s="9"/>
      <c r="I12916" s="9"/>
      <c r="L12916" s="9"/>
      <c r="O12916" s="9"/>
      <c r="P12916" s="9"/>
      <c r="R12916" s="9"/>
      <c r="U12916" s="9"/>
    </row>
    <row r="12917" spans="3:21">
      <c r="C12917" s="9"/>
      <c r="F12917" s="9"/>
      <c r="G12917" s="9"/>
      <c r="I12917" s="9"/>
      <c r="L12917" s="9"/>
      <c r="O12917" s="9"/>
      <c r="P12917" s="9"/>
      <c r="R12917" s="9"/>
      <c r="U12917" s="9"/>
    </row>
    <row r="12918" spans="3:21">
      <c r="C12918" s="9"/>
      <c r="F12918" s="9"/>
      <c r="G12918" s="9"/>
      <c r="I12918" s="9"/>
      <c r="L12918" s="9"/>
      <c r="O12918" s="9"/>
      <c r="P12918" s="9"/>
      <c r="R12918" s="9"/>
      <c r="U12918" s="9"/>
    </row>
    <row r="12919" spans="3:21">
      <c r="C12919" s="9"/>
      <c r="F12919" s="9"/>
      <c r="G12919" s="9"/>
      <c r="I12919" s="9"/>
      <c r="L12919" s="9"/>
      <c r="O12919" s="9"/>
      <c r="P12919" s="9"/>
      <c r="R12919" s="9"/>
      <c r="U12919" s="9"/>
    </row>
    <row r="12920" spans="3:21">
      <c r="C12920" s="9"/>
      <c r="F12920" s="9"/>
      <c r="G12920" s="9"/>
      <c r="I12920" s="9"/>
      <c r="L12920" s="9"/>
      <c r="O12920" s="9"/>
      <c r="P12920" s="9"/>
      <c r="R12920" s="9"/>
      <c r="U12920" s="9"/>
    </row>
    <row r="12921" spans="3:21">
      <c r="C12921" s="9"/>
      <c r="F12921" s="9"/>
      <c r="G12921" s="9"/>
      <c r="I12921" s="9"/>
      <c r="L12921" s="9"/>
      <c r="O12921" s="9"/>
      <c r="P12921" s="9"/>
      <c r="R12921" s="9"/>
      <c r="U12921" s="9"/>
    </row>
    <row r="12922" spans="3:21">
      <c r="C12922" s="9"/>
      <c r="F12922" s="9"/>
      <c r="G12922" s="9"/>
      <c r="I12922" s="9"/>
      <c r="L12922" s="9"/>
      <c r="O12922" s="9"/>
      <c r="P12922" s="9"/>
      <c r="R12922" s="9"/>
      <c r="U12922" s="9"/>
    </row>
    <row r="12923" spans="3:21">
      <c r="C12923" s="9"/>
      <c r="F12923" s="9"/>
      <c r="G12923" s="9"/>
      <c r="I12923" s="9"/>
      <c r="L12923" s="9"/>
      <c r="O12923" s="9"/>
      <c r="P12923" s="9"/>
      <c r="R12923" s="9"/>
      <c r="U12923" s="9"/>
    </row>
    <row r="12924" spans="3:21">
      <c r="C12924" s="9"/>
      <c r="F12924" s="9"/>
      <c r="G12924" s="9"/>
      <c r="I12924" s="9"/>
      <c r="L12924" s="9"/>
      <c r="O12924" s="9"/>
      <c r="P12924" s="9"/>
      <c r="R12924" s="9"/>
      <c r="U12924" s="9"/>
    </row>
    <row r="12925" spans="3:21">
      <c r="C12925" s="9"/>
      <c r="F12925" s="9"/>
      <c r="G12925" s="9"/>
      <c r="I12925" s="9"/>
      <c r="L12925" s="9"/>
      <c r="O12925" s="9"/>
      <c r="P12925" s="9"/>
      <c r="R12925" s="9"/>
      <c r="U12925" s="9"/>
    </row>
    <row r="12926" spans="3:21">
      <c r="C12926" s="9"/>
      <c r="F12926" s="9"/>
      <c r="G12926" s="9"/>
      <c r="I12926" s="9"/>
      <c r="L12926" s="9"/>
      <c r="O12926" s="9"/>
      <c r="P12926" s="9"/>
      <c r="R12926" s="9"/>
      <c r="U12926" s="9"/>
    </row>
    <row r="12927" spans="3:21">
      <c r="C12927" s="9"/>
      <c r="F12927" s="9"/>
      <c r="G12927" s="9"/>
      <c r="I12927" s="9"/>
      <c r="L12927" s="9"/>
      <c r="O12927" s="9"/>
      <c r="P12927" s="9"/>
      <c r="R12927" s="9"/>
      <c r="U12927" s="9"/>
    </row>
    <row r="12928" spans="3:21">
      <c r="C12928" s="9"/>
      <c r="F12928" s="9"/>
      <c r="G12928" s="9"/>
      <c r="I12928" s="9"/>
      <c r="L12928" s="9"/>
      <c r="O12928" s="9"/>
      <c r="P12928" s="9"/>
      <c r="R12928" s="9"/>
      <c r="U12928" s="9"/>
    </row>
    <row r="12929" spans="3:21">
      <c r="C12929" s="9"/>
      <c r="F12929" s="9"/>
      <c r="G12929" s="9"/>
      <c r="I12929" s="9"/>
      <c r="L12929" s="9"/>
      <c r="O12929" s="9"/>
      <c r="P12929" s="9"/>
      <c r="R12929" s="9"/>
      <c r="U12929" s="9"/>
    </row>
    <row r="12930" spans="3:21">
      <c r="C12930" s="9"/>
      <c r="F12930" s="9"/>
      <c r="G12930" s="9"/>
      <c r="I12930" s="9"/>
      <c r="L12930" s="9"/>
      <c r="O12930" s="9"/>
      <c r="P12930" s="9"/>
      <c r="R12930" s="9"/>
      <c r="U12930" s="9"/>
    </row>
    <row r="12931" spans="3:21">
      <c r="C12931" s="9"/>
      <c r="F12931" s="9"/>
      <c r="G12931" s="9"/>
      <c r="I12931" s="9"/>
      <c r="L12931" s="9"/>
      <c r="O12931" s="9"/>
      <c r="P12931" s="9"/>
      <c r="R12931" s="9"/>
      <c r="U12931" s="9"/>
    </row>
    <row r="12932" spans="3:21">
      <c r="C12932" s="9"/>
      <c r="F12932" s="9"/>
      <c r="G12932" s="9"/>
      <c r="I12932" s="9"/>
      <c r="L12932" s="9"/>
      <c r="O12932" s="9"/>
      <c r="P12932" s="9"/>
      <c r="R12932" s="9"/>
      <c r="U12932" s="9"/>
    </row>
    <row r="12933" spans="3:21">
      <c r="C12933" s="9"/>
      <c r="F12933" s="9"/>
      <c r="G12933" s="9"/>
      <c r="I12933" s="9"/>
      <c r="L12933" s="9"/>
      <c r="O12933" s="9"/>
      <c r="P12933" s="9"/>
      <c r="R12933" s="9"/>
      <c r="U12933" s="9"/>
    </row>
    <row r="12934" spans="3:21">
      <c r="C12934" s="9"/>
      <c r="F12934" s="9"/>
      <c r="G12934" s="9"/>
      <c r="I12934" s="9"/>
      <c r="L12934" s="9"/>
      <c r="O12934" s="9"/>
      <c r="P12934" s="9"/>
      <c r="R12934" s="9"/>
      <c r="U12934" s="9"/>
    </row>
    <row r="12935" spans="3:21">
      <c r="C12935" s="9"/>
      <c r="F12935" s="9"/>
      <c r="G12935" s="9"/>
      <c r="I12935" s="9"/>
      <c r="L12935" s="9"/>
      <c r="O12935" s="9"/>
      <c r="P12935" s="9"/>
      <c r="R12935" s="9"/>
      <c r="U12935" s="9"/>
    </row>
    <row r="12936" spans="3:21">
      <c r="C12936" s="9"/>
      <c r="F12936" s="9"/>
      <c r="G12936" s="9"/>
      <c r="I12936" s="9"/>
      <c r="L12936" s="9"/>
      <c r="O12936" s="9"/>
      <c r="P12936" s="9"/>
      <c r="R12936" s="9"/>
      <c r="U12936" s="9"/>
    </row>
    <row r="12937" spans="3:21">
      <c r="C12937" s="9"/>
      <c r="F12937" s="9"/>
      <c r="G12937" s="9"/>
      <c r="I12937" s="9"/>
      <c r="L12937" s="9"/>
      <c r="O12937" s="9"/>
      <c r="P12937" s="9"/>
      <c r="R12937" s="9"/>
      <c r="U12937" s="9"/>
    </row>
    <row r="12938" spans="3:21">
      <c r="C12938" s="9"/>
      <c r="F12938" s="9"/>
      <c r="G12938" s="9"/>
      <c r="I12938" s="9"/>
      <c r="L12938" s="9"/>
      <c r="O12938" s="9"/>
      <c r="P12938" s="9"/>
      <c r="R12938" s="9"/>
      <c r="U12938" s="9"/>
    </row>
    <row r="12939" spans="3:21">
      <c r="C12939" s="9"/>
      <c r="F12939" s="9"/>
      <c r="G12939" s="9"/>
      <c r="I12939" s="9"/>
      <c r="L12939" s="9"/>
      <c r="O12939" s="9"/>
      <c r="P12939" s="9"/>
      <c r="R12939" s="9"/>
      <c r="U12939" s="9"/>
    </row>
    <row r="12940" spans="3:21">
      <c r="C12940" s="9"/>
      <c r="F12940" s="9"/>
      <c r="G12940" s="9"/>
      <c r="I12940" s="9"/>
      <c r="L12940" s="9"/>
      <c r="O12940" s="9"/>
      <c r="P12940" s="9"/>
      <c r="R12940" s="9"/>
      <c r="U12940" s="9"/>
    </row>
    <row r="12941" spans="3:21">
      <c r="C12941" s="9"/>
      <c r="F12941" s="9"/>
      <c r="G12941" s="9"/>
      <c r="I12941" s="9"/>
      <c r="L12941" s="9"/>
      <c r="O12941" s="9"/>
      <c r="P12941" s="9"/>
      <c r="R12941" s="9"/>
      <c r="U12941" s="9"/>
    </row>
    <row r="12942" spans="3:21">
      <c r="C12942" s="9"/>
      <c r="F12942" s="9"/>
      <c r="G12942" s="9"/>
      <c r="I12942" s="9"/>
      <c r="L12942" s="9"/>
      <c r="O12942" s="9"/>
      <c r="P12942" s="9"/>
      <c r="R12942" s="9"/>
      <c r="U12942" s="9"/>
    </row>
    <row r="12943" spans="3:21">
      <c r="C12943" s="9"/>
      <c r="F12943" s="9"/>
      <c r="G12943" s="9"/>
      <c r="I12943" s="9"/>
      <c r="L12943" s="9"/>
      <c r="O12943" s="9"/>
      <c r="P12943" s="9"/>
      <c r="R12943" s="9"/>
      <c r="U12943" s="9"/>
    </row>
    <row r="12944" spans="3:21">
      <c r="C12944" s="9"/>
      <c r="F12944" s="9"/>
      <c r="G12944" s="9"/>
      <c r="I12944" s="9"/>
      <c r="L12944" s="9"/>
      <c r="O12944" s="9"/>
      <c r="P12944" s="9"/>
      <c r="R12944" s="9"/>
      <c r="U12944" s="9"/>
    </row>
    <row r="12945" spans="3:21">
      <c r="C12945" s="9"/>
      <c r="F12945" s="9"/>
      <c r="G12945" s="9"/>
      <c r="I12945" s="9"/>
      <c r="L12945" s="9"/>
      <c r="O12945" s="9"/>
      <c r="P12945" s="9"/>
      <c r="R12945" s="9"/>
      <c r="U12945" s="9"/>
    </row>
    <row r="12946" spans="3:21">
      <c r="C12946" s="9"/>
      <c r="F12946" s="9"/>
      <c r="G12946" s="9"/>
      <c r="I12946" s="9"/>
      <c r="L12946" s="9"/>
      <c r="O12946" s="9"/>
      <c r="P12946" s="9"/>
      <c r="R12946" s="9"/>
      <c r="U12946" s="9"/>
    </row>
    <row r="12947" spans="3:21">
      <c r="C12947" s="9"/>
      <c r="F12947" s="9"/>
      <c r="G12947" s="9"/>
      <c r="I12947" s="9"/>
      <c r="L12947" s="9"/>
      <c r="O12947" s="9"/>
      <c r="P12947" s="9"/>
      <c r="R12947" s="9"/>
      <c r="U12947" s="9"/>
    </row>
    <row r="12948" spans="3:21">
      <c r="C12948" s="9"/>
      <c r="F12948" s="9"/>
      <c r="G12948" s="9"/>
      <c r="I12948" s="9"/>
      <c r="L12948" s="9"/>
      <c r="O12948" s="9"/>
      <c r="P12948" s="9"/>
      <c r="R12948" s="9"/>
      <c r="U12948" s="9"/>
    </row>
    <row r="12949" spans="3:21">
      <c r="C12949" s="9"/>
      <c r="F12949" s="9"/>
      <c r="G12949" s="9"/>
      <c r="I12949" s="9"/>
      <c r="L12949" s="9"/>
      <c r="O12949" s="9"/>
      <c r="P12949" s="9"/>
      <c r="R12949" s="9"/>
      <c r="U12949" s="9"/>
    </row>
    <row r="12950" spans="3:21">
      <c r="C12950" s="9"/>
      <c r="F12950" s="9"/>
      <c r="G12950" s="9"/>
      <c r="I12950" s="9"/>
      <c r="L12950" s="9"/>
      <c r="O12950" s="9"/>
      <c r="P12950" s="9"/>
      <c r="R12950" s="9"/>
      <c r="U12950" s="9"/>
    </row>
    <row r="12951" spans="3:21">
      <c r="C12951" s="9"/>
      <c r="F12951" s="9"/>
      <c r="G12951" s="9"/>
      <c r="I12951" s="9"/>
      <c r="L12951" s="9"/>
      <c r="O12951" s="9"/>
      <c r="P12951" s="9"/>
      <c r="R12951" s="9"/>
      <c r="U12951" s="9"/>
    </row>
    <row r="12952" spans="3:21">
      <c r="C12952" s="9"/>
      <c r="F12952" s="9"/>
      <c r="G12952" s="9"/>
      <c r="I12952" s="9"/>
      <c r="L12952" s="9"/>
      <c r="O12952" s="9"/>
      <c r="P12952" s="9"/>
      <c r="R12952" s="9"/>
      <c r="U12952" s="9"/>
    </row>
    <row r="12953" spans="3:21">
      <c r="C12953" s="9"/>
      <c r="F12953" s="9"/>
      <c r="G12953" s="9"/>
      <c r="I12953" s="9"/>
      <c r="L12953" s="9"/>
      <c r="O12953" s="9"/>
      <c r="P12953" s="9"/>
      <c r="R12953" s="9"/>
      <c r="U12953" s="9"/>
    </row>
    <row r="12954" spans="3:21">
      <c r="C12954" s="9"/>
      <c r="F12954" s="9"/>
      <c r="G12954" s="9"/>
      <c r="I12954" s="9"/>
      <c r="L12954" s="9"/>
      <c r="O12954" s="9"/>
      <c r="P12954" s="9"/>
      <c r="R12954" s="9"/>
      <c r="U12954" s="9"/>
    </row>
    <row r="12955" spans="3:21">
      <c r="C12955" s="9"/>
      <c r="F12955" s="9"/>
      <c r="G12955" s="9"/>
      <c r="I12955" s="9"/>
      <c r="L12955" s="9"/>
      <c r="O12955" s="9"/>
      <c r="P12955" s="9"/>
      <c r="R12955" s="9"/>
      <c r="U12955" s="9"/>
    </row>
    <row r="12956" spans="3:21">
      <c r="C12956" s="9"/>
      <c r="F12956" s="9"/>
      <c r="G12956" s="9"/>
      <c r="I12956" s="9"/>
      <c r="L12956" s="9"/>
      <c r="O12956" s="9"/>
      <c r="P12956" s="9"/>
      <c r="R12956" s="9"/>
      <c r="U12956" s="9"/>
    </row>
    <row r="12957" spans="3:21">
      <c r="C12957" s="9"/>
      <c r="F12957" s="9"/>
      <c r="G12957" s="9"/>
      <c r="I12957" s="9"/>
      <c r="L12957" s="9"/>
      <c r="O12957" s="9"/>
      <c r="P12957" s="9"/>
      <c r="R12957" s="9"/>
      <c r="U12957" s="9"/>
    </row>
    <row r="12958" spans="3:21">
      <c r="C12958" s="9"/>
      <c r="F12958" s="9"/>
      <c r="G12958" s="9"/>
      <c r="I12958" s="9"/>
      <c r="L12958" s="9"/>
      <c r="O12958" s="9"/>
      <c r="P12958" s="9"/>
      <c r="R12958" s="9"/>
      <c r="U12958" s="9"/>
    </row>
    <row r="12959" spans="3:21">
      <c r="C12959" s="9"/>
      <c r="F12959" s="9"/>
      <c r="G12959" s="9"/>
      <c r="I12959" s="9"/>
      <c r="L12959" s="9"/>
      <c r="O12959" s="9"/>
      <c r="P12959" s="9"/>
      <c r="R12959" s="9"/>
      <c r="U12959" s="9"/>
    </row>
    <row r="12960" spans="3:21">
      <c r="C12960" s="9"/>
      <c r="F12960" s="9"/>
      <c r="G12960" s="9"/>
      <c r="I12960" s="9"/>
      <c r="L12960" s="9"/>
      <c r="O12960" s="9"/>
      <c r="P12960" s="9"/>
      <c r="R12960" s="9"/>
      <c r="U12960" s="9"/>
    </row>
    <row r="12961" spans="3:21">
      <c r="C12961" s="9"/>
      <c r="F12961" s="9"/>
      <c r="G12961" s="9"/>
      <c r="I12961" s="9"/>
      <c r="L12961" s="9"/>
      <c r="O12961" s="9"/>
      <c r="P12961" s="9"/>
      <c r="R12961" s="9"/>
      <c r="U12961" s="9"/>
    </row>
    <row r="12962" spans="3:21">
      <c r="C12962" s="9"/>
      <c r="F12962" s="9"/>
      <c r="G12962" s="9"/>
      <c r="I12962" s="9"/>
      <c r="L12962" s="9"/>
      <c r="O12962" s="9"/>
      <c r="P12962" s="9"/>
      <c r="R12962" s="9"/>
      <c r="U12962" s="9"/>
    </row>
    <row r="12963" spans="3:21">
      <c r="C12963" s="9"/>
      <c r="F12963" s="9"/>
      <c r="G12963" s="9"/>
      <c r="I12963" s="9"/>
      <c r="L12963" s="9"/>
      <c r="O12963" s="9"/>
      <c r="P12963" s="9"/>
      <c r="R12963" s="9"/>
      <c r="U12963" s="9"/>
    </row>
    <row r="12964" spans="3:21">
      <c r="C12964" s="9"/>
      <c r="F12964" s="9"/>
      <c r="G12964" s="9"/>
      <c r="I12964" s="9"/>
      <c r="L12964" s="9"/>
      <c r="O12964" s="9"/>
      <c r="P12964" s="9"/>
      <c r="R12964" s="9"/>
      <c r="U12964" s="9"/>
    </row>
    <row r="12965" spans="3:21">
      <c r="C12965" s="9"/>
      <c r="F12965" s="9"/>
      <c r="G12965" s="9"/>
      <c r="I12965" s="9"/>
      <c r="L12965" s="9"/>
      <c r="O12965" s="9"/>
      <c r="P12965" s="9"/>
      <c r="R12965" s="9"/>
      <c r="U12965" s="9"/>
    </row>
    <row r="12966" spans="3:21">
      <c r="C12966" s="9"/>
      <c r="F12966" s="9"/>
      <c r="G12966" s="9"/>
      <c r="I12966" s="9"/>
      <c r="L12966" s="9"/>
      <c r="O12966" s="9"/>
      <c r="P12966" s="9"/>
      <c r="R12966" s="9"/>
      <c r="U12966" s="9"/>
    </row>
    <row r="12967" spans="3:21">
      <c r="C12967" s="9"/>
      <c r="F12967" s="9"/>
      <c r="G12967" s="9"/>
      <c r="I12967" s="9"/>
      <c r="L12967" s="9"/>
      <c r="O12967" s="9"/>
      <c r="P12967" s="9"/>
      <c r="R12967" s="9"/>
      <c r="U12967" s="9"/>
    </row>
    <row r="12968" spans="3:21">
      <c r="C12968" s="9"/>
      <c r="F12968" s="9"/>
      <c r="G12968" s="9"/>
      <c r="I12968" s="9"/>
      <c r="L12968" s="9"/>
      <c r="O12968" s="9"/>
      <c r="P12968" s="9"/>
      <c r="R12968" s="9"/>
      <c r="U12968" s="9"/>
    </row>
    <row r="12969" spans="3:21">
      <c r="C12969" s="9"/>
      <c r="F12969" s="9"/>
      <c r="G12969" s="9"/>
      <c r="I12969" s="9"/>
      <c r="L12969" s="9"/>
      <c r="O12969" s="9"/>
      <c r="P12969" s="9"/>
      <c r="R12969" s="9"/>
      <c r="U12969" s="9"/>
    </row>
    <row r="12970" spans="3:21">
      <c r="C12970" s="9"/>
      <c r="F12970" s="9"/>
      <c r="G12970" s="9"/>
      <c r="I12970" s="9"/>
      <c r="L12970" s="9"/>
      <c r="O12970" s="9"/>
      <c r="P12970" s="9"/>
      <c r="R12970" s="9"/>
      <c r="U12970" s="9"/>
    </row>
    <row r="12971" spans="3:21">
      <c r="C12971" s="9"/>
      <c r="F12971" s="9"/>
      <c r="G12971" s="9"/>
      <c r="I12971" s="9"/>
      <c r="L12971" s="9"/>
      <c r="O12971" s="9"/>
      <c r="P12971" s="9"/>
      <c r="R12971" s="9"/>
      <c r="U12971" s="9"/>
    </row>
    <row r="12972" spans="3:21">
      <c r="C12972" s="9"/>
      <c r="F12972" s="9"/>
      <c r="G12972" s="9"/>
      <c r="I12972" s="9"/>
      <c r="L12972" s="9"/>
      <c r="O12972" s="9"/>
      <c r="P12972" s="9"/>
      <c r="R12972" s="9"/>
      <c r="U12972" s="9"/>
    </row>
    <row r="12973" spans="3:21">
      <c r="C12973" s="9"/>
      <c r="F12973" s="9"/>
      <c r="G12973" s="9"/>
      <c r="I12973" s="9"/>
      <c r="L12973" s="9"/>
      <c r="O12973" s="9"/>
      <c r="P12973" s="9"/>
      <c r="R12973" s="9"/>
      <c r="U12973" s="9"/>
    </row>
    <row r="12974" spans="3:21">
      <c r="C12974" s="9"/>
      <c r="F12974" s="9"/>
      <c r="G12974" s="9"/>
      <c r="I12974" s="9"/>
      <c r="L12974" s="9"/>
      <c r="O12974" s="9"/>
      <c r="P12974" s="9"/>
      <c r="R12974" s="9"/>
      <c r="U12974" s="9"/>
    </row>
    <row r="12975" spans="3:21">
      <c r="C12975" s="9"/>
      <c r="F12975" s="9"/>
      <c r="G12975" s="9"/>
      <c r="I12975" s="9"/>
      <c r="L12975" s="9"/>
      <c r="O12975" s="9"/>
      <c r="P12975" s="9"/>
      <c r="R12975" s="9"/>
      <c r="U12975" s="9"/>
    </row>
    <row r="12976" spans="3:21">
      <c r="C12976" s="9"/>
      <c r="F12976" s="9"/>
      <c r="G12976" s="9"/>
      <c r="I12976" s="9"/>
      <c r="L12976" s="9"/>
      <c r="O12976" s="9"/>
      <c r="P12976" s="9"/>
      <c r="R12976" s="9"/>
      <c r="U12976" s="9"/>
    </row>
    <row r="12977" spans="3:21">
      <c r="C12977" s="9"/>
      <c r="F12977" s="9"/>
      <c r="G12977" s="9"/>
      <c r="I12977" s="9"/>
      <c r="L12977" s="9"/>
      <c r="O12977" s="9"/>
      <c r="P12977" s="9"/>
      <c r="R12977" s="9"/>
      <c r="U12977" s="9"/>
    </row>
    <row r="12978" spans="3:21">
      <c r="C12978" s="9"/>
      <c r="F12978" s="9"/>
      <c r="G12978" s="9"/>
      <c r="I12978" s="9"/>
      <c r="L12978" s="9"/>
      <c r="O12978" s="9"/>
      <c r="P12978" s="9"/>
      <c r="R12978" s="9"/>
      <c r="U12978" s="9"/>
    </row>
    <row r="12979" spans="3:21">
      <c r="C12979" s="9"/>
      <c r="F12979" s="9"/>
      <c r="G12979" s="9"/>
      <c r="I12979" s="9"/>
      <c r="L12979" s="9"/>
      <c r="O12979" s="9"/>
      <c r="P12979" s="9"/>
      <c r="R12979" s="9"/>
      <c r="U12979" s="9"/>
    </row>
    <row r="12980" spans="3:21">
      <c r="C12980" s="9"/>
      <c r="F12980" s="9"/>
      <c r="G12980" s="9"/>
      <c r="I12980" s="9"/>
      <c r="L12980" s="9"/>
      <c r="O12980" s="9"/>
      <c r="P12980" s="9"/>
      <c r="R12980" s="9"/>
      <c r="U12980" s="9"/>
    </row>
    <row r="12981" spans="3:21">
      <c r="C12981" s="9"/>
      <c r="F12981" s="9"/>
      <c r="G12981" s="9"/>
      <c r="I12981" s="9"/>
      <c r="L12981" s="9"/>
      <c r="O12981" s="9"/>
      <c r="P12981" s="9"/>
      <c r="R12981" s="9"/>
      <c r="U12981" s="9"/>
    </row>
    <row r="12982" spans="3:21">
      <c r="C12982" s="9"/>
      <c r="F12982" s="9"/>
      <c r="G12982" s="9"/>
      <c r="I12982" s="9"/>
      <c r="L12982" s="9"/>
      <c r="O12982" s="9"/>
      <c r="P12982" s="9"/>
      <c r="R12982" s="9"/>
      <c r="U12982" s="9"/>
    </row>
    <row r="12983" spans="3:21">
      <c r="C12983" s="9"/>
      <c r="F12983" s="9"/>
      <c r="G12983" s="9"/>
      <c r="I12983" s="9"/>
      <c r="L12983" s="9"/>
      <c r="O12983" s="9"/>
      <c r="P12983" s="9"/>
      <c r="R12983" s="9"/>
      <c r="U12983" s="9"/>
    </row>
    <row r="12984" spans="3:21">
      <c r="C12984" s="9"/>
      <c r="F12984" s="9"/>
      <c r="G12984" s="9"/>
      <c r="I12984" s="9"/>
      <c r="L12984" s="9"/>
      <c r="O12984" s="9"/>
      <c r="P12984" s="9"/>
      <c r="R12984" s="9"/>
      <c r="U12984" s="9"/>
    </row>
    <row r="12985" spans="3:21">
      <c r="C12985" s="9"/>
      <c r="F12985" s="9"/>
      <c r="G12985" s="9"/>
      <c r="I12985" s="9"/>
      <c r="L12985" s="9"/>
      <c r="O12985" s="9"/>
      <c r="P12985" s="9"/>
      <c r="R12985" s="9"/>
      <c r="U12985" s="9"/>
    </row>
    <row r="12986" spans="3:21">
      <c r="C12986" s="9"/>
      <c r="F12986" s="9"/>
      <c r="G12986" s="9"/>
      <c r="I12986" s="9"/>
      <c r="L12986" s="9"/>
      <c r="O12986" s="9"/>
      <c r="P12986" s="9"/>
      <c r="R12986" s="9"/>
      <c r="U12986" s="9"/>
    </row>
    <row r="12987" spans="3:21">
      <c r="C12987" s="9"/>
      <c r="F12987" s="9"/>
      <c r="G12987" s="9"/>
      <c r="I12987" s="9"/>
      <c r="L12987" s="9"/>
      <c r="O12987" s="9"/>
      <c r="P12987" s="9"/>
      <c r="R12987" s="9"/>
      <c r="U12987" s="9"/>
    </row>
    <row r="12988" spans="3:21">
      <c r="C12988" s="9"/>
      <c r="F12988" s="9"/>
      <c r="G12988" s="9"/>
      <c r="I12988" s="9"/>
      <c r="L12988" s="9"/>
      <c r="O12988" s="9"/>
      <c r="P12988" s="9"/>
      <c r="R12988" s="9"/>
      <c r="U12988" s="9"/>
    </row>
    <row r="12989" spans="3:21">
      <c r="C12989" s="9"/>
      <c r="F12989" s="9"/>
      <c r="G12989" s="9"/>
      <c r="I12989" s="9"/>
      <c r="L12989" s="9"/>
      <c r="O12989" s="9"/>
      <c r="P12989" s="9"/>
      <c r="R12989" s="9"/>
      <c r="U12989" s="9"/>
    </row>
    <row r="12990" spans="3:21">
      <c r="C12990" s="9"/>
      <c r="F12990" s="9"/>
      <c r="G12990" s="9"/>
      <c r="I12990" s="9"/>
      <c r="L12990" s="9"/>
      <c r="O12990" s="9"/>
      <c r="P12990" s="9"/>
      <c r="R12990" s="9"/>
      <c r="U12990" s="9"/>
    </row>
    <row r="12991" spans="3:21">
      <c r="C12991" s="9"/>
      <c r="F12991" s="9"/>
      <c r="G12991" s="9"/>
      <c r="I12991" s="9"/>
      <c r="L12991" s="9"/>
      <c r="O12991" s="9"/>
      <c r="P12991" s="9"/>
      <c r="R12991" s="9"/>
      <c r="U12991" s="9"/>
    </row>
    <row r="12992" spans="3:21">
      <c r="C12992" s="9"/>
      <c r="F12992" s="9"/>
      <c r="G12992" s="9"/>
      <c r="I12992" s="9"/>
      <c r="L12992" s="9"/>
      <c r="O12992" s="9"/>
      <c r="P12992" s="9"/>
      <c r="R12992" s="9"/>
      <c r="U12992" s="9"/>
    </row>
    <row r="12993" spans="3:21">
      <c r="C12993" s="9"/>
      <c r="F12993" s="9"/>
      <c r="G12993" s="9"/>
      <c r="I12993" s="9"/>
      <c r="L12993" s="9"/>
      <c r="O12993" s="9"/>
      <c r="P12993" s="9"/>
      <c r="R12993" s="9"/>
      <c r="U12993" s="9"/>
    </row>
    <row r="12994" spans="3:21">
      <c r="C12994" s="9"/>
      <c r="F12994" s="9"/>
      <c r="G12994" s="9"/>
      <c r="I12994" s="9"/>
      <c r="L12994" s="9"/>
      <c r="O12994" s="9"/>
      <c r="P12994" s="9"/>
      <c r="R12994" s="9"/>
      <c r="U12994" s="9"/>
    </row>
    <row r="12995" spans="3:21">
      <c r="C12995" s="9"/>
      <c r="F12995" s="9"/>
      <c r="G12995" s="9"/>
      <c r="I12995" s="9"/>
      <c r="L12995" s="9"/>
      <c r="O12995" s="9"/>
      <c r="P12995" s="9"/>
      <c r="R12995" s="9"/>
      <c r="U12995" s="9"/>
    </row>
    <row r="12996" spans="3:21">
      <c r="C12996" s="9"/>
      <c r="F12996" s="9"/>
      <c r="G12996" s="9"/>
      <c r="I12996" s="9"/>
      <c r="L12996" s="9"/>
      <c r="O12996" s="9"/>
      <c r="P12996" s="9"/>
      <c r="R12996" s="9"/>
      <c r="U12996" s="9"/>
    </row>
    <row r="12997" spans="3:21">
      <c r="C12997" s="9"/>
      <c r="F12997" s="9"/>
      <c r="G12997" s="9"/>
      <c r="I12997" s="9"/>
      <c r="L12997" s="9"/>
      <c r="O12997" s="9"/>
      <c r="P12997" s="9"/>
      <c r="R12997" s="9"/>
      <c r="U12997" s="9"/>
    </row>
    <row r="12998" spans="3:21">
      <c r="C12998" s="9"/>
      <c r="F12998" s="9"/>
      <c r="G12998" s="9"/>
      <c r="I12998" s="9"/>
      <c r="L12998" s="9"/>
      <c r="O12998" s="9"/>
      <c r="P12998" s="9"/>
      <c r="R12998" s="9"/>
      <c r="U12998" s="9"/>
    </row>
    <row r="12999" spans="3:21">
      <c r="C12999" s="9"/>
      <c r="F12999" s="9"/>
      <c r="G12999" s="9"/>
      <c r="I12999" s="9"/>
      <c r="L12999" s="9"/>
      <c r="O12999" s="9"/>
      <c r="P12999" s="9"/>
      <c r="R12999" s="9"/>
      <c r="U12999" s="9"/>
    </row>
    <row r="13000" spans="3:21">
      <c r="C13000" s="9"/>
      <c r="F13000" s="9"/>
      <c r="G13000" s="9"/>
      <c r="I13000" s="9"/>
      <c r="L13000" s="9"/>
      <c r="O13000" s="9"/>
      <c r="P13000" s="9"/>
      <c r="R13000" s="9"/>
      <c r="U13000" s="9"/>
    </row>
    <row r="13001" spans="3:21">
      <c r="C13001" s="9"/>
      <c r="F13001" s="9"/>
      <c r="G13001" s="9"/>
      <c r="I13001" s="9"/>
      <c r="L13001" s="9"/>
      <c r="O13001" s="9"/>
      <c r="P13001" s="9"/>
      <c r="R13001" s="9"/>
      <c r="U13001" s="9"/>
    </row>
    <row r="13002" spans="3:21">
      <c r="C13002" s="9"/>
      <c r="F13002" s="9"/>
      <c r="G13002" s="9"/>
      <c r="I13002" s="9"/>
      <c r="L13002" s="9"/>
      <c r="O13002" s="9"/>
      <c r="P13002" s="9"/>
      <c r="R13002" s="9"/>
      <c r="U13002" s="9"/>
    </row>
    <row r="13003" spans="3:21">
      <c r="C13003" s="9"/>
      <c r="F13003" s="9"/>
      <c r="G13003" s="9"/>
      <c r="I13003" s="9"/>
      <c r="L13003" s="9"/>
      <c r="O13003" s="9"/>
      <c r="P13003" s="9"/>
      <c r="R13003" s="9"/>
      <c r="U13003" s="9"/>
    </row>
    <row r="13004" spans="3:21">
      <c r="C13004" s="9"/>
      <c r="F13004" s="9"/>
      <c r="G13004" s="9"/>
      <c r="I13004" s="9"/>
      <c r="L13004" s="9"/>
      <c r="O13004" s="9"/>
      <c r="P13004" s="9"/>
      <c r="R13004" s="9"/>
      <c r="U13004" s="9"/>
    </row>
    <row r="13005" spans="3:21">
      <c r="C13005" s="9"/>
      <c r="F13005" s="9"/>
      <c r="G13005" s="9"/>
      <c r="I13005" s="9"/>
      <c r="L13005" s="9"/>
      <c r="O13005" s="9"/>
      <c r="P13005" s="9"/>
      <c r="R13005" s="9"/>
      <c r="U13005" s="9"/>
    </row>
    <row r="13006" spans="3:21">
      <c r="C13006" s="9"/>
      <c r="F13006" s="9"/>
      <c r="G13006" s="9"/>
      <c r="I13006" s="9"/>
      <c r="L13006" s="9"/>
      <c r="O13006" s="9"/>
      <c r="P13006" s="9"/>
      <c r="R13006" s="9"/>
      <c r="U13006" s="9"/>
    </row>
    <row r="13007" spans="3:21">
      <c r="C13007" s="9"/>
      <c r="F13007" s="9"/>
      <c r="G13007" s="9"/>
      <c r="I13007" s="9"/>
      <c r="L13007" s="9"/>
      <c r="O13007" s="9"/>
      <c r="P13007" s="9"/>
      <c r="R13007" s="9"/>
      <c r="U13007" s="9"/>
    </row>
    <row r="13008" spans="3:21">
      <c r="C13008" s="9"/>
      <c r="F13008" s="9"/>
      <c r="G13008" s="9"/>
      <c r="I13008" s="9"/>
      <c r="L13008" s="9"/>
      <c r="O13008" s="9"/>
      <c r="P13008" s="9"/>
      <c r="R13008" s="9"/>
      <c r="U13008" s="9"/>
    </row>
    <row r="13009" spans="3:21">
      <c r="C13009" s="9"/>
      <c r="F13009" s="9"/>
      <c r="G13009" s="9"/>
      <c r="I13009" s="9"/>
      <c r="L13009" s="9"/>
      <c r="O13009" s="9"/>
      <c r="P13009" s="9"/>
      <c r="R13009" s="9"/>
      <c r="U13009" s="9"/>
    </row>
    <row r="13010" spans="3:21">
      <c r="C13010" s="9"/>
      <c r="F13010" s="9"/>
      <c r="G13010" s="9"/>
      <c r="I13010" s="9"/>
      <c r="L13010" s="9"/>
      <c r="O13010" s="9"/>
      <c r="P13010" s="9"/>
      <c r="R13010" s="9"/>
      <c r="U13010" s="9"/>
    </row>
    <row r="13011" spans="3:21">
      <c r="C13011" s="9"/>
      <c r="F13011" s="9"/>
      <c r="G13011" s="9"/>
      <c r="I13011" s="9"/>
      <c r="L13011" s="9"/>
      <c r="O13011" s="9"/>
      <c r="P13011" s="9"/>
      <c r="R13011" s="9"/>
      <c r="U13011" s="9"/>
    </row>
    <row r="13012" spans="3:21">
      <c r="C13012" s="9"/>
      <c r="F13012" s="9"/>
      <c r="G13012" s="9"/>
      <c r="I13012" s="9"/>
      <c r="L13012" s="9"/>
      <c r="O13012" s="9"/>
      <c r="P13012" s="9"/>
      <c r="R13012" s="9"/>
      <c r="U13012" s="9"/>
    </row>
    <row r="13013" spans="3:21">
      <c r="C13013" s="9"/>
      <c r="F13013" s="9"/>
      <c r="G13013" s="9"/>
      <c r="I13013" s="9"/>
      <c r="L13013" s="9"/>
      <c r="O13013" s="9"/>
      <c r="P13013" s="9"/>
      <c r="R13013" s="9"/>
      <c r="U13013" s="9"/>
    </row>
    <row r="13014" spans="3:21">
      <c r="C13014" s="9"/>
      <c r="F13014" s="9"/>
      <c r="G13014" s="9"/>
      <c r="I13014" s="9"/>
      <c r="L13014" s="9"/>
      <c r="O13014" s="9"/>
      <c r="P13014" s="9"/>
      <c r="R13014" s="9"/>
      <c r="U13014" s="9"/>
    </row>
    <row r="13015" spans="3:21">
      <c r="C13015" s="9"/>
      <c r="F13015" s="9"/>
      <c r="G13015" s="9"/>
      <c r="I13015" s="9"/>
      <c r="L13015" s="9"/>
      <c r="O13015" s="9"/>
      <c r="P13015" s="9"/>
      <c r="R13015" s="9"/>
      <c r="U13015" s="9"/>
    </row>
    <row r="13016" spans="3:21">
      <c r="C13016" s="9"/>
      <c r="F13016" s="9"/>
      <c r="G13016" s="9"/>
      <c r="I13016" s="9"/>
      <c r="L13016" s="9"/>
      <c r="O13016" s="9"/>
      <c r="P13016" s="9"/>
      <c r="R13016" s="9"/>
      <c r="U13016" s="9"/>
    </row>
    <row r="13017" spans="3:21">
      <c r="C13017" s="9"/>
      <c r="F13017" s="9"/>
      <c r="G13017" s="9"/>
      <c r="I13017" s="9"/>
      <c r="L13017" s="9"/>
      <c r="O13017" s="9"/>
      <c r="P13017" s="9"/>
      <c r="R13017" s="9"/>
      <c r="U13017" s="9"/>
    </row>
    <row r="13018" spans="3:21">
      <c r="C13018" s="9"/>
      <c r="F13018" s="9"/>
      <c r="G13018" s="9"/>
      <c r="I13018" s="9"/>
      <c r="L13018" s="9"/>
      <c r="O13018" s="9"/>
      <c r="P13018" s="9"/>
      <c r="R13018" s="9"/>
      <c r="U13018" s="9"/>
    </row>
    <row r="13019" spans="3:21">
      <c r="C13019" s="9"/>
      <c r="F13019" s="9"/>
      <c r="G13019" s="9"/>
      <c r="I13019" s="9"/>
      <c r="L13019" s="9"/>
      <c r="O13019" s="9"/>
      <c r="P13019" s="9"/>
      <c r="R13019" s="9"/>
      <c r="U13019" s="9"/>
    </row>
    <row r="13020" spans="3:21">
      <c r="C13020" s="9"/>
      <c r="F13020" s="9"/>
      <c r="G13020" s="9"/>
      <c r="I13020" s="9"/>
      <c r="L13020" s="9"/>
      <c r="O13020" s="9"/>
      <c r="P13020" s="9"/>
      <c r="R13020" s="9"/>
      <c r="U13020" s="9"/>
    </row>
    <row r="13021" spans="3:21">
      <c r="C13021" s="9"/>
      <c r="F13021" s="9"/>
      <c r="G13021" s="9"/>
      <c r="I13021" s="9"/>
      <c r="L13021" s="9"/>
      <c r="O13021" s="9"/>
      <c r="P13021" s="9"/>
      <c r="R13021" s="9"/>
      <c r="U13021" s="9"/>
    </row>
    <row r="13022" spans="3:21">
      <c r="C13022" s="9"/>
      <c r="F13022" s="9"/>
      <c r="G13022" s="9"/>
      <c r="I13022" s="9"/>
      <c r="L13022" s="9"/>
      <c r="O13022" s="9"/>
      <c r="P13022" s="9"/>
      <c r="R13022" s="9"/>
      <c r="U13022" s="9"/>
    </row>
    <row r="13023" spans="3:21">
      <c r="C13023" s="9"/>
      <c r="F13023" s="9"/>
      <c r="G13023" s="9"/>
      <c r="I13023" s="9"/>
      <c r="L13023" s="9"/>
      <c r="O13023" s="9"/>
      <c r="P13023" s="9"/>
      <c r="R13023" s="9"/>
      <c r="U13023" s="9"/>
    </row>
    <row r="13024" spans="3:21">
      <c r="C13024" s="9"/>
      <c r="F13024" s="9"/>
      <c r="G13024" s="9"/>
      <c r="I13024" s="9"/>
      <c r="L13024" s="9"/>
      <c r="O13024" s="9"/>
      <c r="P13024" s="9"/>
      <c r="R13024" s="9"/>
      <c r="U13024" s="9"/>
    </row>
    <row r="13025" spans="3:21">
      <c r="C13025" s="9"/>
      <c r="F13025" s="9"/>
      <c r="G13025" s="9"/>
      <c r="I13025" s="9"/>
      <c r="L13025" s="9"/>
      <c r="O13025" s="9"/>
      <c r="P13025" s="9"/>
      <c r="R13025" s="9"/>
      <c r="U13025" s="9"/>
    </row>
    <row r="13026" spans="3:21">
      <c r="C13026" s="9"/>
      <c r="F13026" s="9"/>
      <c r="G13026" s="9"/>
      <c r="I13026" s="9"/>
      <c r="L13026" s="9"/>
      <c r="O13026" s="9"/>
      <c r="P13026" s="9"/>
      <c r="R13026" s="9"/>
      <c r="U13026" s="9"/>
    </row>
    <row r="13027" spans="3:21">
      <c r="C13027" s="9"/>
      <c r="F13027" s="9"/>
      <c r="G13027" s="9"/>
      <c r="I13027" s="9"/>
      <c r="L13027" s="9"/>
      <c r="O13027" s="9"/>
      <c r="P13027" s="9"/>
      <c r="R13027" s="9"/>
      <c r="U13027" s="9"/>
    </row>
    <row r="13028" spans="3:21">
      <c r="C13028" s="9"/>
      <c r="F13028" s="9"/>
      <c r="G13028" s="9"/>
      <c r="I13028" s="9"/>
      <c r="L13028" s="9"/>
      <c r="O13028" s="9"/>
      <c r="P13028" s="9"/>
      <c r="R13028" s="9"/>
      <c r="U13028" s="9"/>
    </row>
    <row r="13029" spans="3:21">
      <c r="C13029" s="9"/>
      <c r="F13029" s="9"/>
      <c r="G13029" s="9"/>
      <c r="I13029" s="9"/>
      <c r="L13029" s="9"/>
      <c r="O13029" s="9"/>
      <c r="P13029" s="9"/>
      <c r="R13029" s="9"/>
      <c r="U13029" s="9"/>
    </row>
    <row r="13030" spans="3:21">
      <c r="C13030" s="9"/>
      <c r="F13030" s="9"/>
      <c r="G13030" s="9"/>
      <c r="I13030" s="9"/>
      <c r="L13030" s="9"/>
      <c r="O13030" s="9"/>
      <c r="P13030" s="9"/>
      <c r="R13030" s="9"/>
      <c r="U13030" s="9"/>
    </row>
    <row r="13031" spans="3:21">
      <c r="C13031" s="9"/>
      <c r="F13031" s="9"/>
      <c r="G13031" s="9"/>
      <c r="I13031" s="9"/>
      <c r="L13031" s="9"/>
      <c r="O13031" s="9"/>
      <c r="P13031" s="9"/>
      <c r="R13031" s="9"/>
      <c r="U13031" s="9"/>
    </row>
    <row r="13032" spans="3:21">
      <c r="C13032" s="9"/>
      <c r="F13032" s="9"/>
      <c r="G13032" s="9"/>
      <c r="I13032" s="9"/>
      <c r="L13032" s="9"/>
      <c r="O13032" s="9"/>
      <c r="P13032" s="9"/>
      <c r="R13032" s="9"/>
      <c r="U13032" s="9"/>
    </row>
    <row r="13033" spans="3:21">
      <c r="C13033" s="9"/>
      <c r="F13033" s="9"/>
      <c r="G13033" s="9"/>
      <c r="I13033" s="9"/>
      <c r="L13033" s="9"/>
      <c r="O13033" s="9"/>
      <c r="P13033" s="9"/>
      <c r="R13033" s="9"/>
      <c r="U13033" s="9"/>
    </row>
    <row r="13034" spans="3:21">
      <c r="C13034" s="9"/>
      <c r="F13034" s="9"/>
      <c r="G13034" s="9"/>
      <c r="I13034" s="9"/>
      <c r="L13034" s="9"/>
      <c r="O13034" s="9"/>
      <c r="P13034" s="9"/>
      <c r="R13034" s="9"/>
      <c r="U13034" s="9"/>
    </row>
    <row r="13035" spans="3:21">
      <c r="C13035" s="9"/>
      <c r="F13035" s="9"/>
      <c r="G13035" s="9"/>
      <c r="I13035" s="9"/>
      <c r="L13035" s="9"/>
      <c r="O13035" s="9"/>
      <c r="P13035" s="9"/>
      <c r="R13035" s="9"/>
      <c r="U13035" s="9"/>
    </row>
    <row r="13036" spans="3:21">
      <c r="C13036" s="9"/>
      <c r="F13036" s="9"/>
      <c r="G13036" s="9"/>
      <c r="I13036" s="9"/>
      <c r="L13036" s="9"/>
      <c r="O13036" s="9"/>
      <c r="P13036" s="9"/>
      <c r="R13036" s="9"/>
      <c r="U13036" s="9"/>
    </row>
    <row r="13037" spans="3:21">
      <c r="C13037" s="9"/>
      <c r="F13037" s="9"/>
      <c r="G13037" s="9"/>
      <c r="I13037" s="9"/>
      <c r="L13037" s="9"/>
      <c r="O13037" s="9"/>
      <c r="P13037" s="9"/>
      <c r="R13037" s="9"/>
      <c r="U13037" s="9"/>
    </row>
    <row r="13038" spans="3:21">
      <c r="C13038" s="9"/>
      <c r="F13038" s="9"/>
      <c r="G13038" s="9"/>
      <c r="I13038" s="9"/>
      <c r="L13038" s="9"/>
      <c r="O13038" s="9"/>
      <c r="P13038" s="9"/>
      <c r="R13038" s="9"/>
      <c r="U13038" s="9"/>
    </row>
    <row r="13039" spans="3:21">
      <c r="C13039" s="9"/>
      <c r="F13039" s="9"/>
      <c r="G13039" s="9"/>
      <c r="I13039" s="9"/>
      <c r="L13039" s="9"/>
      <c r="O13039" s="9"/>
      <c r="P13039" s="9"/>
      <c r="R13039" s="9"/>
      <c r="U13039" s="9"/>
    </row>
    <row r="13040" spans="3:21">
      <c r="C13040" s="9"/>
      <c r="F13040" s="9"/>
      <c r="G13040" s="9"/>
      <c r="I13040" s="9"/>
      <c r="L13040" s="9"/>
      <c r="O13040" s="9"/>
      <c r="P13040" s="9"/>
      <c r="R13040" s="9"/>
      <c r="U13040" s="9"/>
    </row>
    <row r="13041" spans="3:21">
      <c r="C13041" s="9"/>
      <c r="F13041" s="9"/>
      <c r="G13041" s="9"/>
      <c r="I13041" s="9"/>
      <c r="L13041" s="9"/>
      <c r="O13041" s="9"/>
      <c r="P13041" s="9"/>
      <c r="R13041" s="9"/>
      <c r="U13041" s="9"/>
    </row>
    <row r="13042" spans="3:21">
      <c r="C13042" s="9"/>
      <c r="F13042" s="9"/>
      <c r="G13042" s="9"/>
      <c r="I13042" s="9"/>
      <c r="L13042" s="9"/>
      <c r="O13042" s="9"/>
      <c r="P13042" s="9"/>
      <c r="R13042" s="9"/>
      <c r="U13042" s="9"/>
    </row>
    <row r="13043" spans="3:21">
      <c r="C13043" s="9"/>
      <c r="F13043" s="9"/>
      <c r="G13043" s="9"/>
      <c r="I13043" s="9"/>
      <c r="L13043" s="9"/>
      <c r="O13043" s="9"/>
      <c r="P13043" s="9"/>
      <c r="R13043" s="9"/>
      <c r="U13043" s="9"/>
    </row>
    <row r="13044" spans="3:21">
      <c r="C13044" s="9"/>
      <c r="F13044" s="9"/>
      <c r="G13044" s="9"/>
      <c r="I13044" s="9"/>
      <c r="L13044" s="9"/>
      <c r="O13044" s="9"/>
      <c r="P13044" s="9"/>
      <c r="R13044" s="9"/>
      <c r="U13044" s="9"/>
    </row>
    <row r="13045" spans="3:21">
      <c r="C13045" s="9"/>
      <c r="F13045" s="9"/>
      <c r="G13045" s="9"/>
      <c r="I13045" s="9"/>
      <c r="L13045" s="9"/>
      <c r="O13045" s="9"/>
      <c r="P13045" s="9"/>
      <c r="R13045" s="9"/>
      <c r="U13045" s="9"/>
    </row>
    <row r="13046" spans="3:21">
      <c r="C13046" s="9"/>
      <c r="F13046" s="9"/>
      <c r="G13046" s="9"/>
      <c r="I13046" s="9"/>
      <c r="L13046" s="9"/>
      <c r="O13046" s="9"/>
      <c r="P13046" s="9"/>
      <c r="R13046" s="9"/>
      <c r="U13046" s="9"/>
    </row>
    <row r="13047" spans="3:21">
      <c r="C13047" s="9"/>
      <c r="F13047" s="9"/>
      <c r="G13047" s="9"/>
      <c r="I13047" s="9"/>
      <c r="L13047" s="9"/>
      <c r="O13047" s="9"/>
      <c r="P13047" s="9"/>
      <c r="R13047" s="9"/>
      <c r="U13047" s="9"/>
    </row>
    <row r="13048" spans="3:21">
      <c r="C13048" s="9"/>
      <c r="F13048" s="9"/>
      <c r="G13048" s="9"/>
      <c r="I13048" s="9"/>
      <c r="L13048" s="9"/>
      <c r="O13048" s="9"/>
      <c r="P13048" s="9"/>
      <c r="R13048" s="9"/>
      <c r="U13048" s="9"/>
    </row>
    <row r="13049" spans="3:21">
      <c r="C13049" s="9"/>
      <c r="F13049" s="9"/>
      <c r="G13049" s="9"/>
      <c r="I13049" s="9"/>
      <c r="L13049" s="9"/>
      <c r="O13049" s="9"/>
      <c r="P13049" s="9"/>
      <c r="R13049" s="9"/>
      <c r="U13049" s="9"/>
    </row>
    <row r="13050" spans="3:21">
      <c r="C13050" s="9"/>
      <c r="F13050" s="9"/>
      <c r="G13050" s="9"/>
      <c r="I13050" s="9"/>
      <c r="L13050" s="9"/>
      <c r="O13050" s="9"/>
      <c r="P13050" s="9"/>
      <c r="R13050" s="9"/>
      <c r="U13050" s="9"/>
    </row>
    <row r="13051" spans="3:21">
      <c r="C13051" s="9"/>
      <c r="F13051" s="9"/>
      <c r="G13051" s="9"/>
      <c r="I13051" s="9"/>
      <c r="L13051" s="9"/>
      <c r="O13051" s="9"/>
      <c r="P13051" s="9"/>
      <c r="R13051" s="9"/>
      <c r="U13051" s="9"/>
    </row>
    <row r="13052" spans="3:21">
      <c r="C13052" s="9"/>
      <c r="F13052" s="9"/>
      <c r="G13052" s="9"/>
      <c r="I13052" s="9"/>
      <c r="L13052" s="9"/>
      <c r="O13052" s="9"/>
      <c r="P13052" s="9"/>
      <c r="R13052" s="9"/>
      <c r="U13052" s="9"/>
    </row>
    <row r="13053" spans="3:21">
      <c r="C13053" s="9"/>
      <c r="F13053" s="9"/>
      <c r="G13053" s="9"/>
      <c r="I13053" s="9"/>
      <c r="L13053" s="9"/>
      <c r="O13053" s="9"/>
      <c r="P13053" s="9"/>
      <c r="R13053" s="9"/>
      <c r="U13053" s="9"/>
    </row>
    <row r="13054" spans="3:21">
      <c r="C13054" s="9"/>
      <c r="F13054" s="9"/>
      <c r="G13054" s="9"/>
      <c r="I13054" s="9"/>
      <c r="L13054" s="9"/>
      <c r="O13054" s="9"/>
      <c r="P13054" s="9"/>
      <c r="R13054" s="9"/>
      <c r="U13054" s="9"/>
    </row>
    <row r="13055" spans="3:21">
      <c r="C13055" s="9"/>
      <c r="F13055" s="9"/>
      <c r="G13055" s="9"/>
      <c r="I13055" s="9"/>
      <c r="L13055" s="9"/>
      <c r="O13055" s="9"/>
      <c r="P13055" s="9"/>
      <c r="R13055" s="9"/>
      <c r="U13055" s="9"/>
    </row>
    <row r="13056" spans="3:21">
      <c r="C13056" s="9"/>
      <c r="F13056" s="9"/>
      <c r="G13056" s="9"/>
      <c r="I13056" s="9"/>
      <c r="L13056" s="9"/>
      <c r="O13056" s="9"/>
      <c r="P13056" s="9"/>
      <c r="R13056" s="9"/>
      <c r="U13056" s="9"/>
    </row>
    <row r="13057" spans="3:21">
      <c r="C13057" s="9"/>
      <c r="F13057" s="9"/>
      <c r="G13057" s="9"/>
      <c r="I13057" s="9"/>
      <c r="L13057" s="9"/>
      <c r="O13057" s="9"/>
      <c r="P13057" s="9"/>
      <c r="R13057" s="9"/>
      <c r="U13057" s="9"/>
    </row>
    <row r="13058" spans="3:21">
      <c r="C13058" s="9"/>
      <c r="F13058" s="9"/>
      <c r="G13058" s="9"/>
      <c r="I13058" s="9"/>
      <c r="L13058" s="9"/>
      <c r="O13058" s="9"/>
      <c r="P13058" s="9"/>
      <c r="R13058" s="9"/>
      <c r="U13058" s="9"/>
    </row>
    <row r="13059" spans="3:21">
      <c r="C13059" s="9"/>
      <c r="F13059" s="9"/>
      <c r="G13059" s="9"/>
      <c r="I13059" s="9"/>
      <c r="L13059" s="9"/>
      <c r="O13059" s="9"/>
      <c r="P13059" s="9"/>
      <c r="R13059" s="9"/>
      <c r="U13059" s="9"/>
    </row>
    <row r="13060" spans="3:21">
      <c r="C13060" s="9"/>
      <c r="F13060" s="9"/>
      <c r="G13060" s="9"/>
      <c r="I13060" s="9"/>
      <c r="L13060" s="9"/>
      <c r="O13060" s="9"/>
      <c r="P13060" s="9"/>
      <c r="R13060" s="9"/>
      <c r="U13060" s="9"/>
    </row>
    <row r="13061" spans="3:21">
      <c r="C13061" s="9"/>
      <c r="F13061" s="9"/>
      <c r="G13061" s="9"/>
      <c r="I13061" s="9"/>
      <c r="L13061" s="9"/>
      <c r="O13061" s="9"/>
      <c r="P13061" s="9"/>
      <c r="R13061" s="9"/>
      <c r="U13061" s="9"/>
    </row>
    <row r="13062" spans="3:21">
      <c r="C13062" s="9"/>
      <c r="F13062" s="9"/>
      <c r="G13062" s="9"/>
      <c r="I13062" s="9"/>
      <c r="L13062" s="9"/>
      <c r="O13062" s="9"/>
      <c r="P13062" s="9"/>
      <c r="R13062" s="9"/>
      <c r="U13062" s="9"/>
    </row>
    <row r="13063" spans="3:21">
      <c r="C13063" s="9"/>
      <c r="F13063" s="9"/>
      <c r="G13063" s="9"/>
      <c r="I13063" s="9"/>
      <c r="L13063" s="9"/>
      <c r="O13063" s="9"/>
      <c r="P13063" s="9"/>
      <c r="R13063" s="9"/>
      <c r="U13063" s="9"/>
    </row>
    <row r="13064" spans="3:21">
      <c r="C13064" s="9"/>
      <c r="F13064" s="9"/>
      <c r="G13064" s="9"/>
      <c r="I13064" s="9"/>
      <c r="L13064" s="9"/>
      <c r="O13064" s="9"/>
      <c r="P13064" s="9"/>
      <c r="R13064" s="9"/>
      <c r="U13064" s="9"/>
    </row>
    <row r="13065" spans="3:21">
      <c r="C13065" s="9"/>
      <c r="F13065" s="9"/>
      <c r="G13065" s="9"/>
      <c r="I13065" s="9"/>
      <c r="L13065" s="9"/>
      <c r="O13065" s="9"/>
      <c r="P13065" s="9"/>
      <c r="R13065" s="9"/>
      <c r="U13065" s="9"/>
    </row>
    <row r="13066" spans="3:21">
      <c r="C13066" s="9"/>
      <c r="F13066" s="9"/>
      <c r="G13066" s="9"/>
      <c r="I13066" s="9"/>
      <c r="L13066" s="9"/>
      <c r="O13066" s="9"/>
      <c r="P13066" s="9"/>
      <c r="R13066" s="9"/>
      <c r="U13066" s="9"/>
    </row>
    <row r="13067" spans="3:21">
      <c r="C13067" s="9"/>
      <c r="F13067" s="9"/>
      <c r="G13067" s="9"/>
      <c r="I13067" s="9"/>
      <c r="L13067" s="9"/>
      <c r="O13067" s="9"/>
      <c r="P13067" s="9"/>
      <c r="R13067" s="9"/>
      <c r="U13067" s="9"/>
    </row>
    <row r="13068" spans="3:21">
      <c r="C13068" s="9"/>
      <c r="F13068" s="9"/>
      <c r="G13068" s="9"/>
      <c r="I13068" s="9"/>
      <c r="L13068" s="9"/>
      <c r="O13068" s="9"/>
      <c r="P13068" s="9"/>
      <c r="R13068" s="9"/>
      <c r="U13068" s="9"/>
    </row>
    <row r="13069" spans="3:21">
      <c r="C13069" s="9"/>
      <c r="F13069" s="9"/>
      <c r="G13069" s="9"/>
      <c r="I13069" s="9"/>
      <c r="L13069" s="9"/>
      <c r="O13069" s="9"/>
      <c r="P13069" s="9"/>
      <c r="R13069" s="9"/>
      <c r="U13069" s="9"/>
    </row>
    <row r="13070" spans="3:21">
      <c r="C13070" s="9"/>
      <c r="F13070" s="9"/>
      <c r="G13070" s="9"/>
      <c r="I13070" s="9"/>
      <c r="L13070" s="9"/>
      <c r="O13070" s="9"/>
      <c r="P13070" s="9"/>
      <c r="R13070" s="9"/>
      <c r="U13070" s="9"/>
    </row>
    <row r="13071" spans="3:21">
      <c r="C13071" s="9"/>
      <c r="F13071" s="9"/>
      <c r="G13071" s="9"/>
      <c r="I13071" s="9"/>
      <c r="L13071" s="9"/>
      <c r="O13071" s="9"/>
      <c r="P13071" s="9"/>
      <c r="R13071" s="9"/>
      <c r="U13071" s="9"/>
    </row>
    <row r="13072" spans="3:21">
      <c r="C13072" s="9"/>
      <c r="F13072" s="9"/>
      <c r="G13072" s="9"/>
      <c r="I13072" s="9"/>
      <c r="L13072" s="9"/>
      <c r="O13072" s="9"/>
      <c r="P13072" s="9"/>
      <c r="R13072" s="9"/>
      <c r="U13072" s="9"/>
    </row>
    <row r="13073" spans="3:21">
      <c r="C13073" s="9"/>
      <c r="F13073" s="9"/>
      <c r="G13073" s="9"/>
      <c r="I13073" s="9"/>
      <c r="L13073" s="9"/>
      <c r="O13073" s="9"/>
      <c r="P13073" s="9"/>
      <c r="R13073" s="9"/>
      <c r="U13073" s="9"/>
    </row>
    <row r="13074" spans="3:21">
      <c r="C13074" s="9"/>
      <c r="F13074" s="9"/>
      <c r="G13074" s="9"/>
      <c r="I13074" s="9"/>
      <c r="L13074" s="9"/>
      <c r="O13074" s="9"/>
      <c r="P13074" s="9"/>
      <c r="R13074" s="9"/>
      <c r="U13074" s="9"/>
    </row>
    <row r="13075" spans="3:21">
      <c r="C13075" s="9"/>
      <c r="F13075" s="9"/>
      <c r="G13075" s="9"/>
      <c r="I13075" s="9"/>
      <c r="L13075" s="9"/>
      <c r="O13075" s="9"/>
      <c r="P13075" s="9"/>
      <c r="R13075" s="9"/>
      <c r="U13075" s="9"/>
    </row>
    <row r="13076" spans="3:21">
      <c r="C13076" s="9"/>
      <c r="F13076" s="9"/>
      <c r="G13076" s="9"/>
      <c r="I13076" s="9"/>
      <c r="L13076" s="9"/>
      <c r="O13076" s="9"/>
      <c r="P13076" s="9"/>
      <c r="R13076" s="9"/>
      <c r="U13076" s="9"/>
    </row>
    <row r="13077" spans="3:21">
      <c r="C13077" s="9"/>
      <c r="F13077" s="9"/>
      <c r="G13077" s="9"/>
      <c r="I13077" s="9"/>
      <c r="L13077" s="9"/>
      <c r="O13077" s="9"/>
      <c r="P13077" s="9"/>
      <c r="R13077" s="9"/>
      <c r="U13077" s="9"/>
    </row>
    <row r="13078" spans="3:21">
      <c r="C13078" s="9"/>
      <c r="F13078" s="9"/>
      <c r="G13078" s="9"/>
      <c r="I13078" s="9"/>
      <c r="L13078" s="9"/>
      <c r="O13078" s="9"/>
      <c r="P13078" s="9"/>
      <c r="R13078" s="9"/>
      <c r="U13078" s="9"/>
    </row>
    <row r="13079" spans="3:21">
      <c r="C13079" s="9"/>
      <c r="F13079" s="9"/>
      <c r="G13079" s="9"/>
      <c r="I13079" s="9"/>
      <c r="L13079" s="9"/>
      <c r="O13079" s="9"/>
      <c r="P13079" s="9"/>
      <c r="R13079" s="9"/>
      <c r="U13079" s="9"/>
    </row>
    <row r="13080" spans="3:21">
      <c r="C13080" s="9"/>
      <c r="F13080" s="9"/>
      <c r="G13080" s="9"/>
      <c r="I13080" s="9"/>
      <c r="L13080" s="9"/>
      <c r="O13080" s="9"/>
      <c r="P13080" s="9"/>
      <c r="R13080" s="9"/>
      <c r="U13080" s="9"/>
    </row>
    <row r="13081" spans="3:21">
      <c r="C13081" s="9"/>
      <c r="F13081" s="9"/>
      <c r="G13081" s="9"/>
      <c r="I13081" s="9"/>
      <c r="L13081" s="9"/>
      <c r="O13081" s="9"/>
      <c r="P13081" s="9"/>
      <c r="R13081" s="9"/>
      <c r="U13081" s="9"/>
    </row>
    <row r="13082" spans="3:21">
      <c r="C13082" s="9"/>
      <c r="F13082" s="9"/>
      <c r="G13082" s="9"/>
      <c r="I13082" s="9"/>
      <c r="L13082" s="9"/>
      <c r="O13082" s="9"/>
      <c r="P13082" s="9"/>
      <c r="R13082" s="9"/>
      <c r="U13082" s="9"/>
    </row>
    <row r="13083" spans="3:21">
      <c r="C13083" s="9"/>
      <c r="F13083" s="9"/>
      <c r="G13083" s="9"/>
      <c r="I13083" s="9"/>
      <c r="L13083" s="9"/>
      <c r="O13083" s="9"/>
      <c r="P13083" s="9"/>
      <c r="R13083" s="9"/>
      <c r="U13083" s="9"/>
    </row>
    <row r="13084" spans="3:21">
      <c r="C13084" s="9"/>
      <c r="F13084" s="9"/>
      <c r="G13084" s="9"/>
      <c r="I13084" s="9"/>
      <c r="L13084" s="9"/>
      <c r="O13084" s="9"/>
      <c r="P13084" s="9"/>
      <c r="R13084" s="9"/>
      <c r="U13084" s="9"/>
    </row>
    <row r="13085" spans="3:21">
      <c r="C13085" s="9"/>
      <c r="F13085" s="9"/>
      <c r="G13085" s="9"/>
      <c r="I13085" s="9"/>
      <c r="L13085" s="9"/>
      <c r="O13085" s="9"/>
      <c r="P13085" s="9"/>
      <c r="R13085" s="9"/>
      <c r="U13085" s="9"/>
    </row>
    <row r="13086" spans="3:21">
      <c r="C13086" s="9"/>
      <c r="F13086" s="9"/>
      <c r="G13086" s="9"/>
      <c r="I13086" s="9"/>
      <c r="L13086" s="9"/>
      <c r="O13086" s="9"/>
      <c r="P13086" s="9"/>
      <c r="R13086" s="9"/>
      <c r="U13086" s="9"/>
    </row>
    <row r="13087" spans="3:21">
      <c r="C13087" s="9"/>
      <c r="F13087" s="9"/>
      <c r="G13087" s="9"/>
      <c r="I13087" s="9"/>
      <c r="L13087" s="9"/>
      <c r="O13087" s="9"/>
      <c r="P13087" s="9"/>
      <c r="R13087" s="9"/>
      <c r="U13087" s="9"/>
    </row>
    <row r="13088" spans="3:21">
      <c r="C13088" s="9"/>
      <c r="F13088" s="9"/>
      <c r="G13088" s="9"/>
      <c r="I13088" s="9"/>
      <c r="L13088" s="9"/>
      <c r="O13088" s="9"/>
      <c r="P13088" s="9"/>
      <c r="R13088" s="9"/>
      <c r="U13088" s="9"/>
    </row>
    <row r="13089" spans="3:21">
      <c r="C13089" s="9"/>
      <c r="F13089" s="9"/>
      <c r="G13089" s="9"/>
      <c r="I13089" s="9"/>
      <c r="L13089" s="9"/>
      <c r="O13089" s="9"/>
      <c r="P13089" s="9"/>
      <c r="R13089" s="9"/>
      <c r="U13089" s="9"/>
    </row>
    <row r="13090" spans="3:21">
      <c r="C13090" s="9"/>
      <c r="F13090" s="9"/>
      <c r="G13090" s="9"/>
      <c r="I13090" s="9"/>
      <c r="L13090" s="9"/>
      <c r="O13090" s="9"/>
      <c r="P13090" s="9"/>
      <c r="R13090" s="9"/>
      <c r="U13090" s="9"/>
    </row>
    <row r="13091" spans="3:21">
      <c r="C13091" s="9"/>
      <c r="F13091" s="9"/>
      <c r="G13091" s="9"/>
      <c r="I13091" s="9"/>
      <c r="L13091" s="9"/>
      <c r="O13091" s="9"/>
      <c r="P13091" s="9"/>
      <c r="R13091" s="9"/>
      <c r="U13091" s="9"/>
    </row>
    <row r="13092" spans="3:21">
      <c r="C13092" s="9"/>
      <c r="F13092" s="9"/>
      <c r="G13092" s="9"/>
      <c r="I13092" s="9"/>
      <c r="L13092" s="9"/>
      <c r="O13092" s="9"/>
      <c r="P13092" s="9"/>
      <c r="R13092" s="9"/>
      <c r="U13092" s="9"/>
    </row>
    <row r="13093" spans="3:21">
      <c r="C13093" s="9"/>
      <c r="F13093" s="9"/>
      <c r="G13093" s="9"/>
      <c r="I13093" s="9"/>
      <c r="L13093" s="9"/>
      <c r="O13093" s="9"/>
      <c r="P13093" s="9"/>
      <c r="R13093" s="9"/>
      <c r="U13093" s="9"/>
    </row>
    <row r="13094" spans="3:21">
      <c r="C13094" s="9"/>
      <c r="F13094" s="9"/>
      <c r="G13094" s="9"/>
      <c r="I13094" s="9"/>
      <c r="L13094" s="9"/>
      <c r="O13094" s="9"/>
      <c r="P13094" s="9"/>
      <c r="R13094" s="9"/>
      <c r="U13094" s="9"/>
    </row>
    <row r="13095" spans="3:21">
      <c r="C13095" s="9"/>
      <c r="F13095" s="9"/>
      <c r="G13095" s="9"/>
      <c r="I13095" s="9"/>
      <c r="L13095" s="9"/>
      <c r="O13095" s="9"/>
      <c r="P13095" s="9"/>
      <c r="R13095" s="9"/>
      <c r="U13095" s="9"/>
    </row>
    <row r="13096" spans="3:21">
      <c r="C13096" s="9"/>
      <c r="F13096" s="9"/>
      <c r="G13096" s="9"/>
      <c r="I13096" s="9"/>
      <c r="L13096" s="9"/>
      <c r="O13096" s="9"/>
      <c r="P13096" s="9"/>
      <c r="R13096" s="9"/>
      <c r="U13096" s="9"/>
    </row>
    <row r="13097" spans="3:21">
      <c r="C13097" s="9"/>
      <c r="F13097" s="9"/>
      <c r="G13097" s="9"/>
      <c r="I13097" s="9"/>
      <c r="L13097" s="9"/>
      <c r="O13097" s="9"/>
      <c r="P13097" s="9"/>
      <c r="R13097" s="9"/>
      <c r="U13097" s="9"/>
    </row>
    <row r="13098" spans="3:21">
      <c r="C13098" s="9"/>
      <c r="F13098" s="9"/>
      <c r="G13098" s="9"/>
      <c r="I13098" s="9"/>
      <c r="L13098" s="9"/>
      <c r="O13098" s="9"/>
      <c r="P13098" s="9"/>
      <c r="R13098" s="9"/>
      <c r="U13098" s="9"/>
    </row>
    <row r="13099" spans="3:21">
      <c r="C13099" s="9"/>
      <c r="F13099" s="9"/>
      <c r="G13099" s="9"/>
      <c r="I13099" s="9"/>
      <c r="L13099" s="9"/>
      <c r="O13099" s="9"/>
      <c r="P13099" s="9"/>
      <c r="R13099" s="9"/>
      <c r="U13099" s="9"/>
    </row>
    <row r="13100" spans="3:21">
      <c r="C13100" s="9"/>
      <c r="F13100" s="9"/>
      <c r="G13100" s="9"/>
      <c r="I13100" s="9"/>
      <c r="L13100" s="9"/>
      <c r="O13100" s="9"/>
      <c r="P13100" s="9"/>
      <c r="R13100" s="9"/>
      <c r="U13100" s="9"/>
    </row>
    <row r="13101" spans="3:21">
      <c r="C13101" s="9"/>
      <c r="F13101" s="9"/>
      <c r="G13101" s="9"/>
      <c r="I13101" s="9"/>
      <c r="L13101" s="9"/>
      <c r="O13101" s="9"/>
      <c r="P13101" s="9"/>
      <c r="R13101" s="9"/>
      <c r="U13101" s="9"/>
    </row>
    <row r="13102" spans="3:21">
      <c r="C13102" s="9"/>
      <c r="F13102" s="9"/>
      <c r="G13102" s="9"/>
      <c r="I13102" s="9"/>
      <c r="L13102" s="9"/>
      <c r="O13102" s="9"/>
      <c r="P13102" s="9"/>
      <c r="R13102" s="9"/>
      <c r="U13102" s="9"/>
    </row>
    <row r="13103" spans="3:21">
      <c r="C13103" s="9"/>
      <c r="F13103" s="9"/>
      <c r="G13103" s="9"/>
      <c r="I13103" s="9"/>
      <c r="L13103" s="9"/>
      <c r="O13103" s="9"/>
      <c r="P13103" s="9"/>
      <c r="R13103" s="9"/>
      <c r="U13103" s="9"/>
    </row>
    <row r="13104" spans="3:21">
      <c r="C13104" s="9"/>
      <c r="F13104" s="9"/>
      <c r="G13104" s="9"/>
      <c r="I13104" s="9"/>
      <c r="L13104" s="9"/>
      <c r="O13104" s="9"/>
      <c r="P13104" s="9"/>
      <c r="R13104" s="9"/>
      <c r="U13104" s="9"/>
    </row>
    <row r="13105" spans="3:21">
      <c r="C13105" s="9"/>
      <c r="F13105" s="9"/>
      <c r="G13105" s="9"/>
      <c r="I13105" s="9"/>
      <c r="L13105" s="9"/>
      <c r="O13105" s="9"/>
      <c r="P13105" s="9"/>
      <c r="R13105" s="9"/>
      <c r="U13105" s="9"/>
    </row>
    <row r="13106" spans="3:21">
      <c r="C13106" s="9"/>
      <c r="F13106" s="9"/>
      <c r="G13106" s="9"/>
      <c r="I13106" s="9"/>
      <c r="L13106" s="9"/>
      <c r="O13106" s="9"/>
      <c r="P13106" s="9"/>
      <c r="R13106" s="9"/>
      <c r="U13106" s="9"/>
    </row>
    <row r="13107" spans="3:21">
      <c r="C13107" s="9"/>
      <c r="F13107" s="9"/>
      <c r="G13107" s="9"/>
      <c r="I13107" s="9"/>
      <c r="L13107" s="9"/>
      <c r="O13107" s="9"/>
      <c r="P13107" s="9"/>
      <c r="R13107" s="9"/>
      <c r="U13107" s="9"/>
    </row>
    <row r="13108" spans="3:21">
      <c r="C13108" s="9"/>
      <c r="F13108" s="9"/>
      <c r="G13108" s="9"/>
      <c r="I13108" s="9"/>
      <c r="L13108" s="9"/>
      <c r="O13108" s="9"/>
      <c r="P13108" s="9"/>
      <c r="R13108" s="9"/>
      <c r="U13108" s="9"/>
    </row>
    <row r="13109" spans="3:21">
      <c r="C13109" s="9"/>
      <c r="F13109" s="9"/>
      <c r="G13109" s="9"/>
      <c r="I13109" s="9"/>
      <c r="L13109" s="9"/>
      <c r="O13109" s="9"/>
      <c r="P13109" s="9"/>
      <c r="R13109" s="9"/>
      <c r="U13109" s="9"/>
    </row>
    <row r="13110" spans="3:21">
      <c r="C13110" s="9"/>
      <c r="F13110" s="9"/>
      <c r="G13110" s="9"/>
      <c r="I13110" s="9"/>
      <c r="L13110" s="9"/>
      <c r="O13110" s="9"/>
      <c r="P13110" s="9"/>
      <c r="R13110" s="9"/>
      <c r="U13110" s="9"/>
    </row>
    <row r="13111" spans="3:21">
      <c r="C13111" s="9"/>
      <c r="F13111" s="9"/>
      <c r="G13111" s="9"/>
      <c r="I13111" s="9"/>
      <c r="L13111" s="9"/>
      <c r="O13111" s="9"/>
      <c r="P13111" s="9"/>
      <c r="R13111" s="9"/>
      <c r="U13111" s="9"/>
    </row>
    <row r="13112" spans="3:21">
      <c r="C13112" s="9"/>
      <c r="F13112" s="9"/>
      <c r="G13112" s="9"/>
      <c r="I13112" s="9"/>
      <c r="L13112" s="9"/>
      <c r="O13112" s="9"/>
      <c r="P13112" s="9"/>
      <c r="R13112" s="9"/>
      <c r="U13112" s="9"/>
    </row>
    <row r="13113" spans="3:21">
      <c r="C13113" s="9"/>
      <c r="F13113" s="9"/>
      <c r="G13113" s="9"/>
      <c r="I13113" s="9"/>
      <c r="L13113" s="9"/>
      <c r="O13113" s="9"/>
      <c r="P13113" s="9"/>
      <c r="R13113" s="9"/>
      <c r="U13113" s="9"/>
    </row>
    <row r="13114" spans="3:21">
      <c r="C13114" s="9"/>
      <c r="F13114" s="9"/>
      <c r="G13114" s="9"/>
      <c r="I13114" s="9"/>
      <c r="L13114" s="9"/>
      <c r="O13114" s="9"/>
      <c r="P13114" s="9"/>
      <c r="R13114" s="9"/>
      <c r="U13114" s="9"/>
    </row>
    <row r="13115" spans="3:21">
      <c r="C13115" s="9"/>
      <c r="F13115" s="9"/>
      <c r="G13115" s="9"/>
      <c r="I13115" s="9"/>
      <c r="L13115" s="9"/>
      <c r="O13115" s="9"/>
      <c r="P13115" s="9"/>
      <c r="R13115" s="9"/>
      <c r="U13115" s="9"/>
    </row>
    <row r="13116" spans="3:21">
      <c r="C13116" s="9"/>
      <c r="F13116" s="9"/>
      <c r="G13116" s="9"/>
      <c r="I13116" s="9"/>
      <c r="L13116" s="9"/>
      <c r="O13116" s="9"/>
      <c r="P13116" s="9"/>
      <c r="R13116" s="9"/>
      <c r="U13116" s="9"/>
    </row>
    <row r="13117" spans="3:21">
      <c r="C13117" s="9"/>
      <c r="F13117" s="9"/>
      <c r="G13117" s="9"/>
      <c r="I13117" s="9"/>
      <c r="L13117" s="9"/>
      <c r="O13117" s="9"/>
      <c r="P13117" s="9"/>
      <c r="R13117" s="9"/>
      <c r="U13117" s="9"/>
    </row>
    <row r="13118" spans="3:21">
      <c r="C13118" s="9"/>
      <c r="F13118" s="9"/>
      <c r="G13118" s="9"/>
      <c r="I13118" s="9"/>
      <c r="L13118" s="9"/>
      <c r="O13118" s="9"/>
      <c r="P13118" s="9"/>
      <c r="R13118" s="9"/>
      <c r="U13118" s="9"/>
    </row>
    <row r="13119" spans="3:21">
      <c r="C13119" s="9"/>
      <c r="F13119" s="9"/>
      <c r="G13119" s="9"/>
      <c r="I13119" s="9"/>
      <c r="L13119" s="9"/>
      <c r="O13119" s="9"/>
      <c r="P13119" s="9"/>
      <c r="R13119" s="9"/>
      <c r="U13119" s="9"/>
    </row>
    <row r="13120" spans="3:21">
      <c r="C13120" s="9"/>
      <c r="F13120" s="9"/>
      <c r="G13120" s="9"/>
      <c r="I13120" s="9"/>
      <c r="L13120" s="9"/>
      <c r="O13120" s="9"/>
      <c r="P13120" s="9"/>
      <c r="R13120" s="9"/>
      <c r="U13120" s="9"/>
    </row>
    <row r="13121" spans="3:21">
      <c r="C13121" s="9"/>
      <c r="F13121" s="9"/>
      <c r="G13121" s="9"/>
      <c r="I13121" s="9"/>
      <c r="L13121" s="9"/>
      <c r="O13121" s="9"/>
      <c r="P13121" s="9"/>
      <c r="R13121" s="9"/>
      <c r="U13121" s="9"/>
    </row>
    <row r="13122" spans="3:21">
      <c r="C13122" s="9"/>
      <c r="F13122" s="9"/>
      <c r="G13122" s="9"/>
      <c r="I13122" s="9"/>
      <c r="L13122" s="9"/>
      <c r="O13122" s="9"/>
      <c r="P13122" s="9"/>
      <c r="R13122" s="9"/>
      <c r="U13122" s="9"/>
    </row>
    <row r="13123" spans="3:21">
      <c r="C13123" s="9"/>
      <c r="F13123" s="9"/>
      <c r="G13123" s="9"/>
      <c r="I13123" s="9"/>
      <c r="L13123" s="9"/>
      <c r="O13123" s="9"/>
      <c r="P13123" s="9"/>
      <c r="R13123" s="9"/>
      <c r="U13123" s="9"/>
    </row>
    <row r="13124" spans="3:21">
      <c r="C13124" s="9"/>
      <c r="F13124" s="9"/>
      <c r="G13124" s="9"/>
      <c r="I13124" s="9"/>
      <c r="L13124" s="9"/>
      <c r="O13124" s="9"/>
      <c r="P13124" s="9"/>
      <c r="R13124" s="9"/>
      <c r="U13124" s="9"/>
    </row>
    <row r="13125" spans="3:21">
      <c r="C13125" s="9"/>
      <c r="F13125" s="9"/>
      <c r="G13125" s="9"/>
      <c r="I13125" s="9"/>
      <c r="L13125" s="9"/>
      <c r="O13125" s="9"/>
      <c r="P13125" s="9"/>
      <c r="R13125" s="9"/>
      <c r="U13125" s="9"/>
    </row>
    <row r="13126" spans="3:21">
      <c r="C13126" s="9"/>
      <c r="F13126" s="9"/>
      <c r="G13126" s="9"/>
      <c r="I13126" s="9"/>
      <c r="L13126" s="9"/>
      <c r="O13126" s="9"/>
      <c r="P13126" s="9"/>
      <c r="R13126" s="9"/>
      <c r="U13126" s="9"/>
    </row>
    <row r="13127" spans="3:21">
      <c r="C13127" s="9"/>
      <c r="F13127" s="9"/>
      <c r="G13127" s="9"/>
      <c r="I13127" s="9"/>
      <c r="L13127" s="9"/>
      <c r="O13127" s="9"/>
      <c r="P13127" s="9"/>
      <c r="R13127" s="9"/>
      <c r="U13127" s="9"/>
    </row>
    <row r="13128" spans="3:21">
      <c r="C13128" s="9"/>
      <c r="F13128" s="9"/>
      <c r="G13128" s="9"/>
      <c r="I13128" s="9"/>
      <c r="L13128" s="9"/>
      <c r="O13128" s="9"/>
      <c r="P13128" s="9"/>
      <c r="R13128" s="9"/>
      <c r="U13128" s="9"/>
    </row>
    <row r="13129" spans="3:21">
      <c r="C13129" s="9"/>
      <c r="F13129" s="9"/>
      <c r="G13129" s="9"/>
      <c r="I13129" s="9"/>
      <c r="L13129" s="9"/>
      <c r="O13129" s="9"/>
      <c r="P13129" s="9"/>
      <c r="R13129" s="9"/>
      <c r="U13129" s="9"/>
    </row>
    <row r="13130" spans="3:21">
      <c r="C13130" s="9"/>
      <c r="F13130" s="9"/>
      <c r="G13130" s="9"/>
      <c r="I13130" s="9"/>
      <c r="L13130" s="9"/>
      <c r="O13130" s="9"/>
      <c r="P13130" s="9"/>
      <c r="R13130" s="9"/>
      <c r="U13130" s="9"/>
    </row>
    <row r="13131" spans="3:21">
      <c r="C13131" s="9"/>
      <c r="F13131" s="9"/>
      <c r="G13131" s="9"/>
      <c r="I13131" s="9"/>
      <c r="L13131" s="9"/>
      <c r="O13131" s="9"/>
      <c r="P13131" s="9"/>
      <c r="R13131" s="9"/>
      <c r="U13131" s="9"/>
    </row>
    <row r="13132" spans="3:21">
      <c r="C13132" s="9"/>
      <c r="F13132" s="9"/>
      <c r="G13132" s="9"/>
      <c r="I13132" s="9"/>
      <c r="L13132" s="9"/>
      <c r="O13132" s="9"/>
      <c r="P13132" s="9"/>
      <c r="R13132" s="9"/>
      <c r="U13132" s="9"/>
    </row>
    <row r="13133" spans="3:21">
      <c r="C13133" s="9"/>
      <c r="F13133" s="9"/>
      <c r="G13133" s="9"/>
      <c r="I13133" s="9"/>
      <c r="L13133" s="9"/>
      <c r="O13133" s="9"/>
      <c r="P13133" s="9"/>
      <c r="R13133" s="9"/>
      <c r="U13133" s="9"/>
    </row>
    <row r="13134" spans="3:21">
      <c r="C13134" s="9"/>
      <c r="F13134" s="9"/>
      <c r="G13134" s="9"/>
      <c r="I13134" s="9"/>
      <c r="L13134" s="9"/>
      <c r="O13134" s="9"/>
      <c r="P13134" s="9"/>
      <c r="R13134" s="9"/>
      <c r="U13134" s="9"/>
    </row>
    <row r="13135" spans="3:21">
      <c r="C13135" s="9"/>
      <c r="F13135" s="9"/>
      <c r="G13135" s="9"/>
      <c r="I13135" s="9"/>
      <c r="L13135" s="9"/>
      <c r="O13135" s="9"/>
      <c r="P13135" s="9"/>
      <c r="R13135" s="9"/>
      <c r="U13135" s="9"/>
    </row>
    <row r="13136" spans="3:21">
      <c r="C13136" s="9"/>
      <c r="F13136" s="9"/>
      <c r="G13136" s="9"/>
      <c r="I13136" s="9"/>
      <c r="L13136" s="9"/>
      <c r="O13136" s="9"/>
      <c r="P13136" s="9"/>
      <c r="R13136" s="9"/>
      <c r="U13136" s="9"/>
    </row>
    <row r="13137" spans="3:21">
      <c r="C13137" s="9"/>
      <c r="F13137" s="9"/>
      <c r="G13137" s="9"/>
      <c r="I13137" s="9"/>
      <c r="L13137" s="9"/>
      <c r="O13137" s="9"/>
      <c r="P13137" s="9"/>
      <c r="R13137" s="9"/>
      <c r="U13137" s="9"/>
    </row>
    <row r="13138" spans="3:21">
      <c r="C13138" s="9"/>
      <c r="F13138" s="9"/>
      <c r="G13138" s="9"/>
      <c r="I13138" s="9"/>
      <c r="L13138" s="9"/>
      <c r="O13138" s="9"/>
      <c r="P13138" s="9"/>
      <c r="R13138" s="9"/>
      <c r="U13138" s="9"/>
    </row>
    <row r="13139" spans="3:21">
      <c r="C13139" s="9"/>
      <c r="F13139" s="9"/>
      <c r="G13139" s="9"/>
      <c r="I13139" s="9"/>
      <c r="L13139" s="9"/>
      <c r="O13139" s="9"/>
      <c r="P13139" s="9"/>
      <c r="R13139" s="9"/>
      <c r="U13139" s="9"/>
    </row>
    <row r="13140" spans="3:21">
      <c r="C13140" s="9"/>
      <c r="F13140" s="9"/>
      <c r="G13140" s="9"/>
      <c r="I13140" s="9"/>
      <c r="L13140" s="9"/>
      <c r="O13140" s="9"/>
      <c r="P13140" s="9"/>
      <c r="R13140" s="9"/>
      <c r="U13140" s="9"/>
    </row>
    <row r="13141" spans="3:21">
      <c r="C13141" s="9"/>
      <c r="F13141" s="9"/>
      <c r="G13141" s="9"/>
      <c r="I13141" s="9"/>
      <c r="L13141" s="9"/>
      <c r="O13141" s="9"/>
      <c r="P13141" s="9"/>
      <c r="R13141" s="9"/>
      <c r="U13141" s="9"/>
    </row>
    <row r="13142" spans="3:21">
      <c r="C13142" s="9"/>
      <c r="F13142" s="9"/>
      <c r="G13142" s="9"/>
      <c r="I13142" s="9"/>
      <c r="L13142" s="9"/>
      <c r="O13142" s="9"/>
      <c r="P13142" s="9"/>
      <c r="R13142" s="9"/>
      <c r="U13142" s="9"/>
    </row>
    <row r="13143" spans="3:21">
      <c r="C13143" s="9"/>
      <c r="F13143" s="9"/>
      <c r="G13143" s="9"/>
      <c r="I13143" s="9"/>
      <c r="L13143" s="9"/>
      <c r="O13143" s="9"/>
      <c r="P13143" s="9"/>
      <c r="R13143" s="9"/>
      <c r="U13143" s="9"/>
    </row>
    <row r="13144" spans="3:21">
      <c r="C13144" s="9"/>
      <c r="F13144" s="9"/>
      <c r="G13144" s="9"/>
      <c r="I13144" s="9"/>
      <c r="L13144" s="9"/>
      <c r="O13144" s="9"/>
      <c r="P13144" s="9"/>
      <c r="R13144" s="9"/>
      <c r="U13144" s="9"/>
    </row>
    <row r="13145" spans="3:21">
      <c r="C13145" s="9"/>
      <c r="F13145" s="9"/>
      <c r="G13145" s="9"/>
      <c r="I13145" s="9"/>
      <c r="L13145" s="9"/>
      <c r="O13145" s="9"/>
      <c r="P13145" s="9"/>
      <c r="R13145" s="9"/>
      <c r="U13145" s="9"/>
    </row>
    <row r="13146" spans="3:21">
      <c r="C13146" s="9"/>
      <c r="F13146" s="9"/>
      <c r="G13146" s="9"/>
      <c r="I13146" s="9"/>
      <c r="L13146" s="9"/>
      <c r="O13146" s="9"/>
      <c r="P13146" s="9"/>
      <c r="R13146" s="9"/>
      <c r="U13146" s="9"/>
    </row>
    <row r="13147" spans="3:21">
      <c r="C13147" s="9"/>
      <c r="F13147" s="9"/>
      <c r="G13147" s="9"/>
      <c r="I13147" s="9"/>
      <c r="L13147" s="9"/>
      <c r="O13147" s="9"/>
      <c r="P13147" s="9"/>
      <c r="R13147" s="9"/>
      <c r="U13147" s="9"/>
    </row>
    <row r="13148" spans="3:21">
      <c r="C13148" s="9"/>
      <c r="F13148" s="9"/>
      <c r="G13148" s="9"/>
      <c r="I13148" s="9"/>
      <c r="L13148" s="9"/>
      <c r="O13148" s="9"/>
      <c r="P13148" s="9"/>
      <c r="R13148" s="9"/>
      <c r="U13148" s="9"/>
    </row>
    <row r="13149" spans="3:21">
      <c r="C13149" s="9"/>
      <c r="F13149" s="9"/>
      <c r="G13149" s="9"/>
      <c r="I13149" s="9"/>
      <c r="L13149" s="9"/>
      <c r="O13149" s="9"/>
      <c r="P13149" s="9"/>
      <c r="R13149" s="9"/>
      <c r="U13149" s="9"/>
    </row>
    <row r="13150" spans="3:21">
      <c r="C13150" s="9"/>
      <c r="F13150" s="9"/>
      <c r="G13150" s="9"/>
      <c r="I13150" s="9"/>
      <c r="L13150" s="9"/>
      <c r="O13150" s="9"/>
      <c r="P13150" s="9"/>
      <c r="R13150" s="9"/>
      <c r="U13150" s="9"/>
    </row>
    <row r="13151" spans="3:21">
      <c r="C13151" s="9"/>
      <c r="F13151" s="9"/>
      <c r="G13151" s="9"/>
      <c r="I13151" s="9"/>
      <c r="L13151" s="9"/>
      <c r="O13151" s="9"/>
      <c r="P13151" s="9"/>
      <c r="R13151" s="9"/>
      <c r="U13151" s="9"/>
    </row>
    <row r="13152" spans="3:21">
      <c r="C13152" s="9"/>
      <c r="F13152" s="9"/>
      <c r="G13152" s="9"/>
      <c r="I13152" s="9"/>
      <c r="L13152" s="9"/>
      <c r="O13152" s="9"/>
      <c r="P13152" s="9"/>
      <c r="R13152" s="9"/>
      <c r="U13152" s="9"/>
    </row>
    <row r="13153" spans="3:21">
      <c r="C13153" s="9"/>
      <c r="F13153" s="9"/>
      <c r="G13153" s="9"/>
      <c r="I13153" s="9"/>
      <c r="L13153" s="9"/>
      <c r="O13153" s="9"/>
      <c r="P13153" s="9"/>
      <c r="R13153" s="9"/>
      <c r="U13153" s="9"/>
    </row>
    <row r="13154" spans="3:21">
      <c r="C13154" s="9"/>
      <c r="F13154" s="9"/>
      <c r="G13154" s="9"/>
      <c r="I13154" s="9"/>
      <c r="L13154" s="9"/>
      <c r="O13154" s="9"/>
      <c r="P13154" s="9"/>
      <c r="R13154" s="9"/>
      <c r="U13154" s="9"/>
    </row>
    <row r="13155" spans="3:21">
      <c r="C13155" s="9"/>
      <c r="F13155" s="9"/>
      <c r="G13155" s="9"/>
      <c r="I13155" s="9"/>
      <c r="L13155" s="9"/>
      <c r="O13155" s="9"/>
      <c r="P13155" s="9"/>
      <c r="R13155" s="9"/>
      <c r="U13155" s="9"/>
    </row>
    <row r="13156" spans="3:21">
      <c r="C13156" s="9"/>
      <c r="F13156" s="9"/>
      <c r="G13156" s="9"/>
      <c r="I13156" s="9"/>
      <c r="L13156" s="9"/>
      <c r="O13156" s="9"/>
      <c r="P13156" s="9"/>
      <c r="R13156" s="9"/>
      <c r="U13156" s="9"/>
    </row>
    <row r="13157" spans="3:21">
      <c r="C13157" s="9"/>
      <c r="F13157" s="9"/>
      <c r="G13157" s="9"/>
      <c r="I13157" s="9"/>
      <c r="L13157" s="9"/>
      <c r="O13157" s="9"/>
      <c r="P13157" s="9"/>
      <c r="R13157" s="9"/>
      <c r="U13157" s="9"/>
    </row>
    <row r="13158" spans="3:21">
      <c r="C13158" s="9"/>
      <c r="F13158" s="9"/>
      <c r="G13158" s="9"/>
      <c r="I13158" s="9"/>
      <c r="L13158" s="9"/>
      <c r="O13158" s="9"/>
      <c r="P13158" s="9"/>
      <c r="R13158" s="9"/>
      <c r="U13158" s="9"/>
    </row>
    <row r="13159" spans="3:21">
      <c r="C13159" s="9"/>
      <c r="F13159" s="9"/>
      <c r="G13159" s="9"/>
      <c r="I13159" s="9"/>
      <c r="L13159" s="9"/>
      <c r="O13159" s="9"/>
      <c r="P13159" s="9"/>
      <c r="R13159" s="9"/>
      <c r="U13159" s="9"/>
    </row>
    <row r="13160" spans="3:21">
      <c r="C13160" s="9"/>
      <c r="F13160" s="9"/>
      <c r="G13160" s="9"/>
      <c r="I13160" s="9"/>
      <c r="L13160" s="9"/>
      <c r="O13160" s="9"/>
      <c r="P13160" s="9"/>
      <c r="R13160" s="9"/>
      <c r="U13160" s="9"/>
    </row>
    <row r="13161" spans="3:21">
      <c r="C13161" s="9"/>
      <c r="F13161" s="9"/>
      <c r="G13161" s="9"/>
      <c r="I13161" s="9"/>
      <c r="L13161" s="9"/>
      <c r="O13161" s="9"/>
      <c r="P13161" s="9"/>
      <c r="R13161" s="9"/>
      <c r="U13161" s="9"/>
    </row>
    <row r="13162" spans="3:21">
      <c r="C13162" s="9"/>
      <c r="F13162" s="9"/>
      <c r="G13162" s="9"/>
      <c r="I13162" s="9"/>
      <c r="L13162" s="9"/>
      <c r="O13162" s="9"/>
      <c r="P13162" s="9"/>
      <c r="R13162" s="9"/>
      <c r="U13162" s="9"/>
    </row>
    <row r="13163" spans="3:21">
      <c r="C13163" s="9"/>
      <c r="F13163" s="9"/>
      <c r="G13163" s="9"/>
      <c r="I13163" s="9"/>
      <c r="L13163" s="9"/>
      <c r="O13163" s="9"/>
      <c r="P13163" s="9"/>
      <c r="R13163" s="9"/>
      <c r="U13163" s="9"/>
    </row>
    <row r="13164" spans="3:21">
      <c r="C13164" s="9"/>
      <c r="F13164" s="9"/>
      <c r="G13164" s="9"/>
      <c r="I13164" s="9"/>
      <c r="L13164" s="9"/>
      <c r="O13164" s="9"/>
      <c r="P13164" s="9"/>
      <c r="R13164" s="9"/>
      <c r="U13164" s="9"/>
    </row>
    <row r="13165" spans="3:21">
      <c r="C13165" s="9"/>
      <c r="F13165" s="9"/>
      <c r="G13165" s="9"/>
      <c r="I13165" s="9"/>
      <c r="L13165" s="9"/>
      <c r="O13165" s="9"/>
      <c r="P13165" s="9"/>
      <c r="R13165" s="9"/>
      <c r="U13165" s="9"/>
    </row>
    <row r="13166" spans="3:21">
      <c r="C13166" s="9"/>
      <c r="F13166" s="9"/>
      <c r="G13166" s="9"/>
      <c r="I13166" s="9"/>
      <c r="L13166" s="9"/>
      <c r="O13166" s="9"/>
      <c r="P13166" s="9"/>
      <c r="R13166" s="9"/>
      <c r="U13166" s="9"/>
    </row>
    <row r="13167" spans="3:21">
      <c r="C13167" s="9"/>
      <c r="F13167" s="9"/>
      <c r="G13167" s="9"/>
      <c r="I13167" s="9"/>
      <c r="L13167" s="9"/>
      <c r="O13167" s="9"/>
      <c r="P13167" s="9"/>
      <c r="R13167" s="9"/>
      <c r="U13167" s="9"/>
    </row>
    <row r="13168" spans="3:21">
      <c r="C13168" s="9"/>
      <c r="F13168" s="9"/>
      <c r="G13168" s="9"/>
      <c r="I13168" s="9"/>
      <c r="L13168" s="9"/>
      <c r="O13168" s="9"/>
      <c r="P13168" s="9"/>
      <c r="R13168" s="9"/>
      <c r="U13168" s="9"/>
    </row>
    <row r="13169" spans="3:21">
      <c r="C13169" s="9"/>
      <c r="F13169" s="9"/>
      <c r="G13169" s="9"/>
      <c r="I13169" s="9"/>
      <c r="L13169" s="9"/>
      <c r="O13169" s="9"/>
      <c r="P13169" s="9"/>
      <c r="R13169" s="9"/>
      <c r="U13169" s="9"/>
    </row>
    <row r="13170" spans="3:21">
      <c r="C13170" s="9"/>
      <c r="F13170" s="9"/>
      <c r="G13170" s="9"/>
      <c r="I13170" s="9"/>
      <c r="L13170" s="9"/>
      <c r="O13170" s="9"/>
      <c r="P13170" s="9"/>
      <c r="R13170" s="9"/>
      <c r="U13170" s="9"/>
    </row>
    <row r="13171" spans="3:21">
      <c r="C13171" s="9"/>
      <c r="F13171" s="9"/>
      <c r="G13171" s="9"/>
      <c r="I13171" s="9"/>
      <c r="L13171" s="9"/>
      <c r="O13171" s="9"/>
      <c r="P13171" s="9"/>
      <c r="R13171" s="9"/>
      <c r="U13171" s="9"/>
    </row>
    <row r="13172" spans="3:21">
      <c r="C13172" s="9"/>
      <c r="F13172" s="9"/>
      <c r="G13172" s="9"/>
      <c r="I13172" s="9"/>
      <c r="L13172" s="9"/>
      <c r="O13172" s="9"/>
      <c r="P13172" s="9"/>
      <c r="R13172" s="9"/>
      <c r="U13172" s="9"/>
    </row>
    <row r="13173" spans="3:21">
      <c r="C13173" s="9"/>
      <c r="F13173" s="9"/>
      <c r="G13173" s="9"/>
      <c r="I13173" s="9"/>
      <c r="L13173" s="9"/>
      <c r="O13173" s="9"/>
      <c r="P13173" s="9"/>
      <c r="R13173" s="9"/>
      <c r="U13173" s="9"/>
    </row>
    <row r="13174" spans="3:21">
      <c r="C13174" s="9"/>
      <c r="F13174" s="9"/>
      <c r="G13174" s="9"/>
      <c r="I13174" s="9"/>
      <c r="L13174" s="9"/>
      <c r="O13174" s="9"/>
      <c r="P13174" s="9"/>
      <c r="R13174" s="9"/>
      <c r="U13174" s="9"/>
    </row>
    <row r="13175" spans="3:21">
      <c r="C13175" s="9"/>
      <c r="F13175" s="9"/>
      <c r="G13175" s="9"/>
      <c r="I13175" s="9"/>
      <c r="L13175" s="9"/>
      <c r="O13175" s="9"/>
      <c r="P13175" s="9"/>
      <c r="R13175" s="9"/>
      <c r="U13175" s="9"/>
    </row>
    <row r="13176" spans="3:21">
      <c r="C13176" s="9"/>
      <c r="F13176" s="9"/>
      <c r="G13176" s="9"/>
      <c r="I13176" s="9"/>
      <c r="L13176" s="9"/>
      <c r="O13176" s="9"/>
      <c r="P13176" s="9"/>
      <c r="R13176" s="9"/>
      <c r="U13176" s="9"/>
    </row>
    <row r="13177" spans="3:21">
      <c r="C13177" s="9"/>
      <c r="F13177" s="9"/>
      <c r="G13177" s="9"/>
      <c r="I13177" s="9"/>
      <c r="L13177" s="9"/>
      <c r="O13177" s="9"/>
      <c r="P13177" s="9"/>
      <c r="R13177" s="9"/>
      <c r="U13177" s="9"/>
    </row>
    <row r="13178" spans="3:21">
      <c r="C13178" s="9"/>
      <c r="F13178" s="9"/>
      <c r="G13178" s="9"/>
      <c r="I13178" s="9"/>
      <c r="L13178" s="9"/>
      <c r="O13178" s="9"/>
      <c r="P13178" s="9"/>
      <c r="R13178" s="9"/>
      <c r="U13178" s="9"/>
    </row>
    <row r="13179" spans="3:21">
      <c r="C13179" s="9"/>
      <c r="F13179" s="9"/>
      <c r="G13179" s="9"/>
      <c r="I13179" s="9"/>
      <c r="L13179" s="9"/>
      <c r="O13179" s="9"/>
      <c r="P13179" s="9"/>
      <c r="R13179" s="9"/>
      <c r="U13179" s="9"/>
    </row>
    <row r="13180" spans="3:21">
      <c r="C13180" s="9"/>
      <c r="F13180" s="9"/>
      <c r="G13180" s="9"/>
      <c r="I13180" s="9"/>
      <c r="L13180" s="9"/>
      <c r="O13180" s="9"/>
      <c r="P13180" s="9"/>
      <c r="R13180" s="9"/>
      <c r="U13180" s="9"/>
    </row>
    <row r="13181" spans="3:21">
      <c r="C13181" s="9"/>
      <c r="F13181" s="9"/>
      <c r="G13181" s="9"/>
      <c r="I13181" s="9"/>
      <c r="L13181" s="9"/>
      <c r="O13181" s="9"/>
      <c r="P13181" s="9"/>
      <c r="R13181" s="9"/>
      <c r="U13181" s="9"/>
    </row>
    <row r="13182" spans="3:21">
      <c r="C13182" s="9"/>
      <c r="F13182" s="9"/>
      <c r="G13182" s="9"/>
      <c r="I13182" s="9"/>
      <c r="L13182" s="9"/>
      <c r="O13182" s="9"/>
      <c r="P13182" s="9"/>
      <c r="R13182" s="9"/>
      <c r="U13182" s="9"/>
    </row>
    <row r="13183" spans="3:21">
      <c r="C13183" s="9"/>
      <c r="F13183" s="9"/>
      <c r="G13183" s="9"/>
      <c r="I13183" s="9"/>
      <c r="L13183" s="9"/>
      <c r="O13183" s="9"/>
      <c r="P13183" s="9"/>
      <c r="R13183" s="9"/>
      <c r="U13183" s="9"/>
    </row>
    <row r="13184" spans="3:21">
      <c r="C13184" s="9"/>
      <c r="F13184" s="9"/>
      <c r="G13184" s="9"/>
      <c r="I13184" s="9"/>
      <c r="L13184" s="9"/>
      <c r="O13184" s="9"/>
      <c r="P13184" s="9"/>
      <c r="R13184" s="9"/>
      <c r="U13184" s="9"/>
    </row>
    <row r="13185" spans="3:21">
      <c r="C13185" s="9"/>
      <c r="F13185" s="9"/>
      <c r="G13185" s="9"/>
      <c r="I13185" s="9"/>
      <c r="L13185" s="9"/>
      <c r="O13185" s="9"/>
      <c r="P13185" s="9"/>
      <c r="R13185" s="9"/>
      <c r="U13185" s="9"/>
    </row>
    <row r="13186" spans="3:21">
      <c r="C13186" s="9"/>
      <c r="F13186" s="9"/>
      <c r="G13186" s="9"/>
      <c r="I13186" s="9"/>
      <c r="L13186" s="9"/>
      <c r="O13186" s="9"/>
      <c r="P13186" s="9"/>
      <c r="R13186" s="9"/>
      <c r="U13186" s="9"/>
    </row>
    <row r="13187" spans="3:21">
      <c r="C13187" s="9"/>
      <c r="F13187" s="9"/>
      <c r="G13187" s="9"/>
      <c r="I13187" s="9"/>
      <c r="L13187" s="9"/>
      <c r="O13187" s="9"/>
      <c r="P13187" s="9"/>
      <c r="R13187" s="9"/>
      <c r="U13187" s="9"/>
    </row>
    <row r="13188" spans="3:21">
      <c r="C13188" s="9"/>
      <c r="F13188" s="9"/>
      <c r="G13188" s="9"/>
      <c r="I13188" s="9"/>
      <c r="L13188" s="9"/>
      <c r="O13188" s="9"/>
      <c r="P13188" s="9"/>
      <c r="R13188" s="9"/>
      <c r="U13188" s="9"/>
    </row>
    <row r="13189" spans="3:21">
      <c r="C13189" s="9"/>
      <c r="F13189" s="9"/>
      <c r="G13189" s="9"/>
      <c r="I13189" s="9"/>
      <c r="L13189" s="9"/>
      <c r="O13189" s="9"/>
      <c r="P13189" s="9"/>
      <c r="R13189" s="9"/>
      <c r="U13189" s="9"/>
    </row>
    <row r="13190" spans="3:21">
      <c r="C13190" s="9"/>
      <c r="F13190" s="9"/>
      <c r="G13190" s="9"/>
      <c r="I13190" s="9"/>
      <c r="L13190" s="9"/>
      <c r="O13190" s="9"/>
      <c r="P13190" s="9"/>
      <c r="R13190" s="9"/>
      <c r="U13190" s="9"/>
    </row>
    <row r="13191" spans="3:21">
      <c r="C13191" s="9"/>
      <c r="F13191" s="9"/>
      <c r="G13191" s="9"/>
      <c r="I13191" s="9"/>
      <c r="L13191" s="9"/>
      <c r="O13191" s="9"/>
      <c r="P13191" s="9"/>
      <c r="R13191" s="9"/>
      <c r="U13191" s="9"/>
    </row>
    <row r="13192" spans="3:21">
      <c r="C13192" s="9"/>
      <c r="F13192" s="9"/>
      <c r="G13192" s="9"/>
      <c r="I13192" s="9"/>
      <c r="L13192" s="9"/>
      <c r="O13192" s="9"/>
      <c r="P13192" s="9"/>
      <c r="R13192" s="9"/>
      <c r="U13192" s="9"/>
    </row>
    <row r="13193" spans="3:21">
      <c r="C13193" s="9"/>
      <c r="F13193" s="9"/>
      <c r="G13193" s="9"/>
      <c r="I13193" s="9"/>
      <c r="L13193" s="9"/>
      <c r="O13193" s="9"/>
      <c r="P13193" s="9"/>
      <c r="R13193" s="9"/>
      <c r="U13193" s="9"/>
    </row>
    <row r="13194" spans="3:21">
      <c r="C13194" s="9"/>
      <c r="F13194" s="9"/>
      <c r="G13194" s="9"/>
      <c r="I13194" s="9"/>
      <c r="L13194" s="9"/>
      <c r="O13194" s="9"/>
      <c r="P13194" s="9"/>
      <c r="R13194" s="9"/>
      <c r="U13194" s="9"/>
    </row>
    <row r="13195" spans="3:21">
      <c r="C13195" s="9"/>
      <c r="F13195" s="9"/>
      <c r="G13195" s="9"/>
      <c r="I13195" s="9"/>
      <c r="L13195" s="9"/>
      <c r="O13195" s="9"/>
      <c r="P13195" s="9"/>
      <c r="R13195" s="9"/>
      <c r="U13195" s="9"/>
    </row>
    <row r="13196" spans="3:21">
      <c r="C13196" s="9"/>
      <c r="F13196" s="9"/>
      <c r="G13196" s="9"/>
      <c r="I13196" s="9"/>
      <c r="L13196" s="9"/>
      <c r="O13196" s="9"/>
      <c r="P13196" s="9"/>
      <c r="R13196" s="9"/>
      <c r="U13196" s="9"/>
    </row>
    <row r="13197" spans="3:21">
      <c r="C13197" s="9"/>
      <c r="F13197" s="9"/>
      <c r="G13197" s="9"/>
      <c r="I13197" s="9"/>
      <c r="L13197" s="9"/>
      <c r="O13197" s="9"/>
      <c r="P13197" s="9"/>
      <c r="R13197" s="9"/>
      <c r="U13197" s="9"/>
    </row>
    <row r="13198" spans="3:21">
      <c r="C13198" s="9"/>
      <c r="F13198" s="9"/>
      <c r="G13198" s="9"/>
      <c r="I13198" s="9"/>
      <c r="L13198" s="9"/>
      <c r="O13198" s="9"/>
      <c r="P13198" s="9"/>
      <c r="R13198" s="9"/>
      <c r="U13198" s="9"/>
    </row>
    <row r="13199" spans="3:21">
      <c r="C13199" s="9"/>
      <c r="F13199" s="9"/>
      <c r="G13199" s="9"/>
      <c r="I13199" s="9"/>
      <c r="L13199" s="9"/>
      <c r="O13199" s="9"/>
      <c r="P13199" s="9"/>
      <c r="R13199" s="9"/>
      <c r="U13199" s="9"/>
    </row>
    <row r="13200" spans="3:21">
      <c r="C13200" s="9"/>
      <c r="F13200" s="9"/>
      <c r="G13200" s="9"/>
      <c r="I13200" s="9"/>
      <c r="L13200" s="9"/>
      <c r="O13200" s="9"/>
      <c r="P13200" s="9"/>
      <c r="R13200" s="9"/>
      <c r="U13200" s="9"/>
    </row>
    <row r="13201" spans="3:21">
      <c r="C13201" s="9"/>
      <c r="F13201" s="9"/>
      <c r="G13201" s="9"/>
      <c r="I13201" s="9"/>
      <c r="L13201" s="9"/>
      <c r="O13201" s="9"/>
      <c r="P13201" s="9"/>
      <c r="R13201" s="9"/>
      <c r="U13201" s="9"/>
    </row>
    <row r="13202" spans="3:21">
      <c r="C13202" s="9"/>
      <c r="F13202" s="9"/>
      <c r="G13202" s="9"/>
      <c r="I13202" s="9"/>
      <c r="L13202" s="9"/>
      <c r="O13202" s="9"/>
      <c r="P13202" s="9"/>
      <c r="R13202" s="9"/>
      <c r="U13202" s="9"/>
    </row>
    <row r="13203" spans="3:21">
      <c r="C13203" s="9"/>
      <c r="F13203" s="9"/>
      <c r="G13203" s="9"/>
      <c r="I13203" s="9"/>
      <c r="L13203" s="9"/>
      <c r="O13203" s="9"/>
      <c r="P13203" s="9"/>
      <c r="R13203" s="9"/>
      <c r="U13203" s="9"/>
    </row>
    <row r="13204" spans="3:21">
      <c r="C13204" s="9"/>
      <c r="F13204" s="9"/>
      <c r="G13204" s="9"/>
      <c r="I13204" s="9"/>
      <c r="L13204" s="9"/>
      <c r="O13204" s="9"/>
      <c r="P13204" s="9"/>
      <c r="R13204" s="9"/>
      <c r="U13204" s="9"/>
    </row>
    <row r="13205" spans="3:21">
      <c r="C13205" s="9"/>
      <c r="F13205" s="9"/>
      <c r="G13205" s="9"/>
      <c r="I13205" s="9"/>
      <c r="L13205" s="9"/>
      <c r="O13205" s="9"/>
      <c r="P13205" s="9"/>
      <c r="R13205" s="9"/>
      <c r="U13205" s="9"/>
    </row>
    <row r="13206" spans="3:21">
      <c r="C13206" s="9"/>
      <c r="F13206" s="9"/>
      <c r="G13206" s="9"/>
      <c r="I13206" s="9"/>
      <c r="L13206" s="9"/>
      <c r="O13206" s="9"/>
      <c r="P13206" s="9"/>
      <c r="R13206" s="9"/>
      <c r="U13206" s="9"/>
    </row>
    <row r="13207" spans="3:21">
      <c r="C13207" s="9"/>
      <c r="F13207" s="9"/>
      <c r="G13207" s="9"/>
      <c r="I13207" s="9"/>
      <c r="L13207" s="9"/>
      <c r="O13207" s="9"/>
      <c r="P13207" s="9"/>
      <c r="R13207" s="9"/>
      <c r="U13207" s="9"/>
    </row>
    <row r="13208" spans="3:21">
      <c r="C13208" s="9"/>
      <c r="F13208" s="9"/>
      <c r="G13208" s="9"/>
      <c r="I13208" s="9"/>
      <c r="L13208" s="9"/>
      <c r="O13208" s="9"/>
      <c r="P13208" s="9"/>
      <c r="R13208" s="9"/>
      <c r="U13208" s="9"/>
    </row>
    <row r="13209" spans="3:21">
      <c r="C13209" s="9"/>
      <c r="F13209" s="9"/>
      <c r="G13209" s="9"/>
      <c r="I13209" s="9"/>
      <c r="L13209" s="9"/>
      <c r="O13209" s="9"/>
      <c r="P13209" s="9"/>
      <c r="R13209" s="9"/>
      <c r="U13209" s="9"/>
    </row>
    <row r="13210" spans="3:21">
      <c r="C13210" s="9"/>
      <c r="F13210" s="9"/>
      <c r="G13210" s="9"/>
      <c r="I13210" s="9"/>
      <c r="L13210" s="9"/>
      <c r="O13210" s="9"/>
      <c r="P13210" s="9"/>
      <c r="R13210" s="9"/>
      <c r="U13210" s="9"/>
    </row>
    <row r="13211" spans="3:21">
      <c r="C13211" s="9"/>
      <c r="F13211" s="9"/>
      <c r="G13211" s="9"/>
      <c r="I13211" s="9"/>
      <c r="L13211" s="9"/>
      <c r="O13211" s="9"/>
      <c r="P13211" s="9"/>
      <c r="R13211" s="9"/>
      <c r="U13211" s="9"/>
    </row>
    <row r="13212" spans="3:21">
      <c r="C13212" s="9"/>
      <c r="F13212" s="9"/>
      <c r="G13212" s="9"/>
      <c r="I13212" s="9"/>
      <c r="L13212" s="9"/>
      <c r="O13212" s="9"/>
      <c r="P13212" s="9"/>
      <c r="R13212" s="9"/>
      <c r="U13212" s="9"/>
    </row>
    <row r="13213" spans="3:21">
      <c r="C13213" s="9"/>
      <c r="F13213" s="9"/>
      <c r="G13213" s="9"/>
      <c r="I13213" s="9"/>
      <c r="L13213" s="9"/>
      <c r="O13213" s="9"/>
      <c r="P13213" s="9"/>
      <c r="R13213" s="9"/>
      <c r="U13213" s="9"/>
    </row>
    <row r="13214" spans="3:21">
      <c r="C13214" s="9"/>
      <c r="F13214" s="9"/>
      <c r="G13214" s="9"/>
      <c r="I13214" s="9"/>
      <c r="L13214" s="9"/>
      <c r="O13214" s="9"/>
      <c r="P13214" s="9"/>
      <c r="R13214" s="9"/>
      <c r="U13214" s="9"/>
    </row>
    <row r="13215" spans="3:21">
      <c r="C13215" s="9"/>
      <c r="F13215" s="9"/>
      <c r="G13215" s="9"/>
      <c r="I13215" s="9"/>
      <c r="L13215" s="9"/>
      <c r="O13215" s="9"/>
      <c r="P13215" s="9"/>
      <c r="R13215" s="9"/>
      <c r="U13215" s="9"/>
    </row>
    <row r="13216" spans="3:21">
      <c r="C13216" s="9"/>
      <c r="F13216" s="9"/>
      <c r="G13216" s="9"/>
      <c r="I13216" s="9"/>
      <c r="L13216" s="9"/>
      <c r="O13216" s="9"/>
      <c r="P13216" s="9"/>
      <c r="R13216" s="9"/>
      <c r="U13216" s="9"/>
    </row>
    <row r="13217" spans="3:21">
      <c r="C13217" s="9"/>
      <c r="F13217" s="9"/>
      <c r="G13217" s="9"/>
      <c r="I13217" s="9"/>
      <c r="L13217" s="9"/>
      <c r="O13217" s="9"/>
      <c r="P13217" s="9"/>
      <c r="R13217" s="9"/>
      <c r="U13217" s="9"/>
    </row>
    <row r="13218" spans="3:21">
      <c r="C13218" s="9"/>
      <c r="F13218" s="9"/>
      <c r="G13218" s="9"/>
      <c r="I13218" s="9"/>
      <c r="L13218" s="9"/>
      <c r="O13218" s="9"/>
      <c r="P13218" s="9"/>
      <c r="R13218" s="9"/>
      <c r="U13218" s="9"/>
    </row>
    <row r="13219" spans="3:21">
      <c r="C13219" s="9"/>
      <c r="F13219" s="9"/>
      <c r="G13219" s="9"/>
      <c r="I13219" s="9"/>
      <c r="L13219" s="9"/>
      <c r="O13219" s="9"/>
      <c r="P13219" s="9"/>
      <c r="R13219" s="9"/>
      <c r="U13219" s="9"/>
    </row>
    <row r="13220" spans="3:21">
      <c r="C13220" s="9"/>
      <c r="F13220" s="9"/>
      <c r="G13220" s="9"/>
      <c r="I13220" s="9"/>
      <c r="L13220" s="9"/>
      <c r="O13220" s="9"/>
      <c r="P13220" s="9"/>
      <c r="R13220" s="9"/>
      <c r="U13220" s="9"/>
    </row>
    <row r="13221" spans="3:21">
      <c r="C13221" s="9"/>
      <c r="F13221" s="9"/>
      <c r="G13221" s="9"/>
      <c r="I13221" s="9"/>
      <c r="L13221" s="9"/>
      <c r="O13221" s="9"/>
      <c r="P13221" s="9"/>
      <c r="R13221" s="9"/>
      <c r="U13221" s="9"/>
    </row>
    <row r="13222" spans="3:21">
      <c r="C13222" s="9"/>
      <c r="F13222" s="9"/>
      <c r="G13222" s="9"/>
      <c r="I13222" s="9"/>
      <c r="L13222" s="9"/>
      <c r="O13222" s="9"/>
      <c r="P13222" s="9"/>
      <c r="R13222" s="9"/>
      <c r="U13222" s="9"/>
    </row>
    <row r="13223" spans="3:21">
      <c r="C13223" s="9"/>
      <c r="F13223" s="9"/>
      <c r="G13223" s="9"/>
      <c r="I13223" s="9"/>
      <c r="L13223" s="9"/>
      <c r="O13223" s="9"/>
      <c r="P13223" s="9"/>
      <c r="R13223" s="9"/>
      <c r="U13223" s="9"/>
    </row>
    <row r="13224" spans="3:21">
      <c r="C13224" s="9"/>
      <c r="F13224" s="9"/>
      <c r="G13224" s="9"/>
      <c r="I13224" s="9"/>
      <c r="L13224" s="9"/>
      <c r="O13224" s="9"/>
      <c r="P13224" s="9"/>
      <c r="R13224" s="9"/>
      <c r="U13224" s="9"/>
    </row>
    <row r="13225" spans="3:21">
      <c r="C13225" s="9"/>
      <c r="F13225" s="9"/>
      <c r="G13225" s="9"/>
      <c r="I13225" s="9"/>
      <c r="L13225" s="9"/>
      <c r="O13225" s="9"/>
      <c r="P13225" s="9"/>
      <c r="R13225" s="9"/>
      <c r="U13225" s="9"/>
    </row>
    <row r="13226" spans="3:21">
      <c r="C13226" s="9"/>
      <c r="F13226" s="9"/>
      <c r="G13226" s="9"/>
      <c r="I13226" s="9"/>
      <c r="L13226" s="9"/>
      <c r="O13226" s="9"/>
      <c r="P13226" s="9"/>
      <c r="R13226" s="9"/>
      <c r="U13226" s="9"/>
    </row>
    <row r="13227" spans="3:21">
      <c r="C13227" s="9"/>
      <c r="F13227" s="9"/>
      <c r="G13227" s="9"/>
      <c r="I13227" s="9"/>
      <c r="L13227" s="9"/>
      <c r="O13227" s="9"/>
      <c r="P13227" s="9"/>
      <c r="R13227" s="9"/>
      <c r="U13227" s="9"/>
    </row>
    <row r="13228" spans="3:21">
      <c r="C13228" s="9"/>
      <c r="F13228" s="9"/>
      <c r="G13228" s="9"/>
      <c r="I13228" s="9"/>
      <c r="L13228" s="9"/>
      <c r="O13228" s="9"/>
      <c r="P13228" s="9"/>
      <c r="R13228" s="9"/>
      <c r="U13228" s="9"/>
    </row>
    <row r="13229" spans="3:21">
      <c r="C13229" s="9"/>
      <c r="F13229" s="9"/>
      <c r="G13229" s="9"/>
      <c r="I13229" s="9"/>
      <c r="L13229" s="9"/>
      <c r="O13229" s="9"/>
      <c r="P13229" s="9"/>
      <c r="R13229" s="9"/>
      <c r="U13229" s="9"/>
    </row>
    <row r="13230" spans="3:21">
      <c r="C13230" s="9"/>
      <c r="F13230" s="9"/>
      <c r="G13230" s="9"/>
      <c r="I13230" s="9"/>
      <c r="L13230" s="9"/>
      <c r="O13230" s="9"/>
      <c r="P13230" s="9"/>
      <c r="R13230" s="9"/>
      <c r="U13230" s="9"/>
    </row>
    <row r="13231" spans="3:21">
      <c r="C13231" s="9"/>
      <c r="F13231" s="9"/>
      <c r="G13231" s="9"/>
      <c r="I13231" s="9"/>
      <c r="L13231" s="9"/>
      <c r="O13231" s="9"/>
      <c r="P13231" s="9"/>
      <c r="R13231" s="9"/>
      <c r="U13231" s="9"/>
    </row>
    <row r="13232" spans="3:21">
      <c r="C13232" s="9"/>
      <c r="F13232" s="9"/>
      <c r="G13232" s="9"/>
      <c r="I13232" s="9"/>
      <c r="L13232" s="9"/>
      <c r="O13232" s="9"/>
      <c r="P13232" s="9"/>
      <c r="R13232" s="9"/>
      <c r="U13232" s="9"/>
    </row>
    <row r="13233" spans="3:21">
      <c r="C13233" s="9"/>
      <c r="F13233" s="9"/>
      <c r="G13233" s="9"/>
      <c r="I13233" s="9"/>
      <c r="L13233" s="9"/>
      <c r="O13233" s="9"/>
      <c r="P13233" s="9"/>
      <c r="R13233" s="9"/>
      <c r="U13233" s="9"/>
    </row>
    <row r="13234" spans="3:21">
      <c r="C13234" s="9"/>
      <c r="F13234" s="9"/>
      <c r="G13234" s="9"/>
      <c r="I13234" s="9"/>
      <c r="L13234" s="9"/>
      <c r="O13234" s="9"/>
      <c r="P13234" s="9"/>
      <c r="R13234" s="9"/>
      <c r="U13234" s="9"/>
    </row>
    <row r="13235" spans="3:21">
      <c r="C13235" s="9"/>
      <c r="F13235" s="9"/>
      <c r="G13235" s="9"/>
      <c r="I13235" s="9"/>
      <c r="L13235" s="9"/>
      <c r="O13235" s="9"/>
      <c r="P13235" s="9"/>
      <c r="R13235" s="9"/>
      <c r="U13235" s="9"/>
    </row>
    <row r="13236" spans="3:21">
      <c r="C13236" s="9"/>
      <c r="F13236" s="9"/>
      <c r="G13236" s="9"/>
      <c r="I13236" s="9"/>
      <c r="L13236" s="9"/>
      <c r="O13236" s="9"/>
      <c r="P13236" s="9"/>
      <c r="R13236" s="9"/>
      <c r="U13236" s="9"/>
    </row>
    <row r="13237" spans="3:21">
      <c r="C13237" s="9"/>
      <c r="F13237" s="9"/>
      <c r="G13237" s="9"/>
      <c r="I13237" s="9"/>
      <c r="L13237" s="9"/>
      <c r="O13237" s="9"/>
      <c r="P13237" s="9"/>
      <c r="R13237" s="9"/>
      <c r="U13237" s="9"/>
    </row>
    <row r="13238" spans="3:21">
      <c r="C13238" s="9"/>
      <c r="F13238" s="9"/>
      <c r="G13238" s="9"/>
      <c r="I13238" s="9"/>
      <c r="L13238" s="9"/>
      <c r="O13238" s="9"/>
      <c r="P13238" s="9"/>
      <c r="R13238" s="9"/>
      <c r="U13238" s="9"/>
    </row>
    <row r="13239" spans="3:21">
      <c r="C13239" s="9"/>
      <c r="F13239" s="9"/>
      <c r="G13239" s="9"/>
      <c r="I13239" s="9"/>
      <c r="L13239" s="9"/>
      <c r="O13239" s="9"/>
      <c r="P13239" s="9"/>
      <c r="R13239" s="9"/>
      <c r="U13239" s="9"/>
    </row>
    <row r="13240" spans="3:21">
      <c r="C13240" s="9"/>
      <c r="F13240" s="9"/>
      <c r="G13240" s="9"/>
      <c r="I13240" s="9"/>
      <c r="L13240" s="9"/>
      <c r="O13240" s="9"/>
      <c r="P13240" s="9"/>
      <c r="R13240" s="9"/>
      <c r="U13240" s="9"/>
    </row>
    <row r="13241" spans="3:21">
      <c r="C13241" s="9"/>
      <c r="F13241" s="9"/>
      <c r="G13241" s="9"/>
      <c r="I13241" s="9"/>
      <c r="L13241" s="9"/>
      <c r="O13241" s="9"/>
      <c r="P13241" s="9"/>
      <c r="R13241" s="9"/>
      <c r="U13241" s="9"/>
    </row>
    <row r="13242" spans="3:21">
      <c r="C13242" s="9"/>
      <c r="F13242" s="9"/>
      <c r="G13242" s="9"/>
      <c r="I13242" s="9"/>
      <c r="L13242" s="9"/>
      <c r="O13242" s="9"/>
      <c r="P13242" s="9"/>
      <c r="R13242" s="9"/>
      <c r="U13242" s="9"/>
    </row>
    <row r="13243" spans="3:21">
      <c r="C13243" s="9"/>
      <c r="F13243" s="9"/>
      <c r="G13243" s="9"/>
      <c r="I13243" s="9"/>
      <c r="L13243" s="9"/>
      <c r="O13243" s="9"/>
      <c r="P13243" s="9"/>
      <c r="R13243" s="9"/>
      <c r="U13243" s="9"/>
    </row>
    <row r="13244" spans="3:21">
      <c r="C13244" s="9"/>
      <c r="F13244" s="9"/>
      <c r="G13244" s="9"/>
      <c r="I13244" s="9"/>
      <c r="L13244" s="9"/>
      <c r="O13244" s="9"/>
      <c r="P13244" s="9"/>
      <c r="R13244" s="9"/>
      <c r="U13244" s="9"/>
    </row>
    <row r="13245" spans="3:21">
      <c r="C13245" s="9"/>
      <c r="F13245" s="9"/>
      <c r="G13245" s="9"/>
      <c r="I13245" s="9"/>
      <c r="L13245" s="9"/>
      <c r="O13245" s="9"/>
      <c r="P13245" s="9"/>
      <c r="R13245" s="9"/>
      <c r="U13245" s="9"/>
    </row>
    <row r="13246" spans="3:21">
      <c r="C13246" s="9"/>
      <c r="F13246" s="9"/>
      <c r="G13246" s="9"/>
      <c r="I13246" s="9"/>
      <c r="L13246" s="9"/>
      <c r="O13246" s="9"/>
      <c r="P13246" s="9"/>
      <c r="R13246" s="9"/>
      <c r="U13246" s="9"/>
    </row>
    <row r="13247" spans="3:21">
      <c r="C13247" s="9"/>
      <c r="F13247" s="9"/>
      <c r="G13247" s="9"/>
      <c r="I13247" s="9"/>
      <c r="L13247" s="9"/>
      <c r="O13247" s="9"/>
      <c r="P13247" s="9"/>
      <c r="R13247" s="9"/>
      <c r="U13247" s="9"/>
    </row>
    <row r="13248" spans="3:21">
      <c r="C13248" s="9"/>
      <c r="F13248" s="9"/>
      <c r="G13248" s="9"/>
      <c r="I13248" s="9"/>
      <c r="L13248" s="9"/>
      <c r="O13248" s="9"/>
      <c r="P13248" s="9"/>
      <c r="R13248" s="9"/>
      <c r="U13248" s="9"/>
    </row>
    <row r="13249" spans="3:21">
      <c r="C13249" s="9"/>
      <c r="F13249" s="9"/>
      <c r="G13249" s="9"/>
      <c r="I13249" s="9"/>
      <c r="L13249" s="9"/>
      <c r="O13249" s="9"/>
      <c r="P13249" s="9"/>
      <c r="R13249" s="9"/>
      <c r="U13249" s="9"/>
    </row>
    <row r="13250" spans="3:21">
      <c r="C13250" s="9"/>
      <c r="F13250" s="9"/>
      <c r="G13250" s="9"/>
      <c r="I13250" s="9"/>
      <c r="L13250" s="9"/>
      <c r="O13250" s="9"/>
      <c r="P13250" s="9"/>
      <c r="R13250" s="9"/>
      <c r="U13250" s="9"/>
    </row>
    <row r="13251" spans="3:21">
      <c r="C13251" s="9"/>
      <c r="F13251" s="9"/>
      <c r="G13251" s="9"/>
      <c r="I13251" s="9"/>
      <c r="L13251" s="9"/>
      <c r="O13251" s="9"/>
      <c r="P13251" s="9"/>
      <c r="R13251" s="9"/>
      <c r="U13251" s="9"/>
    </row>
    <row r="13252" spans="3:21">
      <c r="C13252" s="9"/>
      <c r="F13252" s="9"/>
      <c r="G13252" s="9"/>
      <c r="I13252" s="9"/>
      <c r="L13252" s="9"/>
      <c r="O13252" s="9"/>
      <c r="P13252" s="9"/>
      <c r="R13252" s="9"/>
      <c r="U13252" s="9"/>
    </row>
    <row r="13253" spans="3:21">
      <c r="C13253" s="9"/>
      <c r="F13253" s="9"/>
      <c r="G13253" s="9"/>
      <c r="I13253" s="9"/>
      <c r="L13253" s="9"/>
      <c r="O13253" s="9"/>
      <c r="P13253" s="9"/>
      <c r="R13253" s="9"/>
      <c r="U13253" s="9"/>
    </row>
    <row r="13254" spans="3:21">
      <c r="C13254" s="9"/>
      <c r="F13254" s="9"/>
      <c r="G13254" s="9"/>
      <c r="I13254" s="9"/>
      <c r="L13254" s="9"/>
      <c r="O13254" s="9"/>
      <c r="P13254" s="9"/>
      <c r="R13254" s="9"/>
      <c r="U13254" s="9"/>
    </row>
    <row r="13255" spans="3:21">
      <c r="C13255" s="9"/>
      <c r="F13255" s="9"/>
      <c r="G13255" s="9"/>
      <c r="I13255" s="9"/>
      <c r="L13255" s="9"/>
      <c r="O13255" s="9"/>
      <c r="P13255" s="9"/>
      <c r="R13255" s="9"/>
      <c r="U13255" s="9"/>
    </row>
    <row r="13256" spans="3:21">
      <c r="C13256" s="9"/>
      <c r="F13256" s="9"/>
      <c r="G13256" s="9"/>
      <c r="I13256" s="9"/>
      <c r="L13256" s="9"/>
      <c r="O13256" s="9"/>
      <c r="P13256" s="9"/>
      <c r="R13256" s="9"/>
      <c r="U13256" s="9"/>
    </row>
    <row r="13257" spans="3:21">
      <c r="C13257" s="9"/>
      <c r="F13257" s="9"/>
      <c r="G13257" s="9"/>
      <c r="I13257" s="9"/>
      <c r="L13257" s="9"/>
      <c r="O13257" s="9"/>
      <c r="P13257" s="9"/>
      <c r="R13257" s="9"/>
      <c r="U13257" s="9"/>
    </row>
    <row r="13258" spans="3:21">
      <c r="C13258" s="9"/>
      <c r="F13258" s="9"/>
      <c r="G13258" s="9"/>
      <c r="I13258" s="9"/>
      <c r="L13258" s="9"/>
      <c r="O13258" s="9"/>
      <c r="P13258" s="9"/>
      <c r="R13258" s="9"/>
      <c r="U13258" s="9"/>
    </row>
    <row r="13259" spans="3:21">
      <c r="C13259" s="9"/>
      <c r="F13259" s="9"/>
      <c r="G13259" s="9"/>
      <c r="I13259" s="9"/>
      <c r="L13259" s="9"/>
      <c r="O13259" s="9"/>
      <c r="P13259" s="9"/>
      <c r="R13259" s="9"/>
      <c r="U13259" s="9"/>
    </row>
    <row r="13260" spans="3:21">
      <c r="C13260" s="9"/>
      <c r="F13260" s="9"/>
      <c r="G13260" s="9"/>
      <c r="I13260" s="9"/>
      <c r="L13260" s="9"/>
      <c r="O13260" s="9"/>
      <c r="P13260" s="9"/>
      <c r="R13260" s="9"/>
      <c r="U13260" s="9"/>
    </row>
    <row r="13261" spans="3:21">
      <c r="C13261" s="9"/>
      <c r="F13261" s="9"/>
      <c r="G13261" s="9"/>
      <c r="I13261" s="9"/>
      <c r="L13261" s="9"/>
      <c r="O13261" s="9"/>
      <c r="P13261" s="9"/>
      <c r="R13261" s="9"/>
      <c r="U13261" s="9"/>
    </row>
    <row r="13262" spans="3:21">
      <c r="C13262" s="9"/>
      <c r="F13262" s="9"/>
      <c r="G13262" s="9"/>
      <c r="I13262" s="9"/>
      <c r="L13262" s="9"/>
      <c r="O13262" s="9"/>
      <c r="P13262" s="9"/>
      <c r="R13262" s="9"/>
      <c r="U13262" s="9"/>
    </row>
    <row r="13263" spans="3:21">
      <c r="C13263" s="9"/>
      <c r="F13263" s="9"/>
      <c r="G13263" s="9"/>
      <c r="I13263" s="9"/>
      <c r="L13263" s="9"/>
      <c r="O13263" s="9"/>
      <c r="P13263" s="9"/>
      <c r="R13263" s="9"/>
      <c r="U13263" s="9"/>
    </row>
    <row r="13264" spans="3:21">
      <c r="C13264" s="9"/>
      <c r="F13264" s="9"/>
      <c r="G13264" s="9"/>
      <c r="I13264" s="9"/>
      <c r="L13264" s="9"/>
      <c r="O13264" s="9"/>
      <c r="P13264" s="9"/>
      <c r="R13264" s="9"/>
      <c r="U13264" s="9"/>
    </row>
    <row r="13265" spans="3:21">
      <c r="C13265" s="9"/>
      <c r="F13265" s="9"/>
      <c r="G13265" s="9"/>
      <c r="I13265" s="9"/>
      <c r="L13265" s="9"/>
      <c r="O13265" s="9"/>
      <c r="P13265" s="9"/>
      <c r="R13265" s="9"/>
      <c r="U13265" s="9"/>
    </row>
    <row r="13266" spans="3:21">
      <c r="C13266" s="9"/>
      <c r="F13266" s="9"/>
      <c r="G13266" s="9"/>
      <c r="I13266" s="9"/>
      <c r="L13266" s="9"/>
      <c r="O13266" s="9"/>
      <c r="P13266" s="9"/>
      <c r="R13266" s="9"/>
      <c r="U13266" s="9"/>
    </row>
    <row r="13267" spans="3:21">
      <c r="C13267" s="9"/>
      <c r="F13267" s="9"/>
      <c r="G13267" s="9"/>
      <c r="I13267" s="9"/>
      <c r="L13267" s="9"/>
      <c r="O13267" s="9"/>
      <c r="P13267" s="9"/>
      <c r="R13267" s="9"/>
      <c r="U13267" s="9"/>
    </row>
    <row r="13268" spans="3:21">
      <c r="C13268" s="9"/>
      <c r="F13268" s="9"/>
      <c r="G13268" s="9"/>
      <c r="I13268" s="9"/>
      <c r="L13268" s="9"/>
      <c r="O13268" s="9"/>
      <c r="P13268" s="9"/>
      <c r="R13268" s="9"/>
      <c r="U13268" s="9"/>
    </row>
    <row r="13269" spans="3:21">
      <c r="C13269" s="9"/>
      <c r="F13269" s="9"/>
      <c r="G13269" s="9"/>
      <c r="I13269" s="9"/>
      <c r="L13269" s="9"/>
      <c r="O13269" s="9"/>
      <c r="P13269" s="9"/>
      <c r="R13269" s="9"/>
      <c r="U13269" s="9"/>
    </row>
    <row r="13270" spans="3:21">
      <c r="C13270" s="9"/>
      <c r="F13270" s="9"/>
      <c r="G13270" s="9"/>
      <c r="I13270" s="9"/>
      <c r="L13270" s="9"/>
      <c r="O13270" s="9"/>
      <c r="P13270" s="9"/>
      <c r="R13270" s="9"/>
      <c r="U13270" s="9"/>
    </row>
    <row r="13271" spans="3:21">
      <c r="C13271" s="9"/>
      <c r="F13271" s="9"/>
      <c r="G13271" s="9"/>
      <c r="I13271" s="9"/>
      <c r="L13271" s="9"/>
      <c r="O13271" s="9"/>
      <c r="P13271" s="9"/>
      <c r="R13271" s="9"/>
      <c r="U13271" s="9"/>
    </row>
    <row r="13272" spans="3:21">
      <c r="C13272" s="9"/>
      <c r="F13272" s="9"/>
      <c r="G13272" s="9"/>
      <c r="I13272" s="9"/>
      <c r="L13272" s="9"/>
      <c r="O13272" s="9"/>
      <c r="P13272" s="9"/>
      <c r="R13272" s="9"/>
      <c r="U13272" s="9"/>
    </row>
    <row r="13273" spans="3:21">
      <c r="C13273" s="9"/>
      <c r="F13273" s="9"/>
      <c r="G13273" s="9"/>
      <c r="I13273" s="9"/>
      <c r="L13273" s="9"/>
      <c r="O13273" s="9"/>
      <c r="P13273" s="9"/>
      <c r="R13273" s="9"/>
      <c r="U13273" s="9"/>
    </row>
    <row r="13274" spans="3:21">
      <c r="C13274" s="9"/>
      <c r="F13274" s="9"/>
      <c r="G13274" s="9"/>
      <c r="I13274" s="9"/>
      <c r="L13274" s="9"/>
      <c r="O13274" s="9"/>
      <c r="P13274" s="9"/>
      <c r="R13274" s="9"/>
      <c r="U13274" s="9"/>
    </row>
    <row r="13275" spans="3:21">
      <c r="C13275" s="9"/>
      <c r="F13275" s="9"/>
      <c r="G13275" s="9"/>
      <c r="I13275" s="9"/>
      <c r="L13275" s="9"/>
      <c r="O13275" s="9"/>
      <c r="P13275" s="9"/>
      <c r="R13275" s="9"/>
      <c r="U13275" s="9"/>
    </row>
    <row r="13276" spans="3:21">
      <c r="C13276" s="9"/>
      <c r="F13276" s="9"/>
      <c r="G13276" s="9"/>
      <c r="I13276" s="9"/>
      <c r="L13276" s="9"/>
      <c r="O13276" s="9"/>
      <c r="P13276" s="9"/>
      <c r="R13276" s="9"/>
      <c r="U13276" s="9"/>
    </row>
    <row r="13277" spans="3:21">
      <c r="C13277" s="9"/>
      <c r="F13277" s="9"/>
      <c r="G13277" s="9"/>
      <c r="I13277" s="9"/>
      <c r="L13277" s="9"/>
      <c r="O13277" s="9"/>
      <c r="P13277" s="9"/>
      <c r="R13277" s="9"/>
      <c r="U13277" s="9"/>
    </row>
    <row r="13278" spans="3:21">
      <c r="C13278" s="9"/>
      <c r="F13278" s="9"/>
      <c r="G13278" s="9"/>
      <c r="I13278" s="9"/>
      <c r="L13278" s="9"/>
      <c r="O13278" s="9"/>
      <c r="P13278" s="9"/>
      <c r="R13278" s="9"/>
      <c r="U13278" s="9"/>
    </row>
    <row r="13279" spans="3:21">
      <c r="C13279" s="9"/>
      <c r="F13279" s="9"/>
      <c r="G13279" s="9"/>
      <c r="I13279" s="9"/>
      <c r="L13279" s="9"/>
      <c r="O13279" s="9"/>
      <c r="P13279" s="9"/>
      <c r="R13279" s="9"/>
      <c r="U13279" s="9"/>
    </row>
    <row r="13280" spans="3:21">
      <c r="C13280" s="9"/>
      <c r="F13280" s="9"/>
      <c r="G13280" s="9"/>
      <c r="I13280" s="9"/>
      <c r="L13280" s="9"/>
      <c r="O13280" s="9"/>
      <c r="P13280" s="9"/>
      <c r="R13280" s="9"/>
      <c r="U13280" s="9"/>
    </row>
    <row r="13281" spans="3:21">
      <c r="C13281" s="9"/>
      <c r="F13281" s="9"/>
      <c r="G13281" s="9"/>
      <c r="I13281" s="9"/>
      <c r="L13281" s="9"/>
      <c r="O13281" s="9"/>
      <c r="P13281" s="9"/>
      <c r="R13281" s="9"/>
      <c r="U13281" s="9"/>
    </row>
    <row r="13282" spans="3:21">
      <c r="C13282" s="9"/>
      <c r="F13282" s="9"/>
      <c r="G13282" s="9"/>
      <c r="I13282" s="9"/>
      <c r="L13282" s="9"/>
      <c r="O13282" s="9"/>
      <c r="P13282" s="9"/>
      <c r="R13282" s="9"/>
      <c r="U13282" s="9"/>
    </row>
    <row r="13283" spans="3:21">
      <c r="C13283" s="9"/>
      <c r="F13283" s="9"/>
      <c r="G13283" s="9"/>
      <c r="I13283" s="9"/>
      <c r="L13283" s="9"/>
      <c r="O13283" s="9"/>
      <c r="P13283" s="9"/>
      <c r="R13283" s="9"/>
      <c r="U13283" s="9"/>
    </row>
    <row r="13284" spans="3:21">
      <c r="C13284" s="9"/>
      <c r="F13284" s="9"/>
      <c r="G13284" s="9"/>
      <c r="I13284" s="9"/>
      <c r="L13284" s="9"/>
      <c r="O13284" s="9"/>
      <c r="P13284" s="9"/>
      <c r="R13284" s="9"/>
      <c r="U13284" s="9"/>
    </row>
    <row r="13285" spans="3:21">
      <c r="C13285" s="9"/>
      <c r="F13285" s="9"/>
      <c r="G13285" s="9"/>
      <c r="I13285" s="9"/>
      <c r="L13285" s="9"/>
      <c r="O13285" s="9"/>
      <c r="P13285" s="9"/>
      <c r="R13285" s="9"/>
      <c r="U13285" s="9"/>
    </row>
    <row r="13286" spans="3:21">
      <c r="C13286" s="9"/>
      <c r="F13286" s="9"/>
      <c r="G13286" s="9"/>
      <c r="I13286" s="9"/>
      <c r="L13286" s="9"/>
      <c r="O13286" s="9"/>
      <c r="P13286" s="9"/>
      <c r="R13286" s="9"/>
      <c r="U13286" s="9"/>
    </row>
    <row r="13287" spans="3:21">
      <c r="C13287" s="9"/>
      <c r="F13287" s="9"/>
      <c r="G13287" s="9"/>
      <c r="I13287" s="9"/>
      <c r="L13287" s="9"/>
      <c r="O13287" s="9"/>
      <c r="P13287" s="9"/>
      <c r="R13287" s="9"/>
      <c r="U13287" s="9"/>
    </row>
    <row r="13288" spans="3:21">
      <c r="C13288" s="9"/>
      <c r="F13288" s="9"/>
      <c r="G13288" s="9"/>
      <c r="I13288" s="9"/>
      <c r="L13288" s="9"/>
      <c r="O13288" s="9"/>
      <c r="P13288" s="9"/>
      <c r="R13288" s="9"/>
      <c r="U13288" s="9"/>
    </row>
    <row r="13289" spans="3:21">
      <c r="C13289" s="9"/>
      <c r="F13289" s="9"/>
      <c r="G13289" s="9"/>
      <c r="I13289" s="9"/>
      <c r="L13289" s="9"/>
      <c r="O13289" s="9"/>
      <c r="P13289" s="9"/>
      <c r="R13289" s="9"/>
      <c r="U13289" s="9"/>
    </row>
    <row r="13290" spans="3:21">
      <c r="C13290" s="9"/>
      <c r="F13290" s="9"/>
      <c r="G13290" s="9"/>
      <c r="I13290" s="9"/>
      <c r="L13290" s="9"/>
      <c r="O13290" s="9"/>
      <c r="P13290" s="9"/>
      <c r="R13290" s="9"/>
      <c r="U13290" s="9"/>
    </row>
    <row r="13291" spans="3:21">
      <c r="C13291" s="9"/>
      <c r="F13291" s="9"/>
      <c r="G13291" s="9"/>
      <c r="I13291" s="9"/>
      <c r="L13291" s="9"/>
      <c r="O13291" s="9"/>
      <c r="P13291" s="9"/>
      <c r="R13291" s="9"/>
      <c r="U13291" s="9"/>
    </row>
    <row r="13292" spans="3:21">
      <c r="C13292" s="9"/>
      <c r="F13292" s="9"/>
      <c r="G13292" s="9"/>
      <c r="I13292" s="9"/>
      <c r="L13292" s="9"/>
      <c r="O13292" s="9"/>
      <c r="P13292" s="9"/>
      <c r="R13292" s="9"/>
      <c r="U13292" s="9"/>
    </row>
    <row r="13293" spans="3:21">
      <c r="C13293" s="9"/>
      <c r="F13293" s="9"/>
      <c r="G13293" s="9"/>
      <c r="I13293" s="9"/>
      <c r="L13293" s="9"/>
      <c r="O13293" s="9"/>
      <c r="P13293" s="9"/>
      <c r="R13293" s="9"/>
      <c r="U13293" s="9"/>
    </row>
    <row r="13294" spans="3:21">
      <c r="C13294" s="9"/>
      <c r="F13294" s="9"/>
      <c r="G13294" s="9"/>
      <c r="I13294" s="9"/>
      <c r="L13294" s="9"/>
      <c r="O13294" s="9"/>
      <c r="P13294" s="9"/>
      <c r="R13294" s="9"/>
      <c r="U13294" s="9"/>
    </row>
    <row r="13295" spans="3:21">
      <c r="C13295" s="9"/>
      <c r="F13295" s="9"/>
      <c r="G13295" s="9"/>
      <c r="I13295" s="9"/>
      <c r="L13295" s="9"/>
      <c r="O13295" s="9"/>
      <c r="P13295" s="9"/>
      <c r="R13295" s="9"/>
      <c r="U13295" s="9"/>
    </row>
    <row r="13296" spans="3:21">
      <c r="C13296" s="9"/>
      <c r="F13296" s="9"/>
      <c r="G13296" s="9"/>
      <c r="I13296" s="9"/>
      <c r="L13296" s="9"/>
      <c r="O13296" s="9"/>
      <c r="P13296" s="9"/>
      <c r="R13296" s="9"/>
      <c r="U13296" s="9"/>
    </row>
    <row r="13297" spans="3:21">
      <c r="C13297" s="9"/>
      <c r="F13297" s="9"/>
      <c r="G13297" s="9"/>
      <c r="I13297" s="9"/>
      <c r="L13297" s="9"/>
      <c r="O13297" s="9"/>
      <c r="P13297" s="9"/>
      <c r="R13297" s="9"/>
      <c r="U13297" s="9"/>
    </row>
    <row r="13298" spans="3:21">
      <c r="C13298" s="9"/>
      <c r="F13298" s="9"/>
      <c r="G13298" s="9"/>
      <c r="I13298" s="9"/>
      <c r="L13298" s="9"/>
      <c r="O13298" s="9"/>
      <c r="P13298" s="9"/>
      <c r="R13298" s="9"/>
      <c r="U13298" s="9"/>
    </row>
    <row r="13299" spans="3:21">
      <c r="C13299" s="9"/>
      <c r="F13299" s="9"/>
      <c r="G13299" s="9"/>
      <c r="I13299" s="9"/>
      <c r="L13299" s="9"/>
      <c r="O13299" s="9"/>
      <c r="P13299" s="9"/>
      <c r="R13299" s="9"/>
      <c r="U13299" s="9"/>
    </row>
    <row r="13300" spans="3:21">
      <c r="C13300" s="9"/>
      <c r="F13300" s="9"/>
      <c r="G13300" s="9"/>
      <c r="I13300" s="9"/>
      <c r="L13300" s="9"/>
      <c r="O13300" s="9"/>
      <c r="P13300" s="9"/>
      <c r="R13300" s="9"/>
      <c r="U13300" s="9"/>
    </row>
    <row r="13301" spans="3:21">
      <c r="C13301" s="9"/>
      <c r="F13301" s="9"/>
      <c r="G13301" s="9"/>
      <c r="I13301" s="9"/>
      <c r="L13301" s="9"/>
      <c r="O13301" s="9"/>
      <c r="P13301" s="9"/>
      <c r="R13301" s="9"/>
      <c r="U13301" s="9"/>
    </row>
    <row r="13302" spans="3:21">
      <c r="C13302" s="9"/>
      <c r="F13302" s="9"/>
      <c r="G13302" s="9"/>
      <c r="I13302" s="9"/>
      <c r="L13302" s="9"/>
      <c r="O13302" s="9"/>
      <c r="P13302" s="9"/>
      <c r="R13302" s="9"/>
      <c r="U13302" s="9"/>
    </row>
    <row r="13303" spans="3:21">
      <c r="C13303" s="9"/>
      <c r="F13303" s="9"/>
      <c r="G13303" s="9"/>
      <c r="I13303" s="9"/>
      <c r="L13303" s="9"/>
      <c r="O13303" s="9"/>
      <c r="P13303" s="9"/>
      <c r="R13303" s="9"/>
      <c r="U13303" s="9"/>
    </row>
    <row r="13304" spans="3:21">
      <c r="C13304" s="9"/>
      <c r="F13304" s="9"/>
      <c r="G13304" s="9"/>
      <c r="I13304" s="9"/>
      <c r="L13304" s="9"/>
      <c r="O13304" s="9"/>
      <c r="P13304" s="9"/>
      <c r="R13304" s="9"/>
      <c r="U13304" s="9"/>
    </row>
    <row r="13305" spans="3:21">
      <c r="C13305" s="9"/>
      <c r="F13305" s="9"/>
      <c r="G13305" s="9"/>
      <c r="I13305" s="9"/>
      <c r="L13305" s="9"/>
      <c r="O13305" s="9"/>
      <c r="P13305" s="9"/>
      <c r="R13305" s="9"/>
      <c r="U13305" s="9"/>
    </row>
    <row r="13306" spans="3:21">
      <c r="C13306" s="9"/>
      <c r="F13306" s="9"/>
      <c r="G13306" s="9"/>
      <c r="I13306" s="9"/>
      <c r="L13306" s="9"/>
      <c r="O13306" s="9"/>
      <c r="P13306" s="9"/>
      <c r="R13306" s="9"/>
      <c r="U13306" s="9"/>
    </row>
    <row r="13307" spans="3:21">
      <c r="C13307" s="9"/>
      <c r="F13307" s="9"/>
      <c r="G13307" s="9"/>
      <c r="I13307" s="9"/>
      <c r="L13307" s="9"/>
      <c r="O13307" s="9"/>
      <c r="P13307" s="9"/>
      <c r="R13307" s="9"/>
      <c r="U13307" s="9"/>
    </row>
    <row r="13308" spans="3:21">
      <c r="C13308" s="9"/>
      <c r="F13308" s="9"/>
      <c r="G13308" s="9"/>
      <c r="I13308" s="9"/>
      <c r="L13308" s="9"/>
      <c r="O13308" s="9"/>
      <c r="P13308" s="9"/>
      <c r="R13308" s="9"/>
      <c r="U13308" s="9"/>
    </row>
    <row r="13309" spans="3:21">
      <c r="C13309" s="9"/>
      <c r="F13309" s="9"/>
      <c r="G13309" s="9"/>
      <c r="I13309" s="9"/>
      <c r="L13309" s="9"/>
      <c r="O13309" s="9"/>
      <c r="P13309" s="9"/>
      <c r="R13309" s="9"/>
      <c r="U13309" s="9"/>
    </row>
    <row r="13310" spans="3:21">
      <c r="C13310" s="9"/>
      <c r="F13310" s="9"/>
      <c r="G13310" s="9"/>
      <c r="I13310" s="9"/>
      <c r="L13310" s="9"/>
      <c r="O13310" s="9"/>
      <c r="P13310" s="9"/>
      <c r="R13310" s="9"/>
      <c r="U13310" s="9"/>
    </row>
    <row r="13311" spans="3:21">
      <c r="C13311" s="9"/>
      <c r="F13311" s="9"/>
      <c r="G13311" s="9"/>
      <c r="I13311" s="9"/>
      <c r="L13311" s="9"/>
      <c r="O13311" s="9"/>
      <c r="P13311" s="9"/>
      <c r="R13311" s="9"/>
      <c r="U13311" s="9"/>
    </row>
    <row r="13312" spans="3:21">
      <c r="C13312" s="9"/>
      <c r="F13312" s="9"/>
      <c r="G13312" s="9"/>
      <c r="I13312" s="9"/>
      <c r="L13312" s="9"/>
      <c r="O13312" s="9"/>
      <c r="P13312" s="9"/>
      <c r="R13312" s="9"/>
      <c r="U13312" s="9"/>
    </row>
    <row r="13313" spans="3:21">
      <c r="C13313" s="9"/>
      <c r="F13313" s="9"/>
      <c r="G13313" s="9"/>
      <c r="I13313" s="9"/>
      <c r="L13313" s="9"/>
      <c r="O13313" s="9"/>
      <c r="P13313" s="9"/>
      <c r="R13313" s="9"/>
      <c r="U13313" s="9"/>
    </row>
    <row r="13314" spans="3:21">
      <c r="C13314" s="9"/>
      <c r="F13314" s="9"/>
      <c r="G13314" s="9"/>
      <c r="I13314" s="9"/>
      <c r="L13314" s="9"/>
      <c r="O13314" s="9"/>
      <c r="P13314" s="9"/>
      <c r="R13314" s="9"/>
      <c r="U13314" s="9"/>
    </row>
    <row r="13315" spans="3:21">
      <c r="C13315" s="9"/>
      <c r="F13315" s="9"/>
      <c r="G13315" s="9"/>
      <c r="I13315" s="9"/>
      <c r="L13315" s="9"/>
      <c r="O13315" s="9"/>
      <c r="P13315" s="9"/>
      <c r="R13315" s="9"/>
      <c r="U13315" s="9"/>
    </row>
    <row r="13316" spans="3:21">
      <c r="C13316" s="9"/>
      <c r="F13316" s="9"/>
      <c r="G13316" s="9"/>
      <c r="I13316" s="9"/>
      <c r="L13316" s="9"/>
      <c r="O13316" s="9"/>
      <c r="P13316" s="9"/>
      <c r="R13316" s="9"/>
      <c r="U13316" s="9"/>
    </row>
    <row r="13317" spans="3:21">
      <c r="C13317" s="9"/>
      <c r="F13317" s="9"/>
      <c r="G13317" s="9"/>
      <c r="I13317" s="9"/>
      <c r="L13317" s="9"/>
      <c r="O13317" s="9"/>
      <c r="P13317" s="9"/>
      <c r="R13317" s="9"/>
      <c r="U13317" s="9"/>
    </row>
    <row r="13318" spans="3:21">
      <c r="C13318" s="9"/>
      <c r="F13318" s="9"/>
      <c r="G13318" s="9"/>
      <c r="I13318" s="9"/>
      <c r="L13318" s="9"/>
      <c r="O13318" s="9"/>
      <c r="P13318" s="9"/>
      <c r="R13318" s="9"/>
      <c r="U13318" s="9"/>
    </row>
    <row r="13319" spans="3:21">
      <c r="C13319" s="9"/>
      <c r="F13319" s="9"/>
      <c r="G13319" s="9"/>
      <c r="I13319" s="9"/>
      <c r="L13319" s="9"/>
      <c r="O13319" s="9"/>
      <c r="P13319" s="9"/>
      <c r="R13319" s="9"/>
      <c r="U13319" s="9"/>
    </row>
    <row r="13320" spans="3:21">
      <c r="C13320" s="9"/>
      <c r="F13320" s="9"/>
      <c r="G13320" s="9"/>
      <c r="I13320" s="9"/>
      <c r="L13320" s="9"/>
      <c r="O13320" s="9"/>
      <c r="P13320" s="9"/>
      <c r="R13320" s="9"/>
      <c r="U13320" s="9"/>
    </row>
    <row r="13321" spans="3:21">
      <c r="C13321" s="9"/>
      <c r="F13321" s="9"/>
      <c r="G13321" s="9"/>
      <c r="I13321" s="9"/>
      <c r="L13321" s="9"/>
      <c r="O13321" s="9"/>
      <c r="P13321" s="9"/>
      <c r="R13321" s="9"/>
      <c r="U13321" s="9"/>
    </row>
    <row r="13322" spans="3:21">
      <c r="C13322" s="9"/>
      <c r="F13322" s="9"/>
      <c r="G13322" s="9"/>
      <c r="I13322" s="9"/>
      <c r="L13322" s="9"/>
      <c r="O13322" s="9"/>
      <c r="P13322" s="9"/>
      <c r="R13322" s="9"/>
      <c r="U13322" s="9"/>
    </row>
    <row r="13323" spans="3:21">
      <c r="C13323" s="9"/>
      <c r="F13323" s="9"/>
      <c r="G13323" s="9"/>
      <c r="I13323" s="9"/>
      <c r="L13323" s="9"/>
      <c r="O13323" s="9"/>
      <c r="P13323" s="9"/>
      <c r="R13323" s="9"/>
      <c r="U13323" s="9"/>
    </row>
    <row r="13324" spans="3:21">
      <c r="C13324" s="9"/>
      <c r="F13324" s="9"/>
      <c r="G13324" s="9"/>
      <c r="I13324" s="9"/>
      <c r="L13324" s="9"/>
      <c r="O13324" s="9"/>
      <c r="P13324" s="9"/>
      <c r="R13324" s="9"/>
      <c r="U13324" s="9"/>
    </row>
    <row r="13325" spans="3:21">
      <c r="C13325" s="9"/>
      <c r="F13325" s="9"/>
      <c r="G13325" s="9"/>
      <c r="I13325" s="9"/>
      <c r="L13325" s="9"/>
      <c r="O13325" s="9"/>
      <c r="P13325" s="9"/>
      <c r="R13325" s="9"/>
      <c r="U13325" s="9"/>
    </row>
    <row r="13326" spans="3:21">
      <c r="C13326" s="9"/>
      <c r="F13326" s="9"/>
      <c r="G13326" s="9"/>
      <c r="I13326" s="9"/>
      <c r="L13326" s="9"/>
      <c r="O13326" s="9"/>
      <c r="P13326" s="9"/>
      <c r="R13326" s="9"/>
      <c r="U13326" s="9"/>
    </row>
    <row r="13327" spans="3:21">
      <c r="C13327" s="9"/>
      <c r="F13327" s="9"/>
      <c r="G13327" s="9"/>
      <c r="I13327" s="9"/>
      <c r="L13327" s="9"/>
      <c r="O13327" s="9"/>
      <c r="P13327" s="9"/>
      <c r="R13327" s="9"/>
      <c r="U13327" s="9"/>
    </row>
    <row r="13328" spans="3:21">
      <c r="C13328" s="9"/>
      <c r="F13328" s="9"/>
      <c r="G13328" s="9"/>
      <c r="I13328" s="9"/>
      <c r="L13328" s="9"/>
      <c r="O13328" s="9"/>
      <c r="P13328" s="9"/>
      <c r="R13328" s="9"/>
      <c r="U13328" s="9"/>
    </row>
    <row r="13329" spans="3:21">
      <c r="C13329" s="9"/>
      <c r="F13329" s="9"/>
      <c r="G13329" s="9"/>
      <c r="I13329" s="9"/>
      <c r="L13329" s="9"/>
      <c r="O13329" s="9"/>
      <c r="P13329" s="9"/>
      <c r="R13329" s="9"/>
      <c r="U13329" s="9"/>
    </row>
    <row r="13330" spans="3:21">
      <c r="C13330" s="9"/>
      <c r="F13330" s="9"/>
      <c r="G13330" s="9"/>
      <c r="I13330" s="9"/>
      <c r="L13330" s="9"/>
      <c r="O13330" s="9"/>
      <c r="P13330" s="9"/>
      <c r="R13330" s="9"/>
      <c r="U13330" s="9"/>
    </row>
    <row r="13331" spans="3:21">
      <c r="C13331" s="9"/>
      <c r="F13331" s="9"/>
      <c r="G13331" s="9"/>
      <c r="I13331" s="9"/>
      <c r="L13331" s="9"/>
      <c r="O13331" s="9"/>
      <c r="P13331" s="9"/>
      <c r="R13331" s="9"/>
      <c r="U13331" s="9"/>
    </row>
    <row r="13332" spans="3:21">
      <c r="C13332" s="9"/>
      <c r="F13332" s="9"/>
      <c r="G13332" s="9"/>
      <c r="I13332" s="9"/>
      <c r="L13332" s="9"/>
      <c r="O13332" s="9"/>
      <c r="P13332" s="9"/>
      <c r="R13332" s="9"/>
      <c r="U13332" s="9"/>
    </row>
    <row r="13333" spans="3:21">
      <c r="C13333" s="9"/>
      <c r="F13333" s="9"/>
      <c r="G13333" s="9"/>
      <c r="I13333" s="9"/>
      <c r="L13333" s="9"/>
      <c r="O13333" s="9"/>
      <c r="P13333" s="9"/>
      <c r="R13333" s="9"/>
      <c r="U13333" s="9"/>
    </row>
    <row r="13334" spans="3:21">
      <c r="C13334" s="9"/>
      <c r="F13334" s="9"/>
      <c r="G13334" s="9"/>
      <c r="I13334" s="9"/>
      <c r="L13334" s="9"/>
      <c r="O13334" s="9"/>
      <c r="P13334" s="9"/>
      <c r="R13334" s="9"/>
      <c r="U13334" s="9"/>
    </row>
    <row r="13335" spans="3:21">
      <c r="C13335" s="9"/>
      <c r="F13335" s="9"/>
      <c r="G13335" s="9"/>
      <c r="I13335" s="9"/>
      <c r="L13335" s="9"/>
      <c r="O13335" s="9"/>
      <c r="P13335" s="9"/>
      <c r="R13335" s="9"/>
      <c r="U13335" s="9"/>
    </row>
    <row r="13336" spans="3:21">
      <c r="C13336" s="9"/>
      <c r="F13336" s="9"/>
      <c r="G13336" s="9"/>
      <c r="I13336" s="9"/>
      <c r="L13336" s="9"/>
      <c r="O13336" s="9"/>
      <c r="P13336" s="9"/>
      <c r="R13336" s="9"/>
      <c r="U13336" s="9"/>
    </row>
    <row r="13337" spans="3:21">
      <c r="C13337" s="9"/>
      <c r="F13337" s="9"/>
      <c r="G13337" s="9"/>
      <c r="I13337" s="9"/>
      <c r="L13337" s="9"/>
      <c r="O13337" s="9"/>
      <c r="P13337" s="9"/>
      <c r="R13337" s="9"/>
      <c r="U13337" s="9"/>
    </row>
    <row r="13338" spans="3:21">
      <c r="C13338" s="9"/>
      <c r="F13338" s="9"/>
      <c r="G13338" s="9"/>
      <c r="I13338" s="9"/>
      <c r="L13338" s="9"/>
      <c r="O13338" s="9"/>
      <c r="P13338" s="9"/>
      <c r="R13338" s="9"/>
      <c r="U13338" s="9"/>
    </row>
    <row r="13339" spans="3:21">
      <c r="C13339" s="9"/>
      <c r="F13339" s="9"/>
      <c r="G13339" s="9"/>
      <c r="I13339" s="9"/>
      <c r="L13339" s="9"/>
      <c r="O13339" s="9"/>
      <c r="P13339" s="9"/>
      <c r="R13339" s="9"/>
      <c r="U13339" s="9"/>
    </row>
    <row r="13340" spans="3:21">
      <c r="C13340" s="9"/>
      <c r="F13340" s="9"/>
      <c r="G13340" s="9"/>
      <c r="I13340" s="9"/>
      <c r="L13340" s="9"/>
      <c r="O13340" s="9"/>
      <c r="P13340" s="9"/>
      <c r="R13340" s="9"/>
      <c r="U13340" s="9"/>
    </row>
    <row r="13341" spans="3:21">
      <c r="C13341" s="9"/>
      <c r="F13341" s="9"/>
      <c r="G13341" s="9"/>
      <c r="I13341" s="9"/>
      <c r="L13341" s="9"/>
      <c r="O13341" s="9"/>
      <c r="P13341" s="9"/>
      <c r="R13341" s="9"/>
      <c r="U13341" s="9"/>
    </row>
    <row r="13342" spans="3:21">
      <c r="C13342" s="9"/>
      <c r="F13342" s="9"/>
      <c r="G13342" s="9"/>
      <c r="I13342" s="9"/>
      <c r="L13342" s="9"/>
      <c r="O13342" s="9"/>
      <c r="P13342" s="9"/>
      <c r="R13342" s="9"/>
      <c r="U13342" s="9"/>
    </row>
    <row r="13343" spans="3:21">
      <c r="C13343" s="9"/>
      <c r="F13343" s="9"/>
      <c r="G13343" s="9"/>
      <c r="I13343" s="9"/>
      <c r="L13343" s="9"/>
      <c r="O13343" s="9"/>
      <c r="P13343" s="9"/>
      <c r="R13343" s="9"/>
      <c r="U13343" s="9"/>
    </row>
    <row r="13344" spans="3:21">
      <c r="C13344" s="9"/>
      <c r="F13344" s="9"/>
      <c r="G13344" s="9"/>
      <c r="I13344" s="9"/>
      <c r="L13344" s="9"/>
      <c r="O13344" s="9"/>
      <c r="P13344" s="9"/>
      <c r="R13344" s="9"/>
      <c r="U13344" s="9"/>
    </row>
    <row r="13345" spans="3:21">
      <c r="C13345" s="9"/>
      <c r="F13345" s="9"/>
      <c r="G13345" s="9"/>
      <c r="I13345" s="9"/>
      <c r="L13345" s="9"/>
      <c r="O13345" s="9"/>
      <c r="P13345" s="9"/>
      <c r="R13345" s="9"/>
      <c r="U13345" s="9"/>
    </row>
    <row r="13346" spans="3:21">
      <c r="C13346" s="9"/>
      <c r="F13346" s="9"/>
      <c r="G13346" s="9"/>
      <c r="I13346" s="9"/>
      <c r="L13346" s="9"/>
      <c r="O13346" s="9"/>
      <c r="P13346" s="9"/>
      <c r="R13346" s="9"/>
      <c r="U13346" s="9"/>
    </row>
    <row r="13347" spans="3:21">
      <c r="C13347" s="9"/>
      <c r="F13347" s="9"/>
      <c r="G13347" s="9"/>
      <c r="I13347" s="9"/>
      <c r="L13347" s="9"/>
      <c r="O13347" s="9"/>
      <c r="P13347" s="9"/>
      <c r="R13347" s="9"/>
      <c r="U13347" s="9"/>
    </row>
    <row r="13348" spans="3:21">
      <c r="C13348" s="9"/>
      <c r="F13348" s="9"/>
      <c r="G13348" s="9"/>
      <c r="I13348" s="9"/>
      <c r="L13348" s="9"/>
      <c r="O13348" s="9"/>
      <c r="P13348" s="9"/>
      <c r="R13348" s="9"/>
      <c r="U13348" s="9"/>
    </row>
    <row r="13349" spans="3:21">
      <c r="C13349" s="9"/>
      <c r="F13349" s="9"/>
      <c r="G13349" s="9"/>
      <c r="I13349" s="9"/>
      <c r="L13349" s="9"/>
      <c r="O13349" s="9"/>
      <c r="P13349" s="9"/>
      <c r="R13349" s="9"/>
      <c r="U13349" s="9"/>
    </row>
    <row r="13350" spans="3:21">
      <c r="C13350" s="9"/>
      <c r="F13350" s="9"/>
      <c r="G13350" s="9"/>
      <c r="I13350" s="9"/>
      <c r="L13350" s="9"/>
      <c r="O13350" s="9"/>
      <c r="P13350" s="9"/>
      <c r="R13350" s="9"/>
      <c r="U13350" s="9"/>
    </row>
    <row r="13351" spans="3:21">
      <c r="C13351" s="9"/>
      <c r="F13351" s="9"/>
      <c r="G13351" s="9"/>
      <c r="I13351" s="9"/>
      <c r="L13351" s="9"/>
      <c r="O13351" s="9"/>
      <c r="P13351" s="9"/>
      <c r="R13351" s="9"/>
      <c r="U13351" s="9"/>
    </row>
    <row r="13352" spans="3:21">
      <c r="C13352" s="9"/>
      <c r="F13352" s="9"/>
      <c r="G13352" s="9"/>
      <c r="I13352" s="9"/>
      <c r="L13352" s="9"/>
      <c r="O13352" s="9"/>
      <c r="P13352" s="9"/>
      <c r="R13352" s="9"/>
      <c r="U13352" s="9"/>
    </row>
    <row r="13353" spans="3:21">
      <c r="C13353" s="9"/>
      <c r="F13353" s="9"/>
      <c r="G13353" s="9"/>
      <c r="I13353" s="9"/>
      <c r="L13353" s="9"/>
      <c r="O13353" s="9"/>
      <c r="P13353" s="9"/>
      <c r="R13353" s="9"/>
      <c r="U13353" s="9"/>
    </row>
    <row r="13354" spans="3:21">
      <c r="C13354" s="9"/>
      <c r="F13354" s="9"/>
      <c r="G13354" s="9"/>
      <c r="I13354" s="9"/>
      <c r="L13354" s="9"/>
      <c r="O13354" s="9"/>
      <c r="P13354" s="9"/>
      <c r="R13354" s="9"/>
      <c r="U13354" s="9"/>
    </row>
    <row r="13355" spans="3:21">
      <c r="C13355" s="9"/>
      <c r="F13355" s="9"/>
      <c r="G13355" s="9"/>
      <c r="I13355" s="9"/>
      <c r="L13355" s="9"/>
      <c r="O13355" s="9"/>
      <c r="P13355" s="9"/>
      <c r="R13355" s="9"/>
      <c r="U13355" s="9"/>
    </row>
    <row r="13356" spans="3:21">
      <c r="C13356" s="9"/>
      <c r="F13356" s="9"/>
      <c r="G13356" s="9"/>
      <c r="I13356" s="9"/>
      <c r="L13356" s="9"/>
      <c r="O13356" s="9"/>
      <c r="P13356" s="9"/>
      <c r="R13356" s="9"/>
      <c r="U13356" s="9"/>
    </row>
    <row r="13357" spans="3:21">
      <c r="C13357" s="9"/>
      <c r="F13357" s="9"/>
      <c r="G13357" s="9"/>
      <c r="I13357" s="9"/>
      <c r="L13357" s="9"/>
      <c r="O13357" s="9"/>
      <c r="P13357" s="9"/>
      <c r="R13357" s="9"/>
      <c r="U13357" s="9"/>
    </row>
    <row r="13358" spans="3:21">
      <c r="C13358" s="9"/>
      <c r="F13358" s="9"/>
      <c r="G13358" s="9"/>
      <c r="I13358" s="9"/>
      <c r="L13358" s="9"/>
      <c r="O13358" s="9"/>
      <c r="P13358" s="9"/>
      <c r="R13358" s="9"/>
      <c r="U13358" s="9"/>
    </row>
    <row r="13359" spans="3:21">
      <c r="C13359" s="9"/>
      <c r="F13359" s="9"/>
      <c r="G13359" s="9"/>
      <c r="I13359" s="9"/>
      <c r="L13359" s="9"/>
      <c r="O13359" s="9"/>
      <c r="P13359" s="9"/>
      <c r="R13359" s="9"/>
      <c r="U13359" s="9"/>
    </row>
    <row r="13360" spans="3:21">
      <c r="C13360" s="9"/>
      <c r="F13360" s="9"/>
      <c r="G13360" s="9"/>
      <c r="I13360" s="9"/>
      <c r="L13360" s="9"/>
      <c r="O13360" s="9"/>
      <c r="P13360" s="9"/>
      <c r="R13360" s="9"/>
      <c r="U13360" s="9"/>
    </row>
    <row r="13361" spans="3:21">
      <c r="C13361" s="9"/>
      <c r="F13361" s="9"/>
      <c r="G13361" s="9"/>
      <c r="I13361" s="9"/>
      <c r="L13361" s="9"/>
      <c r="O13361" s="9"/>
      <c r="P13361" s="9"/>
      <c r="R13361" s="9"/>
      <c r="U13361" s="9"/>
    </row>
    <row r="13362" spans="3:21">
      <c r="C13362" s="9"/>
      <c r="F13362" s="9"/>
      <c r="G13362" s="9"/>
      <c r="I13362" s="9"/>
      <c r="L13362" s="9"/>
      <c r="O13362" s="9"/>
      <c r="P13362" s="9"/>
      <c r="R13362" s="9"/>
      <c r="U13362" s="9"/>
    </row>
    <row r="13363" spans="3:21">
      <c r="C13363" s="9"/>
      <c r="F13363" s="9"/>
      <c r="G13363" s="9"/>
      <c r="I13363" s="9"/>
      <c r="L13363" s="9"/>
      <c r="O13363" s="9"/>
      <c r="P13363" s="9"/>
      <c r="R13363" s="9"/>
      <c r="U13363" s="9"/>
    </row>
    <row r="13364" spans="3:21">
      <c r="C13364" s="9"/>
      <c r="F13364" s="9"/>
      <c r="G13364" s="9"/>
      <c r="I13364" s="9"/>
      <c r="L13364" s="9"/>
      <c r="O13364" s="9"/>
      <c r="P13364" s="9"/>
      <c r="R13364" s="9"/>
      <c r="U13364" s="9"/>
    </row>
    <row r="13365" spans="3:21">
      <c r="C13365" s="9"/>
      <c r="F13365" s="9"/>
      <c r="G13365" s="9"/>
      <c r="I13365" s="9"/>
      <c r="L13365" s="9"/>
      <c r="O13365" s="9"/>
      <c r="P13365" s="9"/>
      <c r="R13365" s="9"/>
      <c r="U13365" s="9"/>
    </row>
    <row r="13366" spans="3:21">
      <c r="C13366" s="9"/>
      <c r="F13366" s="9"/>
      <c r="G13366" s="9"/>
      <c r="I13366" s="9"/>
      <c r="L13366" s="9"/>
      <c r="O13366" s="9"/>
      <c r="P13366" s="9"/>
      <c r="R13366" s="9"/>
      <c r="U13366" s="9"/>
    </row>
    <row r="13367" spans="3:21">
      <c r="C13367" s="9"/>
      <c r="F13367" s="9"/>
      <c r="G13367" s="9"/>
      <c r="I13367" s="9"/>
      <c r="L13367" s="9"/>
      <c r="O13367" s="9"/>
      <c r="P13367" s="9"/>
      <c r="R13367" s="9"/>
      <c r="U13367" s="9"/>
    </row>
    <row r="13368" spans="3:21">
      <c r="C13368" s="9"/>
      <c r="F13368" s="9"/>
      <c r="G13368" s="9"/>
      <c r="I13368" s="9"/>
      <c r="L13368" s="9"/>
      <c r="O13368" s="9"/>
      <c r="P13368" s="9"/>
      <c r="R13368" s="9"/>
      <c r="U13368" s="9"/>
    </row>
    <row r="13369" spans="3:21">
      <c r="C13369" s="9"/>
      <c r="F13369" s="9"/>
      <c r="G13369" s="9"/>
      <c r="I13369" s="9"/>
      <c r="L13369" s="9"/>
      <c r="O13369" s="9"/>
      <c r="P13369" s="9"/>
      <c r="R13369" s="9"/>
      <c r="U13369" s="9"/>
    </row>
    <row r="13370" spans="3:21">
      <c r="C13370" s="9"/>
      <c r="F13370" s="9"/>
      <c r="G13370" s="9"/>
      <c r="I13370" s="9"/>
      <c r="L13370" s="9"/>
      <c r="O13370" s="9"/>
      <c r="P13370" s="9"/>
      <c r="R13370" s="9"/>
      <c r="U13370" s="9"/>
    </row>
    <row r="13371" spans="3:21">
      <c r="C13371" s="9"/>
      <c r="F13371" s="9"/>
      <c r="G13371" s="9"/>
      <c r="I13371" s="9"/>
      <c r="L13371" s="9"/>
      <c r="O13371" s="9"/>
      <c r="P13371" s="9"/>
      <c r="R13371" s="9"/>
      <c r="U13371" s="9"/>
    </row>
    <row r="13372" spans="3:21">
      <c r="C13372" s="9"/>
      <c r="F13372" s="9"/>
      <c r="G13372" s="9"/>
      <c r="I13372" s="9"/>
      <c r="L13372" s="9"/>
      <c r="O13372" s="9"/>
      <c r="P13372" s="9"/>
      <c r="R13372" s="9"/>
      <c r="U13372" s="9"/>
    </row>
    <row r="13373" spans="3:21">
      <c r="C13373" s="9"/>
      <c r="F13373" s="9"/>
      <c r="G13373" s="9"/>
      <c r="I13373" s="9"/>
      <c r="L13373" s="9"/>
      <c r="O13373" s="9"/>
      <c r="P13373" s="9"/>
      <c r="R13373" s="9"/>
      <c r="U13373" s="9"/>
    </row>
    <row r="13374" spans="3:21">
      <c r="C13374" s="9"/>
      <c r="F13374" s="9"/>
      <c r="G13374" s="9"/>
      <c r="I13374" s="9"/>
      <c r="L13374" s="9"/>
      <c r="O13374" s="9"/>
      <c r="P13374" s="9"/>
      <c r="R13374" s="9"/>
      <c r="U13374" s="9"/>
    </row>
    <row r="13375" spans="3:21">
      <c r="C13375" s="9"/>
      <c r="F13375" s="9"/>
      <c r="G13375" s="9"/>
      <c r="I13375" s="9"/>
      <c r="L13375" s="9"/>
      <c r="O13375" s="9"/>
      <c r="P13375" s="9"/>
      <c r="R13375" s="9"/>
      <c r="U13375" s="9"/>
    </row>
    <row r="13376" spans="3:21">
      <c r="C13376" s="9"/>
      <c r="F13376" s="9"/>
      <c r="G13376" s="9"/>
      <c r="I13376" s="9"/>
      <c r="L13376" s="9"/>
      <c r="O13376" s="9"/>
      <c r="P13376" s="9"/>
      <c r="R13376" s="9"/>
      <c r="U13376" s="9"/>
    </row>
    <row r="13377" spans="3:21">
      <c r="C13377" s="9"/>
      <c r="F13377" s="9"/>
      <c r="G13377" s="9"/>
      <c r="I13377" s="9"/>
      <c r="L13377" s="9"/>
      <c r="O13377" s="9"/>
      <c r="P13377" s="9"/>
      <c r="R13377" s="9"/>
      <c r="U13377" s="9"/>
    </row>
    <row r="13378" spans="3:21">
      <c r="C13378" s="9"/>
      <c r="F13378" s="9"/>
      <c r="G13378" s="9"/>
      <c r="I13378" s="9"/>
      <c r="L13378" s="9"/>
      <c r="O13378" s="9"/>
      <c r="P13378" s="9"/>
      <c r="R13378" s="9"/>
      <c r="U13378" s="9"/>
    </row>
    <row r="13379" spans="3:21">
      <c r="C13379" s="9"/>
      <c r="F13379" s="9"/>
      <c r="G13379" s="9"/>
      <c r="I13379" s="9"/>
      <c r="L13379" s="9"/>
      <c r="O13379" s="9"/>
      <c r="P13379" s="9"/>
      <c r="R13379" s="9"/>
      <c r="U13379" s="9"/>
    </row>
    <row r="13380" spans="3:21">
      <c r="C13380" s="9"/>
      <c r="F13380" s="9"/>
      <c r="G13380" s="9"/>
      <c r="I13380" s="9"/>
      <c r="L13380" s="9"/>
      <c r="O13380" s="9"/>
      <c r="P13380" s="9"/>
      <c r="R13380" s="9"/>
      <c r="U13380" s="9"/>
    </row>
    <row r="13381" spans="3:21">
      <c r="C13381" s="9"/>
      <c r="F13381" s="9"/>
      <c r="G13381" s="9"/>
      <c r="I13381" s="9"/>
      <c r="L13381" s="9"/>
      <c r="O13381" s="9"/>
      <c r="P13381" s="9"/>
      <c r="R13381" s="9"/>
      <c r="U13381" s="9"/>
    </row>
    <row r="13382" spans="3:21">
      <c r="C13382" s="9"/>
      <c r="F13382" s="9"/>
      <c r="G13382" s="9"/>
      <c r="I13382" s="9"/>
      <c r="L13382" s="9"/>
      <c r="O13382" s="9"/>
      <c r="P13382" s="9"/>
      <c r="R13382" s="9"/>
      <c r="U13382" s="9"/>
    </row>
    <row r="13383" spans="3:21">
      <c r="C13383" s="9"/>
      <c r="F13383" s="9"/>
      <c r="G13383" s="9"/>
      <c r="I13383" s="9"/>
      <c r="L13383" s="9"/>
      <c r="O13383" s="9"/>
      <c r="P13383" s="9"/>
      <c r="R13383" s="9"/>
      <c r="U13383" s="9"/>
    </row>
    <row r="13384" spans="3:21">
      <c r="C13384" s="9"/>
      <c r="F13384" s="9"/>
      <c r="G13384" s="9"/>
      <c r="I13384" s="9"/>
      <c r="L13384" s="9"/>
      <c r="O13384" s="9"/>
      <c r="P13384" s="9"/>
      <c r="R13384" s="9"/>
      <c r="U13384" s="9"/>
    </row>
    <row r="13385" spans="3:21">
      <c r="C13385" s="9"/>
      <c r="F13385" s="9"/>
      <c r="G13385" s="9"/>
      <c r="I13385" s="9"/>
      <c r="L13385" s="9"/>
      <c r="O13385" s="9"/>
      <c r="P13385" s="9"/>
      <c r="R13385" s="9"/>
      <c r="U13385" s="9"/>
    </row>
    <row r="13386" spans="3:21">
      <c r="C13386" s="9"/>
      <c r="F13386" s="9"/>
      <c r="G13386" s="9"/>
      <c r="I13386" s="9"/>
      <c r="L13386" s="9"/>
      <c r="O13386" s="9"/>
      <c r="P13386" s="9"/>
      <c r="R13386" s="9"/>
      <c r="U13386" s="9"/>
    </row>
    <row r="13387" spans="3:21">
      <c r="C13387" s="9"/>
      <c r="F13387" s="9"/>
      <c r="G13387" s="9"/>
      <c r="I13387" s="9"/>
      <c r="L13387" s="9"/>
      <c r="O13387" s="9"/>
      <c r="P13387" s="9"/>
      <c r="R13387" s="9"/>
      <c r="U13387" s="9"/>
    </row>
    <row r="13388" spans="3:21">
      <c r="C13388" s="9"/>
      <c r="F13388" s="9"/>
      <c r="G13388" s="9"/>
      <c r="I13388" s="9"/>
      <c r="L13388" s="9"/>
      <c r="O13388" s="9"/>
      <c r="P13388" s="9"/>
      <c r="R13388" s="9"/>
      <c r="U13388" s="9"/>
    </row>
    <row r="13389" spans="3:21">
      <c r="C13389" s="9"/>
      <c r="F13389" s="9"/>
      <c r="G13389" s="9"/>
      <c r="I13389" s="9"/>
      <c r="L13389" s="9"/>
      <c r="O13389" s="9"/>
      <c r="P13389" s="9"/>
      <c r="R13389" s="9"/>
      <c r="U13389" s="9"/>
    </row>
    <row r="13390" spans="3:21">
      <c r="C13390" s="9"/>
      <c r="F13390" s="9"/>
      <c r="G13390" s="9"/>
      <c r="I13390" s="9"/>
      <c r="L13390" s="9"/>
      <c r="O13390" s="9"/>
      <c r="P13390" s="9"/>
      <c r="R13390" s="9"/>
      <c r="U13390" s="9"/>
    </row>
    <row r="13391" spans="3:21">
      <c r="C13391" s="9"/>
      <c r="F13391" s="9"/>
      <c r="G13391" s="9"/>
      <c r="I13391" s="9"/>
      <c r="L13391" s="9"/>
      <c r="O13391" s="9"/>
      <c r="P13391" s="9"/>
      <c r="R13391" s="9"/>
      <c r="U13391" s="9"/>
    </row>
    <row r="13392" spans="3:21">
      <c r="C13392" s="9"/>
      <c r="F13392" s="9"/>
      <c r="G13392" s="9"/>
      <c r="I13392" s="9"/>
      <c r="L13392" s="9"/>
      <c r="O13392" s="9"/>
      <c r="P13392" s="9"/>
      <c r="R13392" s="9"/>
      <c r="U13392" s="9"/>
    </row>
    <row r="13393" spans="3:21">
      <c r="C13393" s="9"/>
      <c r="F13393" s="9"/>
      <c r="G13393" s="9"/>
      <c r="I13393" s="9"/>
      <c r="L13393" s="9"/>
      <c r="O13393" s="9"/>
      <c r="P13393" s="9"/>
      <c r="R13393" s="9"/>
      <c r="U13393" s="9"/>
    </row>
    <row r="13394" spans="3:21">
      <c r="C13394" s="9"/>
      <c r="F13394" s="9"/>
      <c r="G13394" s="9"/>
      <c r="I13394" s="9"/>
      <c r="L13394" s="9"/>
      <c r="O13394" s="9"/>
      <c r="P13394" s="9"/>
      <c r="R13394" s="9"/>
      <c r="U13394" s="9"/>
    </row>
    <row r="13395" spans="3:21">
      <c r="C13395" s="9"/>
      <c r="F13395" s="9"/>
      <c r="G13395" s="9"/>
      <c r="I13395" s="9"/>
      <c r="L13395" s="9"/>
      <c r="O13395" s="9"/>
      <c r="P13395" s="9"/>
      <c r="R13395" s="9"/>
      <c r="U13395" s="9"/>
    </row>
    <row r="13396" spans="3:21">
      <c r="C13396" s="9"/>
      <c r="F13396" s="9"/>
      <c r="G13396" s="9"/>
      <c r="I13396" s="9"/>
      <c r="L13396" s="9"/>
      <c r="O13396" s="9"/>
      <c r="P13396" s="9"/>
      <c r="R13396" s="9"/>
      <c r="U13396" s="9"/>
    </row>
    <row r="13397" spans="3:21">
      <c r="C13397" s="9"/>
      <c r="F13397" s="9"/>
      <c r="G13397" s="9"/>
      <c r="I13397" s="9"/>
      <c r="L13397" s="9"/>
      <c r="O13397" s="9"/>
      <c r="P13397" s="9"/>
      <c r="R13397" s="9"/>
      <c r="U13397" s="9"/>
    </row>
    <row r="13398" spans="3:21">
      <c r="C13398" s="9"/>
      <c r="F13398" s="9"/>
      <c r="G13398" s="9"/>
      <c r="I13398" s="9"/>
      <c r="L13398" s="9"/>
      <c r="O13398" s="9"/>
      <c r="P13398" s="9"/>
      <c r="R13398" s="9"/>
      <c r="U13398" s="9"/>
    </row>
    <row r="13399" spans="3:21">
      <c r="C13399" s="9"/>
      <c r="F13399" s="9"/>
      <c r="G13399" s="9"/>
      <c r="I13399" s="9"/>
      <c r="L13399" s="9"/>
      <c r="O13399" s="9"/>
      <c r="P13399" s="9"/>
      <c r="R13399" s="9"/>
      <c r="U13399" s="9"/>
    </row>
    <row r="13400" spans="3:21">
      <c r="C13400" s="9"/>
      <c r="F13400" s="9"/>
      <c r="G13400" s="9"/>
      <c r="I13400" s="9"/>
      <c r="L13400" s="9"/>
      <c r="O13400" s="9"/>
      <c r="P13400" s="9"/>
      <c r="R13400" s="9"/>
      <c r="U13400" s="9"/>
    </row>
    <row r="13401" spans="3:21">
      <c r="C13401" s="9"/>
      <c r="F13401" s="9"/>
      <c r="G13401" s="9"/>
      <c r="I13401" s="9"/>
      <c r="L13401" s="9"/>
      <c r="O13401" s="9"/>
      <c r="P13401" s="9"/>
      <c r="R13401" s="9"/>
      <c r="U13401" s="9"/>
    </row>
    <row r="13402" spans="3:21">
      <c r="C13402" s="9"/>
      <c r="F13402" s="9"/>
      <c r="G13402" s="9"/>
      <c r="I13402" s="9"/>
      <c r="L13402" s="9"/>
      <c r="O13402" s="9"/>
      <c r="P13402" s="9"/>
      <c r="R13402" s="9"/>
      <c r="U13402" s="9"/>
    </row>
    <row r="13403" spans="3:21">
      <c r="C13403" s="9"/>
      <c r="F13403" s="9"/>
      <c r="G13403" s="9"/>
      <c r="I13403" s="9"/>
      <c r="L13403" s="9"/>
      <c r="O13403" s="9"/>
      <c r="P13403" s="9"/>
      <c r="R13403" s="9"/>
      <c r="U13403" s="9"/>
    </row>
    <row r="13404" spans="3:21">
      <c r="C13404" s="9"/>
      <c r="F13404" s="9"/>
      <c r="G13404" s="9"/>
      <c r="I13404" s="9"/>
      <c r="L13404" s="9"/>
      <c r="O13404" s="9"/>
      <c r="P13404" s="9"/>
      <c r="R13404" s="9"/>
      <c r="U13404" s="9"/>
    </row>
    <row r="13405" spans="3:21">
      <c r="C13405" s="9"/>
      <c r="F13405" s="9"/>
      <c r="G13405" s="9"/>
      <c r="I13405" s="9"/>
      <c r="L13405" s="9"/>
      <c r="O13405" s="9"/>
      <c r="P13405" s="9"/>
      <c r="R13405" s="9"/>
      <c r="U13405" s="9"/>
    </row>
    <row r="13406" spans="3:21">
      <c r="C13406" s="9"/>
      <c r="F13406" s="9"/>
      <c r="G13406" s="9"/>
      <c r="I13406" s="9"/>
      <c r="L13406" s="9"/>
      <c r="O13406" s="9"/>
      <c r="P13406" s="9"/>
      <c r="R13406" s="9"/>
      <c r="U13406" s="9"/>
    </row>
    <row r="13407" spans="3:21">
      <c r="C13407" s="9"/>
      <c r="F13407" s="9"/>
      <c r="G13407" s="9"/>
      <c r="I13407" s="9"/>
      <c r="L13407" s="9"/>
      <c r="O13407" s="9"/>
      <c r="P13407" s="9"/>
      <c r="R13407" s="9"/>
      <c r="U13407" s="9"/>
    </row>
    <row r="13408" spans="3:21">
      <c r="C13408" s="9"/>
      <c r="F13408" s="9"/>
      <c r="G13408" s="9"/>
      <c r="I13408" s="9"/>
      <c r="L13408" s="9"/>
      <c r="O13408" s="9"/>
      <c r="P13408" s="9"/>
      <c r="R13408" s="9"/>
      <c r="U13408" s="9"/>
    </row>
    <row r="13409" spans="3:21">
      <c r="C13409" s="9"/>
      <c r="F13409" s="9"/>
      <c r="G13409" s="9"/>
      <c r="I13409" s="9"/>
      <c r="L13409" s="9"/>
      <c r="O13409" s="9"/>
      <c r="P13409" s="9"/>
      <c r="R13409" s="9"/>
      <c r="U13409" s="9"/>
    </row>
    <row r="13410" spans="3:21">
      <c r="C13410" s="9"/>
      <c r="F13410" s="9"/>
      <c r="G13410" s="9"/>
      <c r="I13410" s="9"/>
      <c r="L13410" s="9"/>
      <c r="O13410" s="9"/>
      <c r="P13410" s="9"/>
      <c r="R13410" s="9"/>
      <c r="U13410" s="9"/>
    </row>
    <row r="13411" spans="3:21">
      <c r="C13411" s="9"/>
      <c r="F13411" s="9"/>
      <c r="G13411" s="9"/>
      <c r="I13411" s="9"/>
      <c r="L13411" s="9"/>
      <c r="O13411" s="9"/>
      <c r="P13411" s="9"/>
      <c r="R13411" s="9"/>
      <c r="U13411" s="9"/>
    </row>
    <row r="13412" spans="3:21">
      <c r="C13412" s="9"/>
      <c r="F13412" s="9"/>
      <c r="G13412" s="9"/>
      <c r="I13412" s="9"/>
      <c r="L13412" s="9"/>
      <c r="O13412" s="9"/>
      <c r="P13412" s="9"/>
      <c r="R13412" s="9"/>
      <c r="U13412" s="9"/>
    </row>
    <row r="13413" spans="3:21">
      <c r="C13413" s="9"/>
      <c r="F13413" s="9"/>
      <c r="G13413" s="9"/>
      <c r="I13413" s="9"/>
      <c r="L13413" s="9"/>
      <c r="O13413" s="9"/>
      <c r="P13413" s="9"/>
      <c r="R13413" s="9"/>
      <c r="U13413" s="9"/>
    </row>
    <row r="13414" spans="3:21">
      <c r="C13414" s="9"/>
      <c r="F13414" s="9"/>
      <c r="G13414" s="9"/>
      <c r="I13414" s="9"/>
      <c r="L13414" s="9"/>
      <c r="O13414" s="9"/>
      <c r="P13414" s="9"/>
      <c r="R13414" s="9"/>
      <c r="U13414" s="9"/>
    </row>
    <row r="13415" spans="3:21">
      <c r="C13415" s="9"/>
      <c r="F13415" s="9"/>
      <c r="G13415" s="9"/>
      <c r="I13415" s="9"/>
      <c r="L13415" s="9"/>
      <c r="O13415" s="9"/>
      <c r="P13415" s="9"/>
      <c r="R13415" s="9"/>
      <c r="U13415" s="9"/>
    </row>
    <row r="13416" spans="3:21">
      <c r="C13416" s="9"/>
      <c r="F13416" s="9"/>
      <c r="G13416" s="9"/>
      <c r="I13416" s="9"/>
      <c r="L13416" s="9"/>
      <c r="O13416" s="9"/>
      <c r="P13416" s="9"/>
      <c r="R13416" s="9"/>
      <c r="U13416" s="9"/>
    </row>
    <row r="13417" spans="3:21">
      <c r="C13417" s="9"/>
      <c r="F13417" s="9"/>
      <c r="G13417" s="9"/>
      <c r="I13417" s="9"/>
      <c r="L13417" s="9"/>
      <c r="O13417" s="9"/>
      <c r="P13417" s="9"/>
      <c r="R13417" s="9"/>
      <c r="U13417" s="9"/>
    </row>
    <row r="13418" spans="3:21">
      <c r="C13418" s="9"/>
      <c r="F13418" s="9"/>
      <c r="G13418" s="9"/>
      <c r="I13418" s="9"/>
      <c r="L13418" s="9"/>
      <c r="O13418" s="9"/>
      <c r="P13418" s="9"/>
      <c r="R13418" s="9"/>
      <c r="U13418" s="9"/>
    </row>
    <row r="13419" spans="3:21">
      <c r="C13419" s="9"/>
      <c r="F13419" s="9"/>
      <c r="G13419" s="9"/>
      <c r="I13419" s="9"/>
      <c r="L13419" s="9"/>
      <c r="O13419" s="9"/>
      <c r="P13419" s="9"/>
      <c r="R13419" s="9"/>
      <c r="U13419" s="9"/>
    </row>
    <row r="13420" spans="3:21">
      <c r="C13420" s="9"/>
      <c r="F13420" s="9"/>
      <c r="G13420" s="9"/>
      <c r="I13420" s="9"/>
      <c r="L13420" s="9"/>
      <c r="O13420" s="9"/>
      <c r="P13420" s="9"/>
      <c r="R13420" s="9"/>
      <c r="U13420" s="9"/>
    </row>
    <row r="13421" spans="3:21">
      <c r="C13421" s="9"/>
      <c r="F13421" s="9"/>
      <c r="G13421" s="9"/>
      <c r="I13421" s="9"/>
      <c r="L13421" s="9"/>
      <c r="O13421" s="9"/>
      <c r="P13421" s="9"/>
      <c r="R13421" s="9"/>
      <c r="U13421" s="9"/>
    </row>
    <row r="13422" spans="3:21">
      <c r="C13422" s="9"/>
      <c r="F13422" s="9"/>
      <c r="G13422" s="9"/>
      <c r="I13422" s="9"/>
      <c r="L13422" s="9"/>
      <c r="O13422" s="9"/>
      <c r="P13422" s="9"/>
      <c r="R13422" s="9"/>
      <c r="U13422" s="9"/>
    </row>
    <row r="13423" spans="3:21">
      <c r="C13423" s="9"/>
      <c r="F13423" s="9"/>
      <c r="G13423" s="9"/>
      <c r="I13423" s="9"/>
      <c r="L13423" s="9"/>
      <c r="O13423" s="9"/>
      <c r="P13423" s="9"/>
      <c r="R13423" s="9"/>
      <c r="U13423" s="9"/>
    </row>
    <row r="13424" spans="3:21">
      <c r="C13424" s="9"/>
      <c r="F13424" s="9"/>
      <c r="G13424" s="9"/>
      <c r="I13424" s="9"/>
      <c r="L13424" s="9"/>
      <c r="O13424" s="9"/>
      <c r="P13424" s="9"/>
      <c r="R13424" s="9"/>
      <c r="U13424" s="9"/>
    </row>
    <row r="13425" spans="3:21">
      <c r="C13425" s="9"/>
      <c r="F13425" s="9"/>
      <c r="G13425" s="9"/>
      <c r="I13425" s="9"/>
      <c r="L13425" s="9"/>
      <c r="O13425" s="9"/>
      <c r="P13425" s="9"/>
      <c r="R13425" s="9"/>
      <c r="U13425" s="9"/>
    </row>
    <row r="13426" spans="3:21">
      <c r="C13426" s="9"/>
      <c r="F13426" s="9"/>
      <c r="G13426" s="9"/>
      <c r="I13426" s="9"/>
      <c r="L13426" s="9"/>
      <c r="O13426" s="9"/>
      <c r="P13426" s="9"/>
      <c r="R13426" s="9"/>
      <c r="U13426" s="9"/>
    </row>
    <row r="13427" spans="3:21">
      <c r="C13427" s="9"/>
      <c r="F13427" s="9"/>
      <c r="G13427" s="9"/>
      <c r="I13427" s="9"/>
      <c r="L13427" s="9"/>
      <c r="O13427" s="9"/>
      <c r="P13427" s="9"/>
      <c r="R13427" s="9"/>
      <c r="U13427" s="9"/>
    </row>
    <row r="13428" spans="3:21">
      <c r="C13428" s="9"/>
      <c r="F13428" s="9"/>
      <c r="G13428" s="9"/>
      <c r="I13428" s="9"/>
      <c r="L13428" s="9"/>
      <c r="O13428" s="9"/>
      <c r="P13428" s="9"/>
      <c r="R13428" s="9"/>
      <c r="U13428" s="9"/>
    </row>
    <row r="13429" spans="3:21">
      <c r="C13429" s="9"/>
      <c r="F13429" s="9"/>
      <c r="G13429" s="9"/>
      <c r="I13429" s="9"/>
      <c r="L13429" s="9"/>
      <c r="O13429" s="9"/>
      <c r="P13429" s="9"/>
      <c r="R13429" s="9"/>
      <c r="U13429" s="9"/>
    </row>
    <row r="13430" spans="3:21">
      <c r="C13430" s="9"/>
      <c r="F13430" s="9"/>
      <c r="G13430" s="9"/>
      <c r="I13430" s="9"/>
      <c r="L13430" s="9"/>
      <c r="O13430" s="9"/>
      <c r="P13430" s="9"/>
      <c r="R13430" s="9"/>
      <c r="U13430" s="9"/>
    </row>
    <row r="13431" spans="3:21">
      <c r="C13431" s="9"/>
      <c r="F13431" s="9"/>
      <c r="G13431" s="9"/>
      <c r="I13431" s="9"/>
      <c r="L13431" s="9"/>
      <c r="O13431" s="9"/>
      <c r="P13431" s="9"/>
      <c r="R13431" s="9"/>
      <c r="U13431" s="9"/>
    </row>
    <row r="13432" spans="3:21">
      <c r="C13432" s="9"/>
      <c r="F13432" s="9"/>
      <c r="G13432" s="9"/>
      <c r="I13432" s="9"/>
      <c r="L13432" s="9"/>
      <c r="O13432" s="9"/>
      <c r="P13432" s="9"/>
      <c r="R13432" s="9"/>
      <c r="U13432" s="9"/>
    </row>
    <row r="13433" spans="3:21">
      <c r="C13433" s="9"/>
      <c r="F13433" s="9"/>
      <c r="G13433" s="9"/>
      <c r="I13433" s="9"/>
      <c r="L13433" s="9"/>
      <c r="O13433" s="9"/>
      <c r="P13433" s="9"/>
      <c r="R13433" s="9"/>
      <c r="U13433" s="9"/>
    </row>
    <row r="13434" spans="3:21">
      <c r="C13434" s="9"/>
      <c r="F13434" s="9"/>
      <c r="G13434" s="9"/>
      <c r="I13434" s="9"/>
      <c r="L13434" s="9"/>
      <c r="O13434" s="9"/>
      <c r="P13434" s="9"/>
      <c r="R13434" s="9"/>
      <c r="U13434" s="9"/>
    </row>
    <row r="13435" spans="3:21">
      <c r="C13435" s="9"/>
      <c r="F13435" s="9"/>
      <c r="G13435" s="9"/>
      <c r="I13435" s="9"/>
      <c r="L13435" s="9"/>
      <c r="O13435" s="9"/>
      <c r="P13435" s="9"/>
      <c r="R13435" s="9"/>
      <c r="U13435" s="9"/>
    </row>
    <row r="13436" spans="3:21">
      <c r="C13436" s="9"/>
      <c r="F13436" s="9"/>
      <c r="G13436" s="9"/>
      <c r="I13436" s="9"/>
      <c r="L13436" s="9"/>
      <c r="O13436" s="9"/>
      <c r="P13436" s="9"/>
      <c r="R13436" s="9"/>
      <c r="U13436" s="9"/>
    </row>
    <row r="13437" spans="3:21">
      <c r="C13437" s="9"/>
      <c r="F13437" s="9"/>
      <c r="G13437" s="9"/>
      <c r="I13437" s="9"/>
      <c r="L13437" s="9"/>
      <c r="O13437" s="9"/>
      <c r="P13437" s="9"/>
      <c r="R13437" s="9"/>
      <c r="U13437" s="9"/>
    </row>
    <row r="13438" spans="3:21">
      <c r="C13438" s="9"/>
      <c r="F13438" s="9"/>
      <c r="G13438" s="9"/>
      <c r="I13438" s="9"/>
      <c r="L13438" s="9"/>
      <c r="O13438" s="9"/>
      <c r="P13438" s="9"/>
      <c r="R13438" s="9"/>
      <c r="U13438" s="9"/>
    </row>
    <row r="13439" spans="3:21">
      <c r="C13439" s="9"/>
      <c r="F13439" s="9"/>
      <c r="G13439" s="9"/>
      <c r="I13439" s="9"/>
      <c r="L13439" s="9"/>
      <c r="O13439" s="9"/>
      <c r="P13439" s="9"/>
      <c r="R13439" s="9"/>
      <c r="U13439" s="9"/>
    </row>
    <row r="13440" spans="3:21">
      <c r="C13440" s="9"/>
      <c r="F13440" s="9"/>
      <c r="G13440" s="9"/>
      <c r="I13440" s="9"/>
      <c r="L13440" s="9"/>
      <c r="O13440" s="9"/>
      <c r="P13440" s="9"/>
      <c r="R13440" s="9"/>
      <c r="U13440" s="9"/>
    </row>
    <row r="13441" spans="3:21">
      <c r="C13441" s="9"/>
      <c r="F13441" s="9"/>
      <c r="G13441" s="9"/>
      <c r="I13441" s="9"/>
      <c r="L13441" s="9"/>
      <c r="O13441" s="9"/>
      <c r="P13441" s="9"/>
      <c r="R13441" s="9"/>
      <c r="U13441" s="9"/>
    </row>
    <row r="13442" spans="3:21">
      <c r="C13442" s="9"/>
      <c r="F13442" s="9"/>
      <c r="G13442" s="9"/>
      <c r="I13442" s="9"/>
      <c r="L13442" s="9"/>
      <c r="O13442" s="9"/>
      <c r="P13442" s="9"/>
      <c r="R13442" s="9"/>
      <c r="U13442" s="9"/>
    </row>
    <row r="13443" spans="3:21">
      <c r="C13443" s="9"/>
      <c r="F13443" s="9"/>
      <c r="G13443" s="9"/>
      <c r="I13443" s="9"/>
      <c r="L13443" s="9"/>
      <c r="O13443" s="9"/>
      <c r="P13443" s="9"/>
      <c r="R13443" s="9"/>
      <c r="U13443" s="9"/>
    </row>
    <row r="13444" spans="3:21">
      <c r="C13444" s="9"/>
      <c r="F13444" s="9"/>
      <c r="G13444" s="9"/>
      <c r="I13444" s="9"/>
      <c r="L13444" s="9"/>
      <c r="O13444" s="9"/>
      <c r="P13444" s="9"/>
      <c r="R13444" s="9"/>
      <c r="U13444" s="9"/>
    </row>
    <row r="13445" spans="3:21">
      <c r="C13445" s="9"/>
      <c r="F13445" s="9"/>
      <c r="G13445" s="9"/>
      <c r="I13445" s="9"/>
      <c r="L13445" s="9"/>
      <c r="O13445" s="9"/>
      <c r="P13445" s="9"/>
      <c r="R13445" s="9"/>
      <c r="U13445" s="9"/>
    </row>
    <row r="13446" spans="3:21">
      <c r="C13446" s="9"/>
      <c r="F13446" s="9"/>
      <c r="G13446" s="9"/>
      <c r="I13446" s="9"/>
      <c r="L13446" s="9"/>
      <c r="O13446" s="9"/>
      <c r="P13446" s="9"/>
      <c r="R13446" s="9"/>
      <c r="U13446" s="9"/>
    </row>
    <row r="13447" spans="3:21">
      <c r="C13447" s="9"/>
      <c r="F13447" s="9"/>
      <c r="G13447" s="9"/>
      <c r="I13447" s="9"/>
      <c r="L13447" s="9"/>
      <c r="O13447" s="9"/>
      <c r="P13447" s="9"/>
      <c r="R13447" s="9"/>
      <c r="U13447" s="9"/>
    </row>
    <row r="13448" spans="3:21">
      <c r="C13448" s="9"/>
      <c r="F13448" s="9"/>
      <c r="G13448" s="9"/>
      <c r="I13448" s="9"/>
      <c r="L13448" s="9"/>
      <c r="O13448" s="9"/>
      <c r="P13448" s="9"/>
      <c r="R13448" s="9"/>
      <c r="U13448" s="9"/>
    </row>
    <row r="13449" spans="3:21">
      <c r="C13449" s="9"/>
      <c r="F13449" s="9"/>
      <c r="G13449" s="9"/>
      <c r="I13449" s="9"/>
      <c r="L13449" s="9"/>
      <c r="O13449" s="9"/>
      <c r="P13449" s="9"/>
      <c r="R13449" s="9"/>
      <c r="U13449" s="9"/>
    </row>
    <row r="13450" spans="3:21">
      <c r="C13450" s="9"/>
      <c r="F13450" s="9"/>
      <c r="G13450" s="9"/>
      <c r="I13450" s="9"/>
      <c r="L13450" s="9"/>
      <c r="O13450" s="9"/>
      <c r="P13450" s="9"/>
      <c r="R13450" s="9"/>
      <c r="U13450" s="9"/>
    </row>
    <row r="13451" spans="3:21">
      <c r="C13451" s="9"/>
      <c r="F13451" s="9"/>
      <c r="G13451" s="9"/>
      <c r="I13451" s="9"/>
      <c r="L13451" s="9"/>
      <c r="O13451" s="9"/>
      <c r="P13451" s="9"/>
      <c r="R13451" s="9"/>
      <c r="U13451" s="9"/>
    </row>
    <row r="13452" spans="3:21">
      <c r="C13452" s="9"/>
      <c r="F13452" s="9"/>
      <c r="G13452" s="9"/>
      <c r="I13452" s="9"/>
      <c r="L13452" s="9"/>
      <c r="O13452" s="9"/>
      <c r="P13452" s="9"/>
      <c r="R13452" s="9"/>
      <c r="U13452" s="9"/>
    </row>
    <row r="13453" spans="3:21">
      <c r="C13453" s="9"/>
      <c r="F13453" s="9"/>
      <c r="G13453" s="9"/>
      <c r="I13453" s="9"/>
      <c r="L13453" s="9"/>
      <c r="O13453" s="9"/>
      <c r="P13453" s="9"/>
      <c r="R13453" s="9"/>
      <c r="U13453" s="9"/>
    </row>
    <row r="13454" spans="3:21">
      <c r="C13454" s="9"/>
      <c r="F13454" s="9"/>
      <c r="G13454" s="9"/>
      <c r="I13454" s="9"/>
      <c r="L13454" s="9"/>
      <c r="O13454" s="9"/>
      <c r="P13454" s="9"/>
      <c r="R13454" s="9"/>
      <c r="U13454" s="9"/>
    </row>
    <row r="13455" spans="3:21">
      <c r="C13455" s="9"/>
      <c r="F13455" s="9"/>
      <c r="G13455" s="9"/>
      <c r="I13455" s="9"/>
      <c r="L13455" s="9"/>
      <c r="O13455" s="9"/>
      <c r="P13455" s="9"/>
      <c r="R13455" s="9"/>
      <c r="U13455" s="9"/>
    </row>
    <row r="13456" spans="3:21">
      <c r="C13456" s="9"/>
      <c r="F13456" s="9"/>
      <c r="G13456" s="9"/>
      <c r="I13456" s="9"/>
      <c r="L13456" s="9"/>
      <c r="O13456" s="9"/>
      <c r="P13456" s="9"/>
      <c r="R13456" s="9"/>
      <c r="U13456" s="9"/>
    </row>
    <row r="13457" spans="3:21">
      <c r="C13457" s="9"/>
      <c r="F13457" s="9"/>
      <c r="G13457" s="9"/>
      <c r="I13457" s="9"/>
      <c r="L13457" s="9"/>
      <c r="O13457" s="9"/>
      <c r="P13457" s="9"/>
      <c r="R13457" s="9"/>
      <c r="U13457" s="9"/>
    </row>
    <row r="13458" spans="3:21">
      <c r="C13458" s="9"/>
      <c r="F13458" s="9"/>
      <c r="G13458" s="9"/>
      <c r="I13458" s="9"/>
      <c r="L13458" s="9"/>
      <c r="O13458" s="9"/>
      <c r="P13458" s="9"/>
      <c r="R13458" s="9"/>
      <c r="U13458" s="9"/>
    </row>
    <row r="13459" spans="3:21">
      <c r="C13459" s="9"/>
      <c r="F13459" s="9"/>
      <c r="G13459" s="9"/>
      <c r="I13459" s="9"/>
      <c r="L13459" s="9"/>
      <c r="O13459" s="9"/>
      <c r="P13459" s="9"/>
      <c r="R13459" s="9"/>
      <c r="U13459" s="9"/>
    </row>
    <row r="13460" spans="3:21">
      <c r="C13460" s="9"/>
      <c r="F13460" s="9"/>
      <c r="G13460" s="9"/>
      <c r="I13460" s="9"/>
      <c r="L13460" s="9"/>
      <c r="O13460" s="9"/>
      <c r="P13460" s="9"/>
      <c r="R13460" s="9"/>
      <c r="U13460" s="9"/>
    </row>
    <row r="13461" spans="3:21">
      <c r="C13461" s="9"/>
      <c r="F13461" s="9"/>
      <c r="G13461" s="9"/>
      <c r="I13461" s="9"/>
      <c r="L13461" s="9"/>
      <c r="O13461" s="9"/>
      <c r="P13461" s="9"/>
      <c r="R13461" s="9"/>
      <c r="U13461" s="9"/>
    </row>
    <row r="13462" spans="3:21">
      <c r="C13462" s="9"/>
      <c r="F13462" s="9"/>
      <c r="G13462" s="9"/>
      <c r="I13462" s="9"/>
      <c r="L13462" s="9"/>
      <c r="O13462" s="9"/>
      <c r="P13462" s="9"/>
      <c r="R13462" s="9"/>
      <c r="U13462" s="9"/>
    </row>
    <row r="13463" spans="3:21">
      <c r="C13463" s="9"/>
      <c r="F13463" s="9"/>
      <c r="G13463" s="9"/>
      <c r="I13463" s="9"/>
      <c r="L13463" s="9"/>
      <c r="O13463" s="9"/>
      <c r="P13463" s="9"/>
      <c r="R13463" s="9"/>
      <c r="U13463" s="9"/>
    </row>
    <row r="13464" spans="3:21">
      <c r="C13464" s="9"/>
      <c r="F13464" s="9"/>
      <c r="G13464" s="9"/>
      <c r="I13464" s="9"/>
      <c r="L13464" s="9"/>
      <c r="O13464" s="9"/>
      <c r="P13464" s="9"/>
      <c r="R13464" s="9"/>
      <c r="U13464" s="9"/>
    </row>
    <row r="13465" spans="3:21">
      <c r="C13465" s="9"/>
      <c r="F13465" s="9"/>
      <c r="G13465" s="9"/>
      <c r="I13465" s="9"/>
      <c r="L13465" s="9"/>
      <c r="O13465" s="9"/>
      <c r="P13465" s="9"/>
      <c r="R13465" s="9"/>
      <c r="U13465" s="9"/>
    </row>
    <row r="13466" spans="3:21">
      <c r="C13466" s="9"/>
      <c r="F13466" s="9"/>
      <c r="G13466" s="9"/>
      <c r="I13466" s="9"/>
      <c r="L13466" s="9"/>
      <c r="O13466" s="9"/>
      <c r="P13466" s="9"/>
      <c r="R13466" s="9"/>
      <c r="U13466" s="9"/>
    </row>
    <row r="13467" spans="3:21">
      <c r="C13467" s="9"/>
      <c r="F13467" s="9"/>
      <c r="G13467" s="9"/>
      <c r="I13467" s="9"/>
      <c r="L13467" s="9"/>
      <c r="O13467" s="9"/>
      <c r="P13467" s="9"/>
      <c r="R13467" s="9"/>
      <c r="U13467" s="9"/>
    </row>
    <row r="13468" spans="3:21">
      <c r="C13468" s="9"/>
      <c r="F13468" s="9"/>
      <c r="G13468" s="9"/>
      <c r="I13468" s="9"/>
      <c r="L13468" s="9"/>
      <c r="O13468" s="9"/>
      <c r="P13468" s="9"/>
      <c r="R13468" s="9"/>
      <c r="U13468" s="9"/>
    </row>
    <row r="13469" spans="3:21">
      <c r="C13469" s="9"/>
      <c r="F13469" s="9"/>
      <c r="G13469" s="9"/>
      <c r="I13469" s="9"/>
      <c r="L13469" s="9"/>
      <c r="O13469" s="9"/>
      <c r="P13469" s="9"/>
      <c r="R13469" s="9"/>
      <c r="U13469" s="9"/>
    </row>
    <row r="13470" spans="3:21">
      <c r="C13470" s="9"/>
      <c r="F13470" s="9"/>
      <c r="G13470" s="9"/>
      <c r="I13470" s="9"/>
      <c r="L13470" s="9"/>
      <c r="O13470" s="9"/>
      <c r="P13470" s="9"/>
      <c r="R13470" s="9"/>
      <c r="U13470" s="9"/>
    </row>
    <row r="13471" spans="3:21">
      <c r="C13471" s="9"/>
      <c r="F13471" s="9"/>
      <c r="G13471" s="9"/>
      <c r="I13471" s="9"/>
      <c r="L13471" s="9"/>
      <c r="O13471" s="9"/>
      <c r="P13471" s="9"/>
      <c r="R13471" s="9"/>
      <c r="U13471" s="9"/>
    </row>
    <row r="13472" spans="3:21">
      <c r="C13472" s="9"/>
      <c r="F13472" s="9"/>
      <c r="G13472" s="9"/>
      <c r="I13472" s="9"/>
      <c r="L13472" s="9"/>
      <c r="O13472" s="9"/>
      <c r="P13472" s="9"/>
      <c r="R13472" s="9"/>
      <c r="U13472" s="9"/>
    </row>
    <row r="13473" spans="3:21">
      <c r="C13473" s="9"/>
      <c r="F13473" s="9"/>
      <c r="G13473" s="9"/>
      <c r="I13473" s="9"/>
      <c r="L13473" s="9"/>
      <c r="O13473" s="9"/>
      <c r="P13473" s="9"/>
      <c r="R13473" s="9"/>
      <c r="U13473" s="9"/>
    </row>
    <row r="13474" spans="3:21">
      <c r="C13474" s="9"/>
      <c r="F13474" s="9"/>
      <c r="G13474" s="9"/>
      <c r="I13474" s="9"/>
      <c r="L13474" s="9"/>
      <c r="O13474" s="9"/>
      <c r="P13474" s="9"/>
      <c r="R13474" s="9"/>
      <c r="U13474" s="9"/>
    </row>
    <row r="13475" spans="3:21">
      <c r="C13475" s="9"/>
      <c r="F13475" s="9"/>
      <c r="G13475" s="9"/>
      <c r="I13475" s="9"/>
      <c r="L13475" s="9"/>
      <c r="O13475" s="9"/>
      <c r="P13475" s="9"/>
      <c r="R13475" s="9"/>
      <c r="U13475" s="9"/>
    </row>
    <row r="13476" spans="3:21">
      <c r="C13476" s="9"/>
      <c r="F13476" s="9"/>
      <c r="G13476" s="9"/>
      <c r="I13476" s="9"/>
      <c r="L13476" s="9"/>
      <c r="O13476" s="9"/>
      <c r="P13476" s="9"/>
      <c r="R13476" s="9"/>
      <c r="U13476" s="9"/>
    </row>
    <row r="13477" spans="3:21">
      <c r="C13477" s="9"/>
      <c r="F13477" s="9"/>
      <c r="G13477" s="9"/>
      <c r="I13477" s="9"/>
      <c r="L13477" s="9"/>
      <c r="O13477" s="9"/>
      <c r="P13477" s="9"/>
      <c r="R13477" s="9"/>
      <c r="U13477" s="9"/>
    </row>
    <row r="13478" spans="3:21">
      <c r="C13478" s="9"/>
      <c r="F13478" s="9"/>
      <c r="G13478" s="9"/>
      <c r="I13478" s="9"/>
      <c r="L13478" s="9"/>
      <c r="O13478" s="9"/>
      <c r="P13478" s="9"/>
      <c r="R13478" s="9"/>
      <c r="U13478" s="9"/>
    </row>
    <row r="13479" spans="3:21">
      <c r="C13479" s="9"/>
      <c r="F13479" s="9"/>
      <c r="G13479" s="9"/>
      <c r="I13479" s="9"/>
      <c r="L13479" s="9"/>
      <c r="O13479" s="9"/>
      <c r="P13479" s="9"/>
      <c r="R13479" s="9"/>
      <c r="U13479" s="9"/>
    </row>
    <row r="13480" spans="3:21">
      <c r="C13480" s="9"/>
      <c r="F13480" s="9"/>
      <c r="G13480" s="9"/>
      <c r="I13480" s="9"/>
      <c r="L13480" s="9"/>
      <c r="O13480" s="9"/>
      <c r="P13480" s="9"/>
      <c r="R13480" s="9"/>
      <c r="U13480" s="9"/>
    </row>
    <row r="13481" spans="3:21">
      <c r="C13481" s="9"/>
      <c r="F13481" s="9"/>
      <c r="G13481" s="9"/>
      <c r="I13481" s="9"/>
      <c r="L13481" s="9"/>
      <c r="O13481" s="9"/>
      <c r="P13481" s="9"/>
      <c r="R13481" s="9"/>
      <c r="U13481" s="9"/>
    </row>
    <row r="13482" spans="3:21">
      <c r="C13482" s="9"/>
      <c r="F13482" s="9"/>
      <c r="G13482" s="9"/>
      <c r="I13482" s="9"/>
      <c r="L13482" s="9"/>
      <c r="O13482" s="9"/>
      <c r="P13482" s="9"/>
      <c r="R13482" s="9"/>
      <c r="U13482" s="9"/>
    </row>
    <row r="13483" spans="3:21">
      <c r="C13483" s="9"/>
      <c r="F13483" s="9"/>
      <c r="G13483" s="9"/>
      <c r="I13483" s="9"/>
      <c r="L13483" s="9"/>
      <c r="O13483" s="9"/>
      <c r="P13483" s="9"/>
      <c r="R13483" s="9"/>
      <c r="U13483" s="9"/>
    </row>
    <row r="13484" spans="3:21">
      <c r="C13484" s="9"/>
      <c r="F13484" s="9"/>
      <c r="G13484" s="9"/>
      <c r="I13484" s="9"/>
      <c r="L13484" s="9"/>
      <c r="O13484" s="9"/>
      <c r="P13484" s="9"/>
      <c r="R13484" s="9"/>
      <c r="U13484" s="9"/>
    </row>
    <row r="13485" spans="3:21">
      <c r="C13485" s="9"/>
      <c r="F13485" s="9"/>
      <c r="G13485" s="9"/>
      <c r="I13485" s="9"/>
      <c r="L13485" s="9"/>
      <c r="O13485" s="9"/>
      <c r="P13485" s="9"/>
      <c r="R13485" s="9"/>
      <c r="U13485" s="9"/>
    </row>
    <row r="13486" spans="3:21">
      <c r="C13486" s="9"/>
      <c r="F13486" s="9"/>
      <c r="G13486" s="9"/>
      <c r="I13486" s="9"/>
      <c r="L13486" s="9"/>
      <c r="O13486" s="9"/>
      <c r="P13486" s="9"/>
      <c r="R13486" s="9"/>
      <c r="U13486" s="9"/>
    </row>
    <row r="13487" spans="3:21">
      <c r="C13487" s="9"/>
      <c r="F13487" s="9"/>
      <c r="G13487" s="9"/>
      <c r="I13487" s="9"/>
      <c r="L13487" s="9"/>
      <c r="O13487" s="9"/>
      <c r="P13487" s="9"/>
      <c r="R13487" s="9"/>
      <c r="U13487" s="9"/>
    </row>
    <row r="13488" spans="3:21">
      <c r="C13488" s="9"/>
      <c r="F13488" s="9"/>
      <c r="G13488" s="9"/>
      <c r="I13488" s="9"/>
      <c r="L13488" s="9"/>
      <c r="O13488" s="9"/>
      <c r="P13488" s="9"/>
      <c r="R13488" s="9"/>
      <c r="U13488" s="9"/>
    </row>
    <row r="13489" spans="3:21">
      <c r="C13489" s="9"/>
      <c r="F13489" s="9"/>
      <c r="G13489" s="9"/>
      <c r="I13489" s="9"/>
      <c r="L13489" s="9"/>
      <c r="O13489" s="9"/>
      <c r="P13489" s="9"/>
      <c r="R13489" s="9"/>
      <c r="U13489" s="9"/>
    </row>
    <row r="13490" spans="3:21">
      <c r="C13490" s="9"/>
      <c r="F13490" s="9"/>
      <c r="G13490" s="9"/>
      <c r="I13490" s="9"/>
      <c r="L13490" s="9"/>
      <c r="O13490" s="9"/>
      <c r="P13490" s="9"/>
      <c r="R13490" s="9"/>
      <c r="U13490" s="9"/>
    </row>
    <row r="13491" spans="3:21">
      <c r="C13491" s="9"/>
      <c r="F13491" s="9"/>
      <c r="G13491" s="9"/>
      <c r="I13491" s="9"/>
      <c r="L13491" s="9"/>
      <c r="O13491" s="9"/>
      <c r="P13491" s="9"/>
      <c r="R13491" s="9"/>
      <c r="U13491" s="9"/>
    </row>
    <row r="13492" spans="3:21">
      <c r="C13492" s="9"/>
      <c r="F13492" s="9"/>
      <c r="G13492" s="9"/>
      <c r="I13492" s="9"/>
      <c r="L13492" s="9"/>
      <c r="O13492" s="9"/>
      <c r="P13492" s="9"/>
      <c r="R13492" s="9"/>
      <c r="U13492" s="9"/>
    </row>
    <row r="13493" spans="3:21">
      <c r="C13493" s="9"/>
      <c r="F13493" s="9"/>
      <c r="G13493" s="9"/>
      <c r="I13493" s="9"/>
      <c r="L13493" s="9"/>
      <c r="O13493" s="9"/>
      <c r="P13493" s="9"/>
      <c r="R13493" s="9"/>
      <c r="U13493" s="9"/>
    </row>
    <row r="13494" spans="3:21">
      <c r="C13494" s="9"/>
      <c r="F13494" s="9"/>
      <c r="G13494" s="9"/>
      <c r="I13494" s="9"/>
      <c r="L13494" s="9"/>
      <c r="O13494" s="9"/>
      <c r="P13494" s="9"/>
      <c r="R13494" s="9"/>
      <c r="U13494" s="9"/>
    </row>
    <row r="13495" spans="3:21">
      <c r="C13495" s="9"/>
      <c r="F13495" s="9"/>
      <c r="G13495" s="9"/>
      <c r="I13495" s="9"/>
      <c r="L13495" s="9"/>
      <c r="O13495" s="9"/>
      <c r="P13495" s="9"/>
      <c r="R13495" s="9"/>
      <c r="U13495" s="9"/>
    </row>
    <row r="13496" spans="3:21">
      <c r="C13496" s="9"/>
      <c r="F13496" s="9"/>
      <c r="G13496" s="9"/>
      <c r="I13496" s="9"/>
      <c r="L13496" s="9"/>
      <c r="O13496" s="9"/>
      <c r="P13496" s="9"/>
      <c r="R13496" s="9"/>
      <c r="U13496" s="9"/>
    </row>
    <row r="13497" spans="3:21">
      <c r="C13497" s="9"/>
      <c r="F13497" s="9"/>
      <c r="G13497" s="9"/>
      <c r="I13497" s="9"/>
      <c r="L13497" s="9"/>
      <c r="O13497" s="9"/>
      <c r="P13497" s="9"/>
      <c r="R13497" s="9"/>
      <c r="U13497" s="9"/>
    </row>
    <row r="13498" spans="3:21">
      <c r="C13498" s="9"/>
      <c r="F13498" s="9"/>
      <c r="G13498" s="9"/>
      <c r="I13498" s="9"/>
      <c r="L13498" s="9"/>
      <c r="O13498" s="9"/>
      <c r="P13498" s="9"/>
      <c r="R13498" s="9"/>
      <c r="U13498" s="9"/>
    </row>
    <row r="13499" spans="3:21">
      <c r="C13499" s="9"/>
      <c r="F13499" s="9"/>
      <c r="G13499" s="9"/>
      <c r="I13499" s="9"/>
      <c r="L13499" s="9"/>
      <c r="O13499" s="9"/>
      <c r="P13499" s="9"/>
      <c r="R13499" s="9"/>
      <c r="U13499" s="9"/>
    </row>
    <row r="13500" spans="3:21">
      <c r="C13500" s="9"/>
      <c r="F13500" s="9"/>
      <c r="G13500" s="9"/>
      <c r="I13500" s="9"/>
      <c r="L13500" s="9"/>
      <c r="O13500" s="9"/>
      <c r="P13500" s="9"/>
      <c r="R13500" s="9"/>
      <c r="U13500" s="9"/>
    </row>
    <row r="13501" spans="3:21">
      <c r="C13501" s="9"/>
      <c r="F13501" s="9"/>
      <c r="G13501" s="9"/>
      <c r="I13501" s="9"/>
      <c r="L13501" s="9"/>
      <c r="O13501" s="9"/>
      <c r="P13501" s="9"/>
      <c r="R13501" s="9"/>
      <c r="U13501" s="9"/>
    </row>
    <row r="13502" spans="3:21">
      <c r="C13502" s="9"/>
      <c r="F13502" s="9"/>
      <c r="G13502" s="9"/>
      <c r="I13502" s="9"/>
      <c r="L13502" s="9"/>
      <c r="O13502" s="9"/>
      <c r="P13502" s="9"/>
      <c r="R13502" s="9"/>
      <c r="U13502" s="9"/>
    </row>
    <row r="13503" spans="3:21">
      <c r="C13503" s="9"/>
      <c r="F13503" s="9"/>
      <c r="G13503" s="9"/>
      <c r="I13503" s="9"/>
      <c r="L13503" s="9"/>
      <c r="O13503" s="9"/>
      <c r="P13503" s="9"/>
      <c r="R13503" s="9"/>
      <c r="U13503" s="9"/>
    </row>
    <row r="13504" spans="3:21">
      <c r="C13504" s="9"/>
      <c r="F13504" s="9"/>
      <c r="G13504" s="9"/>
      <c r="I13504" s="9"/>
      <c r="L13504" s="9"/>
      <c r="O13504" s="9"/>
      <c r="P13504" s="9"/>
      <c r="R13504" s="9"/>
      <c r="U13504" s="9"/>
    </row>
    <row r="13505" spans="3:21">
      <c r="C13505" s="9"/>
      <c r="F13505" s="9"/>
      <c r="G13505" s="9"/>
      <c r="I13505" s="9"/>
      <c r="L13505" s="9"/>
      <c r="O13505" s="9"/>
      <c r="P13505" s="9"/>
      <c r="R13505" s="9"/>
      <c r="U13505" s="9"/>
    </row>
    <row r="13506" spans="3:21">
      <c r="C13506" s="9"/>
      <c r="F13506" s="9"/>
      <c r="G13506" s="9"/>
      <c r="I13506" s="9"/>
      <c r="L13506" s="9"/>
      <c r="O13506" s="9"/>
      <c r="P13506" s="9"/>
      <c r="R13506" s="9"/>
      <c r="U13506" s="9"/>
    </row>
    <row r="13507" spans="3:21">
      <c r="C13507" s="9"/>
      <c r="F13507" s="9"/>
      <c r="G13507" s="9"/>
      <c r="I13507" s="9"/>
      <c r="L13507" s="9"/>
      <c r="O13507" s="9"/>
      <c r="P13507" s="9"/>
      <c r="R13507" s="9"/>
      <c r="U13507" s="9"/>
    </row>
    <row r="13508" spans="3:21">
      <c r="C13508" s="9"/>
      <c r="F13508" s="9"/>
      <c r="G13508" s="9"/>
      <c r="I13508" s="9"/>
      <c r="L13508" s="9"/>
      <c r="O13508" s="9"/>
      <c r="P13508" s="9"/>
      <c r="R13508" s="9"/>
      <c r="U13508" s="9"/>
    </row>
    <row r="13509" spans="3:21">
      <c r="C13509" s="9"/>
      <c r="F13509" s="9"/>
      <c r="G13509" s="9"/>
      <c r="I13509" s="9"/>
      <c r="L13509" s="9"/>
      <c r="O13509" s="9"/>
      <c r="P13509" s="9"/>
      <c r="R13509" s="9"/>
      <c r="U13509" s="9"/>
    </row>
    <row r="13510" spans="3:21">
      <c r="C13510" s="9"/>
      <c r="F13510" s="9"/>
      <c r="G13510" s="9"/>
      <c r="I13510" s="9"/>
      <c r="L13510" s="9"/>
      <c r="O13510" s="9"/>
      <c r="P13510" s="9"/>
      <c r="R13510" s="9"/>
      <c r="U13510" s="9"/>
    </row>
    <row r="13511" spans="3:21">
      <c r="C13511" s="9"/>
      <c r="F13511" s="9"/>
      <c r="G13511" s="9"/>
      <c r="I13511" s="9"/>
      <c r="L13511" s="9"/>
      <c r="O13511" s="9"/>
      <c r="P13511" s="9"/>
      <c r="R13511" s="9"/>
      <c r="U13511" s="9"/>
    </row>
    <row r="13512" spans="3:21">
      <c r="C13512" s="9"/>
      <c r="F13512" s="9"/>
      <c r="G13512" s="9"/>
      <c r="I13512" s="9"/>
      <c r="L13512" s="9"/>
      <c r="O13512" s="9"/>
      <c r="P13512" s="9"/>
      <c r="R13512" s="9"/>
      <c r="U13512" s="9"/>
    </row>
    <row r="13513" spans="3:21">
      <c r="C13513" s="9"/>
      <c r="F13513" s="9"/>
      <c r="G13513" s="9"/>
      <c r="I13513" s="9"/>
      <c r="L13513" s="9"/>
      <c r="O13513" s="9"/>
      <c r="P13513" s="9"/>
      <c r="R13513" s="9"/>
      <c r="U13513" s="9"/>
    </row>
    <row r="13514" spans="3:21">
      <c r="C13514" s="9"/>
      <c r="F13514" s="9"/>
      <c r="G13514" s="9"/>
      <c r="I13514" s="9"/>
      <c r="L13514" s="9"/>
      <c r="O13514" s="9"/>
      <c r="P13514" s="9"/>
      <c r="R13514" s="9"/>
      <c r="U13514" s="9"/>
    </row>
    <row r="13515" spans="3:21">
      <c r="C13515" s="9"/>
      <c r="F13515" s="9"/>
      <c r="G13515" s="9"/>
      <c r="I13515" s="9"/>
      <c r="L13515" s="9"/>
      <c r="O13515" s="9"/>
      <c r="P13515" s="9"/>
      <c r="R13515" s="9"/>
      <c r="U13515" s="9"/>
    </row>
    <row r="13516" spans="3:21">
      <c r="C13516" s="9"/>
      <c r="F13516" s="9"/>
      <c r="G13516" s="9"/>
      <c r="I13516" s="9"/>
      <c r="L13516" s="9"/>
      <c r="O13516" s="9"/>
      <c r="P13516" s="9"/>
      <c r="R13516" s="9"/>
      <c r="U13516" s="9"/>
    </row>
    <row r="13517" spans="3:21">
      <c r="C13517" s="9"/>
      <c r="F13517" s="9"/>
      <c r="G13517" s="9"/>
      <c r="I13517" s="9"/>
      <c r="L13517" s="9"/>
      <c r="O13517" s="9"/>
      <c r="P13517" s="9"/>
      <c r="R13517" s="9"/>
      <c r="U13517" s="9"/>
    </row>
    <row r="13518" spans="3:21">
      <c r="C13518" s="9"/>
      <c r="F13518" s="9"/>
      <c r="G13518" s="9"/>
      <c r="I13518" s="9"/>
      <c r="L13518" s="9"/>
      <c r="O13518" s="9"/>
      <c r="P13518" s="9"/>
      <c r="R13518" s="9"/>
      <c r="U13518" s="9"/>
    </row>
    <row r="13519" spans="3:21">
      <c r="C13519" s="9"/>
      <c r="F13519" s="9"/>
      <c r="G13519" s="9"/>
      <c r="I13519" s="9"/>
      <c r="L13519" s="9"/>
      <c r="O13519" s="9"/>
      <c r="P13519" s="9"/>
      <c r="R13519" s="9"/>
      <c r="U13519" s="9"/>
    </row>
    <row r="13520" spans="3:21">
      <c r="C13520" s="9"/>
      <c r="F13520" s="9"/>
      <c r="G13520" s="9"/>
      <c r="I13520" s="9"/>
      <c r="L13520" s="9"/>
      <c r="O13520" s="9"/>
      <c r="P13520" s="9"/>
      <c r="R13520" s="9"/>
      <c r="U13520" s="9"/>
    </row>
    <row r="13521" spans="3:21">
      <c r="C13521" s="9"/>
      <c r="F13521" s="9"/>
      <c r="G13521" s="9"/>
      <c r="I13521" s="9"/>
      <c r="L13521" s="9"/>
      <c r="O13521" s="9"/>
      <c r="P13521" s="9"/>
      <c r="R13521" s="9"/>
      <c r="U13521" s="9"/>
    </row>
    <row r="13522" spans="3:21">
      <c r="C13522" s="9"/>
      <c r="F13522" s="9"/>
      <c r="G13522" s="9"/>
      <c r="I13522" s="9"/>
      <c r="L13522" s="9"/>
      <c r="O13522" s="9"/>
      <c r="P13522" s="9"/>
      <c r="R13522" s="9"/>
      <c r="U13522" s="9"/>
    </row>
    <row r="13523" spans="3:21">
      <c r="C13523" s="9"/>
      <c r="F13523" s="9"/>
      <c r="G13523" s="9"/>
      <c r="I13523" s="9"/>
      <c r="L13523" s="9"/>
      <c r="O13523" s="9"/>
      <c r="P13523" s="9"/>
      <c r="R13523" s="9"/>
      <c r="U13523" s="9"/>
    </row>
    <row r="13524" spans="3:21">
      <c r="C13524" s="9"/>
      <c r="F13524" s="9"/>
      <c r="G13524" s="9"/>
      <c r="I13524" s="9"/>
      <c r="L13524" s="9"/>
      <c r="O13524" s="9"/>
      <c r="P13524" s="9"/>
      <c r="R13524" s="9"/>
      <c r="U13524" s="9"/>
    </row>
    <row r="13525" spans="3:21">
      <c r="C13525" s="9"/>
      <c r="F13525" s="9"/>
      <c r="G13525" s="9"/>
      <c r="I13525" s="9"/>
      <c r="L13525" s="9"/>
      <c r="O13525" s="9"/>
      <c r="P13525" s="9"/>
      <c r="R13525" s="9"/>
      <c r="U13525" s="9"/>
    </row>
    <row r="13526" spans="3:21">
      <c r="C13526" s="9"/>
      <c r="F13526" s="9"/>
      <c r="G13526" s="9"/>
      <c r="I13526" s="9"/>
      <c r="L13526" s="9"/>
      <c r="O13526" s="9"/>
      <c r="P13526" s="9"/>
      <c r="R13526" s="9"/>
      <c r="U13526" s="9"/>
    </row>
    <row r="13527" spans="3:21">
      <c r="C13527" s="9"/>
      <c r="F13527" s="9"/>
      <c r="G13527" s="9"/>
      <c r="I13527" s="9"/>
      <c r="L13527" s="9"/>
      <c r="O13527" s="9"/>
      <c r="P13527" s="9"/>
      <c r="R13527" s="9"/>
      <c r="U13527" s="9"/>
    </row>
    <row r="13528" spans="3:21">
      <c r="C13528" s="9"/>
      <c r="F13528" s="9"/>
      <c r="G13528" s="9"/>
      <c r="I13528" s="9"/>
      <c r="L13528" s="9"/>
      <c r="O13528" s="9"/>
      <c r="P13528" s="9"/>
      <c r="R13528" s="9"/>
      <c r="U13528" s="9"/>
    </row>
    <row r="13529" spans="3:21">
      <c r="C13529" s="9"/>
      <c r="F13529" s="9"/>
      <c r="G13529" s="9"/>
      <c r="I13529" s="9"/>
      <c r="L13529" s="9"/>
      <c r="O13529" s="9"/>
      <c r="P13529" s="9"/>
      <c r="R13529" s="9"/>
      <c r="U13529" s="9"/>
    </row>
    <row r="13530" spans="3:21">
      <c r="C13530" s="9"/>
      <c r="F13530" s="9"/>
      <c r="G13530" s="9"/>
      <c r="I13530" s="9"/>
      <c r="L13530" s="9"/>
      <c r="O13530" s="9"/>
      <c r="P13530" s="9"/>
      <c r="R13530" s="9"/>
      <c r="U13530" s="9"/>
    </row>
    <row r="13531" spans="3:21">
      <c r="C13531" s="9"/>
      <c r="F13531" s="9"/>
      <c r="G13531" s="9"/>
      <c r="I13531" s="9"/>
      <c r="L13531" s="9"/>
      <c r="O13531" s="9"/>
      <c r="P13531" s="9"/>
      <c r="R13531" s="9"/>
      <c r="U13531" s="9"/>
    </row>
    <row r="13532" spans="3:21">
      <c r="C13532" s="9"/>
      <c r="F13532" s="9"/>
      <c r="G13532" s="9"/>
      <c r="I13532" s="9"/>
      <c r="L13532" s="9"/>
      <c r="O13532" s="9"/>
      <c r="P13532" s="9"/>
      <c r="R13532" s="9"/>
      <c r="U13532" s="9"/>
    </row>
    <row r="13533" spans="3:21">
      <c r="C13533" s="9"/>
      <c r="F13533" s="9"/>
      <c r="G13533" s="9"/>
      <c r="I13533" s="9"/>
      <c r="L13533" s="9"/>
      <c r="O13533" s="9"/>
      <c r="P13533" s="9"/>
      <c r="R13533" s="9"/>
      <c r="U13533" s="9"/>
    </row>
    <row r="13534" spans="3:21">
      <c r="C13534" s="9"/>
      <c r="F13534" s="9"/>
      <c r="G13534" s="9"/>
      <c r="I13534" s="9"/>
      <c r="L13534" s="9"/>
      <c r="O13534" s="9"/>
      <c r="P13534" s="9"/>
      <c r="R13534" s="9"/>
      <c r="U13534" s="9"/>
    </row>
    <row r="13535" spans="3:21">
      <c r="C13535" s="9"/>
      <c r="F13535" s="9"/>
      <c r="G13535" s="9"/>
      <c r="I13535" s="9"/>
      <c r="L13535" s="9"/>
      <c r="O13535" s="9"/>
      <c r="P13535" s="9"/>
      <c r="R13535" s="9"/>
      <c r="U13535" s="9"/>
    </row>
    <row r="13536" spans="3:21">
      <c r="C13536" s="9"/>
      <c r="F13536" s="9"/>
      <c r="G13536" s="9"/>
      <c r="I13536" s="9"/>
      <c r="L13536" s="9"/>
      <c r="O13536" s="9"/>
      <c r="P13536" s="9"/>
      <c r="R13536" s="9"/>
      <c r="U13536" s="9"/>
    </row>
    <row r="13537" spans="3:21">
      <c r="C13537" s="9"/>
      <c r="F13537" s="9"/>
      <c r="G13537" s="9"/>
      <c r="I13537" s="9"/>
      <c r="L13537" s="9"/>
      <c r="O13537" s="9"/>
      <c r="P13537" s="9"/>
      <c r="R13537" s="9"/>
      <c r="U13537" s="9"/>
    </row>
    <row r="13538" spans="3:21">
      <c r="C13538" s="9"/>
      <c r="F13538" s="9"/>
      <c r="G13538" s="9"/>
      <c r="I13538" s="9"/>
      <c r="L13538" s="9"/>
      <c r="O13538" s="9"/>
      <c r="P13538" s="9"/>
      <c r="R13538" s="9"/>
      <c r="U13538" s="9"/>
    </row>
    <row r="13539" spans="3:21">
      <c r="C13539" s="9"/>
      <c r="F13539" s="9"/>
      <c r="G13539" s="9"/>
      <c r="I13539" s="9"/>
      <c r="L13539" s="9"/>
      <c r="O13539" s="9"/>
      <c r="P13539" s="9"/>
      <c r="R13539" s="9"/>
      <c r="U13539" s="9"/>
    </row>
    <row r="13540" spans="3:21">
      <c r="C13540" s="9"/>
      <c r="F13540" s="9"/>
      <c r="G13540" s="9"/>
      <c r="I13540" s="9"/>
      <c r="L13540" s="9"/>
      <c r="O13540" s="9"/>
      <c r="P13540" s="9"/>
      <c r="R13540" s="9"/>
      <c r="U13540" s="9"/>
    </row>
    <row r="13541" spans="3:21">
      <c r="C13541" s="9"/>
      <c r="F13541" s="9"/>
      <c r="G13541" s="9"/>
      <c r="I13541" s="9"/>
      <c r="L13541" s="9"/>
      <c r="O13541" s="9"/>
      <c r="P13541" s="9"/>
      <c r="R13541" s="9"/>
      <c r="U13541" s="9"/>
    </row>
    <row r="13542" spans="3:21">
      <c r="C13542" s="9"/>
      <c r="F13542" s="9"/>
      <c r="G13542" s="9"/>
      <c r="I13542" s="9"/>
      <c r="L13542" s="9"/>
      <c r="O13542" s="9"/>
      <c r="P13542" s="9"/>
      <c r="R13542" s="9"/>
      <c r="U13542" s="9"/>
    </row>
    <row r="13543" spans="3:21">
      <c r="C13543" s="9"/>
      <c r="F13543" s="9"/>
      <c r="G13543" s="9"/>
      <c r="I13543" s="9"/>
      <c r="L13543" s="9"/>
      <c r="O13543" s="9"/>
      <c r="P13543" s="9"/>
      <c r="R13543" s="9"/>
      <c r="U13543" s="9"/>
    </row>
    <row r="13544" spans="3:21">
      <c r="C13544" s="9"/>
      <c r="F13544" s="9"/>
      <c r="G13544" s="9"/>
      <c r="I13544" s="9"/>
      <c r="L13544" s="9"/>
      <c r="O13544" s="9"/>
      <c r="P13544" s="9"/>
      <c r="R13544" s="9"/>
      <c r="U13544" s="9"/>
    </row>
    <row r="13545" spans="3:21">
      <c r="C13545" s="9"/>
      <c r="F13545" s="9"/>
      <c r="G13545" s="9"/>
      <c r="I13545" s="9"/>
      <c r="L13545" s="9"/>
      <c r="O13545" s="9"/>
      <c r="P13545" s="9"/>
      <c r="R13545" s="9"/>
      <c r="U13545" s="9"/>
    </row>
    <row r="13546" spans="3:21">
      <c r="C13546" s="9"/>
      <c r="F13546" s="9"/>
      <c r="G13546" s="9"/>
      <c r="I13546" s="9"/>
      <c r="L13546" s="9"/>
      <c r="O13546" s="9"/>
      <c r="P13546" s="9"/>
      <c r="R13546" s="9"/>
      <c r="U13546" s="9"/>
    </row>
    <row r="13547" spans="3:21">
      <c r="C13547" s="9"/>
      <c r="F13547" s="9"/>
      <c r="G13547" s="9"/>
      <c r="I13547" s="9"/>
      <c r="L13547" s="9"/>
      <c r="O13547" s="9"/>
      <c r="P13547" s="9"/>
      <c r="R13547" s="9"/>
      <c r="U13547" s="9"/>
    </row>
    <row r="13548" spans="3:21">
      <c r="C13548" s="9"/>
      <c r="F13548" s="9"/>
      <c r="G13548" s="9"/>
      <c r="I13548" s="9"/>
      <c r="L13548" s="9"/>
      <c r="O13548" s="9"/>
      <c r="P13548" s="9"/>
      <c r="R13548" s="9"/>
      <c r="U13548" s="9"/>
    </row>
    <row r="13549" spans="3:21">
      <c r="C13549" s="9"/>
      <c r="F13549" s="9"/>
      <c r="G13549" s="9"/>
      <c r="I13549" s="9"/>
      <c r="L13549" s="9"/>
      <c r="O13549" s="9"/>
      <c r="P13549" s="9"/>
      <c r="R13549" s="9"/>
      <c r="U13549" s="9"/>
    </row>
    <row r="13550" spans="3:21">
      <c r="C13550" s="9"/>
      <c r="F13550" s="9"/>
      <c r="G13550" s="9"/>
      <c r="I13550" s="9"/>
      <c r="L13550" s="9"/>
      <c r="O13550" s="9"/>
      <c r="P13550" s="9"/>
      <c r="R13550" s="9"/>
      <c r="U13550" s="9"/>
    </row>
    <row r="13551" spans="3:21">
      <c r="C13551" s="9"/>
      <c r="F13551" s="9"/>
      <c r="G13551" s="9"/>
      <c r="I13551" s="9"/>
      <c r="L13551" s="9"/>
      <c r="O13551" s="9"/>
      <c r="P13551" s="9"/>
      <c r="R13551" s="9"/>
      <c r="U13551" s="9"/>
    </row>
    <row r="13552" spans="3:21">
      <c r="C13552" s="9"/>
      <c r="F13552" s="9"/>
      <c r="G13552" s="9"/>
      <c r="I13552" s="9"/>
      <c r="L13552" s="9"/>
      <c r="O13552" s="9"/>
      <c r="P13552" s="9"/>
      <c r="R13552" s="9"/>
      <c r="U13552" s="9"/>
    </row>
    <row r="13553" spans="3:21">
      <c r="C13553" s="9"/>
      <c r="F13553" s="9"/>
      <c r="G13553" s="9"/>
      <c r="I13553" s="9"/>
      <c r="L13553" s="9"/>
      <c r="O13553" s="9"/>
      <c r="P13553" s="9"/>
      <c r="R13553" s="9"/>
      <c r="U13553" s="9"/>
    </row>
    <row r="13554" spans="3:21">
      <c r="C13554" s="9"/>
      <c r="F13554" s="9"/>
      <c r="G13554" s="9"/>
      <c r="I13554" s="9"/>
      <c r="L13554" s="9"/>
      <c r="O13554" s="9"/>
      <c r="P13554" s="9"/>
      <c r="R13554" s="9"/>
      <c r="U13554" s="9"/>
    </row>
    <row r="13555" spans="3:21">
      <c r="C13555" s="9"/>
      <c r="F13555" s="9"/>
      <c r="G13555" s="9"/>
      <c r="I13555" s="9"/>
      <c r="L13555" s="9"/>
      <c r="O13555" s="9"/>
      <c r="P13555" s="9"/>
      <c r="R13555" s="9"/>
      <c r="U13555" s="9"/>
    </row>
    <row r="13556" spans="3:21">
      <c r="C13556" s="9"/>
      <c r="F13556" s="9"/>
      <c r="G13556" s="9"/>
      <c r="I13556" s="9"/>
      <c r="L13556" s="9"/>
      <c r="O13556" s="9"/>
      <c r="P13556" s="9"/>
      <c r="R13556" s="9"/>
      <c r="U13556" s="9"/>
    </row>
    <row r="13557" spans="3:21">
      <c r="C13557" s="9"/>
      <c r="F13557" s="9"/>
      <c r="G13557" s="9"/>
      <c r="I13557" s="9"/>
      <c r="L13557" s="9"/>
      <c r="O13557" s="9"/>
      <c r="P13557" s="9"/>
      <c r="R13557" s="9"/>
      <c r="U13557" s="9"/>
    </row>
    <row r="13558" spans="3:21">
      <c r="C13558" s="9"/>
      <c r="F13558" s="9"/>
      <c r="G13558" s="9"/>
      <c r="I13558" s="9"/>
      <c r="L13558" s="9"/>
      <c r="O13558" s="9"/>
      <c r="P13558" s="9"/>
      <c r="R13558" s="9"/>
      <c r="U13558" s="9"/>
    </row>
    <row r="13559" spans="3:21">
      <c r="C13559" s="9"/>
      <c r="F13559" s="9"/>
      <c r="G13559" s="9"/>
      <c r="I13559" s="9"/>
      <c r="L13559" s="9"/>
      <c r="O13559" s="9"/>
      <c r="P13559" s="9"/>
      <c r="R13559" s="9"/>
      <c r="U13559" s="9"/>
    </row>
    <row r="13560" spans="3:21">
      <c r="C13560" s="9"/>
      <c r="F13560" s="9"/>
      <c r="G13560" s="9"/>
      <c r="I13560" s="9"/>
      <c r="L13560" s="9"/>
      <c r="O13560" s="9"/>
      <c r="P13560" s="9"/>
      <c r="R13560" s="9"/>
      <c r="U13560" s="9"/>
    </row>
    <row r="13561" spans="3:21">
      <c r="C13561" s="9"/>
      <c r="F13561" s="9"/>
      <c r="G13561" s="9"/>
      <c r="I13561" s="9"/>
      <c r="L13561" s="9"/>
      <c r="O13561" s="9"/>
      <c r="P13561" s="9"/>
      <c r="R13561" s="9"/>
      <c r="U13561" s="9"/>
    </row>
    <row r="13562" spans="3:21">
      <c r="C13562" s="9"/>
      <c r="F13562" s="9"/>
      <c r="G13562" s="9"/>
      <c r="I13562" s="9"/>
      <c r="L13562" s="9"/>
      <c r="O13562" s="9"/>
      <c r="P13562" s="9"/>
      <c r="R13562" s="9"/>
      <c r="U13562" s="9"/>
    </row>
    <row r="13563" spans="3:21">
      <c r="C13563" s="9"/>
      <c r="F13563" s="9"/>
      <c r="G13563" s="9"/>
      <c r="I13563" s="9"/>
      <c r="L13563" s="9"/>
      <c r="O13563" s="9"/>
      <c r="P13563" s="9"/>
      <c r="R13563" s="9"/>
      <c r="U13563" s="9"/>
    </row>
    <row r="13564" spans="3:21">
      <c r="C13564" s="9"/>
      <c r="F13564" s="9"/>
      <c r="G13564" s="9"/>
      <c r="I13564" s="9"/>
      <c r="L13564" s="9"/>
      <c r="O13564" s="9"/>
      <c r="P13564" s="9"/>
      <c r="R13564" s="9"/>
      <c r="U13564" s="9"/>
    </row>
    <row r="13565" spans="3:21">
      <c r="C13565" s="9"/>
      <c r="F13565" s="9"/>
      <c r="G13565" s="9"/>
      <c r="I13565" s="9"/>
      <c r="L13565" s="9"/>
      <c r="O13565" s="9"/>
      <c r="P13565" s="9"/>
      <c r="R13565" s="9"/>
      <c r="U13565" s="9"/>
    </row>
    <row r="13566" spans="3:21">
      <c r="C13566" s="9"/>
      <c r="F13566" s="9"/>
      <c r="G13566" s="9"/>
      <c r="I13566" s="9"/>
      <c r="L13566" s="9"/>
      <c r="O13566" s="9"/>
      <c r="P13566" s="9"/>
      <c r="R13566" s="9"/>
      <c r="U13566" s="9"/>
    </row>
    <row r="13567" spans="3:21">
      <c r="C13567" s="9"/>
      <c r="F13567" s="9"/>
      <c r="G13567" s="9"/>
      <c r="I13567" s="9"/>
      <c r="L13567" s="9"/>
      <c r="O13567" s="9"/>
      <c r="P13567" s="9"/>
      <c r="R13567" s="9"/>
      <c r="U13567" s="9"/>
    </row>
    <row r="13568" spans="3:21">
      <c r="C13568" s="9"/>
      <c r="F13568" s="9"/>
      <c r="G13568" s="9"/>
      <c r="I13568" s="9"/>
      <c r="L13568" s="9"/>
      <c r="O13568" s="9"/>
      <c r="P13568" s="9"/>
      <c r="R13568" s="9"/>
      <c r="U13568" s="9"/>
    </row>
    <row r="13569" spans="3:21">
      <c r="C13569" s="9"/>
      <c r="F13569" s="9"/>
      <c r="G13569" s="9"/>
      <c r="I13569" s="9"/>
      <c r="L13569" s="9"/>
      <c r="O13569" s="9"/>
      <c r="P13569" s="9"/>
      <c r="R13569" s="9"/>
      <c r="U13569" s="9"/>
    </row>
    <row r="13570" spans="3:21">
      <c r="C13570" s="9"/>
      <c r="F13570" s="9"/>
      <c r="G13570" s="9"/>
      <c r="I13570" s="9"/>
      <c r="L13570" s="9"/>
      <c r="O13570" s="9"/>
      <c r="P13570" s="9"/>
      <c r="R13570" s="9"/>
      <c r="U13570" s="9"/>
    </row>
    <row r="13571" spans="3:21">
      <c r="C13571" s="9"/>
      <c r="F13571" s="9"/>
      <c r="G13571" s="9"/>
      <c r="I13571" s="9"/>
      <c r="L13571" s="9"/>
      <c r="O13571" s="9"/>
      <c r="P13571" s="9"/>
      <c r="R13571" s="9"/>
      <c r="U13571" s="9"/>
    </row>
    <row r="13572" spans="3:21">
      <c r="C13572" s="9"/>
      <c r="F13572" s="9"/>
      <c r="G13572" s="9"/>
      <c r="I13572" s="9"/>
      <c r="L13572" s="9"/>
      <c r="O13572" s="9"/>
      <c r="P13572" s="9"/>
      <c r="R13572" s="9"/>
      <c r="U13572" s="9"/>
    </row>
    <row r="13573" spans="3:21">
      <c r="C13573" s="9"/>
      <c r="F13573" s="9"/>
      <c r="G13573" s="9"/>
      <c r="I13573" s="9"/>
      <c r="L13573" s="9"/>
      <c r="O13573" s="9"/>
      <c r="P13573" s="9"/>
      <c r="R13573" s="9"/>
      <c r="U13573" s="9"/>
    </row>
    <row r="13574" spans="3:21">
      <c r="C13574" s="9"/>
      <c r="F13574" s="9"/>
      <c r="G13574" s="9"/>
      <c r="I13574" s="9"/>
      <c r="L13574" s="9"/>
      <c r="O13574" s="9"/>
      <c r="P13574" s="9"/>
      <c r="R13574" s="9"/>
      <c r="U13574" s="9"/>
    </row>
    <row r="13575" spans="3:21">
      <c r="C13575" s="9"/>
      <c r="F13575" s="9"/>
      <c r="G13575" s="9"/>
      <c r="I13575" s="9"/>
      <c r="L13575" s="9"/>
      <c r="O13575" s="9"/>
      <c r="P13575" s="9"/>
      <c r="R13575" s="9"/>
      <c r="U13575" s="9"/>
    </row>
    <row r="13576" spans="3:21">
      <c r="C13576" s="9"/>
      <c r="F13576" s="9"/>
      <c r="G13576" s="9"/>
      <c r="I13576" s="9"/>
      <c r="L13576" s="9"/>
      <c r="O13576" s="9"/>
      <c r="P13576" s="9"/>
      <c r="R13576" s="9"/>
      <c r="U13576" s="9"/>
    </row>
    <row r="13577" spans="3:21">
      <c r="C13577" s="9"/>
      <c r="F13577" s="9"/>
      <c r="G13577" s="9"/>
      <c r="I13577" s="9"/>
      <c r="L13577" s="9"/>
      <c r="O13577" s="9"/>
      <c r="P13577" s="9"/>
      <c r="R13577" s="9"/>
      <c r="U13577" s="9"/>
    </row>
    <row r="13578" spans="3:21">
      <c r="C13578" s="9"/>
      <c r="F13578" s="9"/>
      <c r="G13578" s="9"/>
      <c r="I13578" s="9"/>
      <c r="L13578" s="9"/>
      <c r="O13578" s="9"/>
      <c r="P13578" s="9"/>
      <c r="R13578" s="9"/>
      <c r="U13578" s="9"/>
    </row>
    <row r="13579" spans="3:21">
      <c r="C13579" s="9"/>
      <c r="F13579" s="9"/>
      <c r="G13579" s="9"/>
      <c r="I13579" s="9"/>
      <c r="L13579" s="9"/>
      <c r="O13579" s="9"/>
      <c r="P13579" s="9"/>
      <c r="R13579" s="9"/>
      <c r="U13579" s="9"/>
    </row>
    <row r="13580" spans="3:21">
      <c r="C13580" s="9"/>
      <c r="F13580" s="9"/>
      <c r="G13580" s="9"/>
      <c r="I13580" s="9"/>
      <c r="L13580" s="9"/>
      <c r="O13580" s="9"/>
      <c r="P13580" s="9"/>
      <c r="R13580" s="9"/>
      <c r="U13580" s="9"/>
    </row>
    <row r="13581" spans="3:21">
      <c r="C13581" s="9"/>
      <c r="F13581" s="9"/>
      <c r="G13581" s="9"/>
      <c r="I13581" s="9"/>
      <c r="L13581" s="9"/>
      <c r="O13581" s="9"/>
      <c r="P13581" s="9"/>
      <c r="R13581" s="9"/>
      <c r="U13581" s="9"/>
    </row>
    <row r="13582" spans="3:21">
      <c r="C13582" s="9"/>
      <c r="F13582" s="9"/>
      <c r="G13582" s="9"/>
      <c r="I13582" s="9"/>
      <c r="L13582" s="9"/>
      <c r="O13582" s="9"/>
      <c r="P13582" s="9"/>
      <c r="R13582" s="9"/>
      <c r="U13582" s="9"/>
    </row>
    <row r="13583" spans="3:21">
      <c r="C13583" s="9"/>
      <c r="F13583" s="9"/>
      <c r="G13583" s="9"/>
      <c r="I13583" s="9"/>
      <c r="L13583" s="9"/>
      <c r="O13583" s="9"/>
      <c r="P13583" s="9"/>
      <c r="R13583" s="9"/>
      <c r="U13583" s="9"/>
    </row>
    <row r="13584" spans="3:21">
      <c r="C13584" s="9"/>
      <c r="F13584" s="9"/>
      <c r="G13584" s="9"/>
      <c r="I13584" s="9"/>
      <c r="L13584" s="9"/>
      <c r="O13584" s="9"/>
      <c r="P13584" s="9"/>
      <c r="R13584" s="9"/>
      <c r="U13584" s="9"/>
    </row>
    <row r="13585" spans="3:21">
      <c r="C13585" s="9"/>
      <c r="F13585" s="9"/>
      <c r="G13585" s="9"/>
      <c r="I13585" s="9"/>
      <c r="L13585" s="9"/>
      <c r="O13585" s="9"/>
      <c r="P13585" s="9"/>
      <c r="R13585" s="9"/>
      <c r="U13585" s="9"/>
    </row>
    <row r="13586" spans="3:21">
      <c r="C13586" s="9"/>
      <c r="F13586" s="9"/>
      <c r="G13586" s="9"/>
      <c r="I13586" s="9"/>
      <c r="L13586" s="9"/>
      <c r="O13586" s="9"/>
      <c r="P13586" s="9"/>
      <c r="R13586" s="9"/>
      <c r="U13586" s="9"/>
    </row>
    <row r="13587" spans="3:21">
      <c r="C13587" s="9"/>
      <c r="F13587" s="9"/>
      <c r="G13587" s="9"/>
      <c r="I13587" s="9"/>
      <c r="L13587" s="9"/>
      <c r="O13587" s="9"/>
      <c r="P13587" s="9"/>
      <c r="R13587" s="9"/>
      <c r="U13587" s="9"/>
    </row>
    <row r="13588" spans="3:21">
      <c r="C13588" s="9"/>
      <c r="F13588" s="9"/>
      <c r="G13588" s="9"/>
      <c r="I13588" s="9"/>
      <c r="L13588" s="9"/>
      <c r="O13588" s="9"/>
      <c r="P13588" s="9"/>
      <c r="R13588" s="9"/>
      <c r="U13588" s="9"/>
    </row>
    <row r="13589" spans="3:21">
      <c r="C13589" s="9"/>
      <c r="F13589" s="9"/>
      <c r="G13589" s="9"/>
      <c r="I13589" s="9"/>
      <c r="L13589" s="9"/>
      <c r="O13589" s="9"/>
      <c r="P13589" s="9"/>
      <c r="R13589" s="9"/>
      <c r="U13589" s="9"/>
    </row>
    <row r="13590" spans="3:21">
      <c r="C13590" s="9"/>
      <c r="F13590" s="9"/>
      <c r="G13590" s="9"/>
      <c r="I13590" s="9"/>
      <c r="L13590" s="9"/>
      <c r="O13590" s="9"/>
      <c r="P13590" s="9"/>
      <c r="R13590" s="9"/>
      <c r="U13590" s="9"/>
    </row>
    <row r="13591" spans="3:21">
      <c r="C13591" s="9"/>
      <c r="F13591" s="9"/>
      <c r="G13591" s="9"/>
      <c r="I13591" s="9"/>
      <c r="L13591" s="9"/>
      <c r="O13591" s="9"/>
      <c r="P13591" s="9"/>
      <c r="R13591" s="9"/>
      <c r="U13591" s="9"/>
    </row>
    <row r="13592" spans="3:21">
      <c r="C13592" s="9"/>
      <c r="F13592" s="9"/>
      <c r="G13592" s="9"/>
      <c r="I13592" s="9"/>
      <c r="L13592" s="9"/>
      <c r="O13592" s="9"/>
      <c r="P13592" s="9"/>
      <c r="R13592" s="9"/>
      <c r="U13592" s="9"/>
    </row>
    <row r="13593" spans="3:21">
      <c r="C13593" s="9"/>
      <c r="F13593" s="9"/>
      <c r="G13593" s="9"/>
      <c r="I13593" s="9"/>
      <c r="L13593" s="9"/>
      <c r="O13593" s="9"/>
      <c r="P13593" s="9"/>
      <c r="R13593" s="9"/>
      <c r="U13593" s="9"/>
    </row>
    <row r="13594" spans="3:21">
      <c r="C13594" s="9"/>
      <c r="F13594" s="9"/>
      <c r="G13594" s="9"/>
      <c r="I13594" s="9"/>
      <c r="L13594" s="9"/>
      <c r="O13594" s="9"/>
      <c r="P13594" s="9"/>
      <c r="R13594" s="9"/>
      <c r="U13594" s="9"/>
    </row>
    <row r="13595" spans="3:21">
      <c r="C13595" s="9"/>
      <c r="F13595" s="9"/>
      <c r="G13595" s="9"/>
      <c r="I13595" s="9"/>
      <c r="L13595" s="9"/>
      <c r="O13595" s="9"/>
      <c r="P13595" s="9"/>
      <c r="R13595" s="9"/>
      <c r="U13595" s="9"/>
    </row>
    <row r="13596" spans="3:21">
      <c r="C13596" s="9"/>
      <c r="F13596" s="9"/>
      <c r="G13596" s="9"/>
      <c r="I13596" s="9"/>
      <c r="L13596" s="9"/>
      <c r="O13596" s="9"/>
      <c r="P13596" s="9"/>
      <c r="R13596" s="9"/>
      <c r="U13596" s="9"/>
    </row>
    <row r="13597" spans="3:21">
      <c r="C13597" s="9"/>
      <c r="F13597" s="9"/>
      <c r="G13597" s="9"/>
      <c r="I13597" s="9"/>
      <c r="L13597" s="9"/>
      <c r="O13597" s="9"/>
      <c r="P13597" s="9"/>
      <c r="R13597" s="9"/>
      <c r="U13597" s="9"/>
    </row>
    <row r="13598" spans="3:21">
      <c r="C13598" s="9"/>
      <c r="F13598" s="9"/>
      <c r="G13598" s="9"/>
      <c r="I13598" s="9"/>
      <c r="L13598" s="9"/>
      <c r="O13598" s="9"/>
      <c r="P13598" s="9"/>
      <c r="R13598" s="9"/>
      <c r="U13598" s="9"/>
    </row>
    <row r="13599" spans="3:21">
      <c r="C13599" s="9"/>
      <c r="F13599" s="9"/>
      <c r="G13599" s="9"/>
      <c r="I13599" s="9"/>
      <c r="L13599" s="9"/>
      <c r="O13599" s="9"/>
      <c r="P13599" s="9"/>
      <c r="R13599" s="9"/>
      <c r="U13599" s="9"/>
    </row>
    <row r="13600" spans="3:21">
      <c r="C13600" s="9"/>
      <c r="F13600" s="9"/>
      <c r="G13600" s="9"/>
      <c r="I13600" s="9"/>
      <c r="L13600" s="9"/>
      <c r="O13600" s="9"/>
      <c r="P13600" s="9"/>
      <c r="R13600" s="9"/>
      <c r="U13600" s="9"/>
    </row>
    <row r="13601" spans="3:21">
      <c r="C13601" s="9"/>
      <c r="F13601" s="9"/>
      <c r="G13601" s="9"/>
      <c r="I13601" s="9"/>
      <c r="L13601" s="9"/>
      <c r="O13601" s="9"/>
      <c r="P13601" s="9"/>
      <c r="R13601" s="9"/>
      <c r="U13601" s="9"/>
    </row>
    <row r="13602" spans="3:21">
      <c r="C13602" s="9"/>
      <c r="F13602" s="9"/>
      <c r="G13602" s="9"/>
      <c r="I13602" s="9"/>
      <c r="L13602" s="9"/>
      <c r="O13602" s="9"/>
      <c r="P13602" s="9"/>
      <c r="R13602" s="9"/>
      <c r="U13602" s="9"/>
    </row>
    <row r="13603" spans="3:21">
      <c r="C13603" s="9"/>
      <c r="F13603" s="9"/>
      <c r="G13603" s="9"/>
      <c r="I13603" s="9"/>
      <c r="L13603" s="9"/>
      <c r="O13603" s="9"/>
      <c r="P13603" s="9"/>
      <c r="R13603" s="9"/>
      <c r="U13603" s="9"/>
    </row>
    <row r="13604" spans="3:21">
      <c r="C13604" s="9"/>
      <c r="F13604" s="9"/>
      <c r="G13604" s="9"/>
      <c r="I13604" s="9"/>
      <c r="L13604" s="9"/>
      <c r="O13604" s="9"/>
      <c r="P13604" s="9"/>
      <c r="R13604" s="9"/>
      <c r="U13604" s="9"/>
    </row>
    <row r="13605" spans="3:21">
      <c r="C13605" s="9"/>
      <c r="F13605" s="9"/>
      <c r="G13605" s="9"/>
      <c r="I13605" s="9"/>
      <c r="L13605" s="9"/>
      <c r="O13605" s="9"/>
      <c r="P13605" s="9"/>
      <c r="R13605" s="9"/>
      <c r="U13605" s="9"/>
    </row>
    <row r="13606" spans="3:21">
      <c r="C13606" s="9"/>
      <c r="F13606" s="9"/>
      <c r="G13606" s="9"/>
      <c r="I13606" s="9"/>
      <c r="L13606" s="9"/>
      <c r="O13606" s="9"/>
      <c r="P13606" s="9"/>
      <c r="R13606" s="9"/>
      <c r="U13606" s="9"/>
    </row>
    <row r="13607" spans="3:21">
      <c r="C13607" s="9"/>
      <c r="F13607" s="9"/>
      <c r="G13607" s="9"/>
      <c r="I13607" s="9"/>
      <c r="L13607" s="9"/>
      <c r="O13607" s="9"/>
      <c r="P13607" s="9"/>
      <c r="R13607" s="9"/>
      <c r="U13607" s="9"/>
    </row>
    <row r="13608" spans="3:21">
      <c r="C13608" s="9"/>
      <c r="F13608" s="9"/>
      <c r="G13608" s="9"/>
      <c r="I13608" s="9"/>
      <c r="L13608" s="9"/>
      <c r="O13608" s="9"/>
      <c r="P13608" s="9"/>
      <c r="R13608" s="9"/>
      <c r="U13608" s="9"/>
    </row>
    <row r="13609" spans="3:21">
      <c r="C13609" s="9"/>
      <c r="F13609" s="9"/>
      <c r="G13609" s="9"/>
      <c r="I13609" s="9"/>
      <c r="L13609" s="9"/>
      <c r="O13609" s="9"/>
      <c r="P13609" s="9"/>
      <c r="R13609" s="9"/>
      <c r="U13609" s="9"/>
    </row>
    <row r="13610" spans="3:21">
      <c r="C13610" s="9"/>
      <c r="F13610" s="9"/>
      <c r="G13610" s="9"/>
      <c r="I13610" s="9"/>
      <c r="L13610" s="9"/>
      <c r="O13610" s="9"/>
      <c r="P13610" s="9"/>
      <c r="R13610" s="9"/>
      <c r="U13610" s="9"/>
    </row>
    <row r="13611" spans="3:21">
      <c r="C13611" s="9"/>
      <c r="F13611" s="9"/>
      <c r="G13611" s="9"/>
      <c r="I13611" s="9"/>
      <c r="L13611" s="9"/>
      <c r="O13611" s="9"/>
      <c r="P13611" s="9"/>
      <c r="R13611" s="9"/>
      <c r="U13611" s="9"/>
    </row>
    <row r="13612" spans="3:21">
      <c r="C13612" s="9"/>
      <c r="F13612" s="9"/>
      <c r="G13612" s="9"/>
      <c r="I13612" s="9"/>
      <c r="L13612" s="9"/>
      <c r="O13612" s="9"/>
      <c r="P13612" s="9"/>
      <c r="R13612" s="9"/>
      <c r="U13612" s="9"/>
    </row>
    <row r="13613" spans="3:21">
      <c r="C13613" s="9"/>
      <c r="F13613" s="9"/>
      <c r="G13613" s="9"/>
      <c r="I13613" s="9"/>
      <c r="L13613" s="9"/>
      <c r="O13613" s="9"/>
      <c r="P13613" s="9"/>
      <c r="R13613" s="9"/>
      <c r="U13613" s="9"/>
    </row>
    <row r="13614" spans="3:21">
      <c r="C13614" s="9"/>
      <c r="F13614" s="9"/>
      <c r="G13614" s="9"/>
      <c r="I13614" s="9"/>
      <c r="L13614" s="9"/>
      <c r="O13614" s="9"/>
      <c r="P13614" s="9"/>
      <c r="R13614" s="9"/>
      <c r="U13614" s="9"/>
    </row>
    <row r="13615" spans="3:21">
      <c r="C13615" s="9"/>
      <c r="F13615" s="9"/>
      <c r="G13615" s="9"/>
      <c r="I13615" s="9"/>
      <c r="L13615" s="9"/>
      <c r="O13615" s="9"/>
      <c r="P13615" s="9"/>
      <c r="R13615" s="9"/>
      <c r="U13615" s="9"/>
    </row>
    <row r="13616" spans="3:21">
      <c r="C13616" s="9"/>
      <c r="F13616" s="9"/>
      <c r="G13616" s="9"/>
      <c r="I13616" s="9"/>
      <c r="L13616" s="9"/>
      <c r="O13616" s="9"/>
      <c r="P13616" s="9"/>
      <c r="R13616" s="9"/>
      <c r="U13616" s="9"/>
    </row>
    <row r="13617" spans="3:21">
      <c r="C13617" s="9"/>
      <c r="F13617" s="9"/>
      <c r="G13617" s="9"/>
      <c r="I13617" s="9"/>
      <c r="L13617" s="9"/>
      <c r="O13617" s="9"/>
      <c r="P13617" s="9"/>
      <c r="R13617" s="9"/>
      <c r="U13617" s="9"/>
    </row>
    <row r="13618" spans="3:21">
      <c r="C13618" s="9"/>
      <c r="F13618" s="9"/>
      <c r="G13618" s="9"/>
      <c r="I13618" s="9"/>
      <c r="L13618" s="9"/>
      <c r="O13618" s="9"/>
      <c r="P13618" s="9"/>
      <c r="R13618" s="9"/>
      <c r="U13618" s="9"/>
    </row>
    <row r="13619" spans="3:21">
      <c r="C13619" s="9"/>
      <c r="F13619" s="9"/>
      <c r="G13619" s="9"/>
      <c r="I13619" s="9"/>
      <c r="L13619" s="9"/>
      <c r="O13619" s="9"/>
      <c r="P13619" s="9"/>
      <c r="R13619" s="9"/>
      <c r="U13619" s="9"/>
    </row>
    <row r="13620" spans="3:21">
      <c r="C13620" s="9"/>
      <c r="F13620" s="9"/>
      <c r="G13620" s="9"/>
      <c r="I13620" s="9"/>
      <c r="L13620" s="9"/>
      <c r="O13620" s="9"/>
      <c r="P13620" s="9"/>
      <c r="R13620" s="9"/>
      <c r="U13620" s="9"/>
    </row>
    <row r="13621" spans="3:21">
      <c r="C13621" s="9"/>
      <c r="F13621" s="9"/>
      <c r="G13621" s="9"/>
      <c r="I13621" s="9"/>
      <c r="L13621" s="9"/>
      <c r="O13621" s="9"/>
      <c r="P13621" s="9"/>
      <c r="R13621" s="9"/>
      <c r="U13621" s="9"/>
    </row>
    <row r="13622" spans="3:21">
      <c r="C13622" s="9"/>
      <c r="F13622" s="9"/>
      <c r="G13622" s="9"/>
      <c r="I13622" s="9"/>
      <c r="L13622" s="9"/>
      <c r="O13622" s="9"/>
      <c r="P13622" s="9"/>
      <c r="R13622" s="9"/>
      <c r="U13622" s="9"/>
    </row>
    <row r="13623" spans="3:21">
      <c r="C13623" s="9"/>
      <c r="F13623" s="9"/>
      <c r="G13623" s="9"/>
      <c r="I13623" s="9"/>
      <c r="L13623" s="9"/>
      <c r="O13623" s="9"/>
      <c r="P13623" s="9"/>
      <c r="R13623" s="9"/>
      <c r="U13623" s="9"/>
    </row>
    <row r="13624" spans="3:21">
      <c r="C13624" s="9"/>
      <c r="F13624" s="9"/>
      <c r="G13624" s="9"/>
      <c r="I13624" s="9"/>
      <c r="L13624" s="9"/>
      <c r="O13624" s="9"/>
      <c r="P13624" s="9"/>
      <c r="R13624" s="9"/>
      <c r="U13624" s="9"/>
    </row>
    <row r="13625" spans="3:21">
      <c r="C13625" s="9"/>
      <c r="F13625" s="9"/>
      <c r="G13625" s="9"/>
      <c r="I13625" s="9"/>
      <c r="L13625" s="9"/>
      <c r="O13625" s="9"/>
      <c r="P13625" s="9"/>
      <c r="R13625" s="9"/>
      <c r="U13625" s="9"/>
    </row>
    <row r="13626" spans="3:21">
      <c r="C13626" s="9"/>
      <c r="F13626" s="9"/>
      <c r="G13626" s="9"/>
      <c r="I13626" s="9"/>
      <c r="L13626" s="9"/>
      <c r="O13626" s="9"/>
      <c r="P13626" s="9"/>
      <c r="R13626" s="9"/>
      <c r="U13626" s="9"/>
    </row>
    <row r="13627" spans="3:21">
      <c r="C13627" s="9"/>
      <c r="F13627" s="9"/>
      <c r="G13627" s="9"/>
      <c r="I13627" s="9"/>
      <c r="L13627" s="9"/>
      <c r="O13627" s="9"/>
      <c r="P13627" s="9"/>
      <c r="R13627" s="9"/>
      <c r="U13627" s="9"/>
    </row>
    <row r="13628" spans="3:21">
      <c r="C13628" s="9"/>
      <c r="F13628" s="9"/>
      <c r="G13628" s="9"/>
      <c r="I13628" s="9"/>
      <c r="L13628" s="9"/>
      <c r="O13628" s="9"/>
      <c r="P13628" s="9"/>
      <c r="R13628" s="9"/>
      <c r="U13628" s="9"/>
    </row>
    <row r="13629" spans="3:21">
      <c r="C13629" s="9"/>
      <c r="F13629" s="9"/>
      <c r="G13629" s="9"/>
      <c r="I13629" s="9"/>
      <c r="L13629" s="9"/>
      <c r="O13629" s="9"/>
      <c r="P13629" s="9"/>
      <c r="R13629" s="9"/>
      <c r="U13629" s="9"/>
    </row>
    <row r="13630" spans="3:21">
      <c r="C13630" s="9"/>
      <c r="F13630" s="9"/>
      <c r="G13630" s="9"/>
      <c r="I13630" s="9"/>
      <c r="L13630" s="9"/>
      <c r="O13630" s="9"/>
      <c r="P13630" s="9"/>
      <c r="R13630" s="9"/>
      <c r="U13630" s="9"/>
    </row>
    <row r="13631" spans="3:21">
      <c r="C13631" s="9"/>
      <c r="F13631" s="9"/>
      <c r="G13631" s="9"/>
      <c r="I13631" s="9"/>
      <c r="L13631" s="9"/>
      <c r="O13631" s="9"/>
      <c r="P13631" s="9"/>
      <c r="R13631" s="9"/>
      <c r="U13631" s="9"/>
    </row>
    <row r="13632" spans="3:21">
      <c r="C13632" s="9"/>
      <c r="F13632" s="9"/>
      <c r="G13632" s="9"/>
      <c r="I13632" s="9"/>
      <c r="L13632" s="9"/>
      <c r="O13632" s="9"/>
      <c r="P13632" s="9"/>
      <c r="R13632" s="9"/>
      <c r="U13632" s="9"/>
    </row>
    <row r="13633" spans="3:21">
      <c r="C13633" s="9"/>
      <c r="F13633" s="9"/>
      <c r="G13633" s="9"/>
      <c r="I13633" s="9"/>
      <c r="L13633" s="9"/>
      <c r="O13633" s="9"/>
      <c r="P13633" s="9"/>
      <c r="R13633" s="9"/>
      <c r="U13633" s="9"/>
    </row>
    <row r="13634" spans="3:21">
      <c r="C13634" s="9"/>
      <c r="F13634" s="9"/>
      <c r="G13634" s="9"/>
      <c r="I13634" s="9"/>
      <c r="L13634" s="9"/>
      <c r="O13634" s="9"/>
      <c r="P13634" s="9"/>
      <c r="R13634" s="9"/>
      <c r="U13634" s="9"/>
    </row>
    <row r="13635" spans="3:21">
      <c r="C13635" s="9"/>
      <c r="F13635" s="9"/>
      <c r="G13635" s="9"/>
      <c r="I13635" s="9"/>
      <c r="L13635" s="9"/>
      <c r="O13635" s="9"/>
      <c r="P13635" s="9"/>
      <c r="R13635" s="9"/>
      <c r="U13635" s="9"/>
    </row>
    <row r="13636" spans="3:21">
      <c r="C13636" s="9"/>
      <c r="F13636" s="9"/>
      <c r="G13636" s="9"/>
      <c r="I13636" s="9"/>
      <c r="L13636" s="9"/>
      <c r="O13636" s="9"/>
      <c r="P13636" s="9"/>
      <c r="R13636" s="9"/>
      <c r="U13636" s="9"/>
    </row>
    <row r="13637" spans="3:21">
      <c r="C13637" s="9"/>
      <c r="F13637" s="9"/>
      <c r="G13637" s="9"/>
      <c r="I13637" s="9"/>
      <c r="L13637" s="9"/>
      <c r="O13637" s="9"/>
      <c r="P13637" s="9"/>
      <c r="R13637" s="9"/>
      <c r="U13637" s="9"/>
    </row>
    <row r="13638" spans="3:21">
      <c r="C13638" s="9"/>
      <c r="F13638" s="9"/>
      <c r="G13638" s="9"/>
      <c r="I13638" s="9"/>
      <c r="L13638" s="9"/>
      <c r="O13638" s="9"/>
      <c r="P13638" s="9"/>
      <c r="R13638" s="9"/>
      <c r="U13638" s="9"/>
    </row>
    <row r="13639" spans="3:21">
      <c r="C13639" s="9"/>
      <c r="F13639" s="9"/>
      <c r="G13639" s="9"/>
      <c r="I13639" s="9"/>
      <c r="L13639" s="9"/>
      <c r="O13639" s="9"/>
      <c r="P13639" s="9"/>
      <c r="R13639" s="9"/>
      <c r="U13639" s="9"/>
    </row>
    <row r="13640" spans="3:21">
      <c r="C13640" s="9"/>
      <c r="F13640" s="9"/>
      <c r="G13640" s="9"/>
      <c r="I13640" s="9"/>
      <c r="L13640" s="9"/>
      <c r="O13640" s="9"/>
      <c r="P13640" s="9"/>
      <c r="R13640" s="9"/>
      <c r="U13640" s="9"/>
    </row>
    <row r="13641" spans="3:21">
      <c r="C13641" s="9"/>
      <c r="F13641" s="9"/>
      <c r="G13641" s="9"/>
      <c r="I13641" s="9"/>
      <c r="L13641" s="9"/>
      <c r="O13641" s="9"/>
      <c r="P13641" s="9"/>
      <c r="R13641" s="9"/>
      <c r="U13641" s="9"/>
    </row>
    <row r="13642" spans="3:21">
      <c r="C13642" s="9"/>
      <c r="F13642" s="9"/>
      <c r="G13642" s="9"/>
      <c r="I13642" s="9"/>
      <c r="L13642" s="9"/>
      <c r="O13642" s="9"/>
      <c r="P13642" s="9"/>
      <c r="R13642" s="9"/>
      <c r="U13642" s="9"/>
    </row>
    <row r="13643" spans="3:21">
      <c r="C13643" s="9"/>
      <c r="F13643" s="9"/>
      <c r="G13643" s="9"/>
      <c r="I13643" s="9"/>
      <c r="L13643" s="9"/>
      <c r="O13643" s="9"/>
      <c r="P13643" s="9"/>
      <c r="R13643" s="9"/>
      <c r="U13643" s="9"/>
    </row>
    <row r="13644" spans="3:21">
      <c r="C13644" s="9"/>
      <c r="F13644" s="9"/>
      <c r="G13644" s="9"/>
      <c r="I13644" s="9"/>
      <c r="L13644" s="9"/>
      <c r="O13644" s="9"/>
      <c r="P13644" s="9"/>
      <c r="R13644" s="9"/>
      <c r="U13644" s="9"/>
    </row>
    <row r="13645" spans="3:21">
      <c r="C13645" s="9"/>
      <c r="F13645" s="9"/>
      <c r="G13645" s="9"/>
      <c r="I13645" s="9"/>
      <c r="L13645" s="9"/>
      <c r="O13645" s="9"/>
      <c r="P13645" s="9"/>
      <c r="R13645" s="9"/>
      <c r="U13645" s="9"/>
    </row>
    <row r="13646" spans="3:21">
      <c r="C13646" s="9"/>
      <c r="F13646" s="9"/>
      <c r="G13646" s="9"/>
      <c r="I13646" s="9"/>
      <c r="L13646" s="9"/>
      <c r="O13646" s="9"/>
      <c r="P13646" s="9"/>
      <c r="R13646" s="9"/>
      <c r="U13646" s="9"/>
    </row>
    <row r="13647" spans="3:21">
      <c r="C13647" s="9"/>
      <c r="F13647" s="9"/>
      <c r="G13647" s="9"/>
      <c r="I13647" s="9"/>
      <c r="L13647" s="9"/>
      <c r="O13647" s="9"/>
      <c r="P13647" s="9"/>
      <c r="R13647" s="9"/>
      <c r="U13647" s="9"/>
    </row>
    <row r="13648" spans="3:21">
      <c r="C13648" s="9"/>
      <c r="F13648" s="9"/>
      <c r="G13648" s="9"/>
      <c r="I13648" s="9"/>
      <c r="L13648" s="9"/>
      <c r="O13648" s="9"/>
      <c r="P13648" s="9"/>
      <c r="R13648" s="9"/>
      <c r="U13648" s="9"/>
    </row>
    <row r="13649" spans="3:21">
      <c r="C13649" s="9"/>
      <c r="F13649" s="9"/>
      <c r="G13649" s="9"/>
      <c r="I13649" s="9"/>
      <c r="L13649" s="9"/>
      <c r="O13649" s="9"/>
      <c r="P13649" s="9"/>
      <c r="R13649" s="9"/>
      <c r="U13649" s="9"/>
    </row>
    <row r="13650" spans="3:21">
      <c r="C13650" s="9"/>
      <c r="F13650" s="9"/>
      <c r="G13650" s="9"/>
      <c r="I13650" s="9"/>
      <c r="L13650" s="9"/>
      <c r="O13650" s="9"/>
      <c r="P13650" s="9"/>
      <c r="R13650" s="9"/>
      <c r="U13650" s="9"/>
    </row>
    <row r="13651" spans="3:21">
      <c r="C13651" s="9"/>
      <c r="F13651" s="9"/>
      <c r="G13651" s="9"/>
      <c r="I13651" s="9"/>
      <c r="L13651" s="9"/>
      <c r="O13651" s="9"/>
      <c r="P13651" s="9"/>
      <c r="R13651" s="9"/>
      <c r="U13651" s="9"/>
    </row>
    <row r="13652" spans="3:21">
      <c r="C13652" s="9"/>
      <c r="F13652" s="9"/>
      <c r="G13652" s="9"/>
      <c r="I13652" s="9"/>
      <c r="L13652" s="9"/>
      <c r="O13652" s="9"/>
      <c r="P13652" s="9"/>
      <c r="R13652" s="9"/>
      <c r="U13652" s="9"/>
    </row>
    <row r="13653" spans="3:21">
      <c r="C13653" s="9"/>
      <c r="F13653" s="9"/>
      <c r="G13653" s="9"/>
      <c r="I13653" s="9"/>
      <c r="L13653" s="9"/>
      <c r="O13653" s="9"/>
      <c r="P13653" s="9"/>
      <c r="R13653" s="9"/>
      <c r="U13653" s="9"/>
    </row>
    <row r="13654" spans="3:21">
      <c r="C13654" s="9"/>
      <c r="F13654" s="9"/>
      <c r="G13654" s="9"/>
      <c r="I13654" s="9"/>
      <c r="L13654" s="9"/>
      <c r="O13654" s="9"/>
      <c r="P13654" s="9"/>
      <c r="R13654" s="9"/>
      <c r="U13654" s="9"/>
    </row>
    <row r="13655" spans="3:21">
      <c r="C13655" s="9"/>
      <c r="F13655" s="9"/>
      <c r="G13655" s="9"/>
      <c r="I13655" s="9"/>
      <c r="L13655" s="9"/>
      <c r="O13655" s="9"/>
      <c r="P13655" s="9"/>
      <c r="R13655" s="9"/>
      <c r="U13655" s="9"/>
    </row>
    <row r="13656" spans="3:21">
      <c r="C13656" s="9"/>
      <c r="F13656" s="9"/>
      <c r="G13656" s="9"/>
      <c r="I13656" s="9"/>
      <c r="L13656" s="9"/>
      <c r="O13656" s="9"/>
      <c r="P13656" s="9"/>
      <c r="R13656" s="9"/>
      <c r="U13656" s="9"/>
    </row>
    <row r="13657" spans="3:21">
      <c r="C13657" s="9"/>
      <c r="F13657" s="9"/>
      <c r="G13657" s="9"/>
      <c r="I13657" s="9"/>
      <c r="L13657" s="9"/>
      <c r="O13657" s="9"/>
      <c r="P13657" s="9"/>
      <c r="R13657" s="9"/>
      <c r="U13657" s="9"/>
    </row>
    <row r="13658" spans="3:21">
      <c r="C13658" s="9"/>
      <c r="F13658" s="9"/>
      <c r="G13658" s="9"/>
      <c r="I13658" s="9"/>
      <c r="L13658" s="9"/>
      <c r="O13658" s="9"/>
      <c r="P13658" s="9"/>
      <c r="R13658" s="9"/>
      <c r="U13658" s="9"/>
    </row>
    <row r="13659" spans="3:21">
      <c r="C13659" s="9"/>
      <c r="F13659" s="9"/>
      <c r="G13659" s="9"/>
      <c r="I13659" s="9"/>
      <c r="L13659" s="9"/>
      <c r="O13659" s="9"/>
      <c r="P13659" s="9"/>
      <c r="R13659" s="9"/>
      <c r="U13659" s="9"/>
    </row>
    <row r="13660" spans="3:21">
      <c r="C13660" s="9"/>
      <c r="F13660" s="9"/>
      <c r="G13660" s="9"/>
      <c r="I13660" s="9"/>
      <c r="L13660" s="9"/>
      <c r="O13660" s="9"/>
      <c r="P13660" s="9"/>
      <c r="R13660" s="9"/>
      <c r="U13660" s="9"/>
    </row>
    <row r="13661" spans="3:21">
      <c r="C13661" s="9"/>
      <c r="F13661" s="9"/>
      <c r="G13661" s="9"/>
      <c r="I13661" s="9"/>
      <c r="L13661" s="9"/>
      <c r="O13661" s="9"/>
      <c r="P13661" s="9"/>
      <c r="R13661" s="9"/>
      <c r="U13661" s="9"/>
    </row>
    <row r="13662" spans="3:21">
      <c r="C13662" s="9"/>
      <c r="F13662" s="9"/>
      <c r="G13662" s="9"/>
      <c r="I13662" s="9"/>
      <c r="L13662" s="9"/>
      <c r="O13662" s="9"/>
      <c r="P13662" s="9"/>
      <c r="R13662" s="9"/>
      <c r="U13662" s="9"/>
    </row>
    <row r="13663" spans="3:21">
      <c r="C13663" s="9"/>
      <c r="F13663" s="9"/>
      <c r="G13663" s="9"/>
      <c r="I13663" s="9"/>
      <c r="L13663" s="9"/>
      <c r="O13663" s="9"/>
      <c r="P13663" s="9"/>
      <c r="R13663" s="9"/>
      <c r="U13663" s="9"/>
    </row>
    <row r="13664" spans="3:21">
      <c r="C13664" s="9"/>
      <c r="F13664" s="9"/>
      <c r="G13664" s="9"/>
      <c r="I13664" s="9"/>
      <c r="L13664" s="9"/>
      <c r="O13664" s="9"/>
      <c r="P13664" s="9"/>
      <c r="R13664" s="9"/>
      <c r="U13664" s="9"/>
    </row>
    <row r="13665" spans="3:21">
      <c r="C13665" s="9"/>
      <c r="F13665" s="9"/>
      <c r="G13665" s="9"/>
      <c r="I13665" s="9"/>
      <c r="L13665" s="9"/>
      <c r="O13665" s="9"/>
      <c r="P13665" s="9"/>
      <c r="R13665" s="9"/>
      <c r="U13665" s="9"/>
    </row>
    <row r="13666" spans="3:21">
      <c r="C13666" s="9"/>
      <c r="F13666" s="9"/>
      <c r="G13666" s="9"/>
      <c r="I13666" s="9"/>
      <c r="L13666" s="9"/>
      <c r="O13666" s="9"/>
      <c r="P13666" s="9"/>
      <c r="R13666" s="9"/>
      <c r="U13666" s="9"/>
    </row>
    <row r="13667" spans="3:21">
      <c r="C13667" s="9"/>
      <c r="F13667" s="9"/>
      <c r="G13667" s="9"/>
      <c r="I13667" s="9"/>
      <c r="L13667" s="9"/>
      <c r="O13667" s="9"/>
      <c r="P13667" s="9"/>
      <c r="R13667" s="9"/>
      <c r="U13667" s="9"/>
    </row>
    <row r="13668" spans="3:21">
      <c r="C13668" s="9"/>
      <c r="F13668" s="9"/>
      <c r="G13668" s="9"/>
      <c r="I13668" s="9"/>
      <c r="L13668" s="9"/>
      <c r="O13668" s="9"/>
      <c r="P13668" s="9"/>
      <c r="R13668" s="9"/>
      <c r="U13668" s="9"/>
    </row>
    <row r="13669" spans="3:21">
      <c r="C13669" s="9"/>
      <c r="F13669" s="9"/>
      <c r="G13669" s="9"/>
      <c r="I13669" s="9"/>
      <c r="L13669" s="9"/>
      <c r="O13669" s="9"/>
      <c r="P13669" s="9"/>
      <c r="R13669" s="9"/>
      <c r="U13669" s="9"/>
    </row>
    <row r="13670" spans="3:21">
      <c r="C13670" s="9"/>
      <c r="F13670" s="9"/>
      <c r="G13670" s="9"/>
      <c r="I13670" s="9"/>
      <c r="L13670" s="9"/>
      <c r="O13670" s="9"/>
      <c r="P13670" s="9"/>
      <c r="R13670" s="9"/>
      <c r="U13670" s="9"/>
    </row>
    <row r="13671" spans="3:21">
      <c r="C13671" s="9"/>
      <c r="F13671" s="9"/>
      <c r="G13671" s="9"/>
      <c r="I13671" s="9"/>
      <c r="L13671" s="9"/>
      <c r="O13671" s="9"/>
      <c r="P13671" s="9"/>
      <c r="R13671" s="9"/>
      <c r="U13671" s="9"/>
    </row>
    <row r="13672" spans="3:21">
      <c r="C13672" s="9"/>
      <c r="F13672" s="9"/>
      <c r="G13672" s="9"/>
      <c r="I13672" s="9"/>
      <c r="L13672" s="9"/>
      <c r="O13672" s="9"/>
      <c r="P13672" s="9"/>
      <c r="R13672" s="9"/>
      <c r="U13672" s="9"/>
    </row>
    <row r="13673" spans="3:21">
      <c r="C13673" s="9"/>
      <c r="F13673" s="9"/>
      <c r="G13673" s="9"/>
      <c r="I13673" s="9"/>
      <c r="L13673" s="9"/>
      <c r="O13673" s="9"/>
      <c r="P13673" s="9"/>
      <c r="R13673" s="9"/>
      <c r="U13673" s="9"/>
    </row>
    <row r="13674" spans="3:21">
      <c r="C13674" s="9"/>
      <c r="F13674" s="9"/>
      <c r="G13674" s="9"/>
      <c r="I13674" s="9"/>
      <c r="L13674" s="9"/>
      <c r="O13674" s="9"/>
      <c r="P13674" s="9"/>
      <c r="R13674" s="9"/>
      <c r="U13674" s="9"/>
    </row>
    <row r="13675" spans="3:21">
      <c r="C13675" s="9"/>
      <c r="F13675" s="9"/>
      <c r="G13675" s="9"/>
      <c r="I13675" s="9"/>
      <c r="L13675" s="9"/>
      <c r="O13675" s="9"/>
      <c r="P13675" s="9"/>
      <c r="R13675" s="9"/>
      <c r="U13675" s="9"/>
    </row>
    <row r="13676" spans="3:21">
      <c r="C13676" s="9"/>
      <c r="F13676" s="9"/>
      <c r="G13676" s="9"/>
      <c r="I13676" s="9"/>
      <c r="L13676" s="9"/>
      <c r="O13676" s="9"/>
      <c r="P13676" s="9"/>
      <c r="R13676" s="9"/>
      <c r="U13676" s="9"/>
    </row>
    <row r="13677" spans="3:21">
      <c r="C13677" s="9"/>
      <c r="F13677" s="9"/>
      <c r="G13677" s="9"/>
      <c r="I13677" s="9"/>
      <c r="L13677" s="9"/>
      <c r="O13677" s="9"/>
      <c r="P13677" s="9"/>
      <c r="R13677" s="9"/>
      <c r="U13677" s="9"/>
    </row>
    <row r="13678" spans="3:21">
      <c r="C13678" s="9"/>
      <c r="F13678" s="9"/>
      <c r="G13678" s="9"/>
      <c r="I13678" s="9"/>
      <c r="L13678" s="9"/>
      <c r="O13678" s="9"/>
      <c r="P13678" s="9"/>
      <c r="R13678" s="9"/>
      <c r="U13678" s="9"/>
    </row>
    <row r="13679" spans="3:21">
      <c r="C13679" s="9"/>
      <c r="F13679" s="9"/>
      <c r="G13679" s="9"/>
      <c r="I13679" s="9"/>
      <c r="L13679" s="9"/>
      <c r="O13679" s="9"/>
      <c r="P13679" s="9"/>
      <c r="R13679" s="9"/>
      <c r="U13679" s="9"/>
    </row>
    <row r="13680" spans="3:21">
      <c r="C13680" s="9"/>
      <c r="F13680" s="9"/>
      <c r="G13680" s="9"/>
      <c r="I13680" s="9"/>
      <c r="L13680" s="9"/>
      <c r="O13680" s="9"/>
      <c r="P13680" s="9"/>
      <c r="R13680" s="9"/>
      <c r="U13680" s="9"/>
    </row>
    <row r="13681" spans="3:21">
      <c r="C13681" s="9"/>
      <c r="F13681" s="9"/>
      <c r="G13681" s="9"/>
      <c r="I13681" s="9"/>
      <c r="L13681" s="9"/>
      <c r="O13681" s="9"/>
      <c r="P13681" s="9"/>
      <c r="R13681" s="9"/>
      <c r="U13681" s="9"/>
    </row>
    <row r="13682" spans="3:21">
      <c r="C13682" s="9"/>
      <c r="F13682" s="9"/>
      <c r="G13682" s="9"/>
      <c r="I13682" s="9"/>
      <c r="L13682" s="9"/>
      <c r="O13682" s="9"/>
      <c r="P13682" s="9"/>
      <c r="R13682" s="9"/>
      <c r="U13682" s="9"/>
    </row>
    <row r="13683" spans="3:21">
      <c r="C13683" s="9"/>
      <c r="F13683" s="9"/>
      <c r="G13683" s="9"/>
      <c r="I13683" s="9"/>
      <c r="L13683" s="9"/>
      <c r="O13683" s="9"/>
      <c r="P13683" s="9"/>
      <c r="R13683" s="9"/>
      <c r="U13683" s="9"/>
    </row>
    <row r="13684" spans="3:21">
      <c r="C13684" s="9"/>
      <c r="F13684" s="9"/>
      <c r="G13684" s="9"/>
      <c r="I13684" s="9"/>
      <c r="L13684" s="9"/>
      <c r="O13684" s="9"/>
      <c r="P13684" s="9"/>
      <c r="R13684" s="9"/>
      <c r="U13684" s="9"/>
    </row>
    <row r="13685" spans="3:21">
      <c r="C13685" s="9"/>
      <c r="F13685" s="9"/>
      <c r="G13685" s="9"/>
      <c r="I13685" s="9"/>
      <c r="L13685" s="9"/>
      <c r="O13685" s="9"/>
      <c r="P13685" s="9"/>
      <c r="R13685" s="9"/>
      <c r="U13685" s="9"/>
    </row>
    <row r="13686" spans="3:21">
      <c r="C13686" s="9"/>
      <c r="F13686" s="9"/>
      <c r="G13686" s="9"/>
      <c r="I13686" s="9"/>
      <c r="L13686" s="9"/>
      <c r="O13686" s="9"/>
      <c r="P13686" s="9"/>
      <c r="R13686" s="9"/>
      <c r="U13686" s="9"/>
    </row>
    <row r="13687" spans="3:21">
      <c r="C13687" s="9"/>
      <c r="F13687" s="9"/>
      <c r="G13687" s="9"/>
      <c r="I13687" s="9"/>
      <c r="L13687" s="9"/>
      <c r="O13687" s="9"/>
      <c r="P13687" s="9"/>
      <c r="R13687" s="9"/>
      <c r="U13687" s="9"/>
    </row>
    <row r="13688" spans="3:21">
      <c r="C13688" s="9"/>
      <c r="F13688" s="9"/>
      <c r="G13688" s="9"/>
      <c r="I13688" s="9"/>
      <c r="L13688" s="9"/>
      <c r="O13688" s="9"/>
      <c r="P13688" s="9"/>
      <c r="R13688" s="9"/>
      <c r="U13688" s="9"/>
    </row>
    <row r="13689" spans="3:21">
      <c r="C13689" s="9"/>
      <c r="F13689" s="9"/>
      <c r="G13689" s="9"/>
      <c r="I13689" s="9"/>
      <c r="L13689" s="9"/>
      <c r="O13689" s="9"/>
      <c r="P13689" s="9"/>
      <c r="R13689" s="9"/>
      <c r="U13689" s="9"/>
    </row>
    <row r="13690" spans="3:21">
      <c r="C13690" s="9"/>
      <c r="F13690" s="9"/>
      <c r="G13690" s="9"/>
      <c r="I13690" s="9"/>
      <c r="L13690" s="9"/>
      <c r="O13690" s="9"/>
      <c r="P13690" s="9"/>
      <c r="R13690" s="9"/>
      <c r="U13690" s="9"/>
    </row>
    <row r="13691" spans="3:21">
      <c r="C13691" s="9"/>
      <c r="F13691" s="9"/>
      <c r="G13691" s="9"/>
      <c r="I13691" s="9"/>
      <c r="L13691" s="9"/>
      <c r="O13691" s="9"/>
      <c r="P13691" s="9"/>
      <c r="R13691" s="9"/>
      <c r="U13691" s="9"/>
    </row>
    <row r="13692" spans="3:21">
      <c r="C13692" s="9"/>
      <c r="F13692" s="9"/>
      <c r="G13692" s="9"/>
      <c r="I13692" s="9"/>
      <c r="L13692" s="9"/>
      <c r="O13692" s="9"/>
      <c r="P13692" s="9"/>
      <c r="R13692" s="9"/>
      <c r="U13692" s="9"/>
    </row>
    <row r="13693" spans="3:21">
      <c r="C13693" s="9"/>
      <c r="F13693" s="9"/>
      <c r="G13693" s="9"/>
      <c r="I13693" s="9"/>
      <c r="L13693" s="9"/>
      <c r="O13693" s="9"/>
      <c r="P13693" s="9"/>
      <c r="R13693" s="9"/>
      <c r="U13693" s="9"/>
    </row>
    <row r="13694" spans="3:21">
      <c r="C13694" s="9"/>
      <c r="F13694" s="9"/>
      <c r="G13694" s="9"/>
      <c r="I13694" s="9"/>
      <c r="L13694" s="9"/>
      <c r="O13694" s="9"/>
      <c r="P13694" s="9"/>
      <c r="R13694" s="9"/>
      <c r="U13694" s="9"/>
    </row>
    <row r="13695" spans="3:21">
      <c r="C13695" s="9"/>
      <c r="F13695" s="9"/>
      <c r="G13695" s="9"/>
      <c r="I13695" s="9"/>
      <c r="L13695" s="9"/>
      <c r="O13695" s="9"/>
      <c r="P13695" s="9"/>
      <c r="R13695" s="9"/>
      <c r="U13695" s="9"/>
    </row>
    <row r="13696" spans="3:21">
      <c r="C13696" s="9"/>
      <c r="F13696" s="9"/>
      <c r="G13696" s="9"/>
      <c r="I13696" s="9"/>
      <c r="L13696" s="9"/>
      <c r="O13696" s="9"/>
      <c r="P13696" s="9"/>
      <c r="R13696" s="9"/>
      <c r="U13696" s="9"/>
    </row>
    <row r="13697" spans="3:21">
      <c r="C13697" s="9"/>
      <c r="F13697" s="9"/>
      <c r="G13697" s="9"/>
      <c r="I13697" s="9"/>
      <c r="L13697" s="9"/>
      <c r="O13697" s="9"/>
      <c r="P13697" s="9"/>
      <c r="R13697" s="9"/>
      <c r="U13697" s="9"/>
    </row>
    <row r="13698" spans="3:21">
      <c r="C13698" s="9"/>
      <c r="F13698" s="9"/>
      <c r="G13698" s="9"/>
      <c r="I13698" s="9"/>
      <c r="L13698" s="9"/>
      <c r="O13698" s="9"/>
      <c r="P13698" s="9"/>
      <c r="R13698" s="9"/>
      <c r="U13698" s="9"/>
    </row>
    <row r="13699" spans="3:21">
      <c r="C13699" s="9"/>
      <c r="F13699" s="9"/>
      <c r="G13699" s="9"/>
      <c r="I13699" s="9"/>
      <c r="L13699" s="9"/>
      <c r="O13699" s="9"/>
      <c r="P13699" s="9"/>
      <c r="R13699" s="9"/>
      <c r="U13699" s="9"/>
    </row>
    <row r="13700" spans="3:21">
      <c r="C13700" s="9"/>
      <c r="F13700" s="9"/>
      <c r="G13700" s="9"/>
      <c r="I13700" s="9"/>
      <c r="L13700" s="9"/>
      <c r="O13700" s="9"/>
      <c r="P13700" s="9"/>
      <c r="R13700" s="9"/>
      <c r="U13700" s="9"/>
    </row>
    <row r="13701" spans="3:21">
      <c r="C13701" s="9"/>
      <c r="F13701" s="9"/>
      <c r="G13701" s="9"/>
      <c r="I13701" s="9"/>
      <c r="L13701" s="9"/>
      <c r="O13701" s="9"/>
      <c r="P13701" s="9"/>
      <c r="R13701" s="9"/>
      <c r="U13701" s="9"/>
    </row>
    <row r="13702" spans="3:21">
      <c r="C13702" s="9"/>
      <c r="F13702" s="9"/>
      <c r="G13702" s="9"/>
      <c r="I13702" s="9"/>
      <c r="L13702" s="9"/>
      <c r="O13702" s="9"/>
      <c r="P13702" s="9"/>
      <c r="R13702" s="9"/>
      <c r="U13702" s="9"/>
    </row>
    <row r="13703" spans="3:21">
      <c r="C13703" s="9"/>
      <c r="F13703" s="9"/>
      <c r="G13703" s="9"/>
      <c r="I13703" s="9"/>
      <c r="L13703" s="9"/>
      <c r="O13703" s="9"/>
      <c r="P13703" s="9"/>
      <c r="R13703" s="9"/>
      <c r="U13703" s="9"/>
    </row>
    <row r="13704" spans="3:21">
      <c r="C13704" s="9"/>
      <c r="F13704" s="9"/>
      <c r="G13704" s="9"/>
      <c r="I13704" s="9"/>
      <c r="L13704" s="9"/>
      <c r="O13704" s="9"/>
      <c r="P13704" s="9"/>
      <c r="R13704" s="9"/>
      <c r="U13704" s="9"/>
    </row>
    <row r="13705" spans="3:21">
      <c r="C13705" s="9"/>
      <c r="F13705" s="9"/>
      <c r="G13705" s="9"/>
      <c r="I13705" s="9"/>
      <c r="L13705" s="9"/>
      <c r="O13705" s="9"/>
      <c r="P13705" s="9"/>
      <c r="R13705" s="9"/>
      <c r="U13705" s="9"/>
    </row>
    <row r="13706" spans="3:21">
      <c r="C13706" s="9"/>
      <c r="F13706" s="9"/>
      <c r="G13706" s="9"/>
      <c r="I13706" s="9"/>
      <c r="L13706" s="9"/>
      <c r="O13706" s="9"/>
      <c r="P13706" s="9"/>
      <c r="R13706" s="9"/>
      <c r="U13706" s="9"/>
    </row>
    <row r="13707" spans="3:21">
      <c r="C13707" s="9"/>
      <c r="F13707" s="9"/>
      <c r="G13707" s="9"/>
      <c r="I13707" s="9"/>
      <c r="L13707" s="9"/>
      <c r="O13707" s="9"/>
      <c r="P13707" s="9"/>
      <c r="R13707" s="9"/>
      <c r="U13707" s="9"/>
    </row>
    <row r="13708" spans="3:21">
      <c r="C13708" s="9"/>
      <c r="F13708" s="9"/>
      <c r="G13708" s="9"/>
      <c r="I13708" s="9"/>
      <c r="L13708" s="9"/>
      <c r="O13708" s="9"/>
      <c r="P13708" s="9"/>
      <c r="R13708" s="9"/>
      <c r="U13708" s="9"/>
    </row>
    <row r="13709" spans="3:21">
      <c r="C13709" s="9"/>
      <c r="F13709" s="9"/>
      <c r="G13709" s="9"/>
      <c r="I13709" s="9"/>
      <c r="L13709" s="9"/>
      <c r="O13709" s="9"/>
      <c r="P13709" s="9"/>
      <c r="R13709" s="9"/>
      <c r="U13709" s="9"/>
    </row>
    <row r="13710" spans="3:21">
      <c r="C13710" s="9"/>
      <c r="F13710" s="9"/>
      <c r="G13710" s="9"/>
      <c r="I13710" s="9"/>
      <c r="L13710" s="9"/>
      <c r="O13710" s="9"/>
      <c r="P13710" s="9"/>
      <c r="R13710" s="9"/>
      <c r="U13710" s="9"/>
    </row>
    <row r="13711" spans="3:21">
      <c r="C13711" s="9"/>
      <c r="F13711" s="9"/>
      <c r="G13711" s="9"/>
      <c r="I13711" s="9"/>
      <c r="L13711" s="9"/>
      <c r="O13711" s="9"/>
      <c r="P13711" s="9"/>
      <c r="R13711" s="9"/>
      <c r="U13711" s="9"/>
    </row>
    <row r="13712" spans="3:21">
      <c r="C13712" s="9"/>
      <c r="F13712" s="9"/>
      <c r="G13712" s="9"/>
      <c r="I13712" s="9"/>
      <c r="L13712" s="9"/>
      <c r="O13712" s="9"/>
      <c r="P13712" s="9"/>
      <c r="R13712" s="9"/>
      <c r="U13712" s="9"/>
    </row>
    <row r="13713" spans="3:21">
      <c r="C13713" s="9"/>
      <c r="F13713" s="9"/>
      <c r="G13713" s="9"/>
      <c r="I13713" s="9"/>
      <c r="L13713" s="9"/>
      <c r="O13713" s="9"/>
      <c r="P13713" s="9"/>
      <c r="R13713" s="9"/>
      <c r="U13713" s="9"/>
    </row>
    <row r="13714" spans="3:21">
      <c r="C13714" s="9"/>
      <c r="F13714" s="9"/>
      <c r="G13714" s="9"/>
      <c r="I13714" s="9"/>
      <c r="L13714" s="9"/>
      <c r="O13714" s="9"/>
      <c r="P13714" s="9"/>
      <c r="R13714" s="9"/>
      <c r="U13714" s="9"/>
    </row>
    <row r="13715" spans="3:21">
      <c r="C13715" s="9"/>
      <c r="F13715" s="9"/>
      <c r="G13715" s="9"/>
      <c r="I13715" s="9"/>
      <c r="L13715" s="9"/>
      <c r="O13715" s="9"/>
      <c r="P13715" s="9"/>
      <c r="R13715" s="9"/>
      <c r="U13715" s="9"/>
    </row>
    <row r="13716" spans="3:21">
      <c r="C13716" s="9"/>
      <c r="F13716" s="9"/>
      <c r="G13716" s="9"/>
      <c r="I13716" s="9"/>
      <c r="L13716" s="9"/>
      <c r="O13716" s="9"/>
      <c r="P13716" s="9"/>
      <c r="R13716" s="9"/>
      <c r="U13716" s="9"/>
    </row>
    <row r="13717" spans="3:21">
      <c r="C13717" s="9"/>
      <c r="F13717" s="9"/>
      <c r="G13717" s="9"/>
      <c r="I13717" s="9"/>
      <c r="L13717" s="9"/>
      <c r="O13717" s="9"/>
      <c r="P13717" s="9"/>
      <c r="R13717" s="9"/>
      <c r="U13717" s="9"/>
    </row>
    <row r="13718" spans="3:21">
      <c r="C13718" s="9"/>
      <c r="F13718" s="9"/>
      <c r="G13718" s="9"/>
      <c r="I13718" s="9"/>
      <c r="L13718" s="9"/>
      <c r="O13718" s="9"/>
      <c r="P13718" s="9"/>
      <c r="R13718" s="9"/>
      <c r="U13718" s="9"/>
    </row>
    <row r="13719" spans="3:21">
      <c r="C13719" s="9"/>
      <c r="F13719" s="9"/>
      <c r="G13719" s="9"/>
      <c r="I13719" s="9"/>
      <c r="L13719" s="9"/>
      <c r="O13719" s="9"/>
      <c r="P13719" s="9"/>
      <c r="R13719" s="9"/>
      <c r="U13719" s="9"/>
    </row>
    <row r="13720" spans="3:21">
      <c r="C13720" s="9"/>
      <c r="F13720" s="9"/>
      <c r="G13720" s="9"/>
      <c r="I13720" s="9"/>
      <c r="L13720" s="9"/>
      <c r="O13720" s="9"/>
      <c r="P13720" s="9"/>
      <c r="R13720" s="9"/>
      <c r="U13720" s="9"/>
    </row>
    <row r="13721" spans="3:21">
      <c r="C13721" s="9"/>
      <c r="F13721" s="9"/>
      <c r="G13721" s="9"/>
      <c r="I13721" s="9"/>
      <c r="L13721" s="9"/>
      <c r="O13721" s="9"/>
      <c r="P13721" s="9"/>
      <c r="R13721" s="9"/>
      <c r="U13721" s="9"/>
    </row>
    <row r="13722" spans="3:21">
      <c r="C13722" s="9"/>
      <c r="F13722" s="9"/>
      <c r="G13722" s="9"/>
      <c r="I13722" s="9"/>
      <c r="L13722" s="9"/>
      <c r="O13722" s="9"/>
      <c r="P13722" s="9"/>
      <c r="R13722" s="9"/>
      <c r="U13722" s="9"/>
    </row>
    <row r="13723" spans="3:21">
      <c r="C13723" s="9"/>
      <c r="F13723" s="9"/>
      <c r="G13723" s="9"/>
      <c r="I13723" s="9"/>
      <c r="L13723" s="9"/>
      <c r="O13723" s="9"/>
      <c r="P13723" s="9"/>
      <c r="R13723" s="9"/>
      <c r="U13723" s="9"/>
    </row>
    <row r="13724" spans="3:21">
      <c r="C13724" s="9"/>
      <c r="F13724" s="9"/>
      <c r="G13724" s="9"/>
      <c r="I13724" s="9"/>
      <c r="L13724" s="9"/>
      <c r="O13724" s="9"/>
      <c r="P13724" s="9"/>
      <c r="R13724" s="9"/>
      <c r="U13724" s="9"/>
    </row>
    <row r="13725" spans="3:21">
      <c r="C13725" s="9"/>
      <c r="F13725" s="9"/>
      <c r="G13725" s="9"/>
      <c r="I13725" s="9"/>
      <c r="L13725" s="9"/>
      <c r="O13725" s="9"/>
      <c r="P13725" s="9"/>
      <c r="R13725" s="9"/>
      <c r="U13725" s="9"/>
    </row>
    <row r="13726" spans="3:21">
      <c r="C13726" s="9"/>
      <c r="F13726" s="9"/>
      <c r="G13726" s="9"/>
      <c r="I13726" s="9"/>
      <c r="L13726" s="9"/>
      <c r="O13726" s="9"/>
      <c r="P13726" s="9"/>
      <c r="R13726" s="9"/>
      <c r="U13726" s="9"/>
    </row>
    <row r="13727" spans="3:21">
      <c r="C13727" s="9"/>
      <c r="F13727" s="9"/>
      <c r="G13727" s="9"/>
      <c r="I13727" s="9"/>
      <c r="L13727" s="9"/>
      <c r="O13727" s="9"/>
      <c r="P13727" s="9"/>
      <c r="R13727" s="9"/>
      <c r="U13727" s="9"/>
    </row>
    <row r="13728" spans="3:21">
      <c r="C13728" s="9"/>
      <c r="F13728" s="9"/>
      <c r="G13728" s="9"/>
      <c r="I13728" s="9"/>
      <c r="L13728" s="9"/>
      <c r="O13728" s="9"/>
      <c r="P13728" s="9"/>
      <c r="R13728" s="9"/>
      <c r="U13728" s="9"/>
    </row>
    <row r="13729" spans="3:21">
      <c r="C13729" s="9"/>
      <c r="F13729" s="9"/>
      <c r="G13729" s="9"/>
      <c r="I13729" s="9"/>
      <c r="L13729" s="9"/>
      <c r="O13729" s="9"/>
      <c r="P13729" s="9"/>
      <c r="R13729" s="9"/>
      <c r="U13729" s="9"/>
    </row>
    <row r="13730" spans="3:21">
      <c r="C13730" s="9"/>
      <c r="F13730" s="9"/>
      <c r="G13730" s="9"/>
      <c r="I13730" s="9"/>
      <c r="L13730" s="9"/>
      <c r="O13730" s="9"/>
      <c r="P13730" s="9"/>
      <c r="R13730" s="9"/>
      <c r="U13730" s="9"/>
    </row>
    <row r="13731" spans="3:21">
      <c r="C13731" s="9"/>
      <c r="F13731" s="9"/>
      <c r="G13731" s="9"/>
      <c r="I13731" s="9"/>
      <c r="L13731" s="9"/>
      <c r="O13731" s="9"/>
      <c r="P13731" s="9"/>
      <c r="R13731" s="9"/>
      <c r="U13731" s="9"/>
    </row>
    <row r="13732" spans="3:21">
      <c r="C13732" s="9"/>
      <c r="F13732" s="9"/>
      <c r="G13732" s="9"/>
      <c r="I13732" s="9"/>
      <c r="L13732" s="9"/>
      <c r="O13732" s="9"/>
      <c r="P13732" s="9"/>
      <c r="R13732" s="9"/>
      <c r="U13732" s="9"/>
    </row>
    <row r="13733" spans="3:21">
      <c r="C13733" s="9"/>
      <c r="F13733" s="9"/>
      <c r="G13733" s="9"/>
      <c r="I13733" s="9"/>
      <c r="L13733" s="9"/>
      <c r="O13733" s="9"/>
      <c r="P13733" s="9"/>
      <c r="R13733" s="9"/>
      <c r="U13733" s="9"/>
    </row>
    <row r="13734" spans="3:21">
      <c r="C13734" s="9"/>
      <c r="F13734" s="9"/>
      <c r="G13734" s="9"/>
      <c r="I13734" s="9"/>
      <c r="L13734" s="9"/>
      <c r="O13734" s="9"/>
      <c r="P13734" s="9"/>
      <c r="R13734" s="9"/>
      <c r="U13734" s="9"/>
    </row>
    <row r="13735" spans="3:21">
      <c r="C13735" s="9"/>
      <c r="F13735" s="9"/>
      <c r="G13735" s="9"/>
      <c r="I13735" s="9"/>
      <c r="L13735" s="9"/>
      <c r="O13735" s="9"/>
      <c r="P13735" s="9"/>
      <c r="R13735" s="9"/>
      <c r="U13735" s="9"/>
    </row>
    <row r="13736" spans="3:21">
      <c r="C13736" s="9"/>
      <c r="F13736" s="9"/>
      <c r="G13736" s="9"/>
      <c r="I13736" s="9"/>
      <c r="L13736" s="9"/>
      <c r="O13736" s="9"/>
      <c r="P13736" s="9"/>
      <c r="R13736" s="9"/>
      <c r="U13736" s="9"/>
    </row>
    <row r="13737" spans="3:21">
      <c r="C13737" s="9"/>
      <c r="F13737" s="9"/>
      <c r="G13737" s="9"/>
      <c r="I13737" s="9"/>
      <c r="L13737" s="9"/>
      <c r="O13737" s="9"/>
      <c r="P13737" s="9"/>
      <c r="R13737" s="9"/>
      <c r="U13737" s="9"/>
    </row>
    <row r="13738" spans="3:21">
      <c r="C13738" s="9"/>
      <c r="F13738" s="9"/>
      <c r="G13738" s="9"/>
      <c r="I13738" s="9"/>
      <c r="L13738" s="9"/>
      <c r="O13738" s="9"/>
      <c r="P13738" s="9"/>
      <c r="R13738" s="9"/>
      <c r="U13738" s="9"/>
    </row>
    <row r="13739" spans="3:21">
      <c r="C13739" s="9"/>
      <c r="F13739" s="9"/>
      <c r="G13739" s="9"/>
      <c r="I13739" s="9"/>
      <c r="L13739" s="9"/>
      <c r="O13739" s="9"/>
      <c r="P13739" s="9"/>
      <c r="R13739" s="9"/>
      <c r="U13739" s="9"/>
    </row>
    <row r="13740" spans="3:21">
      <c r="C13740" s="9"/>
      <c r="F13740" s="9"/>
      <c r="G13740" s="9"/>
      <c r="I13740" s="9"/>
      <c r="L13740" s="9"/>
      <c r="O13740" s="9"/>
      <c r="P13740" s="9"/>
      <c r="R13740" s="9"/>
      <c r="U13740" s="9"/>
    </row>
    <row r="13741" spans="3:21">
      <c r="C13741" s="9"/>
      <c r="F13741" s="9"/>
      <c r="G13741" s="9"/>
      <c r="I13741" s="9"/>
      <c r="L13741" s="9"/>
      <c r="O13741" s="9"/>
      <c r="P13741" s="9"/>
      <c r="R13741" s="9"/>
      <c r="U13741" s="9"/>
    </row>
    <row r="13742" spans="3:21">
      <c r="C13742" s="9"/>
      <c r="F13742" s="9"/>
      <c r="G13742" s="9"/>
      <c r="I13742" s="9"/>
      <c r="L13742" s="9"/>
      <c r="O13742" s="9"/>
      <c r="P13742" s="9"/>
      <c r="R13742" s="9"/>
      <c r="U13742" s="9"/>
    </row>
    <row r="13743" spans="3:21">
      <c r="C13743" s="9"/>
      <c r="F13743" s="9"/>
      <c r="G13743" s="9"/>
      <c r="I13743" s="9"/>
      <c r="L13743" s="9"/>
      <c r="O13743" s="9"/>
      <c r="P13743" s="9"/>
      <c r="R13743" s="9"/>
      <c r="U13743" s="9"/>
    </row>
    <row r="13744" spans="3:21">
      <c r="C13744" s="9"/>
      <c r="F13744" s="9"/>
      <c r="G13744" s="9"/>
      <c r="I13744" s="9"/>
      <c r="L13744" s="9"/>
      <c r="O13744" s="9"/>
      <c r="P13744" s="9"/>
      <c r="R13744" s="9"/>
      <c r="U13744" s="9"/>
    </row>
    <row r="13745" spans="3:21">
      <c r="C13745" s="9"/>
      <c r="F13745" s="9"/>
      <c r="G13745" s="9"/>
      <c r="I13745" s="9"/>
      <c r="L13745" s="9"/>
      <c r="O13745" s="9"/>
      <c r="P13745" s="9"/>
      <c r="R13745" s="9"/>
      <c r="U13745" s="9"/>
    </row>
    <row r="13746" spans="3:21">
      <c r="C13746" s="9"/>
      <c r="F13746" s="9"/>
      <c r="G13746" s="9"/>
      <c r="I13746" s="9"/>
      <c r="L13746" s="9"/>
      <c r="O13746" s="9"/>
      <c r="P13746" s="9"/>
      <c r="R13746" s="9"/>
      <c r="U13746" s="9"/>
    </row>
    <row r="13747" spans="3:21">
      <c r="C13747" s="9"/>
      <c r="F13747" s="9"/>
      <c r="G13747" s="9"/>
      <c r="I13747" s="9"/>
      <c r="L13747" s="9"/>
      <c r="O13747" s="9"/>
      <c r="P13747" s="9"/>
      <c r="R13747" s="9"/>
      <c r="U13747" s="9"/>
    </row>
    <row r="13748" spans="3:21">
      <c r="C13748" s="9"/>
      <c r="F13748" s="9"/>
      <c r="G13748" s="9"/>
      <c r="I13748" s="9"/>
      <c r="L13748" s="9"/>
      <c r="O13748" s="9"/>
      <c r="P13748" s="9"/>
      <c r="R13748" s="9"/>
      <c r="U13748" s="9"/>
    </row>
    <row r="13749" spans="3:21">
      <c r="C13749" s="9"/>
      <c r="F13749" s="9"/>
      <c r="G13749" s="9"/>
      <c r="I13749" s="9"/>
      <c r="L13749" s="9"/>
      <c r="O13749" s="9"/>
      <c r="P13749" s="9"/>
      <c r="R13749" s="9"/>
      <c r="U13749" s="9"/>
    </row>
    <row r="13750" spans="3:21">
      <c r="C13750" s="9"/>
      <c r="F13750" s="9"/>
      <c r="G13750" s="9"/>
      <c r="I13750" s="9"/>
      <c r="L13750" s="9"/>
      <c r="O13750" s="9"/>
      <c r="P13750" s="9"/>
      <c r="R13750" s="9"/>
      <c r="U13750" s="9"/>
    </row>
    <row r="13751" spans="3:21">
      <c r="C13751" s="9"/>
      <c r="F13751" s="9"/>
      <c r="G13751" s="9"/>
      <c r="I13751" s="9"/>
      <c r="L13751" s="9"/>
      <c r="O13751" s="9"/>
      <c r="P13751" s="9"/>
      <c r="R13751" s="9"/>
      <c r="U13751" s="9"/>
    </row>
    <row r="13752" spans="3:21">
      <c r="C13752" s="9"/>
      <c r="F13752" s="9"/>
      <c r="G13752" s="9"/>
      <c r="I13752" s="9"/>
      <c r="L13752" s="9"/>
      <c r="O13752" s="9"/>
      <c r="P13752" s="9"/>
      <c r="R13752" s="9"/>
      <c r="U13752" s="9"/>
    </row>
    <row r="13753" spans="3:21">
      <c r="C13753" s="9"/>
      <c r="F13753" s="9"/>
      <c r="G13753" s="9"/>
      <c r="I13753" s="9"/>
      <c r="L13753" s="9"/>
      <c r="O13753" s="9"/>
      <c r="P13753" s="9"/>
      <c r="R13753" s="9"/>
      <c r="U13753" s="9"/>
    </row>
    <row r="13754" spans="3:21">
      <c r="C13754" s="9"/>
      <c r="F13754" s="9"/>
      <c r="G13754" s="9"/>
      <c r="I13754" s="9"/>
      <c r="L13754" s="9"/>
      <c r="O13754" s="9"/>
      <c r="P13754" s="9"/>
      <c r="R13754" s="9"/>
      <c r="U13754" s="9"/>
    </row>
    <row r="13755" spans="3:21">
      <c r="C13755" s="9"/>
      <c r="F13755" s="9"/>
      <c r="G13755" s="9"/>
      <c r="I13755" s="9"/>
      <c r="L13755" s="9"/>
      <c r="O13755" s="9"/>
      <c r="P13755" s="9"/>
      <c r="R13755" s="9"/>
      <c r="U13755" s="9"/>
    </row>
    <row r="13756" spans="3:21">
      <c r="C13756" s="9"/>
      <c r="F13756" s="9"/>
      <c r="G13756" s="9"/>
      <c r="I13756" s="9"/>
      <c r="L13756" s="9"/>
      <c r="O13756" s="9"/>
      <c r="P13756" s="9"/>
      <c r="R13756" s="9"/>
      <c r="U13756" s="9"/>
    </row>
    <row r="13757" spans="3:21">
      <c r="C13757" s="9"/>
      <c r="F13757" s="9"/>
      <c r="G13757" s="9"/>
      <c r="I13757" s="9"/>
      <c r="L13757" s="9"/>
      <c r="O13757" s="9"/>
      <c r="P13757" s="9"/>
      <c r="R13757" s="9"/>
      <c r="U13757" s="9"/>
    </row>
    <row r="13758" spans="3:21">
      <c r="C13758" s="9"/>
      <c r="F13758" s="9"/>
      <c r="G13758" s="9"/>
      <c r="I13758" s="9"/>
      <c r="L13758" s="9"/>
      <c r="O13758" s="9"/>
      <c r="P13758" s="9"/>
      <c r="R13758" s="9"/>
      <c r="U13758" s="9"/>
    </row>
    <row r="13759" spans="3:21">
      <c r="C13759" s="9"/>
      <c r="F13759" s="9"/>
      <c r="G13759" s="9"/>
      <c r="I13759" s="9"/>
      <c r="L13759" s="9"/>
      <c r="O13759" s="9"/>
      <c r="P13759" s="9"/>
      <c r="R13759" s="9"/>
      <c r="U13759" s="9"/>
    </row>
    <row r="13760" spans="3:21">
      <c r="C13760" s="9"/>
      <c r="F13760" s="9"/>
      <c r="G13760" s="9"/>
      <c r="I13760" s="9"/>
      <c r="L13760" s="9"/>
      <c r="O13760" s="9"/>
      <c r="P13760" s="9"/>
      <c r="R13760" s="9"/>
      <c r="U13760" s="9"/>
    </row>
    <row r="13761" spans="3:21">
      <c r="C13761" s="9"/>
      <c r="F13761" s="9"/>
      <c r="G13761" s="9"/>
      <c r="I13761" s="9"/>
      <c r="L13761" s="9"/>
      <c r="O13761" s="9"/>
      <c r="P13761" s="9"/>
      <c r="R13761" s="9"/>
      <c r="U13761" s="9"/>
    </row>
    <row r="13762" spans="3:21">
      <c r="C13762" s="9"/>
      <c r="F13762" s="9"/>
      <c r="G13762" s="9"/>
      <c r="I13762" s="9"/>
      <c r="L13762" s="9"/>
      <c r="O13762" s="9"/>
      <c r="P13762" s="9"/>
      <c r="R13762" s="9"/>
      <c r="U13762" s="9"/>
    </row>
    <row r="13763" spans="3:21">
      <c r="C13763" s="9"/>
      <c r="F13763" s="9"/>
      <c r="G13763" s="9"/>
      <c r="I13763" s="9"/>
      <c r="L13763" s="9"/>
      <c r="O13763" s="9"/>
      <c r="P13763" s="9"/>
      <c r="R13763" s="9"/>
      <c r="U13763" s="9"/>
    </row>
    <row r="13764" spans="3:21">
      <c r="C13764" s="9"/>
      <c r="F13764" s="9"/>
      <c r="G13764" s="9"/>
      <c r="I13764" s="9"/>
      <c r="L13764" s="9"/>
      <c r="O13764" s="9"/>
      <c r="P13764" s="9"/>
      <c r="R13764" s="9"/>
      <c r="U13764" s="9"/>
    </row>
    <row r="13765" spans="3:21">
      <c r="C13765" s="9"/>
      <c r="F13765" s="9"/>
      <c r="G13765" s="9"/>
      <c r="I13765" s="9"/>
      <c r="L13765" s="9"/>
      <c r="O13765" s="9"/>
      <c r="P13765" s="9"/>
      <c r="R13765" s="9"/>
      <c r="U13765" s="9"/>
    </row>
    <row r="13766" spans="3:21">
      <c r="C13766" s="9"/>
      <c r="F13766" s="9"/>
      <c r="G13766" s="9"/>
      <c r="I13766" s="9"/>
      <c r="L13766" s="9"/>
      <c r="O13766" s="9"/>
      <c r="P13766" s="9"/>
      <c r="R13766" s="9"/>
      <c r="U13766" s="9"/>
    </row>
    <row r="13767" spans="3:21">
      <c r="C13767" s="9"/>
      <c r="F13767" s="9"/>
      <c r="G13767" s="9"/>
      <c r="I13767" s="9"/>
      <c r="L13767" s="9"/>
      <c r="O13767" s="9"/>
      <c r="P13767" s="9"/>
      <c r="R13767" s="9"/>
      <c r="U13767" s="9"/>
    </row>
    <row r="13768" spans="3:21">
      <c r="C13768" s="9"/>
      <c r="F13768" s="9"/>
      <c r="G13768" s="9"/>
      <c r="I13768" s="9"/>
      <c r="L13768" s="9"/>
      <c r="O13768" s="9"/>
      <c r="P13768" s="9"/>
      <c r="R13768" s="9"/>
      <c r="U13768" s="9"/>
    </row>
    <row r="13769" spans="3:21">
      <c r="C13769" s="9"/>
      <c r="F13769" s="9"/>
      <c r="G13769" s="9"/>
      <c r="I13769" s="9"/>
      <c r="L13769" s="9"/>
      <c r="O13769" s="9"/>
      <c r="P13769" s="9"/>
      <c r="R13769" s="9"/>
      <c r="U13769" s="9"/>
    </row>
    <row r="13770" spans="3:21">
      <c r="C13770" s="9"/>
      <c r="F13770" s="9"/>
      <c r="G13770" s="9"/>
      <c r="I13770" s="9"/>
      <c r="L13770" s="9"/>
      <c r="O13770" s="9"/>
      <c r="P13770" s="9"/>
      <c r="R13770" s="9"/>
      <c r="U13770" s="9"/>
    </row>
    <row r="13771" spans="3:21">
      <c r="C13771" s="9"/>
      <c r="F13771" s="9"/>
      <c r="G13771" s="9"/>
      <c r="I13771" s="9"/>
      <c r="L13771" s="9"/>
      <c r="O13771" s="9"/>
      <c r="P13771" s="9"/>
      <c r="R13771" s="9"/>
      <c r="U13771" s="9"/>
    </row>
    <row r="13772" spans="3:21">
      <c r="C13772" s="9"/>
      <c r="F13772" s="9"/>
      <c r="G13772" s="9"/>
      <c r="I13772" s="9"/>
      <c r="L13772" s="9"/>
      <c r="O13772" s="9"/>
      <c r="P13772" s="9"/>
      <c r="R13772" s="9"/>
      <c r="U13772" s="9"/>
    </row>
    <row r="13773" spans="3:21">
      <c r="C13773" s="9"/>
      <c r="F13773" s="9"/>
      <c r="G13773" s="9"/>
      <c r="I13773" s="9"/>
      <c r="L13773" s="9"/>
      <c r="O13773" s="9"/>
      <c r="P13773" s="9"/>
      <c r="R13773" s="9"/>
      <c r="U13773" s="9"/>
    </row>
    <row r="13774" spans="3:21">
      <c r="C13774" s="9"/>
      <c r="F13774" s="9"/>
      <c r="G13774" s="9"/>
      <c r="I13774" s="9"/>
      <c r="L13774" s="9"/>
      <c r="O13774" s="9"/>
      <c r="P13774" s="9"/>
      <c r="R13774" s="9"/>
      <c r="U13774" s="9"/>
    </row>
    <row r="13775" spans="3:21">
      <c r="C13775" s="9"/>
      <c r="F13775" s="9"/>
      <c r="G13775" s="9"/>
      <c r="I13775" s="9"/>
      <c r="L13775" s="9"/>
      <c r="O13775" s="9"/>
      <c r="P13775" s="9"/>
      <c r="R13775" s="9"/>
      <c r="U13775" s="9"/>
    </row>
    <row r="13776" spans="3:21">
      <c r="C13776" s="9"/>
      <c r="F13776" s="9"/>
      <c r="G13776" s="9"/>
      <c r="I13776" s="9"/>
      <c r="L13776" s="9"/>
      <c r="O13776" s="9"/>
      <c r="P13776" s="9"/>
      <c r="R13776" s="9"/>
      <c r="U13776" s="9"/>
    </row>
    <row r="13777" spans="3:21">
      <c r="C13777" s="9"/>
      <c r="F13777" s="9"/>
      <c r="G13777" s="9"/>
      <c r="I13777" s="9"/>
      <c r="L13777" s="9"/>
      <c r="O13777" s="9"/>
      <c r="P13777" s="9"/>
      <c r="R13777" s="9"/>
      <c r="U13777" s="9"/>
    </row>
    <row r="13778" spans="3:21">
      <c r="C13778" s="9"/>
      <c r="F13778" s="9"/>
      <c r="G13778" s="9"/>
      <c r="I13778" s="9"/>
      <c r="L13778" s="9"/>
      <c r="O13778" s="9"/>
      <c r="P13778" s="9"/>
      <c r="R13778" s="9"/>
      <c r="U13778" s="9"/>
    </row>
    <row r="13779" spans="3:21">
      <c r="C13779" s="9"/>
      <c r="F13779" s="9"/>
      <c r="G13779" s="9"/>
      <c r="I13779" s="9"/>
      <c r="L13779" s="9"/>
      <c r="O13779" s="9"/>
      <c r="P13779" s="9"/>
      <c r="R13779" s="9"/>
      <c r="U13779" s="9"/>
    </row>
    <row r="13780" spans="3:21">
      <c r="C13780" s="9"/>
      <c r="F13780" s="9"/>
      <c r="G13780" s="9"/>
      <c r="I13780" s="9"/>
      <c r="L13780" s="9"/>
      <c r="O13780" s="9"/>
      <c r="P13780" s="9"/>
      <c r="R13780" s="9"/>
      <c r="U13780" s="9"/>
    </row>
    <row r="13781" spans="3:21">
      <c r="C13781" s="9"/>
      <c r="F13781" s="9"/>
      <c r="G13781" s="9"/>
      <c r="I13781" s="9"/>
      <c r="L13781" s="9"/>
      <c r="O13781" s="9"/>
      <c r="P13781" s="9"/>
      <c r="R13781" s="9"/>
      <c r="U13781" s="9"/>
    </row>
    <row r="13782" spans="3:21">
      <c r="C13782" s="9"/>
      <c r="F13782" s="9"/>
      <c r="G13782" s="9"/>
      <c r="I13782" s="9"/>
      <c r="L13782" s="9"/>
      <c r="O13782" s="9"/>
      <c r="P13782" s="9"/>
      <c r="R13782" s="9"/>
      <c r="U13782" s="9"/>
    </row>
    <row r="13783" spans="3:21">
      <c r="C13783" s="9"/>
      <c r="F13783" s="9"/>
      <c r="G13783" s="9"/>
      <c r="I13783" s="9"/>
      <c r="L13783" s="9"/>
      <c r="O13783" s="9"/>
      <c r="P13783" s="9"/>
      <c r="R13783" s="9"/>
      <c r="U13783" s="9"/>
    </row>
    <row r="13784" spans="3:21">
      <c r="C13784" s="9"/>
      <c r="F13784" s="9"/>
      <c r="G13784" s="9"/>
      <c r="I13784" s="9"/>
      <c r="L13784" s="9"/>
      <c r="O13784" s="9"/>
      <c r="P13784" s="9"/>
      <c r="R13784" s="9"/>
      <c r="U13784" s="9"/>
    </row>
    <row r="13785" spans="3:21">
      <c r="C13785" s="9"/>
      <c r="F13785" s="9"/>
      <c r="G13785" s="9"/>
      <c r="I13785" s="9"/>
      <c r="L13785" s="9"/>
      <c r="O13785" s="9"/>
      <c r="P13785" s="9"/>
      <c r="R13785" s="9"/>
      <c r="U13785" s="9"/>
    </row>
    <row r="13786" spans="3:21">
      <c r="C13786" s="9"/>
      <c r="F13786" s="9"/>
      <c r="G13786" s="9"/>
      <c r="I13786" s="9"/>
      <c r="L13786" s="9"/>
      <c r="O13786" s="9"/>
      <c r="P13786" s="9"/>
      <c r="R13786" s="9"/>
      <c r="U13786" s="9"/>
    </row>
    <row r="13787" spans="3:21">
      <c r="C13787" s="9"/>
      <c r="F13787" s="9"/>
      <c r="G13787" s="9"/>
      <c r="I13787" s="9"/>
      <c r="L13787" s="9"/>
      <c r="O13787" s="9"/>
      <c r="P13787" s="9"/>
      <c r="R13787" s="9"/>
      <c r="U13787" s="9"/>
    </row>
    <row r="13788" spans="3:21">
      <c r="C13788" s="9"/>
      <c r="F13788" s="9"/>
      <c r="G13788" s="9"/>
      <c r="I13788" s="9"/>
      <c r="L13788" s="9"/>
      <c r="O13788" s="9"/>
      <c r="P13788" s="9"/>
      <c r="R13788" s="9"/>
      <c r="U13788" s="9"/>
    </row>
    <row r="13789" spans="3:21">
      <c r="C13789" s="9"/>
      <c r="F13789" s="9"/>
      <c r="G13789" s="9"/>
      <c r="I13789" s="9"/>
      <c r="L13789" s="9"/>
      <c r="O13789" s="9"/>
      <c r="P13789" s="9"/>
      <c r="R13789" s="9"/>
      <c r="U13789" s="9"/>
    </row>
    <row r="13790" spans="3:21">
      <c r="C13790" s="9"/>
      <c r="F13790" s="9"/>
      <c r="G13790" s="9"/>
      <c r="I13790" s="9"/>
      <c r="L13790" s="9"/>
      <c r="O13790" s="9"/>
      <c r="P13790" s="9"/>
      <c r="R13790" s="9"/>
      <c r="U13790" s="9"/>
    </row>
    <row r="13791" spans="3:21">
      <c r="C13791" s="9"/>
      <c r="F13791" s="9"/>
      <c r="G13791" s="9"/>
      <c r="I13791" s="9"/>
      <c r="L13791" s="9"/>
      <c r="O13791" s="9"/>
      <c r="P13791" s="9"/>
      <c r="R13791" s="9"/>
      <c r="U13791" s="9"/>
    </row>
    <row r="13792" spans="3:21">
      <c r="C13792" s="9"/>
      <c r="F13792" s="9"/>
      <c r="G13792" s="9"/>
      <c r="I13792" s="9"/>
      <c r="L13792" s="9"/>
      <c r="O13792" s="9"/>
      <c r="P13792" s="9"/>
      <c r="R13792" s="9"/>
      <c r="U13792" s="9"/>
    </row>
    <row r="13793" spans="3:21">
      <c r="C13793" s="9"/>
      <c r="F13793" s="9"/>
      <c r="G13793" s="9"/>
      <c r="I13793" s="9"/>
      <c r="L13793" s="9"/>
      <c r="O13793" s="9"/>
      <c r="P13793" s="9"/>
      <c r="R13793" s="9"/>
      <c r="U13793" s="9"/>
    </row>
    <row r="13794" spans="3:21">
      <c r="C13794" s="9"/>
      <c r="F13794" s="9"/>
      <c r="G13794" s="9"/>
      <c r="I13794" s="9"/>
      <c r="L13794" s="9"/>
      <c r="O13794" s="9"/>
      <c r="P13794" s="9"/>
      <c r="R13794" s="9"/>
      <c r="U13794" s="9"/>
    </row>
    <row r="13795" spans="3:21">
      <c r="C13795" s="9"/>
      <c r="F13795" s="9"/>
      <c r="G13795" s="9"/>
      <c r="I13795" s="9"/>
      <c r="L13795" s="9"/>
      <c r="O13795" s="9"/>
      <c r="P13795" s="9"/>
      <c r="R13795" s="9"/>
      <c r="U13795" s="9"/>
    </row>
    <row r="13796" spans="3:21">
      <c r="C13796" s="9"/>
      <c r="F13796" s="9"/>
      <c r="G13796" s="9"/>
      <c r="I13796" s="9"/>
      <c r="L13796" s="9"/>
      <c r="O13796" s="9"/>
      <c r="P13796" s="9"/>
      <c r="R13796" s="9"/>
      <c r="U13796" s="9"/>
    </row>
    <row r="13797" spans="3:21">
      <c r="C13797" s="9"/>
      <c r="F13797" s="9"/>
      <c r="G13797" s="9"/>
      <c r="I13797" s="9"/>
      <c r="L13797" s="9"/>
      <c r="O13797" s="9"/>
      <c r="P13797" s="9"/>
      <c r="R13797" s="9"/>
      <c r="U13797" s="9"/>
    </row>
    <row r="13798" spans="3:21">
      <c r="C13798" s="9"/>
      <c r="F13798" s="9"/>
      <c r="G13798" s="9"/>
      <c r="I13798" s="9"/>
      <c r="L13798" s="9"/>
      <c r="O13798" s="9"/>
      <c r="P13798" s="9"/>
      <c r="R13798" s="9"/>
      <c r="U13798" s="9"/>
    </row>
    <row r="13799" spans="3:21">
      <c r="C13799" s="9"/>
      <c r="F13799" s="9"/>
      <c r="G13799" s="9"/>
      <c r="I13799" s="9"/>
      <c r="L13799" s="9"/>
      <c r="O13799" s="9"/>
      <c r="P13799" s="9"/>
      <c r="R13799" s="9"/>
      <c r="U13799" s="9"/>
    </row>
    <row r="13800" spans="3:21">
      <c r="C13800" s="9"/>
      <c r="F13800" s="9"/>
      <c r="G13800" s="9"/>
      <c r="I13800" s="9"/>
      <c r="L13800" s="9"/>
      <c r="O13800" s="9"/>
      <c r="P13800" s="9"/>
      <c r="R13800" s="9"/>
      <c r="U13800" s="9"/>
    </row>
    <row r="13801" spans="3:21">
      <c r="C13801" s="9"/>
      <c r="F13801" s="9"/>
      <c r="G13801" s="9"/>
      <c r="I13801" s="9"/>
      <c r="L13801" s="9"/>
      <c r="O13801" s="9"/>
      <c r="P13801" s="9"/>
      <c r="R13801" s="9"/>
      <c r="U13801" s="9"/>
    </row>
    <row r="13802" spans="3:21">
      <c r="C13802" s="9"/>
      <c r="F13802" s="9"/>
      <c r="G13802" s="9"/>
      <c r="I13802" s="9"/>
      <c r="L13802" s="9"/>
      <c r="O13802" s="9"/>
      <c r="P13802" s="9"/>
      <c r="R13802" s="9"/>
      <c r="U13802" s="9"/>
    </row>
    <row r="13803" spans="3:21">
      <c r="C13803" s="9"/>
      <c r="F13803" s="9"/>
      <c r="G13803" s="9"/>
      <c r="I13803" s="9"/>
      <c r="L13803" s="9"/>
      <c r="O13803" s="9"/>
      <c r="P13803" s="9"/>
      <c r="R13803" s="9"/>
      <c r="U13803" s="9"/>
    </row>
    <row r="13804" spans="3:21">
      <c r="C13804" s="9"/>
      <c r="F13804" s="9"/>
      <c r="G13804" s="9"/>
      <c r="I13804" s="9"/>
      <c r="L13804" s="9"/>
      <c r="O13804" s="9"/>
      <c r="P13804" s="9"/>
      <c r="R13804" s="9"/>
      <c r="U13804" s="9"/>
    </row>
    <row r="13805" spans="3:21">
      <c r="C13805" s="9"/>
      <c r="F13805" s="9"/>
      <c r="G13805" s="9"/>
      <c r="I13805" s="9"/>
      <c r="L13805" s="9"/>
      <c r="O13805" s="9"/>
      <c r="P13805" s="9"/>
      <c r="R13805" s="9"/>
      <c r="U13805" s="9"/>
    </row>
    <row r="13806" spans="3:21">
      <c r="C13806" s="9"/>
      <c r="F13806" s="9"/>
      <c r="G13806" s="9"/>
      <c r="I13806" s="9"/>
      <c r="L13806" s="9"/>
      <c r="O13806" s="9"/>
      <c r="P13806" s="9"/>
      <c r="R13806" s="9"/>
      <c r="U13806" s="9"/>
    </row>
    <row r="13807" spans="3:21">
      <c r="C13807" s="9"/>
      <c r="F13807" s="9"/>
      <c r="G13807" s="9"/>
      <c r="I13807" s="9"/>
      <c r="L13807" s="9"/>
      <c r="O13807" s="9"/>
      <c r="P13807" s="9"/>
      <c r="R13807" s="9"/>
      <c r="U13807" s="9"/>
    </row>
    <row r="13808" spans="3:21">
      <c r="C13808" s="9"/>
      <c r="F13808" s="9"/>
      <c r="G13808" s="9"/>
      <c r="I13808" s="9"/>
      <c r="L13808" s="9"/>
      <c r="O13808" s="9"/>
      <c r="P13808" s="9"/>
      <c r="R13808" s="9"/>
      <c r="U13808" s="9"/>
    </row>
    <row r="13809" spans="3:21">
      <c r="C13809" s="9"/>
      <c r="F13809" s="9"/>
      <c r="G13809" s="9"/>
      <c r="I13809" s="9"/>
      <c r="L13809" s="9"/>
      <c r="O13809" s="9"/>
      <c r="P13809" s="9"/>
      <c r="R13809" s="9"/>
      <c r="U13809" s="9"/>
    </row>
    <row r="13810" spans="3:21">
      <c r="C13810" s="9"/>
      <c r="F13810" s="9"/>
      <c r="G13810" s="9"/>
      <c r="I13810" s="9"/>
      <c r="L13810" s="9"/>
      <c r="O13810" s="9"/>
      <c r="P13810" s="9"/>
      <c r="R13810" s="9"/>
      <c r="U13810" s="9"/>
    </row>
    <row r="13811" spans="3:21">
      <c r="C13811" s="9"/>
      <c r="F13811" s="9"/>
      <c r="G13811" s="9"/>
      <c r="I13811" s="9"/>
      <c r="L13811" s="9"/>
      <c r="O13811" s="9"/>
      <c r="P13811" s="9"/>
      <c r="R13811" s="9"/>
      <c r="U13811" s="9"/>
    </row>
    <row r="13812" spans="3:21">
      <c r="C13812" s="9"/>
      <c r="F13812" s="9"/>
      <c r="G13812" s="9"/>
      <c r="I13812" s="9"/>
      <c r="L13812" s="9"/>
      <c r="O13812" s="9"/>
      <c r="P13812" s="9"/>
      <c r="R13812" s="9"/>
      <c r="U13812" s="9"/>
    </row>
    <row r="13813" spans="3:21">
      <c r="C13813" s="9"/>
      <c r="F13813" s="9"/>
      <c r="G13813" s="9"/>
      <c r="I13813" s="9"/>
      <c r="L13813" s="9"/>
      <c r="O13813" s="9"/>
      <c r="P13813" s="9"/>
      <c r="R13813" s="9"/>
      <c r="U13813" s="9"/>
    </row>
    <row r="13814" spans="3:21">
      <c r="C13814" s="9"/>
      <c r="F13814" s="9"/>
      <c r="G13814" s="9"/>
      <c r="I13814" s="9"/>
      <c r="L13814" s="9"/>
      <c r="O13814" s="9"/>
      <c r="P13814" s="9"/>
      <c r="R13814" s="9"/>
      <c r="U13814" s="9"/>
    </row>
    <row r="13815" spans="3:21">
      <c r="C13815" s="9"/>
      <c r="F13815" s="9"/>
      <c r="G13815" s="9"/>
      <c r="I13815" s="9"/>
      <c r="L13815" s="9"/>
      <c r="O13815" s="9"/>
      <c r="P13815" s="9"/>
      <c r="R13815" s="9"/>
      <c r="U13815" s="9"/>
    </row>
    <row r="13816" spans="3:21">
      <c r="C13816" s="9"/>
      <c r="F13816" s="9"/>
      <c r="G13816" s="9"/>
      <c r="I13816" s="9"/>
      <c r="L13816" s="9"/>
      <c r="O13816" s="9"/>
      <c r="P13816" s="9"/>
      <c r="R13816" s="9"/>
      <c r="U13816" s="9"/>
    </row>
    <row r="13817" spans="3:21">
      <c r="C13817" s="9"/>
      <c r="F13817" s="9"/>
      <c r="G13817" s="9"/>
      <c r="I13817" s="9"/>
      <c r="L13817" s="9"/>
      <c r="O13817" s="9"/>
      <c r="P13817" s="9"/>
      <c r="R13817" s="9"/>
      <c r="U13817" s="9"/>
    </row>
    <row r="13818" spans="3:21">
      <c r="C13818" s="9"/>
      <c r="F13818" s="9"/>
      <c r="G13818" s="9"/>
      <c r="I13818" s="9"/>
      <c r="L13818" s="9"/>
      <c r="O13818" s="9"/>
      <c r="P13818" s="9"/>
      <c r="R13818" s="9"/>
      <c r="U13818" s="9"/>
    </row>
    <row r="13819" spans="3:21">
      <c r="C13819" s="9"/>
      <c r="F13819" s="9"/>
      <c r="G13819" s="9"/>
      <c r="I13819" s="9"/>
      <c r="L13819" s="9"/>
      <c r="O13819" s="9"/>
      <c r="P13819" s="9"/>
      <c r="R13819" s="9"/>
      <c r="U13819" s="9"/>
    </row>
    <row r="13820" spans="3:21">
      <c r="C13820" s="9"/>
      <c r="F13820" s="9"/>
      <c r="G13820" s="9"/>
      <c r="I13820" s="9"/>
      <c r="L13820" s="9"/>
      <c r="O13820" s="9"/>
      <c r="P13820" s="9"/>
      <c r="R13820" s="9"/>
      <c r="U13820" s="9"/>
    </row>
    <row r="13821" spans="3:21">
      <c r="C13821" s="9"/>
      <c r="F13821" s="9"/>
      <c r="G13821" s="9"/>
      <c r="I13821" s="9"/>
      <c r="L13821" s="9"/>
      <c r="O13821" s="9"/>
      <c r="P13821" s="9"/>
      <c r="R13821" s="9"/>
      <c r="U13821" s="9"/>
    </row>
    <row r="13822" spans="3:21">
      <c r="C13822" s="9"/>
      <c r="F13822" s="9"/>
      <c r="G13822" s="9"/>
      <c r="I13822" s="9"/>
      <c r="L13822" s="9"/>
      <c r="O13822" s="9"/>
      <c r="P13822" s="9"/>
      <c r="R13822" s="9"/>
      <c r="U13822" s="9"/>
    </row>
    <row r="13823" spans="3:21">
      <c r="C13823" s="9"/>
      <c r="F13823" s="9"/>
      <c r="G13823" s="9"/>
      <c r="I13823" s="9"/>
      <c r="L13823" s="9"/>
      <c r="O13823" s="9"/>
      <c r="P13823" s="9"/>
      <c r="R13823" s="9"/>
      <c r="U13823" s="9"/>
    </row>
    <row r="13824" spans="3:21">
      <c r="C13824" s="9"/>
      <c r="F13824" s="9"/>
      <c r="G13824" s="9"/>
      <c r="I13824" s="9"/>
      <c r="L13824" s="9"/>
      <c r="O13824" s="9"/>
      <c r="P13824" s="9"/>
      <c r="R13824" s="9"/>
      <c r="U13824" s="9"/>
    </row>
    <row r="13825" spans="3:21">
      <c r="C13825" s="9"/>
      <c r="F13825" s="9"/>
      <c r="G13825" s="9"/>
      <c r="I13825" s="9"/>
      <c r="L13825" s="9"/>
      <c r="O13825" s="9"/>
      <c r="P13825" s="9"/>
      <c r="R13825" s="9"/>
      <c r="U13825" s="9"/>
    </row>
    <row r="13826" spans="3:21">
      <c r="C13826" s="9"/>
      <c r="F13826" s="9"/>
      <c r="G13826" s="9"/>
      <c r="I13826" s="9"/>
      <c r="L13826" s="9"/>
      <c r="O13826" s="9"/>
      <c r="P13826" s="9"/>
      <c r="R13826" s="9"/>
      <c r="U13826" s="9"/>
    </row>
    <row r="13827" spans="3:21">
      <c r="C13827" s="9"/>
      <c r="F13827" s="9"/>
      <c r="G13827" s="9"/>
      <c r="I13827" s="9"/>
      <c r="L13827" s="9"/>
      <c r="O13827" s="9"/>
      <c r="P13827" s="9"/>
      <c r="R13827" s="9"/>
      <c r="U13827" s="9"/>
    </row>
    <row r="13828" spans="3:21">
      <c r="C13828" s="9"/>
      <c r="F13828" s="9"/>
      <c r="G13828" s="9"/>
      <c r="I13828" s="9"/>
      <c r="L13828" s="9"/>
      <c r="O13828" s="9"/>
      <c r="P13828" s="9"/>
      <c r="R13828" s="9"/>
      <c r="U13828" s="9"/>
    </row>
    <row r="13829" spans="3:21">
      <c r="C13829" s="9"/>
      <c r="F13829" s="9"/>
      <c r="G13829" s="9"/>
      <c r="I13829" s="9"/>
      <c r="L13829" s="9"/>
      <c r="O13829" s="9"/>
      <c r="P13829" s="9"/>
      <c r="R13829" s="9"/>
      <c r="U13829" s="9"/>
    </row>
    <row r="13830" spans="3:21">
      <c r="C13830" s="9"/>
      <c r="F13830" s="9"/>
      <c r="G13830" s="9"/>
      <c r="I13830" s="9"/>
      <c r="L13830" s="9"/>
      <c r="O13830" s="9"/>
      <c r="P13830" s="9"/>
      <c r="R13830" s="9"/>
      <c r="U13830" s="9"/>
    </row>
    <row r="13831" spans="3:21">
      <c r="C13831" s="9"/>
      <c r="F13831" s="9"/>
      <c r="G13831" s="9"/>
      <c r="I13831" s="9"/>
      <c r="L13831" s="9"/>
      <c r="O13831" s="9"/>
      <c r="P13831" s="9"/>
      <c r="R13831" s="9"/>
      <c r="U13831" s="9"/>
    </row>
    <row r="13832" spans="3:21">
      <c r="C13832" s="9"/>
      <c r="F13832" s="9"/>
      <c r="G13832" s="9"/>
      <c r="I13832" s="9"/>
      <c r="L13832" s="9"/>
      <c r="O13832" s="9"/>
      <c r="P13832" s="9"/>
      <c r="R13832" s="9"/>
      <c r="U13832" s="9"/>
    </row>
    <row r="13833" spans="3:21">
      <c r="C13833" s="9"/>
      <c r="F13833" s="9"/>
      <c r="G13833" s="9"/>
      <c r="I13833" s="9"/>
      <c r="L13833" s="9"/>
      <c r="O13833" s="9"/>
      <c r="P13833" s="9"/>
      <c r="R13833" s="9"/>
      <c r="U13833" s="9"/>
    </row>
    <row r="13834" spans="3:21">
      <c r="C13834" s="9"/>
      <c r="F13834" s="9"/>
      <c r="G13834" s="9"/>
      <c r="I13834" s="9"/>
      <c r="L13834" s="9"/>
      <c r="O13834" s="9"/>
      <c r="P13834" s="9"/>
      <c r="R13834" s="9"/>
      <c r="U13834" s="9"/>
    </row>
    <row r="13835" spans="3:21">
      <c r="C13835" s="9"/>
      <c r="F13835" s="9"/>
      <c r="G13835" s="9"/>
      <c r="I13835" s="9"/>
      <c r="L13835" s="9"/>
      <c r="O13835" s="9"/>
      <c r="P13835" s="9"/>
      <c r="R13835" s="9"/>
      <c r="U13835" s="9"/>
    </row>
    <row r="13836" spans="3:21">
      <c r="C13836" s="9"/>
      <c r="F13836" s="9"/>
      <c r="G13836" s="9"/>
      <c r="I13836" s="9"/>
      <c r="L13836" s="9"/>
      <c r="O13836" s="9"/>
      <c r="P13836" s="9"/>
      <c r="R13836" s="9"/>
      <c r="U13836" s="9"/>
    </row>
    <row r="13837" spans="3:21">
      <c r="C13837" s="9"/>
      <c r="F13837" s="9"/>
      <c r="G13837" s="9"/>
      <c r="I13837" s="9"/>
      <c r="L13837" s="9"/>
      <c r="O13837" s="9"/>
      <c r="P13837" s="9"/>
      <c r="R13837" s="9"/>
      <c r="U13837" s="9"/>
    </row>
    <row r="13838" spans="3:21">
      <c r="C13838" s="9"/>
      <c r="F13838" s="9"/>
      <c r="G13838" s="9"/>
      <c r="I13838" s="9"/>
      <c r="L13838" s="9"/>
      <c r="O13838" s="9"/>
      <c r="P13838" s="9"/>
      <c r="R13838" s="9"/>
      <c r="U13838" s="9"/>
    </row>
    <row r="13839" spans="3:21">
      <c r="C13839" s="9"/>
      <c r="F13839" s="9"/>
      <c r="G13839" s="9"/>
      <c r="I13839" s="9"/>
      <c r="L13839" s="9"/>
      <c r="O13839" s="9"/>
      <c r="P13839" s="9"/>
      <c r="R13839" s="9"/>
      <c r="U13839" s="9"/>
    </row>
    <row r="13840" spans="3:21">
      <c r="C13840" s="9"/>
      <c r="F13840" s="9"/>
      <c r="G13840" s="9"/>
      <c r="I13840" s="9"/>
      <c r="L13840" s="9"/>
      <c r="O13840" s="9"/>
      <c r="P13840" s="9"/>
      <c r="R13840" s="9"/>
      <c r="U13840" s="9"/>
    </row>
    <row r="13841" spans="3:21">
      <c r="C13841" s="9"/>
      <c r="F13841" s="9"/>
      <c r="G13841" s="9"/>
      <c r="I13841" s="9"/>
      <c r="L13841" s="9"/>
      <c r="O13841" s="9"/>
      <c r="P13841" s="9"/>
      <c r="R13841" s="9"/>
      <c r="U13841" s="9"/>
    </row>
    <row r="13842" spans="3:21">
      <c r="C13842" s="9"/>
      <c r="F13842" s="9"/>
      <c r="G13842" s="9"/>
      <c r="I13842" s="9"/>
      <c r="L13842" s="9"/>
      <c r="O13842" s="9"/>
      <c r="P13842" s="9"/>
      <c r="R13842" s="9"/>
      <c r="U13842" s="9"/>
    </row>
    <row r="13843" spans="3:21">
      <c r="C13843" s="9"/>
      <c r="F13843" s="9"/>
      <c r="G13843" s="9"/>
      <c r="I13843" s="9"/>
      <c r="L13843" s="9"/>
      <c r="O13843" s="9"/>
      <c r="P13843" s="9"/>
      <c r="R13843" s="9"/>
      <c r="U13843" s="9"/>
    </row>
    <row r="13844" spans="3:21">
      <c r="C13844" s="9"/>
      <c r="F13844" s="9"/>
      <c r="G13844" s="9"/>
      <c r="I13844" s="9"/>
      <c r="L13844" s="9"/>
      <c r="O13844" s="9"/>
      <c r="P13844" s="9"/>
      <c r="R13844" s="9"/>
      <c r="U13844" s="9"/>
    </row>
    <row r="13845" spans="3:21">
      <c r="C13845" s="9"/>
      <c r="F13845" s="9"/>
      <c r="G13845" s="9"/>
      <c r="I13845" s="9"/>
      <c r="L13845" s="9"/>
      <c r="O13845" s="9"/>
      <c r="P13845" s="9"/>
      <c r="R13845" s="9"/>
      <c r="U13845" s="9"/>
    </row>
    <row r="13846" spans="3:21">
      <c r="C13846" s="9"/>
      <c r="F13846" s="9"/>
      <c r="G13846" s="9"/>
      <c r="I13846" s="9"/>
      <c r="L13846" s="9"/>
      <c r="O13846" s="9"/>
      <c r="P13846" s="9"/>
      <c r="R13846" s="9"/>
      <c r="U13846" s="9"/>
    </row>
    <row r="13847" spans="3:21">
      <c r="C13847" s="9"/>
      <c r="F13847" s="9"/>
      <c r="G13847" s="9"/>
      <c r="I13847" s="9"/>
      <c r="L13847" s="9"/>
      <c r="O13847" s="9"/>
      <c r="P13847" s="9"/>
      <c r="R13847" s="9"/>
      <c r="U13847" s="9"/>
    </row>
    <row r="13848" spans="3:21">
      <c r="C13848" s="9"/>
      <c r="F13848" s="9"/>
      <c r="G13848" s="9"/>
      <c r="I13848" s="9"/>
      <c r="L13848" s="9"/>
      <c r="O13848" s="9"/>
      <c r="P13848" s="9"/>
      <c r="R13848" s="9"/>
      <c r="U13848" s="9"/>
    </row>
    <row r="13849" spans="3:21">
      <c r="C13849" s="9"/>
      <c r="F13849" s="9"/>
      <c r="G13849" s="9"/>
      <c r="I13849" s="9"/>
      <c r="L13849" s="9"/>
      <c r="O13849" s="9"/>
      <c r="P13849" s="9"/>
      <c r="R13849" s="9"/>
      <c r="U13849" s="9"/>
    </row>
    <row r="13850" spans="3:21">
      <c r="C13850" s="9"/>
      <c r="F13850" s="9"/>
      <c r="G13850" s="9"/>
      <c r="I13850" s="9"/>
      <c r="L13850" s="9"/>
      <c r="O13850" s="9"/>
      <c r="P13850" s="9"/>
      <c r="R13850" s="9"/>
      <c r="U13850" s="9"/>
    </row>
    <row r="13851" spans="3:21">
      <c r="C13851" s="9"/>
      <c r="F13851" s="9"/>
      <c r="G13851" s="9"/>
      <c r="I13851" s="9"/>
      <c r="L13851" s="9"/>
      <c r="O13851" s="9"/>
      <c r="P13851" s="9"/>
      <c r="R13851" s="9"/>
      <c r="U13851" s="9"/>
    </row>
    <row r="13852" spans="3:21">
      <c r="C13852" s="9"/>
      <c r="F13852" s="9"/>
      <c r="G13852" s="9"/>
      <c r="I13852" s="9"/>
      <c r="L13852" s="9"/>
      <c r="O13852" s="9"/>
      <c r="P13852" s="9"/>
      <c r="R13852" s="9"/>
      <c r="U13852" s="9"/>
    </row>
    <row r="13853" spans="3:21">
      <c r="C13853" s="9"/>
      <c r="F13853" s="9"/>
      <c r="G13853" s="9"/>
      <c r="I13853" s="9"/>
      <c r="L13853" s="9"/>
      <c r="O13853" s="9"/>
      <c r="P13853" s="9"/>
      <c r="R13853" s="9"/>
      <c r="U13853" s="9"/>
    </row>
    <row r="13854" spans="3:21">
      <c r="C13854" s="9"/>
      <c r="F13854" s="9"/>
      <c r="G13854" s="9"/>
      <c r="I13854" s="9"/>
      <c r="L13854" s="9"/>
      <c r="O13854" s="9"/>
      <c r="P13854" s="9"/>
      <c r="R13854" s="9"/>
      <c r="U13854" s="9"/>
    </row>
    <row r="13855" spans="3:21">
      <c r="C13855" s="9"/>
      <c r="F13855" s="9"/>
      <c r="G13855" s="9"/>
      <c r="I13855" s="9"/>
      <c r="L13855" s="9"/>
      <c r="O13855" s="9"/>
      <c r="P13855" s="9"/>
      <c r="R13855" s="9"/>
      <c r="U13855" s="9"/>
    </row>
    <row r="13856" spans="3:21">
      <c r="C13856" s="9"/>
      <c r="F13856" s="9"/>
      <c r="G13856" s="9"/>
      <c r="I13856" s="9"/>
      <c r="L13856" s="9"/>
      <c r="O13856" s="9"/>
      <c r="P13856" s="9"/>
      <c r="R13856" s="9"/>
      <c r="U13856" s="9"/>
    </row>
    <row r="13857" spans="3:21">
      <c r="C13857" s="9"/>
      <c r="F13857" s="9"/>
      <c r="G13857" s="9"/>
      <c r="I13857" s="9"/>
      <c r="L13857" s="9"/>
      <c r="O13857" s="9"/>
      <c r="P13857" s="9"/>
      <c r="R13857" s="9"/>
      <c r="U13857" s="9"/>
    </row>
    <row r="13858" spans="3:21">
      <c r="C13858" s="9"/>
      <c r="F13858" s="9"/>
      <c r="G13858" s="9"/>
      <c r="I13858" s="9"/>
      <c r="L13858" s="9"/>
      <c r="O13858" s="9"/>
      <c r="P13858" s="9"/>
      <c r="R13858" s="9"/>
      <c r="U13858" s="9"/>
    </row>
    <row r="13859" spans="3:21">
      <c r="C13859" s="9"/>
      <c r="F13859" s="9"/>
      <c r="G13859" s="9"/>
      <c r="I13859" s="9"/>
      <c r="L13859" s="9"/>
      <c r="O13859" s="9"/>
      <c r="P13859" s="9"/>
      <c r="R13859" s="9"/>
      <c r="U13859" s="9"/>
    </row>
    <row r="13860" spans="3:21">
      <c r="C13860" s="9"/>
      <c r="F13860" s="9"/>
      <c r="G13860" s="9"/>
      <c r="I13860" s="9"/>
      <c r="L13860" s="9"/>
      <c r="O13860" s="9"/>
      <c r="P13860" s="9"/>
      <c r="R13860" s="9"/>
      <c r="U13860" s="9"/>
    </row>
    <row r="13861" spans="3:21">
      <c r="C13861" s="9"/>
      <c r="F13861" s="9"/>
      <c r="G13861" s="9"/>
      <c r="I13861" s="9"/>
      <c r="L13861" s="9"/>
      <c r="O13861" s="9"/>
      <c r="P13861" s="9"/>
      <c r="R13861" s="9"/>
      <c r="U13861" s="9"/>
    </row>
    <row r="13862" spans="3:21">
      <c r="C13862" s="9"/>
      <c r="F13862" s="9"/>
      <c r="G13862" s="9"/>
      <c r="I13862" s="9"/>
      <c r="L13862" s="9"/>
      <c r="O13862" s="9"/>
      <c r="P13862" s="9"/>
      <c r="R13862" s="9"/>
      <c r="U13862" s="9"/>
    </row>
    <row r="13863" spans="3:21">
      <c r="C13863" s="9"/>
      <c r="F13863" s="9"/>
      <c r="G13863" s="9"/>
      <c r="I13863" s="9"/>
      <c r="L13863" s="9"/>
      <c r="O13863" s="9"/>
      <c r="P13863" s="9"/>
      <c r="R13863" s="9"/>
      <c r="U13863" s="9"/>
    </row>
    <row r="13864" spans="3:21">
      <c r="C13864" s="9"/>
      <c r="F13864" s="9"/>
      <c r="G13864" s="9"/>
      <c r="I13864" s="9"/>
      <c r="L13864" s="9"/>
      <c r="O13864" s="9"/>
      <c r="P13864" s="9"/>
      <c r="R13864" s="9"/>
      <c r="U13864" s="9"/>
    </row>
    <row r="13865" spans="3:21">
      <c r="C13865" s="9"/>
      <c r="F13865" s="9"/>
      <c r="G13865" s="9"/>
      <c r="I13865" s="9"/>
      <c r="L13865" s="9"/>
      <c r="O13865" s="9"/>
      <c r="P13865" s="9"/>
      <c r="R13865" s="9"/>
      <c r="U13865" s="9"/>
    </row>
    <row r="13866" spans="3:21">
      <c r="C13866" s="9"/>
      <c r="F13866" s="9"/>
      <c r="G13866" s="9"/>
      <c r="I13866" s="9"/>
      <c r="L13866" s="9"/>
      <c r="O13866" s="9"/>
      <c r="P13866" s="9"/>
      <c r="R13866" s="9"/>
      <c r="U13866" s="9"/>
    </row>
    <row r="13867" spans="3:21">
      <c r="C13867" s="9"/>
      <c r="F13867" s="9"/>
      <c r="G13867" s="9"/>
      <c r="I13867" s="9"/>
      <c r="L13867" s="9"/>
      <c r="O13867" s="9"/>
      <c r="P13867" s="9"/>
      <c r="R13867" s="9"/>
      <c r="U13867" s="9"/>
    </row>
    <row r="13868" spans="3:21">
      <c r="C13868" s="9"/>
      <c r="F13868" s="9"/>
      <c r="G13868" s="9"/>
      <c r="I13868" s="9"/>
      <c r="L13868" s="9"/>
      <c r="O13868" s="9"/>
      <c r="P13868" s="9"/>
      <c r="R13868" s="9"/>
      <c r="U13868" s="9"/>
    </row>
    <row r="13869" spans="3:21">
      <c r="C13869" s="9"/>
      <c r="F13869" s="9"/>
      <c r="G13869" s="9"/>
      <c r="I13869" s="9"/>
      <c r="L13869" s="9"/>
      <c r="O13869" s="9"/>
      <c r="P13869" s="9"/>
      <c r="R13869" s="9"/>
      <c r="U13869" s="9"/>
    </row>
    <row r="13870" spans="3:21">
      <c r="C13870" s="9"/>
      <c r="F13870" s="9"/>
      <c r="G13870" s="9"/>
      <c r="I13870" s="9"/>
      <c r="L13870" s="9"/>
      <c r="O13870" s="9"/>
      <c r="P13870" s="9"/>
      <c r="R13870" s="9"/>
      <c r="U13870" s="9"/>
    </row>
    <row r="13871" spans="3:21">
      <c r="C13871" s="9"/>
      <c r="F13871" s="9"/>
      <c r="G13871" s="9"/>
      <c r="I13871" s="9"/>
      <c r="L13871" s="9"/>
      <c r="O13871" s="9"/>
      <c r="P13871" s="9"/>
      <c r="R13871" s="9"/>
      <c r="U13871" s="9"/>
    </row>
    <row r="13872" spans="3:21">
      <c r="C13872" s="9"/>
      <c r="F13872" s="9"/>
      <c r="G13872" s="9"/>
      <c r="I13872" s="9"/>
      <c r="L13872" s="9"/>
      <c r="O13872" s="9"/>
      <c r="P13872" s="9"/>
      <c r="R13872" s="9"/>
      <c r="U13872" s="9"/>
    </row>
    <row r="13873" spans="3:21">
      <c r="C13873" s="9"/>
      <c r="F13873" s="9"/>
      <c r="G13873" s="9"/>
      <c r="I13873" s="9"/>
      <c r="L13873" s="9"/>
      <c r="O13873" s="9"/>
      <c r="P13873" s="9"/>
      <c r="R13873" s="9"/>
      <c r="U13873" s="9"/>
    </row>
    <row r="13874" spans="3:21">
      <c r="C13874" s="9"/>
      <c r="F13874" s="9"/>
      <c r="G13874" s="9"/>
      <c r="I13874" s="9"/>
      <c r="L13874" s="9"/>
      <c r="O13874" s="9"/>
      <c r="P13874" s="9"/>
      <c r="R13874" s="9"/>
      <c r="U13874" s="9"/>
    </row>
    <row r="13875" spans="3:21">
      <c r="C13875" s="9"/>
      <c r="F13875" s="9"/>
      <c r="G13875" s="9"/>
      <c r="I13875" s="9"/>
      <c r="L13875" s="9"/>
      <c r="O13875" s="9"/>
      <c r="P13875" s="9"/>
      <c r="R13875" s="9"/>
      <c r="U13875" s="9"/>
    </row>
    <row r="13876" spans="3:21">
      <c r="C13876" s="9"/>
      <c r="F13876" s="9"/>
      <c r="G13876" s="9"/>
      <c r="I13876" s="9"/>
      <c r="L13876" s="9"/>
      <c r="O13876" s="9"/>
      <c r="P13876" s="9"/>
      <c r="R13876" s="9"/>
      <c r="U13876" s="9"/>
    </row>
    <row r="13877" spans="3:21">
      <c r="C13877" s="9"/>
      <c r="F13877" s="9"/>
      <c r="G13877" s="9"/>
      <c r="I13877" s="9"/>
      <c r="L13877" s="9"/>
      <c r="O13877" s="9"/>
      <c r="P13877" s="9"/>
      <c r="R13877" s="9"/>
      <c r="U13877" s="9"/>
    </row>
    <row r="13878" spans="3:21">
      <c r="C13878" s="9"/>
      <c r="F13878" s="9"/>
      <c r="G13878" s="9"/>
      <c r="I13878" s="9"/>
      <c r="L13878" s="9"/>
      <c r="O13878" s="9"/>
      <c r="P13878" s="9"/>
      <c r="R13878" s="9"/>
      <c r="U13878" s="9"/>
    </row>
    <row r="13879" spans="3:21">
      <c r="C13879" s="9"/>
      <c r="F13879" s="9"/>
      <c r="G13879" s="9"/>
      <c r="I13879" s="9"/>
      <c r="L13879" s="9"/>
      <c r="O13879" s="9"/>
      <c r="P13879" s="9"/>
      <c r="R13879" s="9"/>
      <c r="U13879" s="9"/>
    </row>
    <row r="13880" spans="3:21">
      <c r="C13880" s="9"/>
      <c r="F13880" s="9"/>
      <c r="G13880" s="9"/>
      <c r="I13880" s="9"/>
      <c r="L13880" s="9"/>
      <c r="O13880" s="9"/>
      <c r="P13880" s="9"/>
      <c r="R13880" s="9"/>
      <c r="U13880" s="9"/>
    </row>
    <row r="13881" spans="3:21">
      <c r="C13881" s="9"/>
      <c r="F13881" s="9"/>
      <c r="G13881" s="9"/>
      <c r="I13881" s="9"/>
      <c r="L13881" s="9"/>
      <c r="O13881" s="9"/>
      <c r="P13881" s="9"/>
      <c r="R13881" s="9"/>
      <c r="U13881" s="9"/>
    </row>
    <row r="13882" spans="3:21">
      <c r="C13882" s="9"/>
      <c r="F13882" s="9"/>
      <c r="G13882" s="9"/>
      <c r="I13882" s="9"/>
      <c r="L13882" s="9"/>
      <c r="O13882" s="9"/>
      <c r="P13882" s="9"/>
      <c r="R13882" s="9"/>
      <c r="U13882" s="9"/>
    </row>
    <row r="13883" spans="3:21">
      <c r="C13883" s="9"/>
      <c r="F13883" s="9"/>
      <c r="G13883" s="9"/>
      <c r="I13883" s="9"/>
      <c r="L13883" s="9"/>
      <c r="O13883" s="9"/>
      <c r="P13883" s="9"/>
      <c r="R13883" s="9"/>
      <c r="U13883" s="9"/>
    </row>
    <row r="13884" spans="3:21">
      <c r="C13884" s="9"/>
      <c r="F13884" s="9"/>
      <c r="G13884" s="9"/>
      <c r="I13884" s="9"/>
      <c r="L13884" s="9"/>
      <c r="O13884" s="9"/>
      <c r="P13884" s="9"/>
      <c r="R13884" s="9"/>
      <c r="U13884" s="9"/>
    </row>
    <row r="13885" spans="3:21">
      <c r="C13885" s="9"/>
      <c r="F13885" s="9"/>
      <c r="G13885" s="9"/>
      <c r="I13885" s="9"/>
      <c r="L13885" s="9"/>
      <c r="O13885" s="9"/>
      <c r="P13885" s="9"/>
      <c r="R13885" s="9"/>
      <c r="U13885" s="9"/>
    </row>
    <row r="13886" spans="3:21">
      <c r="C13886" s="9"/>
      <c r="F13886" s="9"/>
      <c r="G13886" s="9"/>
      <c r="I13886" s="9"/>
      <c r="L13886" s="9"/>
      <c r="O13886" s="9"/>
      <c r="P13886" s="9"/>
      <c r="R13886" s="9"/>
      <c r="U13886" s="9"/>
    </row>
    <row r="13887" spans="3:21">
      <c r="C13887" s="9"/>
      <c r="F13887" s="9"/>
      <c r="G13887" s="9"/>
      <c r="I13887" s="9"/>
      <c r="L13887" s="9"/>
      <c r="O13887" s="9"/>
      <c r="P13887" s="9"/>
      <c r="R13887" s="9"/>
      <c r="U13887" s="9"/>
    </row>
    <row r="13888" spans="3:21">
      <c r="C13888" s="9"/>
      <c r="F13888" s="9"/>
      <c r="G13888" s="9"/>
      <c r="I13888" s="9"/>
      <c r="L13888" s="9"/>
      <c r="O13888" s="9"/>
      <c r="P13888" s="9"/>
      <c r="R13888" s="9"/>
      <c r="U13888" s="9"/>
    </row>
    <row r="13889" spans="3:21">
      <c r="C13889" s="9"/>
      <c r="F13889" s="9"/>
      <c r="G13889" s="9"/>
      <c r="I13889" s="9"/>
      <c r="L13889" s="9"/>
      <c r="O13889" s="9"/>
      <c r="P13889" s="9"/>
      <c r="R13889" s="9"/>
      <c r="U13889" s="9"/>
    </row>
    <row r="13890" spans="3:21">
      <c r="C13890" s="9"/>
      <c r="F13890" s="9"/>
      <c r="G13890" s="9"/>
      <c r="I13890" s="9"/>
      <c r="L13890" s="9"/>
      <c r="O13890" s="9"/>
      <c r="P13890" s="9"/>
      <c r="R13890" s="9"/>
      <c r="U13890" s="9"/>
    </row>
    <row r="13891" spans="3:21">
      <c r="C13891" s="9"/>
      <c r="F13891" s="9"/>
      <c r="G13891" s="9"/>
      <c r="I13891" s="9"/>
      <c r="L13891" s="9"/>
      <c r="O13891" s="9"/>
      <c r="P13891" s="9"/>
      <c r="R13891" s="9"/>
      <c r="U13891" s="9"/>
    </row>
    <row r="13892" spans="3:21">
      <c r="C13892" s="9"/>
      <c r="F13892" s="9"/>
      <c r="G13892" s="9"/>
      <c r="I13892" s="9"/>
      <c r="L13892" s="9"/>
      <c r="O13892" s="9"/>
      <c r="P13892" s="9"/>
      <c r="R13892" s="9"/>
      <c r="U13892" s="9"/>
    </row>
    <row r="13893" spans="3:21">
      <c r="C13893" s="9"/>
      <c r="F13893" s="9"/>
      <c r="G13893" s="9"/>
      <c r="I13893" s="9"/>
      <c r="L13893" s="9"/>
      <c r="O13893" s="9"/>
      <c r="P13893" s="9"/>
      <c r="R13893" s="9"/>
      <c r="U13893" s="9"/>
    </row>
    <row r="13894" spans="3:21">
      <c r="C13894" s="9"/>
      <c r="F13894" s="9"/>
      <c r="G13894" s="9"/>
      <c r="I13894" s="9"/>
      <c r="L13894" s="9"/>
      <c r="O13894" s="9"/>
      <c r="P13894" s="9"/>
      <c r="R13894" s="9"/>
      <c r="U13894" s="9"/>
    </row>
    <row r="13895" spans="3:21">
      <c r="C13895" s="9"/>
      <c r="F13895" s="9"/>
      <c r="G13895" s="9"/>
      <c r="I13895" s="9"/>
      <c r="L13895" s="9"/>
      <c r="O13895" s="9"/>
      <c r="P13895" s="9"/>
      <c r="R13895" s="9"/>
      <c r="U13895" s="9"/>
    </row>
    <row r="13896" spans="3:21">
      <c r="C13896" s="9"/>
      <c r="F13896" s="9"/>
      <c r="G13896" s="9"/>
      <c r="I13896" s="9"/>
      <c r="L13896" s="9"/>
      <c r="O13896" s="9"/>
      <c r="P13896" s="9"/>
      <c r="R13896" s="9"/>
      <c r="U13896" s="9"/>
    </row>
    <row r="13897" spans="3:21">
      <c r="C13897" s="9"/>
      <c r="F13897" s="9"/>
      <c r="G13897" s="9"/>
      <c r="I13897" s="9"/>
      <c r="L13897" s="9"/>
      <c r="O13897" s="9"/>
      <c r="P13897" s="9"/>
      <c r="R13897" s="9"/>
      <c r="U13897" s="9"/>
    </row>
    <row r="13898" spans="3:21">
      <c r="C13898" s="9"/>
      <c r="F13898" s="9"/>
      <c r="G13898" s="9"/>
      <c r="I13898" s="9"/>
      <c r="L13898" s="9"/>
      <c r="O13898" s="9"/>
      <c r="P13898" s="9"/>
      <c r="R13898" s="9"/>
      <c r="U13898" s="9"/>
    </row>
    <row r="13899" spans="3:21">
      <c r="C13899" s="9"/>
      <c r="F13899" s="9"/>
      <c r="G13899" s="9"/>
      <c r="I13899" s="9"/>
      <c r="L13899" s="9"/>
      <c r="O13899" s="9"/>
      <c r="P13899" s="9"/>
      <c r="R13899" s="9"/>
      <c r="U13899" s="9"/>
    </row>
    <row r="13900" spans="3:21">
      <c r="C13900" s="9"/>
      <c r="F13900" s="9"/>
      <c r="G13900" s="9"/>
      <c r="I13900" s="9"/>
      <c r="L13900" s="9"/>
      <c r="O13900" s="9"/>
      <c r="P13900" s="9"/>
      <c r="R13900" s="9"/>
      <c r="U13900" s="9"/>
    </row>
    <row r="13901" spans="3:21">
      <c r="C13901" s="9"/>
      <c r="F13901" s="9"/>
      <c r="G13901" s="9"/>
      <c r="I13901" s="9"/>
      <c r="L13901" s="9"/>
      <c r="O13901" s="9"/>
      <c r="P13901" s="9"/>
      <c r="R13901" s="9"/>
      <c r="U13901" s="9"/>
    </row>
    <row r="13902" spans="3:21">
      <c r="C13902" s="9"/>
      <c r="F13902" s="9"/>
      <c r="G13902" s="9"/>
      <c r="I13902" s="9"/>
      <c r="L13902" s="9"/>
      <c r="O13902" s="9"/>
      <c r="P13902" s="9"/>
      <c r="R13902" s="9"/>
      <c r="U13902" s="9"/>
    </row>
    <row r="13903" spans="3:21">
      <c r="C13903" s="9"/>
      <c r="F13903" s="9"/>
      <c r="G13903" s="9"/>
      <c r="I13903" s="9"/>
      <c r="L13903" s="9"/>
      <c r="O13903" s="9"/>
      <c r="P13903" s="9"/>
      <c r="R13903" s="9"/>
      <c r="U13903" s="9"/>
    </row>
    <row r="13904" spans="3:21">
      <c r="C13904" s="9"/>
      <c r="F13904" s="9"/>
      <c r="G13904" s="9"/>
      <c r="I13904" s="9"/>
      <c r="L13904" s="9"/>
      <c r="O13904" s="9"/>
      <c r="P13904" s="9"/>
      <c r="R13904" s="9"/>
      <c r="U13904" s="9"/>
    </row>
    <row r="13905" spans="3:21">
      <c r="C13905" s="9"/>
      <c r="F13905" s="9"/>
      <c r="G13905" s="9"/>
      <c r="I13905" s="9"/>
      <c r="L13905" s="9"/>
      <c r="O13905" s="9"/>
      <c r="P13905" s="9"/>
      <c r="R13905" s="9"/>
      <c r="U13905" s="9"/>
    </row>
    <row r="13906" spans="3:21">
      <c r="C13906" s="9"/>
      <c r="F13906" s="9"/>
      <c r="G13906" s="9"/>
      <c r="I13906" s="9"/>
      <c r="L13906" s="9"/>
      <c r="O13906" s="9"/>
      <c r="P13906" s="9"/>
      <c r="R13906" s="9"/>
      <c r="U13906" s="9"/>
    </row>
    <row r="13907" spans="3:21">
      <c r="C13907" s="9"/>
      <c r="F13907" s="9"/>
      <c r="G13907" s="9"/>
      <c r="I13907" s="9"/>
      <c r="L13907" s="9"/>
      <c r="O13907" s="9"/>
      <c r="P13907" s="9"/>
      <c r="R13907" s="9"/>
      <c r="U13907" s="9"/>
    </row>
    <row r="13908" spans="3:21">
      <c r="C13908" s="9"/>
      <c r="F13908" s="9"/>
      <c r="G13908" s="9"/>
      <c r="I13908" s="9"/>
      <c r="L13908" s="9"/>
      <c r="O13908" s="9"/>
      <c r="P13908" s="9"/>
      <c r="R13908" s="9"/>
      <c r="U13908" s="9"/>
    </row>
    <row r="13909" spans="3:21">
      <c r="C13909" s="9"/>
      <c r="F13909" s="9"/>
      <c r="G13909" s="9"/>
      <c r="I13909" s="9"/>
      <c r="L13909" s="9"/>
      <c r="O13909" s="9"/>
      <c r="P13909" s="9"/>
      <c r="R13909" s="9"/>
      <c r="U13909" s="9"/>
    </row>
    <row r="13910" spans="3:21">
      <c r="C13910" s="9"/>
      <c r="F13910" s="9"/>
      <c r="G13910" s="9"/>
      <c r="I13910" s="9"/>
      <c r="L13910" s="9"/>
      <c r="O13910" s="9"/>
      <c r="P13910" s="9"/>
      <c r="R13910" s="9"/>
      <c r="U13910" s="9"/>
    </row>
    <row r="13911" spans="3:21">
      <c r="C13911" s="9"/>
      <c r="F13911" s="9"/>
      <c r="G13911" s="9"/>
      <c r="I13911" s="9"/>
      <c r="L13911" s="9"/>
      <c r="O13911" s="9"/>
      <c r="P13911" s="9"/>
      <c r="R13911" s="9"/>
      <c r="U13911" s="9"/>
    </row>
    <row r="13912" spans="3:21">
      <c r="C13912" s="9"/>
      <c r="F13912" s="9"/>
      <c r="G13912" s="9"/>
      <c r="I13912" s="9"/>
      <c r="L13912" s="9"/>
      <c r="O13912" s="9"/>
      <c r="P13912" s="9"/>
      <c r="R13912" s="9"/>
      <c r="U13912" s="9"/>
    </row>
    <row r="13913" spans="3:21">
      <c r="C13913" s="9"/>
      <c r="F13913" s="9"/>
      <c r="G13913" s="9"/>
      <c r="I13913" s="9"/>
      <c r="L13913" s="9"/>
      <c r="O13913" s="9"/>
      <c r="P13913" s="9"/>
      <c r="R13913" s="9"/>
      <c r="U13913" s="9"/>
    </row>
    <row r="13914" spans="3:21">
      <c r="C13914" s="9"/>
      <c r="F13914" s="9"/>
      <c r="G13914" s="9"/>
      <c r="I13914" s="9"/>
      <c r="L13914" s="9"/>
      <c r="O13914" s="9"/>
      <c r="P13914" s="9"/>
      <c r="R13914" s="9"/>
      <c r="U13914" s="9"/>
    </row>
    <row r="13915" spans="3:21">
      <c r="C13915" s="9"/>
      <c r="F13915" s="9"/>
      <c r="G13915" s="9"/>
      <c r="I13915" s="9"/>
      <c r="L13915" s="9"/>
      <c r="O13915" s="9"/>
      <c r="P13915" s="9"/>
      <c r="R13915" s="9"/>
      <c r="U13915" s="9"/>
    </row>
    <row r="13916" spans="3:21">
      <c r="C13916" s="9"/>
      <c r="F13916" s="9"/>
      <c r="G13916" s="9"/>
      <c r="I13916" s="9"/>
      <c r="L13916" s="9"/>
      <c r="O13916" s="9"/>
      <c r="P13916" s="9"/>
      <c r="R13916" s="9"/>
      <c r="U13916" s="9"/>
    </row>
    <row r="13917" spans="3:21">
      <c r="C13917" s="9"/>
      <c r="F13917" s="9"/>
      <c r="G13917" s="9"/>
      <c r="I13917" s="9"/>
      <c r="L13917" s="9"/>
      <c r="O13917" s="9"/>
      <c r="P13917" s="9"/>
      <c r="R13917" s="9"/>
      <c r="U13917" s="9"/>
    </row>
    <row r="13918" spans="3:21">
      <c r="C13918" s="9"/>
      <c r="F13918" s="9"/>
      <c r="G13918" s="9"/>
      <c r="I13918" s="9"/>
      <c r="L13918" s="9"/>
      <c r="O13918" s="9"/>
      <c r="P13918" s="9"/>
      <c r="R13918" s="9"/>
      <c r="U13918" s="9"/>
    </row>
    <row r="13919" spans="3:21">
      <c r="C13919" s="9"/>
      <c r="F13919" s="9"/>
      <c r="G13919" s="9"/>
      <c r="I13919" s="9"/>
      <c r="L13919" s="9"/>
      <c r="O13919" s="9"/>
      <c r="P13919" s="9"/>
      <c r="R13919" s="9"/>
      <c r="U13919" s="9"/>
    </row>
    <row r="13920" spans="3:21">
      <c r="C13920" s="9"/>
      <c r="F13920" s="9"/>
      <c r="G13920" s="9"/>
      <c r="I13920" s="9"/>
      <c r="L13920" s="9"/>
      <c r="O13920" s="9"/>
      <c r="P13920" s="9"/>
      <c r="R13920" s="9"/>
      <c r="U13920" s="9"/>
    </row>
    <row r="13921" spans="3:21">
      <c r="C13921" s="9"/>
      <c r="F13921" s="9"/>
      <c r="G13921" s="9"/>
      <c r="I13921" s="9"/>
      <c r="L13921" s="9"/>
      <c r="O13921" s="9"/>
      <c r="P13921" s="9"/>
      <c r="R13921" s="9"/>
      <c r="U13921" s="9"/>
    </row>
    <row r="13922" spans="3:21">
      <c r="C13922" s="9"/>
      <c r="F13922" s="9"/>
      <c r="G13922" s="9"/>
      <c r="I13922" s="9"/>
      <c r="L13922" s="9"/>
      <c r="O13922" s="9"/>
      <c r="P13922" s="9"/>
      <c r="R13922" s="9"/>
      <c r="U13922" s="9"/>
    </row>
    <row r="13923" spans="3:21">
      <c r="C13923" s="9"/>
      <c r="F13923" s="9"/>
      <c r="G13923" s="9"/>
      <c r="I13923" s="9"/>
      <c r="L13923" s="9"/>
      <c r="O13923" s="9"/>
      <c r="P13923" s="9"/>
      <c r="R13923" s="9"/>
      <c r="U13923" s="9"/>
    </row>
    <row r="13924" spans="3:21">
      <c r="C13924" s="9"/>
      <c r="F13924" s="9"/>
      <c r="G13924" s="9"/>
      <c r="I13924" s="9"/>
      <c r="L13924" s="9"/>
      <c r="O13924" s="9"/>
      <c r="P13924" s="9"/>
      <c r="R13924" s="9"/>
      <c r="U13924" s="9"/>
    </row>
    <row r="13925" spans="3:21">
      <c r="C13925" s="9"/>
      <c r="F13925" s="9"/>
      <c r="G13925" s="9"/>
      <c r="I13925" s="9"/>
      <c r="L13925" s="9"/>
      <c r="O13925" s="9"/>
      <c r="P13925" s="9"/>
      <c r="R13925" s="9"/>
      <c r="U13925" s="9"/>
    </row>
    <row r="13926" spans="3:21">
      <c r="C13926" s="9"/>
      <c r="F13926" s="9"/>
      <c r="G13926" s="9"/>
      <c r="I13926" s="9"/>
      <c r="L13926" s="9"/>
      <c r="O13926" s="9"/>
      <c r="P13926" s="9"/>
      <c r="R13926" s="9"/>
      <c r="U13926" s="9"/>
    </row>
    <row r="13927" spans="3:21">
      <c r="C13927" s="9"/>
      <c r="F13927" s="9"/>
      <c r="G13927" s="9"/>
      <c r="I13927" s="9"/>
      <c r="L13927" s="9"/>
      <c r="O13927" s="9"/>
      <c r="P13927" s="9"/>
      <c r="R13927" s="9"/>
      <c r="U13927" s="9"/>
    </row>
    <row r="13928" spans="3:21">
      <c r="C13928" s="9"/>
      <c r="F13928" s="9"/>
      <c r="G13928" s="9"/>
      <c r="I13928" s="9"/>
      <c r="L13928" s="9"/>
      <c r="O13928" s="9"/>
      <c r="P13928" s="9"/>
      <c r="R13928" s="9"/>
      <c r="U13928" s="9"/>
    </row>
    <row r="13929" spans="3:21">
      <c r="C13929" s="9"/>
      <c r="F13929" s="9"/>
      <c r="G13929" s="9"/>
      <c r="I13929" s="9"/>
      <c r="L13929" s="9"/>
      <c r="O13929" s="9"/>
      <c r="P13929" s="9"/>
      <c r="R13929" s="9"/>
      <c r="U13929" s="9"/>
    </row>
    <row r="13930" spans="3:21">
      <c r="C13930" s="9"/>
      <c r="F13930" s="9"/>
      <c r="G13930" s="9"/>
      <c r="I13930" s="9"/>
      <c r="L13930" s="9"/>
      <c r="O13930" s="9"/>
      <c r="P13930" s="9"/>
      <c r="R13930" s="9"/>
      <c r="U13930" s="9"/>
    </row>
    <row r="13931" spans="3:21">
      <c r="C13931" s="9"/>
      <c r="F13931" s="9"/>
      <c r="G13931" s="9"/>
      <c r="I13931" s="9"/>
      <c r="L13931" s="9"/>
      <c r="O13931" s="9"/>
      <c r="P13931" s="9"/>
      <c r="R13931" s="9"/>
      <c r="U13931" s="9"/>
    </row>
    <row r="13932" spans="3:21">
      <c r="C13932" s="9"/>
      <c r="F13932" s="9"/>
      <c r="G13932" s="9"/>
      <c r="I13932" s="9"/>
      <c r="L13932" s="9"/>
      <c r="O13932" s="9"/>
      <c r="P13932" s="9"/>
      <c r="R13932" s="9"/>
      <c r="U13932" s="9"/>
    </row>
    <row r="13933" spans="3:21">
      <c r="C13933" s="9"/>
      <c r="F13933" s="9"/>
      <c r="G13933" s="9"/>
      <c r="I13933" s="9"/>
      <c r="L13933" s="9"/>
      <c r="O13933" s="9"/>
      <c r="P13933" s="9"/>
      <c r="R13933" s="9"/>
      <c r="U13933" s="9"/>
    </row>
    <row r="13934" spans="3:21">
      <c r="C13934" s="9"/>
      <c r="F13934" s="9"/>
      <c r="G13934" s="9"/>
      <c r="I13934" s="9"/>
      <c r="L13934" s="9"/>
      <c r="O13934" s="9"/>
      <c r="P13934" s="9"/>
      <c r="R13934" s="9"/>
      <c r="U13934" s="9"/>
    </row>
    <row r="13935" spans="3:21">
      <c r="C13935" s="9"/>
      <c r="F13935" s="9"/>
      <c r="G13935" s="9"/>
      <c r="I13935" s="9"/>
      <c r="L13935" s="9"/>
      <c r="O13935" s="9"/>
      <c r="P13935" s="9"/>
      <c r="R13935" s="9"/>
      <c r="U13935" s="9"/>
    </row>
    <row r="13936" spans="3:21">
      <c r="C13936" s="9"/>
      <c r="F13936" s="9"/>
      <c r="G13936" s="9"/>
      <c r="I13936" s="9"/>
      <c r="L13936" s="9"/>
      <c r="O13936" s="9"/>
      <c r="P13936" s="9"/>
      <c r="R13936" s="9"/>
      <c r="U13936" s="9"/>
    </row>
    <row r="13937" spans="3:21">
      <c r="C13937" s="9"/>
      <c r="F13937" s="9"/>
      <c r="G13937" s="9"/>
      <c r="I13937" s="9"/>
      <c r="L13937" s="9"/>
      <c r="O13937" s="9"/>
      <c r="P13937" s="9"/>
      <c r="R13937" s="9"/>
      <c r="U13937" s="9"/>
    </row>
    <row r="13938" spans="3:21">
      <c r="C13938" s="9"/>
      <c r="F13938" s="9"/>
      <c r="G13938" s="9"/>
      <c r="I13938" s="9"/>
      <c r="L13938" s="9"/>
      <c r="O13938" s="9"/>
      <c r="P13938" s="9"/>
      <c r="R13938" s="9"/>
      <c r="U13938" s="9"/>
    </row>
    <row r="13939" spans="3:21">
      <c r="C13939" s="9"/>
      <c r="F13939" s="9"/>
      <c r="G13939" s="9"/>
      <c r="I13939" s="9"/>
      <c r="L13939" s="9"/>
      <c r="O13939" s="9"/>
      <c r="P13939" s="9"/>
      <c r="R13939" s="9"/>
      <c r="U13939" s="9"/>
    </row>
    <row r="13940" spans="3:21">
      <c r="C13940" s="9"/>
      <c r="F13940" s="9"/>
      <c r="G13940" s="9"/>
      <c r="I13940" s="9"/>
      <c r="L13940" s="9"/>
      <c r="O13940" s="9"/>
      <c r="P13940" s="9"/>
      <c r="R13940" s="9"/>
      <c r="U13940" s="9"/>
    </row>
    <row r="13941" spans="3:21">
      <c r="C13941" s="9"/>
      <c r="F13941" s="9"/>
      <c r="G13941" s="9"/>
      <c r="I13941" s="9"/>
      <c r="L13941" s="9"/>
      <c r="O13941" s="9"/>
      <c r="P13941" s="9"/>
      <c r="R13941" s="9"/>
      <c r="U13941" s="9"/>
    </row>
    <row r="13942" spans="3:21">
      <c r="C13942" s="9"/>
      <c r="F13942" s="9"/>
      <c r="G13942" s="9"/>
      <c r="I13942" s="9"/>
      <c r="L13942" s="9"/>
      <c r="O13942" s="9"/>
      <c r="P13942" s="9"/>
      <c r="R13942" s="9"/>
      <c r="U13942" s="9"/>
    </row>
    <row r="13943" spans="3:21">
      <c r="C13943" s="9"/>
      <c r="F13943" s="9"/>
      <c r="G13943" s="9"/>
      <c r="I13943" s="9"/>
      <c r="L13943" s="9"/>
      <c r="O13943" s="9"/>
      <c r="P13943" s="9"/>
      <c r="R13943" s="9"/>
      <c r="U13943" s="9"/>
    </row>
    <row r="13944" spans="3:21">
      <c r="C13944" s="9"/>
      <c r="F13944" s="9"/>
      <c r="G13944" s="9"/>
      <c r="I13944" s="9"/>
      <c r="L13944" s="9"/>
      <c r="O13944" s="9"/>
      <c r="P13944" s="9"/>
      <c r="R13944" s="9"/>
      <c r="U13944" s="9"/>
    </row>
    <row r="13945" spans="3:21">
      <c r="C13945" s="9"/>
      <c r="F13945" s="9"/>
      <c r="G13945" s="9"/>
      <c r="I13945" s="9"/>
      <c r="L13945" s="9"/>
      <c r="O13945" s="9"/>
      <c r="P13945" s="9"/>
      <c r="R13945" s="9"/>
      <c r="U13945" s="9"/>
    </row>
    <row r="13946" spans="3:21">
      <c r="C13946" s="9"/>
      <c r="F13946" s="9"/>
      <c r="G13946" s="9"/>
      <c r="I13946" s="9"/>
      <c r="L13946" s="9"/>
      <c r="O13946" s="9"/>
      <c r="P13946" s="9"/>
      <c r="R13946" s="9"/>
      <c r="U13946" s="9"/>
    </row>
    <row r="13947" spans="3:21">
      <c r="C13947" s="9"/>
      <c r="F13947" s="9"/>
      <c r="G13947" s="9"/>
      <c r="I13947" s="9"/>
      <c r="L13947" s="9"/>
      <c r="O13947" s="9"/>
      <c r="P13947" s="9"/>
      <c r="R13947" s="9"/>
      <c r="U13947" s="9"/>
    </row>
    <row r="13948" spans="3:21">
      <c r="C13948" s="9"/>
      <c r="F13948" s="9"/>
      <c r="G13948" s="9"/>
      <c r="I13948" s="9"/>
      <c r="L13948" s="9"/>
      <c r="O13948" s="9"/>
      <c r="P13948" s="9"/>
      <c r="R13948" s="9"/>
      <c r="U13948" s="9"/>
    </row>
    <row r="13949" spans="3:21">
      <c r="C13949" s="9"/>
      <c r="F13949" s="9"/>
      <c r="G13949" s="9"/>
      <c r="I13949" s="9"/>
      <c r="L13949" s="9"/>
      <c r="O13949" s="9"/>
      <c r="P13949" s="9"/>
      <c r="R13949" s="9"/>
      <c r="U13949" s="9"/>
    </row>
    <row r="13950" spans="3:21">
      <c r="C13950" s="9"/>
      <c r="F13950" s="9"/>
      <c r="G13950" s="9"/>
      <c r="I13950" s="9"/>
      <c r="L13950" s="9"/>
      <c r="O13950" s="9"/>
      <c r="P13950" s="9"/>
      <c r="R13950" s="9"/>
      <c r="U13950" s="9"/>
    </row>
    <row r="13951" spans="3:21">
      <c r="C13951" s="9"/>
      <c r="F13951" s="9"/>
      <c r="G13951" s="9"/>
      <c r="I13951" s="9"/>
      <c r="L13951" s="9"/>
      <c r="O13951" s="9"/>
      <c r="P13951" s="9"/>
      <c r="R13951" s="9"/>
      <c r="U13951" s="9"/>
    </row>
    <row r="13952" spans="3:21">
      <c r="C13952" s="9"/>
      <c r="F13952" s="9"/>
      <c r="G13952" s="9"/>
      <c r="I13952" s="9"/>
      <c r="L13952" s="9"/>
      <c r="O13952" s="9"/>
      <c r="P13952" s="9"/>
      <c r="R13952" s="9"/>
      <c r="U13952" s="9"/>
    </row>
    <row r="13953" spans="3:21">
      <c r="C13953" s="9"/>
      <c r="F13953" s="9"/>
      <c r="G13953" s="9"/>
      <c r="I13953" s="9"/>
      <c r="L13953" s="9"/>
      <c r="O13953" s="9"/>
      <c r="P13953" s="9"/>
      <c r="R13953" s="9"/>
      <c r="U13953" s="9"/>
    </row>
    <row r="13954" spans="3:21">
      <c r="C13954" s="9"/>
      <c r="F13954" s="9"/>
      <c r="G13954" s="9"/>
      <c r="I13954" s="9"/>
      <c r="L13954" s="9"/>
      <c r="O13954" s="9"/>
      <c r="P13954" s="9"/>
      <c r="R13954" s="9"/>
      <c r="U13954" s="9"/>
    </row>
    <row r="13955" spans="3:21">
      <c r="C13955" s="9"/>
      <c r="F13955" s="9"/>
      <c r="G13955" s="9"/>
      <c r="I13955" s="9"/>
      <c r="L13955" s="9"/>
      <c r="O13955" s="9"/>
      <c r="P13955" s="9"/>
      <c r="R13955" s="9"/>
      <c r="U13955" s="9"/>
    </row>
    <row r="13956" spans="3:21">
      <c r="C13956" s="9"/>
      <c r="F13956" s="9"/>
      <c r="G13956" s="9"/>
      <c r="I13956" s="9"/>
      <c r="L13956" s="9"/>
      <c r="O13956" s="9"/>
      <c r="P13956" s="9"/>
      <c r="R13956" s="9"/>
      <c r="U13956" s="9"/>
    </row>
    <row r="13957" spans="3:21">
      <c r="C13957" s="9"/>
      <c r="F13957" s="9"/>
      <c r="G13957" s="9"/>
      <c r="I13957" s="9"/>
      <c r="L13957" s="9"/>
      <c r="O13957" s="9"/>
      <c r="P13957" s="9"/>
      <c r="R13957" s="9"/>
      <c r="U13957" s="9"/>
    </row>
    <row r="13958" spans="3:21">
      <c r="C13958" s="9"/>
      <c r="F13958" s="9"/>
      <c r="G13958" s="9"/>
      <c r="I13958" s="9"/>
      <c r="L13958" s="9"/>
      <c r="O13958" s="9"/>
      <c r="P13958" s="9"/>
      <c r="R13958" s="9"/>
      <c r="U13958" s="9"/>
    </row>
    <row r="13959" spans="3:21">
      <c r="C13959" s="9"/>
      <c r="F13959" s="9"/>
      <c r="G13959" s="9"/>
      <c r="I13959" s="9"/>
      <c r="L13959" s="9"/>
      <c r="O13959" s="9"/>
      <c r="P13959" s="9"/>
      <c r="R13959" s="9"/>
      <c r="U13959" s="9"/>
    </row>
    <row r="13960" spans="3:21">
      <c r="C13960" s="9"/>
      <c r="F13960" s="9"/>
      <c r="G13960" s="9"/>
      <c r="I13960" s="9"/>
      <c r="L13960" s="9"/>
      <c r="O13960" s="9"/>
      <c r="P13960" s="9"/>
      <c r="R13960" s="9"/>
      <c r="U13960" s="9"/>
    </row>
    <row r="13961" spans="3:21">
      <c r="C13961" s="9"/>
      <c r="F13961" s="9"/>
      <c r="G13961" s="9"/>
      <c r="I13961" s="9"/>
      <c r="L13961" s="9"/>
      <c r="O13961" s="9"/>
      <c r="P13961" s="9"/>
      <c r="R13961" s="9"/>
      <c r="U13961" s="9"/>
    </row>
    <row r="13962" spans="3:21">
      <c r="C13962" s="9"/>
      <c r="F13962" s="9"/>
      <c r="G13962" s="9"/>
      <c r="I13962" s="9"/>
      <c r="L13962" s="9"/>
      <c r="O13962" s="9"/>
      <c r="P13962" s="9"/>
      <c r="R13962" s="9"/>
      <c r="U13962" s="9"/>
    </row>
    <row r="13963" spans="3:21">
      <c r="C13963" s="9"/>
      <c r="F13963" s="9"/>
      <c r="G13963" s="9"/>
      <c r="I13963" s="9"/>
      <c r="L13963" s="9"/>
      <c r="O13963" s="9"/>
      <c r="P13963" s="9"/>
      <c r="R13963" s="9"/>
      <c r="U13963" s="9"/>
    </row>
    <row r="13964" spans="3:21">
      <c r="C13964" s="9"/>
      <c r="F13964" s="9"/>
      <c r="G13964" s="9"/>
      <c r="I13964" s="9"/>
      <c r="L13964" s="9"/>
      <c r="O13964" s="9"/>
      <c r="P13964" s="9"/>
      <c r="R13964" s="9"/>
      <c r="U13964" s="9"/>
    </row>
    <row r="13965" spans="3:21">
      <c r="C13965" s="9"/>
      <c r="F13965" s="9"/>
      <c r="G13965" s="9"/>
      <c r="I13965" s="9"/>
      <c r="L13965" s="9"/>
      <c r="O13965" s="9"/>
      <c r="P13965" s="9"/>
      <c r="R13965" s="9"/>
      <c r="U13965" s="9"/>
    </row>
    <row r="13966" spans="3:21">
      <c r="C13966" s="9"/>
      <c r="F13966" s="9"/>
      <c r="G13966" s="9"/>
      <c r="I13966" s="9"/>
      <c r="L13966" s="9"/>
      <c r="O13966" s="9"/>
      <c r="P13966" s="9"/>
      <c r="R13966" s="9"/>
      <c r="U13966" s="9"/>
    </row>
    <row r="13967" spans="3:21">
      <c r="C13967" s="9"/>
      <c r="F13967" s="9"/>
      <c r="G13967" s="9"/>
      <c r="I13967" s="9"/>
      <c r="L13967" s="9"/>
      <c r="O13967" s="9"/>
      <c r="P13967" s="9"/>
      <c r="R13967" s="9"/>
      <c r="U13967" s="9"/>
    </row>
    <row r="13968" spans="3:21">
      <c r="C13968" s="9"/>
      <c r="F13968" s="9"/>
      <c r="G13968" s="9"/>
      <c r="I13968" s="9"/>
      <c r="L13968" s="9"/>
      <c r="O13968" s="9"/>
      <c r="P13968" s="9"/>
      <c r="R13968" s="9"/>
      <c r="U13968" s="9"/>
    </row>
    <row r="13969" spans="3:21">
      <c r="C13969" s="9"/>
      <c r="F13969" s="9"/>
      <c r="G13969" s="9"/>
      <c r="I13969" s="9"/>
      <c r="L13969" s="9"/>
      <c r="O13969" s="9"/>
      <c r="P13969" s="9"/>
      <c r="R13969" s="9"/>
      <c r="U13969" s="9"/>
    </row>
    <row r="13970" spans="3:21">
      <c r="C13970" s="9"/>
      <c r="F13970" s="9"/>
      <c r="G13970" s="9"/>
      <c r="I13970" s="9"/>
      <c r="L13970" s="9"/>
      <c r="O13970" s="9"/>
      <c r="P13970" s="9"/>
      <c r="R13970" s="9"/>
      <c r="U13970" s="9"/>
    </row>
    <row r="13971" spans="3:21">
      <c r="C13971" s="9"/>
      <c r="F13971" s="9"/>
      <c r="G13971" s="9"/>
      <c r="I13971" s="9"/>
      <c r="L13971" s="9"/>
      <c r="O13971" s="9"/>
      <c r="P13971" s="9"/>
      <c r="R13971" s="9"/>
      <c r="U13971" s="9"/>
    </row>
    <row r="13972" spans="3:21">
      <c r="C13972" s="9"/>
      <c r="F13972" s="9"/>
      <c r="G13972" s="9"/>
      <c r="I13972" s="9"/>
      <c r="L13972" s="9"/>
      <c r="O13972" s="9"/>
      <c r="P13972" s="9"/>
      <c r="R13972" s="9"/>
      <c r="U13972" s="9"/>
    </row>
    <row r="13973" spans="3:21">
      <c r="C13973" s="9"/>
      <c r="F13973" s="9"/>
      <c r="G13973" s="9"/>
      <c r="I13973" s="9"/>
      <c r="L13973" s="9"/>
      <c r="O13973" s="9"/>
      <c r="P13973" s="9"/>
      <c r="R13973" s="9"/>
      <c r="U13973" s="9"/>
    </row>
    <row r="13974" spans="3:21">
      <c r="C13974" s="9"/>
      <c r="F13974" s="9"/>
      <c r="G13974" s="9"/>
      <c r="I13974" s="9"/>
      <c r="L13974" s="9"/>
      <c r="O13974" s="9"/>
      <c r="P13974" s="9"/>
      <c r="R13974" s="9"/>
      <c r="U13974" s="9"/>
    </row>
    <row r="13975" spans="3:21">
      <c r="C13975" s="9"/>
      <c r="F13975" s="9"/>
      <c r="G13975" s="9"/>
      <c r="I13975" s="9"/>
      <c r="L13975" s="9"/>
      <c r="O13975" s="9"/>
      <c r="P13975" s="9"/>
      <c r="R13975" s="9"/>
      <c r="U13975" s="9"/>
    </row>
    <row r="13976" spans="3:21">
      <c r="C13976" s="9"/>
      <c r="F13976" s="9"/>
      <c r="G13976" s="9"/>
      <c r="I13976" s="9"/>
      <c r="L13976" s="9"/>
      <c r="O13976" s="9"/>
      <c r="P13976" s="9"/>
      <c r="R13976" s="9"/>
      <c r="U13976" s="9"/>
    </row>
    <row r="13977" spans="3:21">
      <c r="C13977" s="9"/>
      <c r="F13977" s="9"/>
      <c r="G13977" s="9"/>
      <c r="I13977" s="9"/>
      <c r="L13977" s="9"/>
      <c r="O13977" s="9"/>
      <c r="P13977" s="9"/>
      <c r="R13977" s="9"/>
      <c r="U13977" s="9"/>
    </row>
    <row r="13978" spans="3:21">
      <c r="C13978" s="9"/>
      <c r="F13978" s="9"/>
      <c r="G13978" s="9"/>
      <c r="I13978" s="9"/>
      <c r="L13978" s="9"/>
      <c r="O13978" s="9"/>
      <c r="P13978" s="9"/>
      <c r="R13978" s="9"/>
      <c r="U13978" s="9"/>
    </row>
    <row r="13979" spans="3:21">
      <c r="C13979" s="9"/>
      <c r="F13979" s="9"/>
      <c r="G13979" s="9"/>
      <c r="I13979" s="9"/>
      <c r="L13979" s="9"/>
      <c r="O13979" s="9"/>
      <c r="P13979" s="9"/>
      <c r="R13979" s="9"/>
      <c r="U13979" s="9"/>
    </row>
    <row r="13980" spans="3:21">
      <c r="C13980" s="9"/>
      <c r="F13980" s="9"/>
      <c r="G13980" s="9"/>
      <c r="I13980" s="9"/>
      <c r="L13980" s="9"/>
      <c r="O13980" s="9"/>
      <c r="P13980" s="9"/>
      <c r="R13980" s="9"/>
      <c r="U13980" s="9"/>
    </row>
    <row r="13981" spans="3:21">
      <c r="C13981" s="9"/>
      <c r="F13981" s="9"/>
      <c r="G13981" s="9"/>
      <c r="I13981" s="9"/>
      <c r="L13981" s="9"/>
      <c r="O13981" s="9"/>
      <c r="P13981" s="9"/>
      <c r="R13981" s="9"/>
      <c r="U13981" s="9"/>
    </row>
    <row r="13982" spans="3:21">
      <c r="C13982" s="9"/>
      <c r="F13982" s="9"/>
      <c r="G13982" s="9"/>
      <c r="I13982" s="9"/>
      <c r="L13982" s="9"/>
      <c r="O13982" s="9"/>
      <c r="P13982" s="9"/>
      <c r="R13982" s="9"/>
      <c r="U13982" s="9"/>
    </row>
    <row r="13983" spans="3:21">
      <c r="C13983" s="9"/>
      <c r="F13983" s="9"/>
      <c r="G13983" s="9"/>
      <c r="I13983" s="9"/>
      <c r="L13983" s="9"/>
      <c r="O13983" s="9"/>
      <c r="P13983" s="9"/>
      <c r="R13983" s="9"/>
      <c r="U13983" s="9"/>
    </row>
    <row r="13984" spans="3:21">
      <c r="C13984" s="9"/>
      <c r="F13984" s="9"/>
      <c r="G13984" s="9"/>
      <c r="I13984" s="9"/>
      <c r="L13984" s="9"/>
      <c r="O13984" s="9"/>
      <c r="P13984" s="9"/>
      <c r="R13984" s="9"/>
      <c r="U13984" s="9"/>
    </row>
    <row r="13985" spans="3:21">
      <c r="C13985" s="9"/>
      <c r="F13985" s="9"/>
      <c r="G13985" s="9"/>
      <c r="I13985" s="9"/>
      <c r="L13985" s="9"/>
      <c r="O13985" s="9"/>
      <c r="P13985" s="9"/>
      <c r="R13985" s="9"/>
      <c r="U13985" s="9"/>
    </row>
    <row r="13986" spans="3:21">
      <c r="C13986" s="9"/>
      <c r="F13986" s="9"/>
      <c r="G13986" s="9"/>
      <c r="I13986" s="9"/>
      <c r="L13986" s="9"/>
      <c r="O13986" s="9"/>
      <c r="P13986" s="9"/>
      <c r="R13986" s="9"/>
      <c r="U13986" s="9"/>
    </row>
    <row r="13987" spans="3:21">
      <c r="C13987" s="9"/>
      <c r="F13987" s="9"/>
      <c r="G13987" s="9"/>
      <c r="I13987" s="9"/>
      <c r="L13987" s="9"/>
      <c r="O13987" s="9"/>
      <c r="P13987" s="9"/>
      <c r="R13987" s="9"/>
      <c r="U13987" s="9"/>
    </row>
    <row r="13988" spans="3:21">
      <c r="C13988" s="9"/>
      <c r="F13988" s="9"/>
      <c r="G13988" s="9"/>
      <c r="I13988" s="9"/>
      <c r="L13988" s="9"/>
      <c r="O13988" s="9"/>
      <c r="P13988" s="9"/>
      <c r="R13988" s="9"/>
      <c r="U13988" s="9"/>
    </row>
    <row r="13989" spans="3:21">
      <c r="C13989" s="9"/>
      <c r="F13989" s="9"/>
      <c r="G13989" s="9"/>
      <c r="I13989" s="9"/>
      <c r="L13989" s="9"/>
      <c r="O13989" s="9"/>
      <c r="P13989" s="9"/>
      <c r="R13989" s="9"/>
      <c r="U13989" s="9"/>
    </row>
    <row r="13990" spans="3:21">
      <c r="C13990" s="9"/>
      <c r="F13990" s="9"/>
      <c r="G13990" s="9"/>
      <c r="I13990" s="9"/>
      <c r="L13990" s="9"/>
      <c r="O13990" s="9"/>
      <c r="P13990" s="9"/>
      <c r="R13990" s="9"/>
      <c r="U13990" s="9"/>
    </row>
    <row r="13991" spans="3:21">
      <c r="C13991" s="9"/>
      <c r="F13991" s="9"/>
      <c r="G13991" s="9"/>
      <c r="I13991" s="9"/>
      <c r="L13991" s="9"/>
      <c r="O13991" s="9"/>
      <c r="P13991" s="9"/>
      <c r="R13991" s="9"/>
      <c r="U13991" s="9"/>
    </row>
    <row r="13992" spans="3:21">
      <c r="C13992" s="9"/>
      <c r="F13992" s="9"/>
      <c r="G13992" s="9"/>
      <c r="I13992" s="9"/>
      <c r="L13992" s="9"/>
      <c r="O13992" s="9"/>
      <c r="P13992" s="9"/>
      <c r="R13992" s="9"/>
      <c r="U13992" s="9"/>
    </row>
    <row r="13993" spans="3:21">
      <c r="C13993" s="9"/>
      <c r="F13993" s="9"/>
      <c r="G13993" s="9"/>
      <c r="I13993" s="9"/>
      <c r="L13993" s="9"/>
      <c r="O13993" s="9"/>
      <c r="P13993" s="9"/>
      <c r="R13993" s="9"/>
      <c r="U13993" s="9"/>
    </row>
    <row r="13994" spans="3:21">
      <c r="C13994" s="9"/>
      <c r="F13994" s="9"/>
      <c r="G13994" s="9"/>
      <c r="I13994" s="9"/>
      <c r="L13994" s="9"/>
      <c r="O13994" s="9"/>
      <c r="P13994" s="9"/>
      <c r="R13994" s="9"/>
      <c r="U13994" s="9"/>
    </row>
    <row r="13995" spans="3:21">
      <c r="C13995" s="9"/>
      <c r="F13995" s="9"/>
      <c r="G13995" s="9"/>
      <c r="I13995" s="9"/>
      <c r="L13995" s="9"/>
      <c r="O13995" s="9"/>
      <c r="P13995" s="9"/>
      <c r="R13995" s="9"/>
      <c r="U13995" s="9"/>
    </row>
    <row r="13996" spans="3:21">
      <c r="C13996" s="9"/>
      <c r="F13996" s="9"/>
      <c r="G13996" s="9"/>
      <c r="I13996" s="9"/>
      <c r="L13996" s="9"/>
      <c r="O13996" s="9"/>
      <c r="P13996" s="9"/>
      <c r="R13996" s="9"/>
      <c r="U13996" s="9"/>
    </row>
    <row r="13997" spans="3:21">
      <c r="C13997" s="9"/>
      <c r="F13997" s="9"/>
      <c r="G13997" s="9"/>
      <c r="I13997" s="9"/>
      <c r="L13997" s="9"/>
      <c r="O13997" s="9"/>
      <c r="P13997" s="9"/>
      <c r="R13997" s="9"/>
      <c r="U13997" s="9"/>
    </row>
    <row r="13998" spans="3:21">
      <c r="C13998" s="9"/>
      <c r="F13998" s="9"/>
      <c r="G13998" s="9"/>
      <c r="I13998" s="9"/>
      <c r="L13998" s="9"/>
      <c r="O13998" s="9"/>
      <c r="P13998" s="9"/>
      <c r="R13998" s="9"/>
      <c r="U13998" s="9"/>
    </row>
    <row r="13999" spans="3:21">
      <c r="C13999" s="9"/>
      <c r="F13999" s="9"/>
      <c r="G13999" s="9"/>
      <c r="I13999" s="9"/>
      <c r="L13999" s="9"/>
      <c r="O13999" s="9"/>
      <c r="P13999" s="9"/>
      <c r="R13999" s="9"/>
      <c r="U13999" s="9"/>
    </row>
    <row r="14000" spans="3:21">
      <c r="C14000" s="9"/>
      <c r="F14000" s="9"/>
      <c r="G14000" s="9"/>
      <c r="I14000" s="9"/>
      <c r="L14000" s="9"/>
      <c r="O14000" s="9"/>
      <c r="P14000" s="9"/>
      <c r="R14000" s="9"/>
      <c r="U14000" s="9"/>
    </row>
    <row r="14001" spans="3:21">
      <c r="C14001" s="9"/>
      <c r="F14001" s="9"/>
      <c r="G14001" s="9"/>
      <c r="I14001" s="9"/>
      <c r="L14001" s="9"/>
      <c r="O14001" s="9"/>
      <c r="P14001" s="9"/>
      <c r="R14001" s="9"/>
      <c r="U14001" s="9"/>
    </row>
    <row r="14002" spans="3:21">
      <c r="C14002" s="9"/>
      <c r="F14002" s="9"/>
      <c r="G14002" s="9"/>
      <c r="I14002" s="9"/>
      <c r="L14002" s="9"/>
      <c r="O14002" s="9"/>
      <c r="P14002" s="9"/>
      <c r="R14002" s="9"/>
      <c r="U14002" s="9"/>
    </row>
    <row r="14003" spans="3:21">
      <c r="C14003" s="9"/>
      <c r="F14003" s="9"/>
      <c r="G14003" s="9"/>
      <c r="I14003" s="9"/>
      <c r="L14003" s="9"/>
      <c r="O14003" s="9"/>
      <c r="P14003" s="9"/>
      <c r="R14003" s="9"/>
      <c r="U14003" s="9"/>
    </row>
    <row r="14004" spans="3:21">
      <c r="C14004" s="9"/>
      <c r="F14004" s="9"/>
      <c r="G14004" s="9"/>
      <c r="I14004" s="9"/>
      <c r="L14004" s="9"/>
      <c r="O14004" s="9"/>
      <c r="P14004" s="9"/>
      <c r="R14004" s="9"/>
      <c r="U14004" s="9"/>
    </row>
    <row r="14005" spans="3:21">
      <c r="C14005" s="9"/>
      <c r="F14005" s="9"/>
      <c r="G14005" s="9"/>
      <c r="I14005" s="9"/>
      <c r="L14005" s="9"/>
      <c r="O14005" s="9"/>
      <c r="P14005" s="9"/>
      <c r="R14005" s="9"/>
      <c r="U14005" s="9"/>
    </row>
    <row r="14006" spans="3:21">
      <c r="C14006" s="9"/>
      <c r="F14006" s="9"/>
      <c r="G14006" s="9"/>
      <c r="I14006" s="9"/>
      <c r="L14006" s="9"/>
      <c r="O14006" s="9"/>
      <c r="P14006" s="9"/>
      <c r="R14006" s="9"/>
      <c r="U14006" s="9"/>
    </row>
    <row r="14007" spans="3:21">
      <c r="C14007" s="9"/>
      <c r="F14007" s="9"/>
      <c r="G14007" s="9"/>
      <c r="I14007" s="9"/>
      <c r="L14007" s="9"/>
      <c r="O14007" s="9"/>
      <c r="P14007" s="9"/>
      <c r="R14007" s="9"/>
      <c r="U14007" s="9"/>
    </row>
    <row r="14008" spans="3:21">
      <c r="C14008" s="9"/>
      <c r="F14008" s="9"/>
      <c r="G14008" s="9"/>
      <c r="I14008" s="9"/>
      <c r="L14008" s="9"/>
      <c r="O14008" s="9"/>
      <c r="P14008" s="9"/>
      <c r="R14008" s="9"/>
      <c r="U14008" s="9"/>
    </row>
    <row r="14009" spans="3:21">
      <c r="C14009" s="9"/>
      <c r="F14009" s="9"/>
      <c r="G14009" s="9"/>
      <c r="I14009" s="9"/>
      <c r="L14009" s="9"/>
      <c r="O14009" s="9"/>
      <c r="P14009" s="9"/>
      <c r="R14009" s="9"/>
      <c r="U14009" s="9"/>
    </row>
    <row r="14010" spans="3:21">
      <c r="C14010" s="9"/>
      <c r="F14010" s="9"/>
      <c r="G14010" s="9"/>
      <c r="I14010" s="9"/>
      <c r="L14010" s="9"/>
      <c r="O14010" s="9"/>
      <c r="P14010" s="9"/>
      <c r="R14010" s="9"/>
      <c r="U14010" s="9"/>
    </row>
    <row r="14011" spans="3:21">
      <c r="C14011" s="9"/>
      <c r="F14011" s="9"/>
      <c r="G14011" s="9"/>
      <c r="I14011" s="9"/>
      <c r="L14011" s="9"/>
      <c r="O14011" s="9"/>
      <c r="P14011" s="9"/>
      <c r="R14011" s="9"/>
      <c r="U14011" s="9"/>
    </row>
    <row r="14012" spans="3:21">
      <c r="C14012" s="9"/>
      <c r="F14012" s="9"/>
      <c r="G14012" s="9"/>
      <c r="I14012" s="9"/>
      <c r="L14012" s="9"/>
      <c r="O14012" s="9"/>
      <c r="P14012" s="9"/>
      <c r="R14012" s="9"/>
      <c r="U14012" s="9"/>
    </row>
    <row r="14013" spans="3:21">
      <c r="C14013" s="9"/>
      <c r="F14013" s="9"/>
      <c r="G14013" s="9"/>
      <c r="I14013" s="9"/>
      <c r="L14013" s="9"/>
      <c r="O14013" s="9"/>
      <c r="P14013" s="9"/>
      <c r="R14013" s="9"/>
      <c r="U14013" s="9"/>
    </row>
    <row r="14014" spans="3:21">
      <c r="C14014" s="9"/>
      <c r="F14014" s="9"/>
      <c r="G14014" s="9"/>
      <c r="I14014" s="9"/>
      <c r="L14014" s="9"/>
      <c r="O14014" s="9"/>
      <c r="P14014" s="9"/>
      <c r="R14014" s="9"/>
      <c r="U14014" s="9"/>
    </row>
    <row r="14015" spans="3:21">
      <c r="C14015" s="9"/>
      <c r="F14015" s="9"/>
      <c r="G14015" s="9"/>
      <c r="I14015" s="9"/>
      <c r="L14015" s="9"/>
      <c r="O14015" s="9"/>
      <c r="P14015" s="9"/>
      <c r="R14015" s="9"/>
      <c r="U14015" s="9"/>
    </row>
    <row r="14016" spans="3:21">
      <c r="C14016" s="9"/>
      <c r="F14016" s="9"/>
      <c r="G14016" s="9"/>
      <c r="I14016" s="9"/>
      <c r="L14016" s="9"/>
      <c r="O14016" s="9"/>
      <c r="P14016" s="9"/>
      <c r="R14016" s="9"/>
      <c r="U14016" s="9"/>
    </row>
    <row r="14017" spans="3:21">
      <c r="C14017" s="9"/>
      <c r="F14017" s="9"/>
      <c r="G14017" s="9"/>
      <c r="I14017" s="9"/>
      <c r="L14017" s="9"/>
      <c r="O14017" s="9"/>
      <c r="P14017" s="9"/>
      <c r="R14017" s="9"/>
      <c r="U14017" s="9"/>
    </row>
    <row r="14018" spans="3:21">
      <c r="C14018" s="9"/>
      <c r="F14018" s="9"/>
      <c r="G14018" s="9"/>
      <c r="I14018" s="9"/>
      <c r="L14018" s="9"/>
      <c r="O14018" s="9"/>
      <c r="P14018" s="9"/>
      <c r="R14018" s="9"/>
      <c r="U14018" s="9"/>
    </row>
    <row r="14019" spans="3:21">
      <c r="C14019" s="9"/>
      <c r="F14019" s="9"/>
      <c r="G14019" s="9"/>
      <c r="I14019" s="9"/>
      <c r="L14019" s="9"/>
      <c r="O14019" s="9"/>
      <c r="P14019" s="9"/>
      <c r="R14019" s="9"/>
      <c r="U14019" s="9"/>
    </row>
    <row r="14020" spans="3:21">
      <c r="C14020" s="9"/>
      <c r="F14020" s="9"/>
      <c r="G14020" s="9"/>
      <c r="I14020" s="9"/>
      <c r="L14020" s="9"/>
      <c r="O14020" s="9"/>
      <c r="P14020" s="9"/>
      <c r="R14020" s="9"/>
      <c r="U14020" s="9"/>
    </row>
    <row r="14021" spans="3:21">
      <c r="C14021" s="9"/>
      <c r="F14021" s="9"/>
      <c r="G14021" s="9"/>
      <c r="I14021" s="9"/>
      <c r="L14021" s="9"/>
      <c r="O14021" s="9"/>
      <c r="P14021" s="9"/>
      <c r="R14021" s="9"/>
      <c r="U14021" s="9"/>
    </row>
    <row r="14022" spans="3:21">
      <c r="C14022" s="9"/>
      <c r="F14022" s="9"/>
      <c r="G14022" s="9"/>
      <c r="I14022" s="9"/>
      <c r="L14022" s="9"/>
      <c r="O14022" s="9"/>
      <c r="P14022" s="9"/>
      <c r="R14022" s="9"/>
      <c r="U14022" s="9"/>
    </row>
    <row r="14023" spans="3:21">
      <c r="C14023" s="9"/>
      <c r="F14023" s="9"/>
      <c r="G14023" s="9"/>
      <c r="I14023" s="9"/>
      <c r="L14023" s="9"/>
      <c r="O14023" s="9"/>
      <c r="P14023" s="9"/>
      <c r="R14023" s="9"/>
      <c r="U14023" s="9"/>
    </row>
    <row r="14024" spans="3:21">
      <c r="C14024" s="9"/>
      <c r="F14024" s="9"/>
      <c r="G14024" s="9"/>
      <c r="I14024" s="9"/>
      <c r="L14024" s="9"/>
      <c r="O14024" s="9"/>
      <c r="P14024" s="9"/>
      <c r="R14024" s="9"/>
      <c r="U14024" s="9"/>
    </row>
    <row r="14025" spans="3:21">
      <c r="C14025" s="9"/>
      <c r="F14025" s="9"/>
      <c r="G14025" s="9"/>
      <c r="I14025" s="9"/>
      <c r="L14025" s="9"/>
      <c r="O14025" s="9"/>
      <c r="P14025" s="9"/>
      <c r="R14025" s="9"/>
      <c r="U14025" s="9"/>
    </row>
    <row r="14026" spans="3:21">
      <c r="C14026" s="9"/>
      <c r="F14026" s="9"/>
      <c r="G14026" s="9"/>
      <c r="I14026" s="9"/>
      <c r="L14026" s="9"/>
      <c r="O14026" s="9"/>
      <c r="P14026" s="9"/>
      <c r="R14026" s="9"/>
      <c r="U14026" s="9"/>
    </row>
    <row r="14027" spans="3:21">
      <c r="C14027" s="9"/>
      <c r="F14027" s="9"/>
      <c r="G14027" s="9"/>
      <c r="I14027" s="9"/>
      <c r="L14027" s="9"/>
      <c r="O14027" s="9"/>
      <c r="P14027" s="9"/>
      <c r="R14027" s="9"/>
      <c r="U14027" s="9"/>
    </row>
    <row r="14028" spans="3:21">
      <c r="C14028" s="9"/>
      <c r="F14028" s="9"/>
      <c r="G14028" s="9"/>
      <c r="I14028" s="9"/>
      <c r="L14028" s="9"/>
      <c r="O14028" s="9"/>
      <c r="P14028" s="9"/>
      <c r="R14028" s="9"/>
      <c r="U14028" s="9"/>
    </row>
    <row r="14029" spans="3:21">
      <c r="C14029" s="9"/>
      <c r="F14029" s="9"/>
      <c r="G14029" s="9"/>
      <c r="I14029" s="9"/>
      <c r="L14029" s="9"/>
      <c r="O14029" s="9"/>
      <c r="P14029" s="9"/>
      <c r="R14029" s="9"/>
      <c r="U14029" s="9"/>
    </row>
    <row r="14030" spans="3:21">
      <c r="C14030" s="9"/>
      <c r="F14030" s="9"/>
      <c r="G14030" s="9"/>
      <c r="I14030" s="9"/>
      <c r="L14030" s="9"/>
      <c r="O14030" s="9"/>
      <c r="P14030" s="9"/>
      <c r="R14030" s="9"/>
      <c r="U14030" s="9"/>
    </row>
    <row r="14031" spans="3:21">
      <c r="C14031" s="9"/>
      <c r="F14031" s="9"/>
      <c r="G14031" s="9"/>
      <c r="I14031" s="9"/>
      <c r="L14031" s="9"/>
      <c r="O14031" s="9"/>
      <c r="P14031" s="9"/>
      <c r="R14031" s="9"/>
      <c r="U14031" s="9"/>
    </row>
    <row r="14032" spans="3:21">
      <c r="C14032" s="9"/>
      <c r="F14032" s="9"/>
      <c r="G14032" s="9"/>
      <c r="I14032" s="9"/>
      <c r="L14032" s="9"/>
      <c r="O14032" s="9"/>
      <c r="P14032" s="9"/>
      <c r="R14032" s="9"/>
      <c r="U14032" s="9"/>
    </row>
    <row r="14033" spans="3:21">
      <c r="C14033" s="9"/>
      <c r="F14033" s="9"/>
      <c r="G14033" s="9"/>
      <c r="I14033" s="9"/>
      <c r="L14033" s="9"/>
      <c r="O14033" s="9"/>
      <c r="P14033" s="9"/>
      <c r="R14033" s="9"/>
      <c r="U14033" s="9"/>
    </row>
    <row r="14034" spans="3:21">
      <c r="C14034" s="9"/>
      <c r="F14034" s="9"/>
      <c r="G14034" s="9"/>
      <c r="I14034" s="9"/>
      <c r="L14034" s="9"/>
      <c r="O14034" s="9"/>
      <c r="P14034" s="9"/>
      <c r="R14034" s="9"/>
      <c r="U14034" s="9"/>
    </row>
    <row r="14035" spans="3:21">
      <c r="C14035" s="9"/>
      <c r="F14035" s="9"/>
      <c r="G14035" s="9"/>
      <c r="I14035" s="9"/>
      <c r="L14035" s="9"/>
      <c r="O14035" s="9"/>
      <c r="P14035" s="9"/>
      <c r="R14035" s="9"/>
      <c r="U14035" s="9"/>
    </row>
    <row r="14036" spans="3:21">
      <c r="C14036" s="9"/>
      <c r="F14036" s="9"/>
      <c r="G14036" s="9"/>
      <c r="I14036" s="9"/>
      <c r="L14036" s="9"/>
      <c r="O14036" s="9"/>
      <c r="P14036" s="9"/>
      <c r="R14036" s="9"/>
      <c r="U14036" s="9"/>
    </row>
    <row r="14037" spans="3:21">
      <c r="C14037" s="9"/>
      <c r="F14037" s="9"/>
      <c r="G14037" s="9"/>
      <c r="I14037" s="9"/>
      <c r="L14037" s="9"/>
      <c r="O14037" s="9"/>
      <c r="P14037" s="9"/>
      <c r="R14037" s="9"/>
      <c r="U14037" s="9"/>
    </row>
    <row r="14038" spans="3:21">
      <c r="C14038" s="9"/>
      <c r="F14038" s="9"/>
      <c r="G14038" s="9"/>
      <c r="I14038" s="9"/>
      <c r="L14038" s="9"/>
      <c r="O14038" s="9"/>
      <c r="P14038" s="9"/>
      <c r="R14038" s="9"/>
      <c r="U14038" s="9"/>
    </row>
    <row r="14039" spans="3:21">
      <c r="C14039" s="9"/>
      <c r="F14039" s="9"/>
      <c r="G14039" s="9"/>
      <c r="I14039" s="9"/>
      <c r="L14039" s="9"/>
      <c r="O14039" s="9"/>
      <c r="P14039" s="9"/>
      <c r="R14039" s="9"/>
      <c r="U14039" s="9"/>
    </row>
    <row r="14040" spans="3:21">
      <c r="C14040" s="9"/>
      <c r="F14040" s="9"/>
      <c r="G14040" s="9"/>
      <c r="I14040" s="9"/>
      <c r="L14040" s="9"/>
      <c r="O14040" s="9"/>
      <c r="P14040" s="9"/>
      <c r="R14040" s="9"/>
      <c r="U14040" s="9"/>
    </row>
    <row r="14041" spans="3:21">
      <c r="C14041" s="9"/>
      <c r="F14041" s="9"/>
      <c r="G14041" s="9"/>
      <c r="I14041" s="9"/>
      <c r="L14041" s="9"/>
      <c r="O14041" s="9"/>
      <c r="P14041" s="9"/>
      <c r="R14041" s="9"/>
      <c r="U14041" s="9"/>
    </row>
    <row r="14042" spans="3:21">
      <c r="C14042" s="9"/>
      <c r="F14042" s="9"/>
      <c r="G14042" s="9"/>
      <c r="I14042" s="9"/>
      <c r="L14042" s="9"/>
      <c r="O14042" s="9"/>
      <c r="P14042" s="9"/>
      <c r="R14042" s="9"/>
      <c r="U14042" s="9"/>
    </row>
    <row r="14043" spans="3:21">
      <c r="C14043" s="9"/>
      <c r="F14043" s="9"/>
      <c r="G14043" s="9"/>
      <c r="I14043" s="9"/>
      <c r="L14043" s="9"/>
      <c r="O14043" s="9"/>
      <c r="P14043" s="9"/>
      <c r="R14043" s="9"/>
      <c r="U14043" s="9"/>
    </row>
    <row r="14044" spans="3:21">
      <c r="C14044" s="9"/>
      <c r="F14044" s="9"/>
      <c r="G14044" s="9"/>
      <c r="I14044" s="9"/>
      <c r="L14044" s="9"/>
      <c r="O14044" s="9"/>
      <c r="P14044" s="9"/>
      <c r="R14044" s="9"/>
      <c r="U14044" s="9"/>
    </row>
    <row r="14045" spans="3:21">
      <c r="C14045" s="9"/>
      <c r="F14045" s="9"/>
      <c r="G14045" s="9"/>
      <c r="I14045" s="9"/>
      <c r="L14045" s="9"/>
      <c r="O14045" s="9"/>
      <c r="P14045" s="9"/>
      <c r="R14045" s="9"/>
      <c r="U14045" s="9"/>
    </row>
    <row r="14046" spans="3:21">
      <c r="C14046" s="9"/>
      <c r="F14046" s="9"/>
      <c r="G14046" s="9"/>
      <c r="I14046" s="9"/>
      <c r="L14046" s="9"/>
      <c r="O14046" s="9"/>
      <c r="P14046" s="9"/>
      <c r="R14046" s="9"/>
      <c r="U14046" s="9"/>
    </row>
    <row r="14047" spans="3:21">
      <c r="C14047" s="9"/>
      <c r="F14047" s="9"/>
      <c r="G14047" s="9"/>
      <c r="I14047" s="9"/>
      <c r="L14047" s="9"/>
      <c r="O14047" s="9"/>
      <c r="P14047" s="9"/>
      <c r="R14047" s="9"/>
      <c r="U14047" s="9"/>
    </row>
    <row r="14048" spans="3:21">
      <c r="C14048" s="9"/>
      <c r="F14048" s="9"/>
      <c r="G14048" s="9"/>
      <c r="I14048" s="9"/>
      <c r="L14048" s="9"/>
      <c r="O14048" s="9"/>
      <c r="P14048" s="9"/>
      <c r="R14048" s="9"/>
      <c r="U14048" s="9"/>
    </row>
    <row r="14049" spans="3:21">
      <c r="C14049" s="9"/>
      <c r="F14049" s="9"/>
      <c r="G14049" s="9"/>
      <c r="I14049" s="9"/>
      <c r="L14049" s="9"/>
      <c r="O14049" s="9"/>
      <c r="P14049" s="9"/>
      <c r="R14049" s="9"/>
      <c r="U14049" s="9"/>
    </row>
    <row r="14050" spans="3:21">
      <c r="C14050" s="9"/>
      <c r="F14050" s="9"/>
      <c r="G14050" s="9"/>
      <c r="I14050" s="9"/>
      <c r="L14050" s="9"/>
      <c r="O14050" s="9"/>
      <c r="P14050" s="9"/>
      <c r="R14050" s="9"/>
      <c r="U14050" s="9"/>
    </row>
    <row r="14051" spans="3:21">
      <c r="C14051" s="9"/>
      <c r="F14051" s="9"/>
      <c r="G14051" s="9"/>
      <c r="I14051" s="9"/>
      <c r="L14051" s="9"/>
      <c r="O14051" s="9"/>
      <c r="P14051" s="9"/>
      <c r="R14051" s="9"/>
      <c r="U14051" s="9"/>
    </row>
    <row r="14052" spans="3:21">
      <c r="C14052" s="9"/>
      <c r="F14052" s="9"/>
      <c r="G14052" s="9"/>
      <c r="I14052" s="9"/>
      <c r="L14052" s="9"/>
      <c r="O14052" s="9"/>
      <c r="P14052" s="9"/>
      <c r="R14052" s="9"/>
      <c r="U14052" s="9"/>
    </row>
    <row r="14053" spans="3:21">
      <c r="C14053" s="9"/>
      <c r="F14053" s="9"/>
      <c r="G14053" s="9"/>
      <c r="I14053" s="9"/>
      <c r="L14053" s="9"/>
      <c r="O14053" s="9"/>
      <c r="P14053" s="9"/>
      <c r="R14053" s="9"/>
      <c r="U14053" s="9"/>
    </row>
    <row r="14054" spans="3:21">
      <c r="C14054" s="9"/>
      <c r="F14054" s="9"/>
      <c r="G14054" s="9"/>
      <c r="I14054" s="9"/>
      <c r="L14054" s="9"/>
      <c r="O14054" s="9"/>
      <c r="P14054" s="9"/>
      <c r="R14054" s="9"/>
      <c r="U14054" s="9"/>
    </row>
    <row r="14055" spans="3:21">
      <c r="C14055" s="9"/>
      <c r="F14055" s="9"/>
      <c r="G14055" s="9"/>
      <c r="I14055" s="9"/>
      <c r="L14055" s="9"/>
      <c r="O14055" s="9"/>
      <c r="P14055" s="9"/>
      <c r="R14055" s="9"/>
      <c r="U14055" s="9"/>
    </row>
    <row r="14056" spans="3:21">
      <c r="C14056" s="9"/>
      <c r="F14056" s="9"/>
      <c r="G14056" s="9"/>
      <c r="I14056" s="9"/>
      <c r="L14056" s="9"/>
      <c r="O14056" s="9"/>
      <c r="P14056" s="9"/>
      <c r="R14056" s="9"/>
      <c r="U14056" s="9"/>
    </row>
    <row r="14057" spans="3:21">
      <c r="C14057" s="9"/>
      <c r="F14057" s="9"/>
      <c r="G14057" s="9"/>
      <c r="I14057" s="9"/>
      <c r="L14057" s="9"/>
      <c r="O14057" s="9"/>
      <c r="P14057" s="9"/>
      <c r="R14057" s="9"/>
      <c r="U14057" s="9"/>
    </row>
    <row r="14058" spans="3:21">
      <c r="C14058" s="9"/>
      <c r="F14058" s="9"/>
      <c r="G14058" s="9"/>
      <c r="I14058" s="9"/>
      <c r="L14058" s="9"/>
      <c r="O14058" s="9"/>
      <c r="P14058" s="9"/>
      <c r="R14058" s="9"/>
      <c r="U14058" s="9"/>
    </row>
    <row r="14059" spans="3:21">
      <c r="C14059" s="9"/>
      <c r="F14059" s="9"/>
      <c r="G14059" s="9"/>
      <c r="I14059" s="9"/>
      <c r="L14059" s="9"/>
      <c r="O14059" s="9"/>
      <c r="P14059" s="9"/>
      <c r="R14059" s="9"/>
      <c r="U14059" s="9"/>
    </row>
    <row r="14060" spans="3:21">
      <c r="C14060" s="9"/>
      <c r="F14060" s="9"/>
      <c r="G14060" s="9"/>
      <c r="I14060" s="9"/>
      <c r="L14060" s="9"/>
      <c r="O14060" s="9"/>
      <c r="P14060" s="9"/>
      <c r="R14060" s="9"/>
      <c r="U14060" s="9"/>
    </row>
    <row r="14061" spans="3:21">
      <c r="C14061" s="9"/>
      <c r="F14061" s="9"/>
      <c r="G14061" s="9"/>
      <c r="I14061" s="9"/>
      <c r="L14061" s="9"/>
      <c r="O14061" s="9"/>
      <c r="P14061" s="9"/>
      <c r="R14061" s="9"/>
      <c r="U14061" s="9"/>
    </row>
    <row r="14062" spans="3:21">
      <c r="C14062" s="9"/>
      <c r="F14062" s="9"/>
      <c r="G14062" s="9"/>
      <c r="I14062" s="9"/>
      <c r="L14062" s="9"/>
      <c r="O14062" s="9"/>
      <c r="P14062" s="9"/>
      <c r="R14062" s="9"/>
      <c r="U14062" s="9"/>
    </row>
    <row r="14063" spans="3:21">
      <c r="C14063" s="9"/>
      <c r="F14063" s="9"/>
      <c r="G14063" s="9"/>
      <c r="I14063" s="9"/>
      <c r="L14063" s="9"/>
      <c r="O14063" s="9"/>
      <c r="P14063" s="9"/>
      <c r="R14063" s="9"/>
      <c r="U14063" s="9"/>
    </row>
    <row r="14064" spans="3:21">
      <c r="C14064" s="9"/>
      <c r="F14064" s="9"/>
      <c r="G14064" s="9"/>
      <c r="I14064" s="9"/>
      <c r="L14064" s="9"/>
      <c r="O14064" s="9"/>
      <c r="P14064" s="9"/>
      <c r="R14064" s="9"/>
      <c r="U14064" s="9"/>
    </row>
    <row r="14065" spans="3:21">
      <c r="C14065" s="9"/>
      <c r="F14065" s="9"/>
      <c r="G14065" s="9"/>
      <c r="I14065" s="9"/>
      <c r="L14065" s="9"/>
      <c r="O14065" s="9"/>
      <c r="P14065" s="9"/>
      <c r="R14065" s="9"/>
      <c r="U14065" s="9"/>
    </row>
    <row r="14066" spans="3:21">
      <c r="C14066" s="9"/>
      <c r="F14066" s="9"/>
      <c r="G14066" s="9"/>
      <c r="I14066" s="9"/>
      <c r="L14066" s="9"/>
      <c r="O14066" s="9"/>
      <c r="P14066" s="9"/>
      <c r="R14066" s="9"/>
      <c r="U14066" s="9"/>
    </row>
    <row r="14067" spans="3:21">
      <c r="C14067" s="9"/>
      <c r="F14067" s="9"/>
      <c r="G14067" s="9"/>
      <c r="I14067" s="9"/>
      <c r="L14067" s="9"/>
      <c r="O14067" s="9"/>
      <c r="P14067" s="9"/>
      <c r="R14067" s="9"/>
      <c r="U14067" s="9"/>
    </row>
    <row r="14068" spans="3:21">
      <c r="C14068" s="9"/>
      <c r="F14068" s="9"/>
      <c r="G14068" s="9"/>
      <c r="I14068" s="9"/>
      <c r="L14068" s="9"/>
      <c r="O14068" s="9"/>
      <c r="P14068" s="9"/>
      <c r="R14068" s="9"/>
      <c r="U14068" s="9"/>
    </row>
    <row r="14069" spans="3:21">
      <c r="C14069" s="9"/>
      <c r="F14069" s="9"/>
      <c r="G14069" s="9"/>
      <c r="I14069" s="9"/>
      <c r="L14069" s="9"/>
      <c r="O14069" s="9"/>
      <c r="P14069" s="9"/>
      <c r="R14069" s="9"/>
      <c r="U14069" s="9"/>
    </row>
    <row r="14070" spans="3:21">
      <c r="C14070" s="9"/>
      <c r="F14070" s="9"/>
      <c r="G14070" s="9"/>
      <c r="I14070" s="9"/>
      <c r="L14070" s="9"/>
      <c r="O14070" s="9"/>
      <c r="P14070" s="9"/>
      <c r="R14070" s="9"/>
      <c r="U14070" s="9"/>
    </row>
    <row r="14071" spans="3:21">
      <c r="C14071" s="9"/>
      <c r="F14071" s="9"/>
      <c r="G14071" s="9"/>
      <c r="I14071" s="9"/>
      <c r="L14071" s="9"/>
      <c r="O14071" s="9"/>
      <c r="P14071" s="9"/>
      <c r="R14071" s="9"/>
      <c r="U14071" s="9"/>
    </row>
    <row r="14072" spans="3:21">
      <c r="C14072" s="9"/>
      <c r="F14072" s="9"/>
      <c r="G14072" s="9"/>
      <c r="I14072" s="9"/>
      <c r="L14072" s="9"/>
      <c r="O14072" s="9"/>
      <c r="P14072" s="9"/>
      <c r="R14072" s="9"/>
      <c r="U14072" s="9"/>
    </row>
    <row r="14073" spans="3:21">
      <c r="C14073" s="9"/>
      <c r="F14073" s="9"/>
      <c r="G14073" s="9"/>
      <c r="I14073" s="9"/>
      <c r="L14073" s="9"/>
      <c r="O14073" s="9"/>
      <c r="P14073" s="9"/>
      <c r="R14073" s="9"/>
      <c r="U14073" s="9"/>
    </row>
    <row r="14074" spans="3:21">
      <c r="C14074" s="9"/>
      <c r="F14074" s="9"/>
      <c r="G14074" s="9"/>
      <c r="I14074" s="9"/>
      <c r="L14074" s="9"/>
      <c r="O14074" s="9"/>
      <c r="P14074" s="9"/>
      <c r="R14074" s="9"/>
      <c r="U14074" s="9"/>
    </row>
    <row r="14075" spans="3:21">
      <c r="C14075" s="9"/>
      <c r="F14075" s="9"/>
      <c r="G14075" s="9"/>
      <c r="I14075" s="9"/>
      <c r="L14075" s="9"/>
      <c r="O14075" s="9"/>
      <c r="P14075" s="9"/>
      <c r="R14075" s="9"/>
      <c r="U14075" s="9"/>
    </row>
    <row r="14076" spans="3:21">
      <c r="C14076" s="9"/>
      <c r="F14076" s="9"/>
      <c r="G14076" s="9"/>
      <c r="I14076" s="9"/>
      <c r="L14076" s="9"/>
      <c r="O14076" s="9"/>
      <c r="P14076" s="9"/>
      <c r="R14076" s="9"/>
      <c r="U14076" s="9"/>
    </row>
    <row r="14077" spans="3:21">
      <c r="C14077" s="9"/>
      <c r="F14077" s="9"/>
      <c r="G14077" s="9"/>
      <c r="I14077" s="9"/>
      <c r="L14077" s="9"/>
      <c r="O14077" s="9"/>
      <c r="P14077" s="9"/>
      <c r="R14077" s="9"/>
      <c r="U14077" s="9"/>
    </row>
    <row r="14078" spans="3:21">
      <c r="C14078" s="9"/>
      <c r="F14078" s="9"/>
      <c r="G14078" s="9"/>
      <c r="I14078" s="9"/>
      <c r="L14078" s="9"/>
      <c r="O14078" s="9"/>
      <c r="P14078" s="9"/>
      <c r="R14078" s="9"/>
      <c r="U14078" s="9"/>
    </row>
    <row r="14079" spans="3:21">
      <c r="C14079" s="9"/>
      <c r="F14079" s="9"/>
      <c r="G14079" s="9"/>
      <c r="I14079" s="9"/>
      <c r="L14079" s="9"/>
      <c r="O14079" s="9"/>
      <c r="P14079" s="9"/>
      <c r="R14079" s="9"/>
      <c r="U14079" s="9"/>
    </row>
    <row r="14080" spans="3:21">
      <c r="C14080" s="9"/>
      <c r="F14080" s="9"/>
      <c r="G14080" s="9"/>
      <c r="I14080" s="9"/>
      <c r="L14080" s="9"/>
      <c r="O14080" s="9"/>
      <c r="P14080" s="9"/>
      <c r="R14080" s="9"/>
      <c r="U14080" s="9"/>
    </row>
    <row r="14081" spans="3:21">
      <c r="C14081" s="9"/>
      <c r="F14081" s="9"/>
      <c r="G14081" s="9"/>
      <c r="I14081" s="9"/>
      <c r="L14081" s="9"/>
      <c r="O14081" s="9"/>
      <c r="P14081" s="9"/>
      <c r="R14081" s="9"/>
      <c r="U14081" s="9"/>
    </row>
    <row r="14082" spans="3:21">
      <c r="C14082" s="9"/>
      <c r="F14082" s="9"/>
      <c r="G14082" s="9"/>
      <c r="I14082" s="9"/>
      <c r="L14082" s="9"/>
      <c r="O14082" s="9"/>
      <c r="P14082" s="9"/>
      <c r="R14082" s="9"/>
      <c r="U14082" s="9"/>
    </row>
    <row r="14083" spans="3:21">
      <c r="C14083" s="9"/>
      <c r="F14083" s="9"/>
      <c r="G14083" s="9"/>
      <c r="I14083" s="9"/>
      <c r="L14083" s="9"/>
      <c r="O14083" s="9"/>
      <c r="P14083" s="9"/>
      <c r="R14083" s="9"/>
      <c r="U14083" s="9"/>
    </row>
    <row r="14084" spans="3:21">
      <c r="C14084" s="9"/>
      <c r="F14084" s="9"/>
      <c r="G14084" s="9"/>
      <c r="I14084" s="9"/>
      <c r="L14084" s="9"/>
      <c r="O14084" s="9"/>
      <c r="P14084" s="9"/>
      <c r="R14084" s="9"/>
      <c r="U14084" s="9"/>
    </row>
    <row r="14085" spans="3:21">
      <c r="C14085" s="9"/>
      <c r="F14085" s="9"/>
      <c r="G14085" s="9"/>
      <c r="I14085" s="9"/>
      <c r="L14085" s="9"/>
      <c r="O14085" s="9"/>
      <c r="P14085" s="9"/>
      <c r="R14085" s="9"/>
      <c r="U14085" s="9"/>
    </row>
    <row r="14086" spans="3:21">
      <c r="C14086" s="9"/>
      <c r="F14086" s="9"/>
      <c r="G14086" s="9"/>
      <c r="I14086" s="9"/>
      <c r="L14086" s="9"/>
      <c r="O14086" s="9"/>
      <c r="P14086" s="9"/>
      <c r="R14086" s="9"/>
      <c r="U14086" s="9"/>
    </row>
    <row r="14087" spans="3:21">
      <c r="C14087" s="9"/>
      <c r="F14087" s="9"/>
      <c r="G14087" s="9"/>
      <c r="I14087" s="9"/>
      <c r="L14087" s="9"/>
      <c r="O14087" s="9"/>
      <c r="P14087" s="9"/>
      <c r="R14087" s="9"/>
      <c r="U14087" s="9"/>
    </row>
    <row r="14088" spans="3:21">
      <c r="C14088" s="9"/>
      <c r="F14088" s="9"/>
      <c r="G14088" s="9"/>
      <c r="I14088" s="9"/>
      <c r="L14088" s="9"/>
      <c r="O14088" s="9"/>
      <c r="P14088" s="9"/>
      <c r="R14088" s="9"/>
      <c r="U14088" s="9"/>
    </row>
    <row r="14089" spans="3:21">
      <c r="C14089" s="9"/>
      <c r="F14089" s="9"/>
      <c r="G14089" s="9"/>
      <c r="I14089" s="9"/>
      <c r="L14089" s="9"/>
      <c r="O14089" s="9"/>
      <c r="P14089" s="9"/>
      <c r="R14089" s="9"/>
      <c r="U14089" s="9"/>
    </row>
    <row r="14090" spans="3:21">
      <c r="C14090" s="9"/>
      <c r="F14090" s="9"/>
      <c r="G14090" s="9"/>
      <c r="I14090" s="9"/>
      <c r="L14090" s="9"/>
      <c r="O14090" s="9"/>
      <c r="P14090" s="9"/>
      <c r="R14090" s="9"/>
      <c r="U14090" s="9"/>
    </row>
    <row r="14091" spans="3:21">
      <c r="C14091" s="9"/>
      <c r="F14091" s="9"/>
      <c r="G14091" s="9"/>
      <c r="I14091" s="9"/>
      <c r="L14091" s="9"/>
      <c r="O14091" s="9"/>
      <c r="P14091" s="9"/>
      <c r="R14091" s="9"/>
      <c r="U14091" s="9"/>
    </row>
    <row r="14092" spans="3:21">
      <c r="C14092" s="9"/>
      <c r="F14092" s="9"/>
      <c r="G14092" s="9"/>
      <c r="I14092" s="9"/>
      <c r="L14092" s="9"/>
      <c r="O14092" s="9"/>
      <c r="P14092" s="9"/>
      <c r="R14092" s="9"/>
      <c r="U14092" s="9"/>
    </row>
    <row r="14093" spans="3:21">
      <c r="C14093" s="9"/>
      <c r="F14093" s="9"/>
      <c r="G14093" s="9"/>
      <c r="I14093" s="9"/>
      <c r="L14093" s="9"/>
      <c r="O14093" s="9"/>
      <c r="P14093" s="9"/>
      <c r="R14093" s="9"/>
      <c r="U14093" s="9"/>
    </row>
    <row r="14094" spans="3:21">
      <c r="C14094" s="9"/>
      <c r="F14094" s="9"/>
      <c r="G14094" s="9"/>
      <c r="I14094" s="9"/>
      <c r="L14094" s="9"/>
      <c r="O14094" s="9"/>
      <c r="P14094" s="9"/>
      <c r="R14094" s="9"/>
      <c r="U14094" s="9"/>
    </row>
    <row r="14095" spans="3:21">
      <c r="C14095" s="9"/>
      <c r="F14095" s="9"/>
      <c r="G14095" s="9"/>
      <c r="I14095" s="9"/>
      <c r="L14095" s="9"/>
      <c r="O14095" s="9"/>
      <c r="P14095" s="9"/>
      <c r="R14095" s="9"/>
      <c r="U14095" s="9"/>
    </row>
    <row r="14096" spans="3:21">
      <c r="C14096" s="9"/>
      <c r="F14096" s="9"/>
      <c r="G14096" s="9"/>
      <c r="I14096" s="9"/>
      <c r="L14096" s="9"/>
      <c r="O14096" s="9"/>
      <c r="P14096" s="9"/>
      <c r="R14096" s="9"/>
      <c r="U14096" s="9"/>
    </row>
    <row r="14097" spans="3:21">
      <c r="C14097" s="9"/>
      <c r="F14097" s="9"/>
      <c r="G14097" s="9"/>
      <c r="I14097" s="9"/>
      <c r="L14097" s="9"/>
      <c r="O14097" s="9"/>
      <c r="P14097" s="9"/>
      <c r="R14097" s="9"/>
      <c r="U14097" s="9"/>
    </row>
    <row r="14098" spans="3:21">
      <c r="C14098" s="9"/>
      <c r="F14098" s="9"/>
      <c r="G14098" s="9"/>
      <c r="I14098" s="9"/>
      <c r="L14098" s="9"/>
      <c r="O14098" s="9"/>
      <c r="P14098" s="9"/>
      <c r="R14098" s="9"/>
      <c r="U14098" s="9"/>
    </row>
    <row r="14099" spans="3:21">
      <c r="C14099" s="9"/>
      <c r="F14099" s="9"/>
      <c r="G14099" s="9"/>
      <c r="I14099" s="9"/>
      <c r="L14099" s="9"/>
      <c r="O14099" s="9"/>
      <c r="P14099" s="9"/>
      <c r="R14099" s="9"/>
      <c r="U14099" s="9"/>
    </row>
    <row r="14100" spans="3:21">
      <c r="C14100" s="9"/>
      <c r="F14100" s="9"/>
      <c r="G14100" s="9"/>
      <c r="I14100" s="9"/>
      <c r="L14100" s="9"/>
      <c r="O14100" s="9"/>
      <c r="P14100" s="9"/>
      <c r="R14100" s="9"/>
      <c r="U14100" s="9"/>
    </row>
    <row r="14101" spans="3:21">
      <c r="C14101" s="9"/>
      <c r="F14101" s="9"/>
      <c r="G14101" s="9"/>
      <c r="I14101" s="9"/>
      <c r="L14101" s="9"/>
      <c r="O14101" s="9"/>
      <c r="P14101" s="9"/>
      <c r="R14101" s="9"/>
      <c r="U14101" s="9"/>
    </row>
    <row r="14102" spans="3:21">
      <c r="C14102" s="9"/>
      <c r="F14102" s="9"/>
      <c r="G14102" s="9"/>
      <c r="I14102" s="9"/>
      <c r="L14102" s="9"/>
      <c r="O14102" s="9"/>
      <c r="P14102" s="9"/>
      <c r="R14102" s="9"/>
      <c r="U14102" s="9"/>
    </row>
    <row r="14103" spans="3:21">
      <c r="C14103" s="9"/>
      <c r="F14103" s="9"/>
      <c r="G14103" s="9"/>
      <c r="I14103" s="9"/>
      <c r="L14103" s="9"/>
      <c r="O14103" s="9"/>
      <c r="P14103" s="9"/>
      <c r="R14103" s="9"/>
      <c r="U14103" s="9"/>
    </row>
    <row r="14104" spans="3:21">
      <c r="C14104" s="9"/>
      <c r="F14104" s="9"/>
      <c r="G14104" s="9"/>
      <c r="I14104" s="9"/>
      <c r="L14104" s="9"/>
      <c r="O14104" s="9"/>
      <c r="P14104" s="9"/>
      <c r="R14104" s="9"/>
      <c r="U14104" s="9"/>
    </row>
    <row r="14105" spans="3:21">
      <c r="C14105" s="9"/>
      <c r="F14105" s="9"/>
      <c r="G14105" s="9"/>
      <c r="I14105" s="9"/>
      <c r="L14105" s="9"/>
      <c r="O14105" s="9"/>
      <c r="P14105" s="9"/>
      <c r="R14105" s="9"/>
      <c r="U14105" s="9"/>
    </row>
    <row r="14106" spans="3:21">
      <c r="C14106" s="9"/>
      <c r="F14106" s="9"/>
      <c r="G14106" s="9"/>
      <c r="I14106" s="9"/>
      <c r="L14106" s="9"/>
      <c r="O14106" s="9"/>
      <c r="P14106" s="9"/>
      <c r="R14106" s="9"/>
      <c r="U14106" s="9"/>
    </row>
    <row r="14107" spans="3:21">
      <c r="C14107" s="9"/>
      <c r="F14107" s="9"/>
      <c r="G14107" s="9"/>
      <c r="I14107" s="9"/>
      <c r="L14107" s="9"/>
      <c r="O14107" s="9"/>
      <c r="P14107" s="9"/>
      <c r="R14107" s="9"/>
      <c r="U14107" s="9"/>
    </row>
    <row r="14108" spans="3:21">
      <c r="C14108" s="9"/>
      <c r="F14108" s="9"/>
      <c r="G14108" s="9"/>
      <c r="I14108" s="9"/>
      <c r="L14108" s="9"/>
      <c r="O14108" s="9"/>
      <c r="P14108" s="9"/>
      <c r="R14108" s="9"/>
      <c r="U14108" s="9"/>
    </row>
    <row r="14109" spans="3:21">
      <c r="C14109" s="9"/>
      <c r="F14109" s="9"/>
      <c r="G14109" s="9"/>
      <c r="I14109" s="9"/>
      <c r="L14109" s="9"/>
      <c r="O14109" s="9"/>
      <c r="P14109" s="9"/>
      <c r="R14109" s="9"/>
      <c r="U14109" s="9"/>
    </row>
    <row r="14110" spans="3:21">
      <c r="C14110" s="9"/>
      <c r="F14110" s="9"/>
      <c r="G14110" s="9"/>
      <c r="I14110" s="9"/>
      <c r="L14110" s="9"/>
      <c r="O14110" s="9"/>
      <c r="P14110" s="9"/>
      <c r="R14110" s="9"/>
      <c r="U14110" s="9"/>
    </row>
    <row r="14111" spans="3:21">
      <c r="C14111" s="9"/>
      <c r="F14111" s="9"/>
      <c r="G14111" s="9"/>
      <c r="I14111" s="9"/>
      <c r="L14111" s="9"/>
      <c r="O14111" s="9"/>
      <c r="P14111" s="9"/>
      <c r="R14111" s="9"/>
      <c r="U14111" s="9"/>
    </row>
    <row r="14112" spans="3:21">
      <c r="C14112" s="9"/>
      <c r="F14112" s="9"/>
      <c r="G14112" s="9"/>
      <c r="I14112" s="9"/>
      <c r="L14112" s="9"/>
      <c r="O14112" s="9"/>
      <c r="P14112" s="9"/>
      <c r="R14112" s="9"/>
      <c r="U14112" s="9"/>
    </row>
    <row r="14113" spans="3:21">
      <c r="C14113" s="9"/>
      <c r="F14113" s="9"/>
      <c r="G14113" s="9"/>
      <c r="I14113" s="9"/>
      <c r="L14113" s="9"/>
      <c r="O14113" s="9"/>
      <c r="P14113" s="9"/>
      <c r="R14113" s="9"/>
      <c r="U14113" s="9"/>
    </row>
    <row r="14114" spans="3:21">
      <c r="C14114" s="9"/>
      <c r="F14114" s="9"/>
      <c r="G14114" s="9"/>
      <c r="I14114" s="9"/>
      <c r="L14114" s="9"/>
      <c r="O14114" s="9"/>
      <c r="P14114" s="9"/>
      <c r="R14114" s="9"/>
      <c r="U14114" s="9"/>
    </row>
    <row r="14115" spans="3:21">
      <c r="C14115" s="9"/>
      <c r="F14115" s="9"/>
      <c r="G14115" s="9"/>
      <c r="I14115" s="9"/>
      <c r="L14115" s="9"/>
      <c r="O14115" s="9"/>
      <c r="P14115" s="9"/>
      <c r="R14115" s="9"/>
      <c r="U14115" s="9"/>
    </row>
    <row r="14116" spans="3:21">
      <c r="C14116" s="9"/>
      <c r="F14116" s="9"/>
      <c r="G14116" s="9"/>
      <c r="I14116" s="9"/>
      <c r="L14116" s="9"/>
      <c r="O14116" s="9"/>
      <c r="P14116" s="9"/>
      <c r="R14116" s="9"/>
      <c r="U14116" s="9"/>
    </row>
    <row r="14117" spans="3:21">
      <c r="C14117" s="9"/>
      <c r="F14117" s="9"/>
      <c r="G14117" s="9"/>
      <c r="I14117" s="9"/>
      <c r="L14117" s="9"/>
      <c r="O14117" s="9"/>
      <c r="P14117" s="9"/>
      <c r="R14117" s="9"/>
      <c r="U14117" s="9"/>
    </row>
    <row r="14118" spans="3:21">
      <c r="C14118" s="9"/>
      <c r="F14118" s="9"/>
      <c r="G14118" s="9"/>
      <c r="I14118" s="9"/>
      <c r="L14118" s="9"/>
      <c r="O14118" s="9"/>
      <c r="P14118" s="9"/>
      <c r="R14118" s="9"/>
      <c r="U14118" s="9"/>
    </row>
    <row r="14119" spans="3:21">
      <c r="C14119" s="9"/>
      <c r="F14119" s="9"/>
      <c r="G14119" s="9"/>
      <c r="I14119" s="9"/>
      <c r="L14119" s="9"/>
      <c r="O14119" s="9"/>
      <c r="P14119" s="9"/>
      <c r="R14119" s="9"/>
      <c r="U14119" s="9"/>
    </row>
    <row r="14120" spans="3:21">
      <c r="C14120" s="9"/>
      <c r="F14120" s="9"/>
      <c r="G14120" s="9"/>
      <c r="I14120" s="9"/>
      <c r="L14120" s="9"/>
      <c r="O14120" s="9"/>
      <c r="P14120" s="9"/>
      <c r="R14120" s="9"/>
      <c r="U14120" s="9"/>
    </row>
    <row r="14121" spans="3:21">
      <c r="C14121" s="9"/>
      <c r="F14121" s="9"/>
      <c r="G14121" s="9"/>
      <c r="I14121" s="9"/>
      <c r="L14121" s="9"/>
      <c r="O14121" s="9"/>
      <c r="P14121" s="9"/>
      <c r="R14121" s="9"/>
      <c r="U14121" s="9"/>
    </row>
    <row r="14122" spans="3:21">
      <c r="C14122" s="9"/>
      <c r="F14122" s="9"/>
      <c r="G14122" s="9"/>
      <c r="I14122" s="9"/>
      <c r="L14122" s="9"/>
      <c r="O14122" s="9"/>
      <c r="P14122" s="9"/>
      <c r="R14122" s="9"/>
      <c r="U14122" s="9"/>
    </row>
    <row r="14123" spans="3:21">
      <c r="C14123" s="9"/>
      <c r="F14123" s="9"/>
      <c r="G14123" s="9"/>
      <c r="I14123" s="9"/>
      <c r="L14123" s="9"/>
      <c r="O14123" s="9"/>
      <c r="P14123" s="9"/>
      <c r="R14123" s="9"/>
      <c r="U14123" s="9"/>
    </row>
    <row r="14124" spans="3:21">
      <c r="C14124" s="9"/>
      <c r="F14124" s="9"/>
      <c r="G14124" s="9"/>
      <c r="I14124" s="9"/>
      <c r="L14124" s="9"/>
      <c r="O14124" s="9"/>
      <c r="P14124" s="9"/>
      <c r="R14124" s="9"/>
      <c r="U14124" s="9"/>
    </row>
    <row r="14125" spans="3:21">
      <c r="C14125" s="9"/>
      <c r="F14125" s="9"/>
      <c r="G14125" s="9"/>
      <c r="I14125" s="9"/>
      <c r="L14125" s="9"/>
      <c r="O14125" s="9"/>
      <c r="P14125" s="9"/>
      <c r="R14125" s="9"/>
      <c r="U14125" s="9"/>
    </row>
    <row r="14126" spans="3:21">
      <c r="C14126" s="9"/>
      <c r="F14126" s="9"/>
      <c r="G14126" s="9"/>
      <c r="I14126" s="9"/>
      <c r="L14126" s="9"/>
      <c r="O14126" s="9"/>
      <c r="P14126" s="9"/>
      <c r="R14126" s="9"/>
      <c r="U14126" s="9"/>
    </row>
    <row r="14127" spans="3:21">
      <c r="C14127" s="9"/>
      <c r="F14127" s="9"/>
      <c r="G14127" s="9"/>
      <c r="I14127" s="9"/>
      <c r="L14127" s="9"/>
      <c r="O14127" s="9"/>
      <c r="P14127" s="9"/>
      <c r="R14127" s="9"/>
      <c r="U14127" s="9"/>
    </row>
    <row r="14128" spans="3:21">
      <c r="C14128" s="9"/>
      <c r="F14128" s="9"/>
      <c r="G14128" s="9"/>
      <c r="I14128" s="9"/>
      <c r="L14128" s="9"/>
      <c r="O14128" s="9"/>
      <c r="P14128" s="9"/>
      <c r="R14128" s="9"/>
      <c r="U14128" s="9"/>
    </row>
    <row r="14129" spans="3:21">
      <c r="C14129" s="9"/>
      <c r="F14129" s="9"/>
      <c r="G14129" s="9"/>
      <c r="I14129" s="9"/>
      <c r="L14129" s="9"/>
      <c r="O14129" s="9"/>
      <c r="P14129" s="9"/>
      <c r="R14129" s="9"/>
      <c r="U14129" s="9"/>
    </row>
    <row r="14130" spans="3:21">
      <c r="C14130" s="9"/>
      <c r="F14130" s="9"/>
      <c r="G14130" s="9"/>
      <c r="I14130" s="9"/>
      <c r="L14130" s="9"/>
      <c r="O14130" s="9"/>
      <c r="P14130" s="9"/>
      <c r="R14130" s="9"/>
      <c r="U14130" s="9"/>
    </row>
    <row r="14131" spans="3:21">
      <c r="C14131" s="9"/>
      <c r="F14131" s="9"/>
      <c r="G14131" s="9"/>
      <c r="I14131" s="9"/>
      <c r="L14131" s="9"/>
      <c r="O14131" s="9"/>
      <c r="P14131" s="9"/>
      <c r="R14131" s="9"/>
      <c r="U14131" s="9"/>
    </row>
    <row r="14132" spans="3:21">
      <c r="C14132" s="9"/>
      <c r="F14132" s="9"/>
      <c r="G14132" s="9"/>
      <c r="I14132" s="9"/>
      <c r="L14132" s="9"/>
      <c r="O14132" s="9"/>
      <c r="P14132" s="9"/>
      <c r="R14132" s="9"/>
      <c r="U14132" s="9"/>
    </row>
    <row r="14133" spans="3:21">
      <c r="C14133" s="9"/>
      <c r="F14133" s="9"/>
      <c r="G14133" s="9"/>
      <c r="I14133" s="9"/>
      <c r="L14133" s="9"/>
      <c r="O14133" s="9"/>
      <c r="P14133" s="9"/>
      <c r="R14133" s="9"/>
      <c r="U14133" s="9"/>
    </row>
    <row r="14134" spans="3:21">
      <c r="C14134" s="9"/>
      <c r="F14134" s="9"/>
      <c r="G14134" s="9"/>
      <c r="I14134" s="9"/>
      <c r="L14134" s="9"/>
      <c r="O14134" s="9"/>
      <c r="P14134" s="9"/>
      <c r="R14134" s="9"/>
      <c r="U14134" s="9"/>
    </row>
    <row r="14135" spans="3:21">
      <c r="C14135" s="9"/>
      <c r="F14135" s="9"/>
      <c r="G14135" s="9"/>
      <c r="I14135" s="9"/>
      <c r="L14135" s="9"/>
      <c r="O14135" s="9"/>
      <c r="P14135" s="9"/>
      <c r="R14135" s="9"/>
      <c r="U14135" s="9"/>
    </row>
    <row r="14136" spans="3:21">
      <c r="C14136" s="9"/>
      <c r="F14136" s="9"/>
      <c r="G14136" s="9"/>
      <c r="I14136" s="9"/>
      <c r="L14136" s="9"/>
      <c r="O14136" s="9"/>
      <c r="P14136" s="9"/>
      <c r="R14136" s="9"/>
      <c r="U14136" s="9"/>
    </row>
    <row r="14137" spans="3:21">
      <c r="C14137" s="9"/>
      <c r="F14137" s="9"/>
      <c r="G14137" s="9"/>
      <c r="I14137" s="9"/>
      <c r="L14137" s="9"/>
      <c r="O14137" s="9"/>
      <c r="P14137" s="9"/>
      <c r="R14137" s="9"/>
      <c r="U14137" s="9"/>
    </row>
    <row r="14138" spans="3:21">
      <c r="C14138" s="9"/>
      <c r="F14138" s="9"/>
      <c r="G14138" s="9"/>
      <c r="I14138" s="9"/>
      <c r="L14138" s="9"/>
      <c r="O14138" s="9"/>
      <c r="P14138" s="9"/>
      <c r="R14138" s="9"/>
      <c r="U14138" s="9"/>
    </row>
    <row r="14139" spans="3:21">
      <c r="C14139" s="9"/>
      <c r="F14139" s="9"/>
      <c r="G14139" s="9"/>
      <c r="I14139" s="9"/>
      <c r="L14139" s="9"/>
      <c r="O14139" s="9"/>
      <c r="P14139" s="9"/>
      <c r="R14139" s="9"/>
      <c r="U14139" s="9"/>
    </row>
    <row r="14140" spans="3:21">
      <c r="C14140" s="9"/>
      <c r="F14140" s="9"/>
      <c r="G14140" s="9"/>
      <c r="I14140" s="9"/>
      <c r="L14140" s="9"/>
      <c r="O14140" s="9"/>
      <c r="P14140" s="9"/>
      <c r="R14140" s="9"/>
      <c r="U14140" s="9"/>
    </row>
    <row r="14141" spans="3:21">
      <c r="C14141" s="9"/>
      <c r="F14141" s="9"/>
      <c r="G14141" s="9"/>
      <c r="I14141" s="9"/>
      <c r="L14141" s="9"/>
      <c r="O14141" s="9"/>
      <c r="P14141" s="9"/>
      <c r="R14141" s="9"/>
      <c r="U14141" s="9"/>
    </row>
    <row r="14142" spans="3:21">
      <c r="C14142" s="9"/>
      <c r="F14142" s="9"/>
      <c r="G14142" s="9"/>
      <c r="I14142" s="9"/>
      <c r="L14142" s="9"/>
      <c r="O14142" s="9"/>
      <c r="P14142" s="9"/>
      <c r="R14142" s="9"/>
      <c r="U14142" s="9"/>
    </row>
    <row r="14143" spans="3:21">
      <c r="C14143" s="9"/>
      <c r="F14143" s="9"/>
      <c r="G14143" s="9"/>
      <c r="I14143" s="9"/>
      <c r="L14143" s="9"/>
      <c r="O14143" s="9"/>
      <c r="P14143" s="9"/>
      <c r="R14143" s="9"/>
      <c r="U14143" s="9"/>
    </row>
    <row r="14144" spans="3:21">
      <c r="C14144" s="9"/>
      <c r="F14144" s="9"/>
      <c r="G14144" s="9"/>
      <c r="I14144" s="9"/>
      <c r="L14144" s="9"/>
      <c r="O14144" s="9"/>
      <c r="P14144" s="9"/>
      <c r="R14144" s="9"/>
      <c r="U14144" s="9"/>
    </row>
    <row r="14145" spans="3:21">
      <c r="C14145" s="9"/>
      <c r="F14145" s="9"/>
      <c r="G14145" s="9"/>
      <c r="I14145" s="9"/>
      <c r="L14145" s="9"/>
      <c r="O14145" s="9"/>
      <c r="P14145" s="9"/>
      <c r="R14145" s="9"/>
      <c r="U14145" s="9"/>
    </row>
    <row r="14146" spans="3:21">
      <c r="C14146" s="9"/>
      <c r="F14146" s="9"/>
      <c r="G14146" s="9"/>
      <c r="I14146" s="9"/>
      <c r="L14146" s="9"/>
      <c r="O14146" s="9"/>
      <c r="P14146" s="9"/>
      <c r="R14146" s="9"/>
      <c r="U14146" s="9"/>
    </row>
    <row r="14147" spans="3:21">
      <c r="C14147" s="9"/>
      <c r="F14147" s="9"/>
      <c r="G14147" s="9"/>
      <c r="I14147" s="9"/>
      <c r="L14147" s="9"/>
      <c r="O14147" s="9"/>
      <c r="P14147" s="9"/>
      <c r="R14147" s="9"/>
      <c r="U14147" s="9"/>
    </row>
    <row r="14148" spans="3:21">
      <c r="C14148" s="9"/>
      <c r="F14148" s="9"/>
      <c r="G14148" s="9"/>
      <c r="I14148" s="9"/>
      <c r="L14148" s="9"/>
      <c r="O14148" s="9"/>
      <c r="P14148" s="9"/>
      <c r="R14148" s="9"/>
      <c r="U14148" s="9"/>
    </row>
    <row r="14149" spans="3:21">
      <c r="C14149" s="9"/>
      <c r="F14149" s="9"/>
      <c r="G14149" s="9"/>
      <c r="I14149" s="9"/>
      <c r="L14149" s="9"/>
      <c r="O14149" s="9"/>
      <c r="P14149" s="9"/>
      <c r="R14149" s="9"/>
      <c r="U14149" s="9"/>
    </row>
    <row r="14150" spans="3:21">
      <c r="C14150" s="9"/>
      <c r="F14150" s="9"/>
      <c r="G14150" s="9"/>
      <c r="I14150" s="9"/>
      <c r="L14150" s="9"/>
      <c r="O14150" s="9"/>
      <c r="P14150" s="9"/>
      <c r="R14150" s="9"/>
      <c r="U14150" s="9"/>
    </row>
    <row r="14151" spans="3:21">
      <c r="C14151" s="9"/>
      <c r="F14151" s="9"/>
      <c r="G14151" s="9"/>
      <c r="I14151" s="9"/>
      <c r="L14151" s="9"/>
      <c r="O14151" s="9"/>
      <c r="P14151" s="9"/>
      <c r="R14151" s="9"/>
      <c r="U14151" s="9"/>
    </row>
    <row r="14152" spans="3:21">
      <c r="C14152" s="9"/>
      <c r="F14152" s="9"/>
      <c r="G14152" s="9"/>
      <c r="I14152" s="9"/>
      <c r="L14152" s="9"/>
      <c r="O14152" s="9"/>
      <c r="P14152" s="9"/>
      <c r="R14152" s="9"/>
      <c r="U14152" s="9"/>
    </row>
    <row r="14153" spans="3:21">
      <c r="C14153" s="9"/>
      <c r="F14153" s="9"/>
      <c r="G14153" s="9"/>
      <c r="I14153" s="9"/>
      <c r="L14153" s="9"/>
      <c r="O14153" s="9"/>
      <c r="P14153" s="9"/>
      <c r="R14153" s="9"/>
      <c r="U14153" s="9"/>
    </row>
    <row r="14154" spans="3:21">
      <c r="C14154" s="9"/>
      <c r="F14154" s="9"/>
      <c r="G14154" s="9"/>
      <c r="I14154" s="9"/>
      <c r="L14154" s="9"/>
      <c r="O14154" s="9"/>
      <c r="P14154" s="9"/>
      <c r="R14154" s="9"/>
      <c r="U14154" s="9"/>
    </row>
    <row r="14155" spans="3:21">
      <c r="C14155" s="9"/>
      <c r="F14155" s="9"/>
      <c r="G14155" s="9"/>
      <c r="I14155" s="9"/>
      <c r="L14155" s="9"/>
      <c r="O14155" s="9"/>
      <c r="P14155" s="9"/>
      <c r="R14155" s="9"/>
      <c r="U14155" s="9"/>
    </row>
    <row r="14156" spans="3:21">
      <c r="C14156" s="9"/>
      <c r="F14156" s="9"/>
      <c r="G14156" s="9"/>
      <c r="I14156" s="9"/>
      <c r="L14156" s="9"/>
      <c r="O14156" s="9"/>
      <c r="P14156" s="9"/>
      <c r="R14156" s="9"/>
      <c r="U14156" s="9"/>
    </row>
    <row r="14157" spans="3:21">
      <c r="C14157" s="9"/>
      <c r="F14157" s="9"/>
      <c r="G14157" s="9"/>
      <c r="I14157" s="9"/>
      <c r="L14157" s="9"/>
      <c r="O14157" s="9"/>
      <c r="P14157" s="9"/>
      <c r="R14157" s="9"/>
      <c r="U14157" s="9"/>
    </row>
    <row r="14158" spans="3:21">
      <c r="C14158" s="9"/>
      <c r="F14158" s="9"/>
      <c r="G14158" s="9"/>
      <c r="I14158" s="9"/>
      <c r="L14158" s="9"/>
      <c r="O14158" s="9"/>
      <c r="P14158" s="9"/>
      <c r="R14158" s="9"/>
      <c r="U14158" s="9"/>
    </row>
    <row r="14159" spans="3:21">
      <c r="C14159" s="9"/>
      <c r="F14159" s="9"/>
      <c r="G14159" s="9"/>
      <c r="I14159" s="9"/>
      <c r="L14159" s="9"/>
      <c r="O14159" s="9"/>
      <c r="P14159" s="9"/>
      <c r="R14159" s="9"/>
      <c r="U14159" s="9"/>
    </row>
    <row r="14160" spans="3:21">
      <c r="C14160" s="9"/>
      <c r="F14160" s="9"/>
      <c r="G14160" s="9"/>
      <c r="I14160" s="9"/>
      <c r="L14160" s="9"/>
      <c r="O14160" s="9"/>
      <c r="P14160" s="9"/>
      <c r="R14160" s="9"/>
      <c r="U14160" s="9"/>
    </row>
    <row r="14161" spans="3:21">
      <c r="C14161" s="9"/>
      <c r="F14161" s="9"/>
      <c r="G14161" s="9"/>
      <c r="I14161" s="9"/>
      <c r="L14161" s="9"/>
      <c r="O14161" s="9"/>
      <c r="P14161" s="9"/>
      <c r="R14161" s="9"/>
      <c r="U14161" s="9"/>
    </row>
    <row r="14162" spans="3:21">
      <c r="C14162" s="9"/>
      <c r="F14162" s="9"/>
      <c r="G14162" s="9"/>
      <c r="I14162" s="9"/>
      <c r="L14162" s="9"/>
      <c r="O14162" s="9"/>
      <c r="P14162" s="9"/>
      <c r="R14162" s="9"/>
      <c r="U14162" s="9"/>
    </row>
    <row r="14163" spans="3:21">
      <c r="C14163" s="9"/>
      <c r="F14163" s="9"/>
      <c r="G14163" s="9"/>
      <c r="I14163" s="9"/>
      <c r="L14163" s="9"/>
      <c r="O14163" s="9"/>
      <c r="P14163" s="9"/>
      <c r="R14163" s="9"/>
      <c r="U14163" s="9"/>
    </row>
    <row r="14164" spans="3:21">
      <c r="C14164" s="9"/>
      <c r="F14164" s="9"/>
      <c r="G14164" s="9"/>
      <c r="I14164" s="9"/>
      <c r="L14164" s="9"/>
      <c r="O14164" s="9"/>
      <c r="P14164" s="9"/>
      <c r="R14164" s="9"/>
      <c r="U14164" s="9"/>
    </row>
    <row r="14165" spans="3:21">
      <c r="C14165" s="9"/>
      <c r="F14165" s="9"/>
      <c r="G14165" s="9"/>
      <c r="I14165" s="9"/>
      <c r="L14165" s="9"/>
      <c r="O14165" s="9"/>
      <c r="P14165" s="9"/>
      <c r="R14165" s="9"/>
      <c r="U14165" s="9"/>
    </row>
    <row r="14166" spans="3:21">
      <c r="C14166" s="9"/>
      <c r="F14166" s="9"/>
      <c r="G14166" s="9"/>
      <c r="I14166" s="9"/>
      <c r="L14166" s="9"/>
      <c r="O14166" s="9"/>
      <c r="P14166" s="9"/>
      <c r="R14166" s="9"/>
      <c r="U14166" s="9"/>
    </row>
    <row r="14167" spans="3:21">
      <c r="C14167" s="9"/>
      <c r="F14167" s="9"/>
      <c r="G14167" s="9"/>
      <c r="I14167" s="9"/>
      <c r="L14167" s="9"/>
      <c r="O14167" s="9"/>
      <c r="P14167" s="9"/>
      <c r="R14167" s="9"/>
      <c r="U14167" s="9"/>
    </row>
    <row r="14168" spans="3:21">
      <c r="C14168" s="9"/>
      <c r="F14168" s="9"/>
      <c r="G14168" s="9"/>
      <c r="I14168" s="9"/>
      <c r="L14168" s="9"/>
      <c r="O14168" s="9"/>
      <c r="P14168" s="9"/>
      <c r="R14168" s="9"/>
      <c r="U14168" s="9"/>
    </row>
    <row r="14169" spans="3:21">
      <c r="C14169" s="9"/>
      <c r="F14169" s="9"/>
      <c r="G14169" s="9"/>
      <c r="I14169" s="9"/>
      <c r="L14169" s="9"/>
      <c r="O14169" s="9"/>
      <c r="P14169" s="9"/>
      <c r="R14169" s="9"/>
      <c r="U14169" s="9"/>
    </row>
    <row r="14170" spans="3:21">
      <c r="C14170" s="9"/>
      <c r="F14170" s="9"/>
      <c r="G14170" s="9"/>
      <c r="I14170" s="9"/>
      <c r="L14170" s="9"/>
      <c r="O14170" s="9"/>
      <c r="P14170" s="9"/>
      <c r="R14170" s="9"/>
      <c r="U14170" s="9"/>
    </row>
    <row r="14171" spans="3:21">
      <c r="C14171" s="9"/>
      <c r="F14171" s="9"/>
      <c r="G14171" s="9"/>
      <c r="I14171" s="9"/>
      <c r="L14171" s="9"/>
      <c r="O14171" s="9"/>
      <c r="P14171" s="9"/>
      <c r="R14171" s="9"/>
      <c r="U14171" s="9"/>
    </row>
    <row r="14172" spans="3:21">
      <c r="C14172" s="9"/>
      <c r="F14172" s="9"/>
      <c r="G14172" s="9"/>
      <c r="I14172" s="9"/>
      <c r="L14172" s="9"/>
      <c r="O14172" s="9"/>
      <c r="P14172" s="9"/>
      <c r="R14172" s="9"/>
      <c r="U14172" s="9"/>
    </row>
    <row r="14173" spans="3:21">
      <c r="C14173" s="9"/>
      <c r="F14173" s="9"/>
      <c r="G14173" s="9"/>
      <c r="I14173" s="9"/>
      <c r="L14173" s="9"/>
      <c r="O14173" s="9"/>
      <c r="P14173" s="9"/>
      <c r="R14173" s="9"/>
      <c r="U14173" s="9"/>
    </row>
    <row r="14174" spans="3:21">
      <c r="C14174" s="9"/>
      <c r="F14174" s="9"/>
      <c r="G14174" s="9"/>
      <c r="I14174" s="9"/>
      <c r="L14174" s="9"/>
      <c r="O14174" s="9"/>
      <c r="P14174" s="9"/>
      <c r="R14174" s="9"/>
      <c r="U14174" s="9"/>
    </row>
    <row r="14175" spans="3:21">
      <c r="C14175" s="9"/>
      <c r="F14175" s="9"/>
      <c r="G14175" s="9"/>
      <c r="I14175" s="9"/>
      <c r="L14175" s="9"/>
      <c r="O14175" s="9"/>
      <c r="P14175" s="9"/>
      <c r="R14175" s="9"/>
      <c r="U14175" s="9"/>
    </row>
    <row r="14176" spans="3:21">
      <c r="C14176" s="9"/>
      <c r="F14176" s="9"/>
      <c r="G14176" s="9"/>
      <c r="I14176" s="9"/>
      <c r="L14176" s="9"/>
      <c r="O14176" s="9"/>
      <c r="P14176" s="9"/>
      <c r="R14176" s="9"/>
      <c r="U14176" s="9"/>
    </row>
    <row r="14177" spans="3:21">
      <c r="C14177" s="9"/>
      <c r="F14177" s="9"/>
      <c r="G14177" s="9"/>
      <c r="I14177" s="9"/>
      <c r="L14177" s="9"/>
      <c r="O14177" s="9"/>
      <c r="P14177" s="9"/>
      <c r="R14177" s="9"/>
      <c r="U14177" s="9"/>
    </row>
    <row r="14178" spans="3:21">
      <c r="C14178" s="9"/>
      <c r="F14178" s="9"/>
      <c r="G14178" s="9"/>
      <c r="I14178" s="9"/>
      <c r="L14178" s="9"/>
      <c r="O14178" s="9"/>
      <c r="P14178" s="9"/>
      <c r="R14178" s="9"/>
      <c r="U14178" s="9"/>
    </row>
    <row r="14179" spans="3:21">
      <c r="C14179" s="9"/>
      <c r="F14179" s="9"/>
      <c r="G14179" s="9"/>
      <c r="I14179" s="9"/>
      <c r="L14179" s="9"/>
      <c r="O14179" s="9"/>
      <c r="P14179" s="9"/>
      <c r="R14179" s="9"/>
      <c r="U14179" s="9"/>
    </row>
    <row r="14180" spans="3:21">
      <c r="C14180" s="9"/>
      <c r="F14180" s="9"/>
      <c r="G14180" s="9"/>
      <c r="I14180" s="9"/>
      <c r="L14180" s="9"/>
      <c r="O14180" s="9"/>
      <c r="P14180" s="9"/>
      <c r="R14180" s="9"/>
      <c r="U14180" s="9"/>
    </row>
    <row r="14181" spans="3:21">
      <c r="C14181" s="9"/>
      <c r="F14181" s="9"/>
      <c r="G14181" s="9"/>
      <c r="I14181" s="9"/>
      <c r="L14181" s="9"/>
      <c r="O14181" s="9"/>
      <c r="P14181" s="9"/>
      <c r="R14181" s="9"/>
      <c r="U14181" s="9"/>
    </row>
    <row r="14182" spans="3:21">
      <c r="C14182" s="9"/>
      <c r="F14182" s="9"/>
      <c r="G14182" s="9"/>
      <c r="I14182" s="9"/>
      <c r="L14182" s="9"/>
      <c r="O14182" s="9"/>
      <c r="P14182" s="9"/>
      <c r="R14182" s="9"/>
      <c r="U14182" s="9"/>
    </row>
    <row r="14183" spans="3:21">
      <c r="C14183" s="9"/>
      <c r="F14183" s="9"/>
      <c r="G14183" s="9"/>
      <c r="I14183" s="9"/>
      <c r="L14183" s="9"/>
      <c r="O14183" s="9"/>
      <c r="P14183" s="9"/>
      <c r="R14183" s="9"/>
      <c r="U14183" s="9"/>
    </row>
    <row r="14184" spans="3:21">
      <c r="C14184" s="9"/>
      <c r="F14184" s="9"/>
      <c r="G14184" s="9"/>
      <c r="I14184" s="9"/>
      <c r="L14184" s="9"/>
      <c r="O14184" s="9"/>
      <c r="P14184" s="9"/>
      <c r="R14184" s="9"/>
      <c r="U14184" s="9"/>
    </row>
    <row r="14185" spans="3:21">
      <c r="C14185" s="9"/>
      <c r="F14185" s="9"/>
      <c r="G14185" s="9"/>
      <c r="I14185" s="9"/>
      <c r="L14185" s="9"/>
      <c r="O14185" s="9"/>
      <c r="P14185" s="9"/>
      <c r="R14185" s="9"/>
      <c r="U14185" s="9"/>
    </row>
    <row r="14186" spans="3:21">
      <c r="C14186" s="9"/>
      <c r="F14186" s="9"/>
      <c r="G14186" s="9"/>
      <c r="I14186" s="9"/>
      <c r="L14186" s="9"/>
      <c r="O14186" s="9"/>
      <c r="P14186" s="9"/>
      <c r="R14186" s="9"/>
      <c r="U14186" s="9"/>
    </row>
    <row r="14187" spans="3:21">
      <c r="C14187" s="9"/>
      <c r="F14187" s="9"/>
      <c r="G14187" s="9"/>
      <c r="I14187" s="9"/>
      <c r="L14187" s="9"/>
      <c r="O14187" s="9"/>
      <c r="P14187" s="9"/>
      <c r="R14187" s="9"/>
      <c r="U14187" s="9"/>
    </row>
    <row r="14188" spans="3:21">
      <c r="C14188" s="9"/>
      <c r="F14188" s="9"/>
      <c r="G14188" s="9"/>
      <c r="I14188" s="9"/>
      <c r="L14188" s="9"/>
      <c r="O14188" s="9"/>
      <c r="P14188" s="9"/>
      <c r="R14188" s="9"/>
      <c r="U14188" s="9"/>
    </row>
    <row r="14189" spans="3:21">
      <c r="C14189" s="9"/>
      <c r="F14189" s="9"/>
      <c r="G14189" s="9"/>
      <c r="I14189" s="9"/>
      <c r="L14189" s="9"/>
      <c r="O14189" s="9"/>
      <c r="P14189" s="9"/>
      <c r="R14189" s="9"/>
      <c r="U14189" s="9"/>
    </row>
    <row r="14190" spans="3:21">
      <c r="C14190" s="9"/>
      <c r="F14190" s="9"/>
      <c r="G14190" s="9"/>
      <c r="I14190" s="9"/>
      <c r="L14190" s="9"/>
      <c r="O14190" s="9"/>
      <c r="P14190" s="9"/>
      <c r="R14190" s="9"/>
      <c r="U14190" s="9"/>
    </row>
    <row r="14191" spans="3:21">
      <c r="C14191" s="9"/>
      <c r="F14191" s="9"/>
      <c r="G14191" s="9"/>
      <c r="I14191" s="9"/>
      <c r="L14191" s="9"/>
      <c r="O14191" s="9"/>
      <c r="P14191" s="9"/>
      <c r="R14191" s="9"/>
      <c r="U14191" s="9"/>
    </row>
    <row r="14192" spans="3:21">
      <c r="C14192" s="9"/>
      <c r="F14192" s="9"/>
      <c r="G14192" s="9"/>
      <c r="I14192" s="9"/>
      <c r="L14192" s="9"/>
      <c r="O14192" s="9"/>
      <c r="P14192" s="9"/>
      <c r="R14192" s="9"/>
      <c r="U14192" s="9"/>
    </row>
    <row r="14193" spans="3:21">
      <c r="C14193" s="9"/>
      <c r="F14193" s="9"/>
      <c r="G14193" s="9"/>
      <c r="I14193" s="9"/>
      <c r="L14193" s="9"/>
      <c r="O14193" s="9"/>
      <c r="P14193" s="9"/>
      <c r="R14193" s="9"/>
      <c r="U14193" s="9"/>
    </row>
    <row r="14194" spans="3:21">
      <c r="C14194" s="9"/>
      <c r="F14194" s="9"/>
      <c r="G14194" s="9"/>
      <c r="I14194" s="9"/>
      <c r="L14194" s="9"/>
      <c r="O14194" s="9"/>
      <c r="P14194" s="9"/>
      <c r="R14194" s="9"/>
      <c r="U14194" s="9"/>
    </row>
    <row r="14195" spans="3:21">
      <c r="C14195" s="9"/>
      <c r="F14195" s="9"/>
      <c r="G14195" s="9"/>
      <c r="I14195" s="9"/>
      <c r="L14195" s="9"/>
      <c r="O14195" s="9"/>
      <c r="P14195" s="9"/>
      <c r="R14195" s="9"/>
      <c r="U14195" s="9"/>
    </row>
    <row r="14196" spans="3:21">
      <c r="C14196" s="9"/>
      <c r="F14196" s="9"/>
      <c r="G14196" s="9"/>
      <c r="I14196" s="9"/>
      <c r="L14196" s="9"/>
      <c r="O14196" s="9"/>
      <c r="P14196" s="9"/>
      <c r="R14196" s="9"/>
      <c r="U14196" s="9"/>
    </row>
    <row r="14197" spans="3:21">
      <c r="C14197" s="9"/>
      <c r="F14197" s="9"/>
      <c r="G14197" s="9"/>
      <c r="I14197" s="9"/>
      <c r="L14197" s="9"/>
      <c r="O14197" s="9"/>
      <c r="P14197" s="9"/>
      <c r="R14197" s="9"/>
      <c r="U14197" s="9"/>
    </row>
    <row r="14198" spans="3:21">
      <c r="C14198" s="9"/>
      <c r="F14198" s="9"/>
      <c r="G14198" s="9"/>
      <c r="I14198" s="9"/>
      <c r="L14198" s="9"/>
      <c r="O14198" s="9"/>
      <c r="P14198" s="9"/>
      <c r="R14198" s="9"/>
      <c r="U14198" s="9"/>
    </row>
    <row r="14199" spans="3:21">
      <c r="C14199" s="9"/>
      <c r="F14199" s="9"/>
      <c r="G14199" s="9"/>
      <c r="I14199" s="9"/>
      <c r="L14199" s="9"/>
      <c r="O14199" s="9"/>
      <c r="P14199" s="9"/>
      <c r="R14199" s="9"/>
      <c r="U14199" s="9"/>
    </row>
    <row r="14200" spans="3:21">
      <c r="C14200" s="9"/>
      <c r="F14200" s="9"/>
      <c r="G14200" s="9"/>
      <c r="I14200" s="9"/>
      <c r="L14200" s="9"/>
      <c r="O14200" s="9"/>
      <c r="P14200" s="9"/>
      <c r="R14200" s="9"/>
      <c r="U14200" s="9"/>
    </row>
    <row r="14201" spans="3:21">
      <c r="C14201" s="9"/>
      <c r="F14201" s="9"/>
      <c r="G14201" s="9"/>
      <c r="I14201" s="9"/>
      <c r="L14201" s="9"/>
      <c r="O14201" s="9"/>
      <c r="P14201" s="9"/>
      <c r="R14201" s="9"/>
      <c r="U14201" s="9"/>
    </row>
    <row r="14202" spans="3:21">
      <c r="C14202" s="9"/>
      <c r="F14202" s="9"/>
      <c r="G14202" s="9"/>
      <c r="I14202" s="9"/>
      <c r="L14202" s="9"/>
      <c r="O14202" s="9"/>
      <c r="P14202" s="9"/>
      <c r="R14202" s="9"/>
      <c r="U14202" s="9"/>
    </row>
    <row r="14203" spans="3:21">
      <c r="C14203" s="9"/>
      <c r="F14203" s="9"/>
      <c r="G14203" s="9"/>
      <c r="I14203" s="9"/>
      <c r="L14203" s="9"/>
      <c r="O14203" s="9"/>
      <c r="P14203" s="9"/>
      <c r="R14203" s="9"/>
      <c r="U14203" s="9"/>
    </row>
    <row r="14204" spans="3:21">
      <c r="C14204" s="9"/>
      <c r="F14204" s="9"/>
      <c r="G14204" s="9"/>
      <c r="I14204" s="9"/>
      <c r="L14204" s="9"/>
      <c r="O14204" s="9"/>
      <c r="P14204" s="9"/>
      <c r="R14204" s="9"/>
      <c r="U14204" s="9"/>
    </row>
    <row r="14205" spans="3:21">
      <c r="C14205" s="9"/>
      <c r="F14205" s="9"/>
      <c r="G14205" s="9"/>
      <c r="I14205" s="9"/>
      <c r="L14205" s="9"/>
      <c r="O14205" s="9"/>
      <c r="P14205" s="9"/>
      <c r="R14205" s="9"/>
      <c r="U14205" s="9"/>
    </row>
    <row r="14206" spans="3:21">
      <c r="C14206" s="9"/>
      <c r="F14206" s="9"/>
      <c r="G14206" s="9"/>
      <c r="I14206" s="9"/>
      <c r="L14206" s="9"/>
      <c r="O14206" s="9"/>
      <c r="P14206" s="9"/>
      <c r="R14206" s="9"/>
      <c r="U14206" s="9"/>
    </row>
    <row r="14207" spans="3:21">
      <c r="C14207" s="9"/>
      <c r="F14207" s="9"/>
      <c r="G14207" s="9"/>
      <c r="I14207" s="9"/>
      <c r="L14207" s="9"/>
      <c r="O14207" s="9"/>
      <c r="P14207" s="9"/>
      <c r="R14207" s="9"/>
      <c r="U14207" s="9"/>
    </row>
    <row r="14208" spans="3:21">
      <c r="C14208" s="9"/>
      <c r="F14208" s="9"/>
      <c r="G14208" s="9"/>
      <c r="I14208" s="9"/>
      <c r="L14208" s="9"/>
      <c r="O14208" s="9"/>
      <c r="P14208" s="9"/>
      <c r="R14208" s="9"/>
      <c r="U14208" s="9"/>
    </row>
    <row r="14209" spans="3:21">
      <c r="C14209" s="9"/>
      <c r="F14209" s="9"/>
      <c r="G14209" s="9"/>
      <c r="I14209" s="9"/>
      <c r="L14209" s="9"/>
      <c r="O14209" s="9"/>
      <c r="P14209" s="9"/>
      <c r="R14209" s="9"/>
      <c r="U14209" s="9"/>
    </row>
    <row r="14210" spans="3:21">
      <c r="C14210" s="9"/>
      <c r="F14210" s="9"/>
      <c r="G14210" s="9"/>
      <c r="I14210" s="9"/>
      <c r="L14210" s="9"/>
      <c r="O14210" s="9"/>
      <c r="P14210" s="9"/>
      <c r="R14210" s="9"/>
      <c r="U14210" s="9"/>
    </row>
    <row r="14211" spans="3:21">
      <c r="C14211" s="9"/>
      <c r="F14211" s="9"/>
      <c r="G14211" s="9"/>
      <c r="I14211" s="9"/>
      <c r="L14211" s="9"/>
      <c r="O14211" s="9"/>
      <c r="P14211" s="9"/>
      <c r="R14211" s="9"/>
      <c r="U14211" s="9"/>
    </row>
    <row r="14212" spans="3:21">
      <c r="C14212" s="9"/>
      <c r="F14212" s="9"/>
      <c r="G14212" s="9"/>
      <c r="I14212" s="9"/>
      <c r="L14212" s="9"/>
      <c r="O14212" s="9"/>
      <c r="P14212" s="9"/>
      <c r="R14212" s="9"/>
      <c r="U14212" s="9"/>
    </row>
    <row r="14213" spans="3:21">
      <c r="C14213" s="9"/>
      <c r="F14213" s="9"/>
      <c r="G14213" s="9"/>
      <c r="I14213" s="9"/>
      <c r="L14213" s="9"/>
      <c r="O14213" s="9"/>
      <c r="P14213" s="9"/>
      <c r="R14213" s="9"/>
      <c r="U14213" s="9"/>
    </row>
    <row r="14214" spans="3:21">
      <c r="C14214" s="9"/>
      <c r="F14214" s="9"/>
      <c r="G14214" s="9"/>
      <c r="I14214" s="9"/>
      <c r="L14214" s="9"/>
      <c r="O14214" s="9"/>
      <c r="P14214" s="9"/>
      <c r="R14214" s="9"/>
      <c r="U14214" s="9"/>
    </row>
    <row r="14215" spans="3:21">
      <c r="C14215" s="9"/>
      <c r="F14215" s="9"/>
      <c r="G14215" s="9"/>
      <c r="I14215" s="9"/>
      <c r="L14215" s="9"/>
      <c r="O14215" s="9"/>
      <c r="P14215" s="9"/>
      <c r="R14215" s="9"/>
      <c r="U14215" s="9"/>
    </row>
    <row r="14216" spans="3:21">
      <c r="C14216" s="9"/>
      <c r="F14216" s="9"/>
      <c r="G14216" s="9"/>
      <c r="I14216" s="9"/>
      <c r="L14216" s="9"/>
      <c r="O14216" s="9"/>
      <c r="P14216" s="9"/>
      <c r="R14216" s="9"/>
      <c r="U14216" s="9"/>
    </row>
    <row r="14217" spans="3:21">
      <c r="C14217" s="9"/>
      <c r="F14217" s="9"/>
      <c r="G14217" s="9"/>
      <c r="I14217" s="9"/>
      <c r="L14217" s="9"/>
      <c r="O14217" s="9"/>
      <c r="P14217" s="9"/>
      <c r="R14217" s="9"/>
      <c r="U14217" s="9"/>
    </row>
    <row r="14218" spans="3:21">
      <c r="C14218" s="9"/>
      <c r="F14218" s="9"/>
      <c r="G14218" s="9"/>
      <c r="I14218" s="9"/>
      <c r="L14218" s="9"/>
      <c r="O14218" s="9"/>
      <c r="P14218" s="9"/>
      <c r="R14218" s="9"/>
      <c r="U14218" s="9"/>
    </row>
    <row r="14219" spans="3:21">
      <c r="C14219" s="9"/>
      <c r="F14219" s="9"/>
      <c r="G14219" s="9"/>
      <c r="I14219" s="9"/>
      <c r="L14219" s="9"/>
      <c r="O14219" s="9"/>
      <c r="P14219" s="9"/>
      <c r="R14219" s="9"/>
      <c r="U14219" s="9"/>
    </row>
    <row r="14220" spans="3:21">
      <c r="C14220" s="9"/>
      <c r="F14220" s="9"/>
      <c r="G14220" s="9"/>
      <c r="I14220" s="9"/>
      <c r="L14220" s="9"/>
      <c r="O14220" s="9"/>
      <c r="P14220" s="9"/>
      <c r="R14220" s="9"/>
      <c r="U14220" s="9"/>
    </row>
    <row r="14221" spans="3:21">
      <c r="C14221" s="9"/>
      <c r="F14221" s="9"/>
      <c r="G14221" s="9"/>
      <c r="I14221" s="9"/>
      <c r="L14221" s="9"/>
      <c r="O14221" s="9"/>
      <c r="P14221" s="9"/>
      <c r="R14221" s="9"/>
      <c r="U14221" s="9"/>
    </row>
    <row r="14222" spans="3:21">
      <c r="C14222" s="9"/>
      <c r="F14222" s="9"/>
      <c r="G14222" s="9"/>
      <c r="I14222" s="9"/>
      <c r="L14222" s="9"/>
      <c r="O14222" s="9"/>
      <c r="P14222" s="9"/>
      <c r="R14222" s="9"/>
      <c r="U14222" s="9"/>
    </row>
    <row r="14223" spans="3:21">
      <c r="C14223" s="9"/>
      <c r="F14223" s="9"/>
      <c r="G14223" s="9"/>
      <c r="I14223" s="9"/>
      <c r="L14223" s="9"/>
      <c r="O14223" s="9"/>
      <c r="P14223" s="9"/>
      <c r="R14223" s="9"/>
      <c r="U14223" s="9"/>
    </row>
    <row r="14224" spans="3:21">
      <c r="C14224" s="9"/>
      <c r="F14224" s="9"/>
      <c r="G14224" s="9"/>
      <c r="I14224" s="9"/>
      <c r="L14224" s="9"/>
      <c r="O14224" s="9"/>
      <c r="P14224" s="9"/>
      <c r="R14224" s="9"/>
      <c r="U14224" s="9"/>
    </row>
    <row r="14225" spans="3:21">
      <c r="C14225" s="9"/>
      <c r="F14225" s="9"/>
      <c r="G14225" s="9"/>
      <c r="I14225" s="9"/>
      <c r="L14225" s="9"/>
      <c r="O14225" s="9"/>
      <c r="P14225" s="9"/>
      <c r="R14225" s="9"/>
      <c r="U14225" s="9"/>
    </row>
    <row r="14226" spans="3:21">
      <c r="C14226" s="9"/>
      <c r="F14226" s="9"/>
      <c r="G14226" s="9"/>
      <c r="I14226" s="9"/>
      <c r="L14226" s="9"/>
      <c r="O14226" s="9"/>
      <c r="P14226" s="9"/>
      <c r="R14226" s="9"/>
      <c r="U14226" s="9"/>
    </row>
    <row r="14227" spans="3:21">
      <c r="C14227" s="9"/>
      <c r="F14227" s="9"/>
      <c r="G14227" s="9"/>
      <c r="I14227" s="9"/>
      <c r="L14227" s="9"/>
      <c r="O14227" s="9"/>
      <c r="P14227" s="9"/>
      <c r="R14227" s="9"/>
      <c r="U14227" s="9"/>
    </row>
    <row r="14228" spans="3:21">
      <c r="C14228" s="9"/>
      <c r="F14228" s="9"/>
      <c r="G14228" s="9"/>
      <c r="I14228" s="9"/>
      <c r="L14228" s="9"/>
      <c r="O14228" s="9"/>
      <c r="P14228" s="9"/>
      <c r="R14228" s="9"/>
      <c r="U14228" s="9"/>
    </row>
    <row r="14229" spans="3:21">
      <c r="C14229" s="9"/>
      <c r="F14229" s="9"/>
      <c r="G14229" s="9"/>
      <c r="I14229" s="9"/>
      <c r="L14229" s="9"/>
      <c r="O14229" s="9"/>
      <c r="P14229" s="9"/>
      <c r="R14229" s="9"/>
      <c r="U14229" s="9"/>
    </row>
    <row r="14230" spans="3:21">
      <c r="C14230" s="9"/>
      <c r="F14230" s="9"/>
      <c r="G14230" s="9"/>
      <c r="I14230" s="9"/>
      <c r="L14230" s="9"/>
      <c r="O14230" s="9"/>
      <c r="P14230" s="9"/>
      <c r="R14230" s="9"/>
      <c r="U14230" s="9"/>
    </row>
    <row r="14231" spans="3:21">
      <c r="C14231" s="9"/>
      <c r="F14231" s="9"/>
      <c r="G14231" s="9"/>
      <c r="I14231" s="9"/>
      <c r="L14231" s="9"/>
      <c r="O14231" s="9"/>
      <c r="P14231" s="9"/>
      <c r="R14231" s="9"/>
      <c r="U14231" s="9"/>
    </row>
    <row r="14232" spans="3:21">
      <c r="C14232" s="9"/>
      <c r="F14232" s="9"/>
      <c r="G14232" s="9"/>
      <c r="I14232" s="9"/>
      <c r="L14232" s="9"/>
      <c r="O14232" s="9"/>
      <c r="P14232" s="9"/>
      <c r="R14232" s="9"/>
      <c r="U14232" s="9"/>
    </row>
    <row r="14233" spans="3:21">
      <c r="C14233" s="9"/>
      <c r="F14233" s="9"/>
      <c r="G14233" s="9"/>
      <c r="I14233" s="9"/>
      <c r="L14233" s="9"/>
      <c r="O14233" s="9"/>
      <c r="P14233" s="9"/>
      <c r="R14233" s="9"/>
      <c r="U14233" s="9"/>
    </row>
    <row r="14234" spans="3:21">
      <c r="C14234" s="9"/>
      <c r="F14234" s="9"/>
      <c r="G14234" s="9"/>
      <c r="I14234" s="9"/>
      <c r="L14234" s="9"/>
      <c r="O14234" s="9"/>
      <c r="P14234" s="9"/>
      <c r="R14234" s="9"/>
      <c r="U14234" s="9"/>
    </row>
    <row r="14235" spans="3:21">
      <c r="C14235" s="9"/>
      <c r="F14235" s="9"/>
      <c r="G14235" s="9"/>
      <c r="I14235" s="9"/>
      <c r="L14235" s="9"/>
      <c r="O14235" s="9"/>
      <c r="P14235" s="9"/>
      <c r="R14235" s="9"/>
      <c r="U14235" s="9"/>
    </row>
    <row r="14236" spans="3:21">
      <c r="C14236" s="9"/>
      <c r="F14236" s="9"/>
      <c r="G14236" s="9"/>
      <c r="I14236" s="9"/>
      <c r="L14236" s="9"/>
      <c r="O14236" s="9"/>
      <c r="P14236" s="9"/>
      <c r="R14236" s="9"/>
      <c r="U14236" s="9"/>
    </row>
    <row r="14237" spans="3:21">
      <c r="C14237" s="9"/>
      <c r="F14237" s="9"/>
      <c r="G14237" s="9"/>
      <c r="I14237" s="9"/>
      <c r="L14237" s="9"/>
      <c r="O14237" s="9"/>
      <c r="P14237" s="9"/>
      <c r="R14237" s="9"/>
      <c r="U14237" s="9"/>
    </row>
    <row r="14238" spans="3:21">
      <c r="C14238" s="9"/>
      <c r="F14238" s="9"/>
      <c r="G14238" s="9"/>
      <c r="I14238" s="9"/>
      <c r="L14238" s="9"/>
      <c r="O14238" s="9"/>
      <c r="P14238" s="9"/>
      <c r="R14238" s="9"/>
      <c r="U14238" s="9"/>
    </row>
    <row r="14239" spans="3:21">
      <c r="C14239" s="9"/>
      <c r="F14239" s="9"/>
      <c r="G14239" s="9"/>
      <c r="I14239" s="9"/>
      <c r="L14239" s="9"/>
      <c r="O14239" s="9"/>
      <c r="P14239" s="9"/>
      <c r="R14239" s="9"/>
      <c r="U14239" s="9"/>
    </row>
    <row r="14240" spans="3:21">
      <c r="C14240" s="9"/>
      <c r="F14240" s="9"/>
      <c r="G14240" s="9"/>
      <c r="I14240" s="9"/>
      <c r="L14240" s="9"/>
      <c r="O14240" s="9"/>
      <c r="P14240" s="9"/>
      <c r="R14240" s="9"/>
      <c r="U14240" s="9"/>
    </row>
    <row r="14241" spans="3:21">
      <c r="C14241" s="9"/>
      <c r="F14241" s="9"/>
      <c r="G14241" s="9"/>
      <c r="I14241" s="9"/>
      <c r="L14241" s="9"/>
      <c r="O14241" s="9"/>
      <c r="P14241" s="9"/>
      <c r="R14241" s="9"/>
      <c r="U14241" s="9"/>
    </row>
    <row r="14242" spans="3:21">
      <c r="C14242" s="9"/>
      <c r="F14242" s="9"/>
      <c r="G14242" s="9"/>
      <c r="I14242" s="9"/>
      <c r="L14242" s="9"/>
      <c r="O14242" s="9"/>
      <c r="P14242" s="9"/>
      <c r="R14242" s="9"/>
      <c r="U14242" s="9"/>
    </row>
    <row r="14243" spans="3:21">
      <c r="C14243" s="9"/>
      <c r="F14243" s="9"/>
      <c r="G14243" s="9"/>
      <c r="I14243" s="9"/>
      <c r="L14243" s="9"/>
      <c r="O14243" s="9"/>
      <c r="P14243" s="9"/>
      <c r="R14243" s="9"/>
      <c r="U14243" s="9"/>
    </row>
    <row r="14244" spans="3:21">
      <c r="C14244" s="9"/>
      <c r="F14244" s="9"/>
      <c r="G14244" s="9"/>
      <c r="I14244" s="9"/>
      <c r="L14244" s="9"/>
      <c r="O14244" s="9"/>
      <c r="P14244" s="9"/>
      <c r="R14244" s="9"/>
      <c r="U14244" s="9"/>
    </row>
    <row r="14245" spans="3:21">
      <c r="C14245" s="9"/>
      <c r="F14245" s="9"/>
      <c r="G14245" s="9"/>
      <c r="I14245" s="9"/>
      <c r="L14245" s="9"/>
      <c r="O14245" s="9"/>
      <c r="P14245" s="9"/>
      <c r="R14245" s="9"/>
      <c r="U14245" s="9"/>
    </row>
    <row r="14246" spans="3:21">
      <c r="C14246" s="9"/>
      <c r="F14246" s="9"/>
      <c r="G14246" s="9"/>
      <c r="I14246" s="9"/>
      <c r="L14246" s="9"/>
      <c r="O14246" s="9"/>
      <c r="P14246" s="9"/>
      <c r="R14246" s="9"/>
      <c r="U14246" s="9"/>
    </row>
    <row r="14247" spans="3:21">
      <c r="C14247" s="9"/>
      <c r="F14247" s="9"/>
      <c r="G14247" s="9"/>
      <c r="I14247" s="9"/>
      <c r="L14247" s="9"/>
      <c r="O14247" s="9"/>
      <c r="P14247" s="9"/>
      <c r="R14247" s="9"/>
      <c r="U14247" s="9"/>
    </row>
    <row r="14248" spans="3:21">
      <c r="C14248" s="9"/>
      <c r="F14248" s="9"/>
      <c r="G14248" s="9"/>
      <c r="I14248" s="9"/>
      <c r="L14248" s="9"/>
      <c r="O14248" s="9"/>
      <c r="P14248" s="9"/>
      <c r="R14248" s="9"/>
      <c r="U14248" s="9"/>
    </row>
    <row r="14249" spans="3:21">
      <c r="C14249" s="9"/>
      <c r="F14249" s="9"/>
      <c r="G14249" s="9"/>
      <c r="I14249" s="9"/>
      <c r="L14249" s="9"/>
      <c r="O14249" s="9"/>
      <c r="P14249" s="9"/>
      <c r="R14249" s="9"/>
      <c r="U14249" s="9"/>
    </row>
    <row r="14250" spans="3:21">
      <c r="C14250" s="9"/>
      <c r="F14250" s="9"/>
      <c r="G14250" s="9"/>
      <c r="I14250" s="9"/>
      <c r="L14250" s="9"/>
      <c r="O14250" s="9"/>
      <c r="P14250" s="9"/>
      <c r="R14250" s="9"/>
      <c r="U14250" s="9"/>
    </row>
    <row r="14251" spans="3:21">
      <c r="C14251" s="9"/>
      <c r="F14251" s="9"/>
      <c r="G14251" s="9"/>
      <c r="I14251" s="9"/>
      <c r="L14251" s="9"/>
      <c r="O14251" s="9"/>
      <c r="P14251" s="9"/>
      <c r="R14251" s="9"/>
      <c r="U14251" s="9"/>
    </row>
    <row r="14252" spans="3:21">
      <c r="C14252" s="9"/>
      <c r="F14252" s="9"/>
      <c r="G14252" s="9"/>
      <c r="I14252" s="9"/>
      <c r="L14252" s="9"/>
      <c r="O14252" s="9"/>
      <c r="P14252" s="9"/>
      <c r="R14252" s="9"/>
      <c r="U14252" s="9"/>
    </row>
    <row r="14253" spans="3:21">
      <c r="C14253" s="9"/>
      <c r="F14253" s="9"/>
      <c r="G14253" s="9"/>
      <c r="I14253" s="9"/>
      <c r="L14253" s="9"/>
      <c r="O14253" s="9"/>
      <c r="P14253" s="9"/>
      <c r="R14253" s="9"/>
      <c r="U14253" s="9"/>
    </row>
    <row r="14254" spans="3:21">
      <c r="C14254" s="9"/>
      <c r="F14254" s="9"/>
      <c r="G14254" s="9"/>
      <c r="I14254" s="9"/>
      <c r="L14254" s="9"/>
      <c r="O14254" s="9"/>
      <c r="P14254" s="9"/>
      <c r="R14254" s="9"/>
      <c r="U14254" s="9"/>
    </row>
    <row r="14255" spans="3:21">
      <c r="C14255" s="9"/>
      <c r="F14255" s="9"/>
      <c r="G14255" s="9"/>
      <c r="I14255" s="9"/>
      <c r="L14255" s="9"/>
      <c r="O14255" s="9"/>
      <c r="P14255" s="9"/>
      <c r="R14255" s="9"/>
      <c r="U14255" s="9"/>
    </row>
    <row r="14256" spans="3:21">
      <c r="C14256" s="9"/>
      <c r="F14256" s="9"/>
      <c r="G14256" s="9"/>
      <c r="I14256" s="9"/>
      <c r="L14256" s="9"/>
      <c r="O14256" s="9"/>
      <c r="P14256" s="9"/>
      <c r="R14256" s="9"/>
      <c r="U14256" s="9"/>
    </row>
    <row r="14257" spans="3:21">
      <c r="C14257" s="9"/>
      <c r="F14257" s="9"/>
      <c r="G14257" s="9"/>
      <c r="I14257" s="9"/>
      <c r="L14257" s="9"/>
      <c r="O14257" s="9"/>
      <c r="P14257" s="9"/>
      <c r="R14257" s="9"/>
      <c r="U14257" s="9"/>
    </row>
    <row r="14258" spans="3:21">
      <c r="C14258" s="9"/>
      <c r="F14258" s="9"/>
      <c r="G14258" s="9"/>
      <c r="I14258" s="9"/>
      <c r="L14258" s="9"/>
      <c r="O14258" s="9"/>
      <c r="P14258" s="9"/>
      <c r="R14258" s="9"/>
      <c r="U14258" s="9"/>
    </row>
    <row r="14259" spans="3:21">
      <c r="C14259" s="9"/>
      <c r="F14259" s="9"/>
      <c r="G14259" s="9"/>
      <c r="I14259" s="9"/>
      <c r="L14259" s="9"/>
      <c r="O14259" s="9"/>
      <c r="P14259" s="9"/>
      <c r="R14259" s="9"/>
      <c r="U14259" s="9"/>
    </row>
    <row r="14260" spans="3:21">
      <c r="C14260" s="9"/>
      <c r="F14260" s="9"/>
      <c r="G14260" s="9"/>
      <c r="I14260" s="9"/>
      <c r="L14260" s="9"/>
      <c r="O14260" s="9"/>
      <c r="P14260" s="9"/>
      <c r="R14260" s="9"/>
      <c r="U14260" s="9"/>
    </row>
    <row r="14261" spans="3:21">
      <c r="C14261" s="9"/>
      <c r="F14261" s="9"/>
      <c r="G14261" s="9"/>
      <c r="I14261" s="9"/>
      <c r="L14261" s="9"/>
      <c r="O14261" s="9"/>
      <c r="P14261" s="9"/>
      <c r="R14261" s="9"/>
      <c r="U14261" s="9"/>
    </row>
    <row r="14262" spans="3:21">
      <c r="C14262" s="9"/>
      <c r="F14262" s="9"/>
      <c r="G14262" s="9"/>
      <c r="I14262" s="9"/>
      <c r="L14262" s="9"/>
      <c r="O14262" s="9"/>
      <c r="P14262" s="9"/>
      <c r="R14262" s="9"/>
      <c r="U14262" s="9"/>
    </row>
    <row r="14263" spans="3:21">
      <c r="C14263" s="9"/>
      <c r="F14263" s="9"/>
      <c r="G14263" s="9"/>
      <c r="I14263" s="9"/>
      <c r="L14263" s="9"/>
      <c r="O14263" s="9"/>
      <c r="P14263" s="9"/>
      <c r="R14263" s="9"/>
      <c r="U14263" s="9"/>
    </row>
    <row r="14264" spans="3:21">
      <c r="C14264" s="9"/>
      <c r="F14264" s="9"/>
      <c r="G14264" s="9"/>
      <c r="I14264" s="9"/>
      <c r="L14264" s="9"/>
      <c r="O14264" s="9"/>
      <c r="P14264" s="9"/>
      <c r="R14264" s="9"/>
      <c r="U14264" s="9"/>
    </row>
    <row r="14265" spans="3:21">
      <c r="C14265" s="9"/>
      <c r="F14265" s="9"/>
      <c r="G14265" s="9"/>
      <c r="I14265" s="9"/>
      <c r="L14265" s="9"/>
      <c r="O14265" s="9"/>
      <c r="P14265" s="9"/>
      <c r="R14265" s="9"/>
      <c r="U14265" s="9"/>
    </row>
    <row r="14266" spans="3:21">
      <c r="C14266" s="9"/>
      <c r="F14266" s="9"/>
      <c r="G14266" s="9"/>
      <c r="I14266" s="9"/>
      <c r="L14266" s="9"/>
      <c r="O14266" s="9"/>
      <c r="P14266" s="9"/>
      <c r="R14266" s="9"/>
      <c r="U14266" s="9"/>
    </row>
    <row r="14267" spans="3:21">
      <c r="C14267" s="9"/>
      <c r="F14267" s="9"/>
      <c r="G14267" s="9"/>
      <c r="I14267" s="9"/>
      <c r="L14267" s="9"/>
      <c r="O14267" s="9"/>
      <c r="P14267" s="9"/>
      <c r="R14267" s="9"/>
      <c r="U14267" s="9"/>
    </row>
    <row r="14268" spans="3:21">
      <c r="C14268" s="9"/>
      <c r="F14268" s="9"/>
      <c r="G14268" s="9"/>
      <c r="I14268" s="9"/>
      <c r="L14268" s="9"/>
      <c r="O14268" s="9"/>
      <c r="P14268" s="9"/>
      <c r="R14268" s="9"/>
      <c r="U14268" s="9"/>
    </row>
    <row r="14269" spans="3:21">
      <c r="C14269" s="9"/>
      <c r="F14269" s="9"/>
      <c r="G14269" s="9"/>
      <c r="I14269" s="9"/>
      <c r="L14269" s="9"/>
      <c r="O14269" s="9"/>
      <c r="P14269" s="9"/>
      <c r="R14269" s="9"/>
      <c r="U14269" s="9"/>
    </row>
    <row r="14270" spans="3:21">
      <c r="C14270" s="9"/>
      <c r="F14270" s="9"/>
      <c r="G14270" s="9"/>
      <c r="I14270" s="9"/>
      <c r="L14270" s="9"/>
      <c r="O14270" s="9"/>
      <c r="P14270" s="9"/>
      <c r="R14270" s="9"/>
      <c r="U14270" s="9"/>
    </row>
    <row r="14271" spans="3:21">
      <c r="C14271" s="9"/>
      <c r="F14271" s="9"/>
      <c r="G14271" s="9"/>
      <c r="I14271" s="9"/>
      <c r="L14271" s="9"/>
      <c r="O14271" s="9"/>
      <c r="P14271" s="9"/>
      <c r="R14271" s="9"/>
      <c r="U14271" s="9"/>
    </row>
    <row r="14272" spans="3:21">
      <c r="C14272" s="9"/>
      <c r="F14272" s="9"/>
      <c r="G14272" s="9"/>
      <c r="I14272" s="9"/>
      <c r="L14272" s="9"/>
      <c r="O14272" s="9"/>
      <c r="P14272" s="9"/>
      <c r="R14272" s="9"/>
      <c r="U14272" s="9"/>
    </row>
    <row r="14273" spans="3:21">
      <c r="C14273" s="9"/>
      <c r="F14273" s="9"/>
      <c r="G14273" s="9"/>
      <c r="I14273" s="9"/>
      <c r="L14273" s="9"/>
      <c r="O14273" s="9"/>
      <c r="P14273" s="9"/>
      <c r="R14273" s="9"/>
      <c r="U14273" s="9"/>
    </row>
    <row r="14274" spans="3:21">
      <c r="C14274" s="9"/>
      <c r="F14274" s="9"/>
      <c r="G14274" s="9"/>
      <c r="I14274" s="9"/>
      <c r="L14274" s="9"/>
      <c r="O14274" s="9"/>
      <c r="P14274" s="9"/>
      <c r="R14274" s="9"/>
      <c r="U14274" s="9"/>
    </row>
    <row r="14275" spans="3:21">
      <c r="C14275" s="9"/>
      <c r="F14275" s="9"/>
      <c r="G14275" s="9"/>
      <c r="I14275" s="9"/>
      <c r="L14275" s="9"/>
      <c r="O14275" s="9"/>
      <c r="P14275" s="9"/>
      <c r="R14275" s="9"/>
      <c r="U14275" s="9"/>
    </row>
    <row r="14276" spans="3:21">
      <c r="C14276" s="9"/>
      <c r="F14276" s="9"/>
      <c r="G14276" s="9"/>
      <c r="I14276" s="9"/>
      <c r="L14276" s="9"/>
      <c r="O14276" s="9"/>
      <c r="P14276" s="9"/>
      <c r="R14276" s="9"/>
      <c r="U14276" s="9"/>
    </row>
    <row r="14277" spans="3:21">
      <c r="C14277" s="9"/>
      <c r="F14277" s="9"/>
      <c r="G14277" s="9"/>
      <c r="I14277" s="9"/>
      <c r="L14277" s="9"/>
      <c r="O14277" s="9"/>
      <c r="P14277" s="9"/>
      <c r="R14277" s="9"/>
      <c r="U14277" s="9"/>
    </row>
    <row r="14278" spans="3:21">
      <c r="C14278" s="9"/>
      <c r="F14278" s="9"/>
      <c r="G14278" s="9"/>
      <c r="I14278" s="9"/>
      <c r="L14278" s="9"/>
      <c r="O14278" s="9"/>
      <c r="P14278" s="9"/>
      <c r="R14278" s="9"/>
      <c r="U14278" s="9"/>
    </row>
    <row r="14279" spans="3:21">
      <c r="C14279" s="9"/>
      <c r="F14279" s="9"/>
      <c r="G14279" s="9"/>
      <c r="I14279" s="9"/>
      <c r="L14279" s="9"/>
      <c r="O14279" s="9"/>
      <c r="P14279" s="9"/>
      <c r="R14279" s="9"/>
      <c r="U14279" s="9"/>
    </row>
    <row r="14280" spans="3:21">
      <c r="C14280" s="9"/>
      <c r="F14280" s="9"/>
      <c r="G14280" s="9"/>
      <c r="I14280" s="9"/>
      <c r="L14280" s="9"/>
      <c r="O14280" s="9"/>
      <c r="P14280" s="9"/>
      <c r="R14280" s="9"/>
      <c r="U14280" s="9"/>
    </row>
    <row r="14281" spans="3:21">
      <c r="C14281" s="9"/>
      <c r="F14281" s="9"/>
      <c r="G14281" s="9"/>
      <c r="I14281" s="9"/>
      <c r="L14281" s="9"/>
      <c r="O14281" s="9"/>
      <c r="P14281" s="9"/>
      <c r="R14281" s="9"/>
      <c r="U14281" s="9"/>
    </row>
    <row r="14282" spans="3:21">
      <c r="C14282" s="9"/>
      <c r="F14282" s="9"/>
      <c r="G14282" s="9"/>
      <c r="I14282" s="9"/>
      <c r="L14282" s="9"/>
      <c r="O14282" s="9"/>
      <c r="P14282" s="9"/>
      <c r="R14282" s="9"/>
      <c r="U14282" s="9"/>
    </row>
    <row r="14283" spans="3:21">
      <c r="C14283" s="9"/>
      <c r="F14283" s="9"/>
      <c r="G14283" s="9"/>
      <c r="I14283" s="9"/>
      <c r="L14283" s="9"/>
      <c r="O14283" s="9"/>
      <c r="P14283" s="9"/>
      <c r="R14283" s="9"/>
      <c r="U14283" s="9"/>
    </row>
    <row r="14284" spans="3:21">
      <c r="C14284" s="9"/>
      <c r="F14284" s="9"/>
      <c r="G14284" s="9"/>
      <c r="I14284" s="9"/>
      <c r="L14284" s="9"/>
      <c r="O14284" s="9"/>
      <c r="P14284" s="9"/>
      <c r="R14284" s="9"/>
      <c r="U14284" s="9"/>
    </row>
    <row r="14285" spans="3:21">
      <c r="C14285" s="9"/>
      <c r="F14285" s="9"/>
      <c r="G14285" s="9"/>
      <c r="I14285" s="9"/>
      <c r="L14285" s="9"/>
      <c r="O14285" s="9"/>
      <c r="P14285" s="9"/>
      <c r="R14285" s="9"/>
      <c r="U14285" s="9"/>
    </row>
    <row r="14286" spans="3:21">
      <c r="C14286" s="9"/>
      <c r="F14286" s="9"/>
      <c r="G14286" s="9"/>
      <c r="I14286" s="9"/>
      <c r="L14286" s="9"/>
      <c r="O14286" s="9"/>
      <c r="P14286" s="9"/>
      <c r="R14286" s="9"/>
      <c r="U14286" s="9"/>
    </row>
    <row r="14287" spans="3:21">
      <c r="C14287" s="9"/>
      <c r="F14287" s="9"/>
      <c r="G14287" s="9"/>
      <c r="I14287" s="9"/>
      <c r="L14287" s="9"/>
      <c r="O14287" s="9"/>
      <c r="P14287" s="9"/>
      <c r="R14287" s="9"/>
      <c r="U14287" s="9"/>
    </row>
    <row r="14288" spans="3:21">
      <c r="C14288" s="9"/>
      <c r="F14288" s="9"/>
      <c r="G14288" s="9"/>
      <c r="I14288" s="9"/>
      <c r="L14288" s="9"/>
      <c r="O14288" s="9"/>
      <c r="P14288" s="9"/>
      <c r="R14288" s="9"/>
      <c r="U14288" s="9"/>
    </row>
    <row r="14289" spans="3:21">
      <c r="C14289" s="9"/>
      <c r="F14289" s="9"/>
      <c r="G14289" s="9"/>
      <c r="I14289" s="9"/>
      <c r="L14289" s="9"/>
      <c r="O14289" s="9"/>
      <c r="P14289" s="9"/>
      <c r="R14289" s="9"/>
      <c r="U14289" s="9"/>
    </row>
    <row r="14290" spans="3:21">
      <c r="C14290" s="9"/>
      <c r="F14290" s="9"/>
      <c r="G14290" s="9"/>
      <c r="I14290" s="9"/>
      <c r="L14290" s="9"/>
      <c r="O14290" s="9"/>
      <c r="P14290" s="9"/>
      <c r="R14290" s="9"/>
      <c r="U14290" s="9"/>
    </row>
    <row r="14291" spans="3:21">
      <c r="C14291" s="9"/>
      <c r="F14291" s="9"/>
      <c r="G14291" s="9"/>
      <c r="I14291" s="9"/>
      <c r="L14291" s="9"/>
      <c r="O14291" s="9"/>
      <c r="P14291" s="9"/>
      <c r="R14291" s="9"/>
      <c r="U14291" s="9"/>
    </row>
    <row r="14292" spans="3:21">
      <c r="C14292" s="9"/>
      <c r="F14292" s="9"/>
      <c r="G14292" s="9"/>
      <c r="I14292" s="9"/>
      <c r="L14292" s="9"/>
      <c r="O14292" s="9"/>
      <c r="P14292" s="9"/>
      <c r="R14292" s="9"/>
      <c r="U14292" s="9"/>
    </row>
    <row r="14293" spans="3:21">
      <c r="C14293" s="9"/>
      <c r="F14293" s="9"/>
      <c r="G14293" s="9"/>
      <c r="I14293" s="9"/>
      <c r="L14293" s="9"/>
      <c r="O14293" s="9"/>
      <c r="P14293" s="9"/>
      <c r="R14293" s="9"/>
      <c r="U14293" s="9"/>
    </row>
    <row r="14294" spans="3:21">
      <c r="C14294" s="9"/>
      <c r="F14294" s="9"/>
      <c r="G14294" s="9"/>
      <c r="I14294" s="9"/>
      <c r="L14294" s="9"/>
      <c r="O14294" s="9"/>
      <c r="P14294" s="9"/>
      <c r="R14294" s="9"/>
      <c r="U14294" s="9"/>
    </row>
    <row r="14295" spans="3:21">
      <c r="C14295" s="9"/>
      <c r="F14295" s="9"/>
      <c r="G14295" s="9"/>
      <c r="I14295" s="9"/>
      <c r="L14295" s="9"/>
      <c r="O14295" s="9"/>
      <c r="P14295" s="9"/>
      <c r="R14295" s="9"/>
      <c r="U14295" s="9"/>
    </row>
    <row r="14296" spans="3:21">
      <c r="C14296" s="9"/>
      <c r="F14296" s="9"/>
      <c r="G14296" s="9"/>
      <c r="I14296" s="9"/>
      <c r="L14296" s="9"/>
      <c r="O14296" s="9"/>
      <c r="P14296" s="9"/>
      <c r="R14296" s="9"/>
      <c r="U14296" s="9"/>
    </row>
    <row r="14297" spans="3:21">
      <c r="C14297" s="9"/>
      <c r="F14297" s="9"/>
      <c r="G14297" s="9"/>
      <c r="I14297" s="9"/>
      <c r="L14297" s="9"/>
      <c r="O14297" s="9"/>
      <c r="P14297" s="9"/>
      <c r="R14297" s="9"/>
      <c r="U14297" s="9"/>
    </row>
    <row r="14298" spans="3:21">
      <c r="C14298" s="9"/>
      <c r="F14298" s="9"/>
      <c r="G14298" s="9"/>
      <c r="I14298" s="9"/>
      <c r="L14298" s="9"/>
      <c r="O14298" s="9"/>
      <c r="P14298" s="9"/>
      <c r="R14298" s="9"/>
      <c r="U14298" s="9"/>
    </row>
    <row r="14299" spans="3:21">
      <c r="C14299" s="9"/>
      <c r="F14299" s="9"/>
      <c r="G14299" s="9"/>
      <c r="I14299" s="9"/>
      <c r="L14299" s="9"/>
      <c r="O14299" s="9"/>
      <c r="P14299" s="9"/>
      <c r="R14299" s="9"/>
      <c r="U14299" s="9"/>
    </row>
    <row r="14300" spans="3:21">
      <c r="C14300" s="9"/>
      <c r="F14300" s="9"/>
      <c r="G14300" s="9"/>
      <c r="I14300" s="9"/>
      <c r="L14300" s="9"/>
      <c r="O14300" s="9"/>
      <c r="P14300" s="9"/>
      <c r="R14300" s="9"/>
      <c r="U14300" s="9"/>
    </row>
    <row r="14301" spans="3:21">
      <c r="C14301" s="9"/>
      <c r="F14301" s="9"/>
      <c r="G14301" s="9"/>
      <c r="I14301" s="9"/>
      <c r="L14301" s="9"/>
      <c r="O14301" s="9"/>
      <c r="P14301" s="9"/>
      <c r="R14301" s="9"/>
      <c r="U14301" s="9"/>
    </row>
    <row r="14302" spans="3:21">
      <c r="C14302" s="9"/>
      <c r="F14302" s="9"/>
      <c r="G14302" s="9"/>
      <c r="I14302" s="9"/>
      <c r="L14302" s="9"/>
      <c r="O14302" s="9"/>
      <c r="P14302" s="9"/>
      <c r="R14302" s="9"/>
      <c r="U14302" s="9"/>
    </row>
    <row r="14303" spans="3:21">
      <c r="C14303" s="9"/>
      <c r="F14303" s="9"/>
      <c r="G14303" s="9"/>
      <c r="I14303" s="9"/>
      <c r="L14303" s="9"/>
      <c r="O14303" s="9"/>
      <c r="P14303" s="9"/>
      <c r="R14303" s="9"/>
      <c r="U14303" s="9"/>
    </row>
    <row r="14304" spans="3:21">
      <c r="C14304" s="9"/>
      <c r="F14304" s="9"/>
      <c r="G14304" s="9"/>
      <c r="I14304" s="9"/>
      <c r="L14304" s="9"/>
      <c r="O14304" s="9"/>
      <c r="P14304" s="9"/>
      <c r="R14304" s="9"/>
      <c r="U14304" s="9"/>
    </row>
    <row r="14305" spans="3:21">
      <c r="C14305" s="9"/>
      <c r="F14305" s="9"/>
      <c r="G14305" s="9"/>
      <c r="I14305" s="9"/>
      <c r="L14305" s="9"/>
      <c r="O14305" s="9"/>
      <c r="P14305" s="9"/>
      <c r="R14305" s="9"/>
      <c r="U14305" s="9"/>
    </row>
    <row r="14306" spans="3:21">
      <c r="C14306" s="9"/>
      <c r="F14306" s="9"/>
      <c r="G14306" s="9"/>
      <c r="I14306" s="9"/>
      <c r="L14306" s="9"/>
      <c r="O14306" s="9"/>
      <c r="P14306" s="9"/>
      <c r="R14306" s="9"/>
      <c r="U14306" s="9"/>
    </row>
    <row r="14307" spans="3:21">
      <c r="C14307" s="9"/>
      <c r="F14307" s="9"/>
      <c r="G14307" s="9"/>
      <c r="I14307" s="9"/>
      <c r="L14307" s="9"/>
      <c r="O14307" s="9"/>
      <c r="P14307" s="9"/>
      <c r="R14307" s="9"/>
      <c r="U14307" s="9"/>
    </row>
    <row r="14308" spans="3:21">
      <c r="C14308" s="9"/>
      <c r="F14308" s="9"/>
      <c r="G14308" s="9"/>
      <c r="I14308" s="9"/>
      <c r="L14308" s="9"/>
      <c r="O14308" s="9"/>
      <c r="P14308" s="9"/>
      <c r="R14308" s="9"/>
      <c r="U14308" s="9"/>
    </row>
    <row r="14309" spans="3:21">
      <c r="C14309" s="9"/>
      <c r="F14309" s="9"/>
      <c r="G14309" s="9"/>
      <c r="I14309" s="9"/>
      <c r="L14309" s="9"/>
      <c r="O14309" s="9"/>
      <c r="P14309" s="9"/>
      <c r="R14309" s="9"/>
      <c r="U14309" s="9"/>
    </row>
    <row r="14310" spans="3:21">
      <c r="C14310" s="9"/>
      <c r="F14310" s="9"/>
      <c r="G14310" s="9"/>
      <c r="I14310" s="9"/>
      <c r="L14310" s="9"/>
      <c r="O14310" s="9"/>
      <c r="P14310" s="9"/>
      <c r="R14310" s="9"/>
      <c r="U14310" s="9"/>
    </row>
    <row r="14311" spans="3:21">
      <c r="C14311" s="9"/>
      <c r="F14311" s="9"/>
      <c r="G14311" s="9"/>
      <c r="I14311" s="9"/>
      <c r="L14311" s="9"/>
      <c r="O14311" s="9"/>
      <c r="P14311" s="9"/>
      <c r="R14311" s="9"/>
      <c r="U14311" s="9"/>
    </row>
    <row r="14312" spans="3:21">
      <c r="C14312" s="9"/>
      <c r="F14312" s="9"/>
      <c r="G14312" s="9"/>
      <c r="I14312" s="9"/>
      <c r="L14312" s="9"/>
      <c r="O14312" s="9"/>
      <c r="P14312" s="9"/>
      <c r="R14312" s="9"/>
      <c r="U14312" s="9"/>
    </row>
    <row r="14313" spans="3:21">
      <c r="C14313" s="9"/>
      <c r="F14313" s="9"/>
      <c r="G14313" s="9"/>
      <c r="I14313" s="9"/>
      <c r="L14313" s="9"/>
      <c r="O14313" s="9"/>
      <c r="P14313" s="9"/>
      <c r="R14313" s="9"/>
      <c r="U14313" s="9"/>
    </row>
    <row r="14314" spans="3:21">
      <c r="C14314" s="9"/>
      <c r="F14314" s="9"/>
      <c r="G14314" s="9"/>
      <c r="I14314" s="9"/>
      <c r="L14314" s="9"/>
      <c r="O14314" s="9"/>
      <c r="P14314" s="9"/>
      <c r="R14314" s="9"/>
      <c r="U14314" s="9"/>
    </row>
    <row r="14315" spans="3:21">
      <c r="C14315" s="9"/>
      <c r="F14315" s="9"/>
      <c r="G14315" s="9"/>
      <c r="I14315" s="9"/>
      <c r="L14315" s="9"/>
      <c r="O14315" s="9"/>
      <c r="P14315" s="9"/>
      <c r="R14315" s="9"/>
      <c r="U14315" s="9"/>
    </row>
    <row r="14316" spans="3:21">
      <c r="C14316" s="9"/>
      <c r="F14316" s="9"/>
      <c r="G14316" s="9"/>
      <c r="I14316" s="9"/>
      <c r="L14316" s="9"/>
      <c r="O14316" s="9"/>
      <c r="P14316" s="9"/>
      <c r="R14316" s="9"/>
      <c r="U14316" s="9"/>
    </row>
    <row r="14317" spans="3:21">
      <c r="C14317" s="9"/>
      <c r="F14317" s="9"/>
      <c r="G14317" s="9"/>
      <c r="I14317" s="9"/>
      <c r="L14317" s="9"/>
      <c r="O14317" s="9"/>
      <c r="P14317" s="9"/>
      <c r="R14317" s="9"/>
      <c r="U14317" s="9"/>
    </row>
    <row r="14318" spans="3:21">
      <c r="C14318" s="9"/>
      <c r="F14318" s="9"/>
      <c r="G14318" s="9"/>
      <c r="I14318" s="9"/>
      <c r="L14318" s="9"/>
      <c r="O14318" s="9"/>
      <c r="P14318" s="9"/>
      <c r="R14318" s="9"/>
      <c r="U14318" s="9"/>
    </row>
    <row r="14319" spans="3:21">
      <c r="C14319" s="9"/>
      <c r="F14319" s="9"/>
      <c r="G14319" s="9"/>
      <c r="I14319" s="9"/>
      <c r="L14319" s="9"/>
      <c r="O14319" s="9"/>
      <c r="P14319" s="9"/>
      <c r="R14319" s="9"/>
      <c r="U14319" s="9"/>
    </row>
    <row r="14320" spans="3:21">
      <c r="C14320" s="9"/>
      <c r="F14320" s="9"/>
      <c r="G14320" s="9"/>
      <c r="I14320" s="9"/>
      <c r="L14320" s="9"/>
      <c r="O14320" s="9"/>
      <c r="P14320" s="9"/>
      <c r="R14320" s="9"/>
      <c r="U14320" s="9"/>
    </row>
    <row r="14321" spans="3:21">
      <c r="C14321" s="9"/>
      <c r="F14321" s="9"/>
      <c r="G14321" s="9"/>
      <c r="I14321" s="9"/>
      <c r="L14321" s="9"/>
      <c r="O14321" s="9"/>
      <c r="P14321" s="9"/>
      <c r="R14321" s="9"/>
      <c r="U14321" s="9"/>
    </row>
    <row r="14322" spans="3:21">
      <c r="C14322" s="9"/>
      <c r="F14322" s="9"/>
      <c r="G14322" s="9"/>
      <c r="I14322" s="9"/>
      <c r="L14322" s="9"/>
      <c r="O14322" s="9"/>
      <c r="P14322" s="9"/>
      <c r="R14322" s="9"/>
      <c r="U14322" s="9"/>
    </row>
    <row r="14323" spans="3:21">
      <c r="C14323" s="9"/>
      <c r="F14323" s="9"/>
      <c r="G14323" s="9"/>
      <c r="I14323" s="9"/>
      <c r="L14323" s="9"/>
      <c r="O14323" s="9"/>
      <c r="P14323" s="9"/>
      <c r="R14323" s="9"/>
      <c r="U14323" s="9"/>
    </row>
    <row r="14324" spans="3:21">
      <c r="C14324" s="9"/>
      <c r="F14324" s="9"/>
      <c r="G14324" s="9"/>
      <c r="I14324" s="9"/>
      <c r="L14324" s="9"/>
      <c r="O14324" s="9"/>
      <c r="P14324" s="9"/>
      <c r="R14324" s="9"/>
      <c r="U14324" s="9"/>
    </row>
    <row r="14325" spans="3:21">
      <c r="C14325" s="9"/>
      <c r="F14325" s="9"/>
      <c r="G14325" s="9"/>
      <c r="I14325" s="9"/>
      <c r="L14325" s="9"/>
      <c r="O14325" s="9"/>
      <c r="P14325" s="9"/>
      <c r="R14325" s="9"/>
      <c r="U14325" s="9"/>
    </row>
    <row r="14326" spans="3:21">
      <c r="C14326" s="9"/>
      <c r="F14326" s="9"/>
      <c r="G14326" s="9"/>
      <c r="I14326" s="9"/>
      <c r="L14326" s="9"/>
      <c r="O14326" s="9"/>
      <c r="P14326" s="9"/>
      <c r="R14326" s="9"/>
      <c r="U14326" s="9"/>
    </row>
    <row r="14327" spans="3:21">
      <c r="C14327" s="9"/>
      <c r="F14327" s="9"/>
      <c r="G14327" s="9"/>
      <c r="I14327" s="9"/>
      <c r="L14327" s="9"/>
      <c r="O14327" s="9"/>
      <c r="P14327" s="9"/>
      <c r="R14327" s="9"/>
      <c r="U14327" s="9"/>
    </row>
    <row r="14328" spans="3:21">
      <c r="C14328" s="9"/>
      <c r="F14328" s="9"/>
      <c r="G14328" s="9"/>
      <c r="I14328" s="9"/>
      <c r="L14328" s="9"/>
      <c r="O14328" s="9"/>
      <c r="P14328" s="9"/>
      <c r="R14328" s="9"/>
      <c r="U14328" s="9"/>
    </row>
    <row r="14329" spans="3:21">
      <c r="C14329" s="9"/>
      <c r="F14329" s="9"/>
      <c r="G14329" s="9"/>
      <c r="I14329" s="9"/>
      <c r="L14329" s="9"/>
      <c r="O14329" s="9"/>
      <c r="P14329" s="9"/>
      <c r="R14329" s="9"/>
      <c r="U14329" s="9"/>
    </row>
    <row r="14330" spans="3:21">
      <c r="C14330" s="9"/>
      <c r="F14330" s="9"/>
      <c r="G14330" s="9"/>
      <c r="I14330" s="9"/>
      <c r="L14330" s="9"/>
      <c r="O14330" s="9"/>
      <c r="P14330" s="9"/>
      <c r="R14330" s="9"/>
      <c r="U14330" s="9"/>
    </row>
    <row r="14331" spans="3:21">
      <c r="C14331" s="9"/>
      <c r="F14331" s="9"/>
      <c r="G14331" s="9"/>
      <c r="I14331" s="9"/>
      <c r="L14331" s="9"/>
      <c r="O14331" s="9"/>
      <c r="P14331" s="9"/>
      <c r="R14331" s="9"/>
      <c r="U14331" s="9"/>
    </row>
    <row r="14332" spans="3:21">
      <c r="C14332" s="9"/>
      <c r="F14332" s="9"/>
      <c r="G14332" s="9"/>
      <c r="I14332" s="9"/>
      <c r="L14332" s="9"/>
      <c r="O14332" s="9"/>
      <c r="P14332" s="9"/>
      <c r="R14332" s="9"/>
      <c r="U14332" s="9"/>
    </row>
    <row r="14333" spans="3:21">
      <c r="C14333" s="9"/>
      <c r="F14333" s="9"/>
      <c r="G14333" s="9"/>
      <c r="I14333" s="9"/>
      <c r="L14333" s="9"/>
      <c r="O14333" s="9"/>
      <c r="P14333" s="9"/>
      <c r="R14333" s="9"/>
      <c r="U14333" s="9"/>
    </row>
    <row r="14334" spans="3:21">
      <c r="C14334" s="9"/>
      <c r="F14334" s="9"/>
      <c r="G14334" s="9"/>
      <c r="I14334" s="9"/>
      <c r="L14334" s="9"/>
      <c r="O14334" s="9"/>
      <c r="P14334" s="9"/>
      <c r="R14334" s="9"/>
      <c r="U14334" s="9"/>
    </row>
    <row r="14335" spans="3:21">
      <c r="C14335" s="9"/>
      <c r="F14335" s="9"/>
      <c r="G14335" s="9"/>
      <c r="I14335" s="9"/>
      <c r="L14335" s="9"/>
      <c r="O14335" s="9"/>
      <c r="P14335" s="9"/>
      <c r="R14335" s="9"/>
      <c r="U14335" s="9"/>
    </row>
    <row r="14336" spans="3:21">
      <c r="C14336" s="9"/>
      <c r="F14336" s="9"/>
      <c r="G14336" s="9"/>
      <c r="I14336" s="9"/>
      <c r="L14336" s="9"/>
      <c r="O14336" s="9"/>
      <c r="P14336" s="9"/>
      <c r="R14336" s="9"/>
      <c r="U14336" s="9"/>
    </row>
    <row r="14337" spans="3:21">
      <c r="C14337" s="9"/>
      <c r="F14337" s="9"/>
      <c r="G14337" s="9"/>
      <c r="I14337" s="9"/>
      <c r="L14337" s="9"/>
      <c r="O14337" s="9"/>
      <c r="P14337" s="9"/>
      <c r="R14337" s="9"/>
      <c r="U14337" s="9"/>
    </row>
    <row r="14338" spans="3:21">
      <c r="C14338" s="9"/>
      <c r="F14338" s="9"/>
      <c r="G14338" s="9"/>
      <c r="I14338" s="9"/>
      <c r="L14338" s="9"/>
      <c r="O14338" s="9"/>
      <c r="P14338" s="9"/>
      <c r="R14338" s="9"/>
      <c r="U14338" s="9"/>
    </row>
    <row r="14339" spans="3:21">
      <c r="C14339" s="9"/>
      <c r="F14339" s="9"/>
      <c r="G14339" s="9"/>
      <c r="I14339" s="9"/>
      <c r="L14339" s="9"/>
      <c r="O14339" s="9"/>
      <c r="P14339" s="9"/>
      <c r="R14339" s="9"/>
      <c r="U14339" s="9"/>
    </row>
    <row r="14340" spans="3:21">
      <c r="C14340" s="9"/>
      <c r="F14340" s="9"/>
      <c r="G14340" s="9"/>
      <c r="I14340" s="9"/>
      <c r="L14340" s="9"/>
      <c r="O14340" s="9"/>
      <c r="P14340" s="9"/>
      <c r="R14340" s="9"/>
      <c r="U14340" s="9"/>
    </row>
    <row r="14341" spans="3:21">
      <c r="C14341" s="9"/>
      <c r="F14341" s="9"/>
      <c r="G14341" s="9"/>
      <c r="I14341" s="9"/>
      <c r="L14341" s="9"/>
      <c r="O14341" s="9"/>
      <c r="P14341" s="9"/>
      <c r="R14341" s="9"/>
      <c r="U14341" s="9"/>
    </row>
    <row r="14342" spans="3:21">
      <c r="C14342" s="9"/>
      <c r="F14342" s="9"/>
      <c r="G14342" s="9"/>
      <c r="I14342" s="9"/>
      <c r="L14342" s="9"/>
      <c r="O14342" s="9"/>
      <c r="P14342" s="9"/>
      <c r="R14342" s="9"/>
      <c r="U14342" s="9"/>
    </row>
    <row r="14343" spans="3:21">
      <c r="C14343" s="9"/>
      <c r="F14343" s="9"/>
      <c r="G14343" s="9"/>
      <c r="I14343" s="9"/>
      <c r="L14343" s="9"/>
      <c r="O14343" s="9"/>
      <c r="P14343" s="9"/>
      <c r="R14343" s="9"/>
      <c r="U14343" s="9"/>
    </row>
    <row r="14344" spans="3:21">
      <c r="C14344" s="9"/>
      <c r="F14344" s="9"/>
      <c r="G14344" s="9"/>
      <c r="I14344" s="9"/>
      <c r="L14344" s="9"/>
      <c r="O14344" s="9"/>
      <c r="P14344" s="9"/>
      <c r="R14344" s="9"/>
      <c r="U14344" s="9"/>
    </row>
    <row r="14345" spans="3:21">
      <c r="C14345" s="9"/>
      <c r="F14345" s="9"/>
      <c r="G14345" s="9"/>
      <c r="I14345" s="9"/>
      <c r="L14345" s="9"/>
      <c r="O14345" s="9"/>
      <c r="P14345" s="9"/>
      <c r="R14345" s="9"/>
      <c r="U14345" s="9"/>
    </row>
    <row r="14346" spans="3:21">
      <c r="C14346" s="9"/>
      <c r="F14346" s="9"/>
      <c r="G14346" s="9"/>
      <c r="I14346" s="9"/>
      <c r="L14346" s="9"/>
      <c r="O14346" s="9"/>
      <c r="P14346" s="9"/>
      <c r="R14346" s="9"/>
      <c r="U14346" s="9"/>
    </row>
    <row r="14347" spans="3:21">
      <c r="C14347" s="9"/>
      <c r="F14347" s="9"/>
      <c r="G14347" s="9"/>
      <c r="I14347" s="9"/>
      <c r="L14347" s="9"/>
      <c r="O14347" s="9"/>
      <c r="P14347" s="9"/>
      <c r="R14347" s="9"/>
      <c r="U14347" s="9"/>
    </row>
    <row r="14348" spans="3:21">
      <c r="C14348" s="9"/>
      <c r="F14348" s="9"/>
      <c r="G14348" s="9"/>
      <c r="I14348" s="9"/>
      <c r="L14348" s="9"/>
      <c r="O14348" s="9"/>
      <c r="P14348" s="9"/>
      <c r="R14348" s="9"/>
      <c r="U14348" s="9"/>
    </row>
    <row r="14349" spans="3:21">
      <c r="C14349" s="9"/>
      <c r="F14349" s="9"/>
      <c r="G14349" s="9"/>
      <c r="I14349" s="9"/>
      <c r="L14349" s="9"/>
      <c r="O14349" s="9"/>
      <c r="P14349" s="9"/>
      <c r="R14349" s="9"/>
      <c r="U14349" s="9"/>
    </row>
    <row r="14350" spans="3:21">
      <c r="C14350" s="9"/>
      <c r="F14350" s="9"/>
      <c r="G14350" s="9"/>
      <c r="I14350" s="9"/>
      <c r="L14350" s="9"/>
      <c r="O14350" s="9"/>
      <c r="P14350" s="9"/>
      <c r="R14350" s="9"/>
      <c r="U14350" s="9"/>
    </row>
    <row r="14351" spans="3:21">
      <c r="C14351" s="9"/>
      <c r="F14351" s="9"/>
      <c r="G14351" s="9"/>
      <c r="I14351" s="9"/>
      <c r="L14351" s="9"/>
      <c r="O14351" s="9"/>
      <c r="P14351" s="9"/>
      <c r="R14351" s="9"/>
      <c r="U14351" s="9"/>
    </row>
    <row r="14352" spans="3:21">
      <c r="C14352" s="9"/>
      <c r="F14352" s="9"/>
      <c r="G14352" s="9"/>
      <c r="I14352" s="9"/>
      <c r="L14352" s="9"/>
      <c r="O14352" s="9"/>
      <c r="P14352" s="9"/>
      <c r="R14352" s="9"/>
      <c r="U14352" s="9"/>
    </row>
    <row r="14353" spans="3:21">
      <c r="C14353" s="9"/>
      <c r="F14353" s="9"/>
      <c r="G14353" s="9"/>
      <c r="I14353" s="9"/>
      <c r="L14353" s="9"/>
      <c r="O14353" s="9"/>
      <c r="P14353" s="9"/>
      <c r="R14353" s="9"/>
      <c r="U14353" s="9"/>
    </row>
    <row r="14354" spans="3:21">
      <c r="C14354" s="9"/>
      <c r="F14354" s="9"/>
      <c r="G14354" s="9"/>
      <c r="I14354" s="9"/>
      <c r="L14354" s="9"/>
      <c r="O14354" s="9"/>
      <c r="P14354" s="9"/>
      <c r="R14354" s="9"/>
      <c r="U14354" s="9"/>
    </row>
    <row r="14355" spans="3:21">
      <c r="C14355" s="9"/>
      <c r="F14355" s="9"/>
      <c r="G14355" s="9"/>
      <c r="I14355" s="9"/>
      <c r="L14355" s="9"/>
      <c r="O14355" s="9"/>
      <c r="P14355" s="9"/>
      <c r="R14355" s="9"/>
      <c r="U14355" s="9"/>
    </row>
    <row r="14356" spans="3:21">
      <c r="C14356" s="9"/>
      <c r="F14356" s="9"/>
      <c r="G14356" s="9"/>
      <c r="I14356" s="9"/>
      <c r="L14356" s="9"/>
      <c r="O14356" s="9"/>
      <c r="P14356" s="9"/>
      <c r="R14356" s="9"/>
      <c r="U14356" s="9"/>
    </row>
    <row r="14357" spans="3:21">
      <c r="C14357" s="9"/>
      <c r="F14357" s="9"/>
      <c r="G14357" s="9"/>
      <c r="I14357" s="9"/>
      <c r="L14357" s="9"/>
      <c r="O14357" s="9"/>
      <c r="P14357" s="9"/>
      <c r="R14357" s="9"/>
      <c r="U14357" s="9"/>
    </row>
    <row r="14358" spans="3:21">
      <c r="C14358" s="9"/>
      <c r="F14358" s="9"/>
      <c r="G14358" s="9"/>
      <c r="I14358" s="9"/>
      <c r="L14358" s="9"/>
      <c r="O14358" s="9"/>
      <c r="P14358" s="9"/>
      <c r="R14358" s="9"/>
      <c r="U14358" s="9"/>
    </row>
    <row r="14359" spans="3:21">
      <c r="C14359" s="9"/>
      <c r="F14359" s="9"/>
      <c r="G14359" s="9"/>
      <c r="I14359" s="9"/>
      <c r="L14359" s="9"/>
      <c r="O14359" s="9"/>
      <c r="P14359" s="9"/>
      <c r="R14359" s="9"/>
      <c r="U14359" s="9"/>
    </row>
    <row r="14360" spans="3:21">
      <c r="C14360" s="9"/>
      <c r="F14360" s="9"/>
      <c r="G14360" s="9"/>
      <c r="I14360" s="9"/>
      <c r="L14360" s="9"/>
      <c r="O14360" s="9"/>
      <c r="P14360" s="9"/>
      <c r="R14360" s="9"/>
      <c r="U14360" s="9"/>
    </row>
    <row r="14361" spans="3:21">
      <c r="C14361" s="9"/>
      <c r="F14361" s="9"/>
      <c r="G14361" s="9"/>
      <c r="I14361" s="9"/>
      <c r="L14361" s="9"/>
      <c r="O14361" s="9"/>
      <c r="P14361" s="9"/>
      <c r="R14361" s="9"/>
      <c r="U14361" s="9"/>
    </row>
    <row r="14362" spans="3:21">
      <c r="C14362" s="9"/>
      <c r="F14362" s="9"/>
      <c r="G14362" s="9"/>
      <c r="I14362" s="9"/>
      <c r="L14362" s="9"/>
      <c r="O14362" s="9"/>
      <c r="P14362" s="9"/>
      <c r="R14362" s="9"/>
      <c r="U14362" s="9"/>
    </row>
    <row r="14363" spans="3:21">
      <c r="C14363" s="9"/>
      <c r="F14363" s="9"/>
      <c r="G14363" s="9"/>
      <c r="I14363" s="9"/>
      <c r="L14363" s="9"/>
      <c r="O14363" s="9"/>
      <c r="P14363" s="9"/>
      <c r="R14363" s="9"/>
      <c r="U14363" s="9"/>
    </row>
    <row r="14364" spans="3:21">
      <c r="C14364" s="9"/>
      <c r="F14364" s="9"/>
      <c r="G14364" s="9"/>
      <c r="I14364" s="9"/>
      <c r="L14364" s="9"/>
      <c r="O14364" s="9"/>
      <c r="P14364" s="9"/>
      <c r="R14364" s="9"/>
      <c r="U14364" s="9"/>
    </row>
    <row r="14365" spans="3:21">
      <c r="C14365" s="9"/>
      <c r="F14365" s="9"/>
      <c r="G14365" s="9"/>
      <c r="I14365" s="9"/>
      <c r="L14365" s="9"/>
      <c r="O14365" s="9"/>
      <c r="P14365" s="9"/>
      <c r="R14365" s="9"/>
      <c r="U14365" s="9"/>
    </row>
    <row r="14366" spans="3:21">
      <c r="C14366" s="9"/>
      <c r="F14366" s="9"/>
      <c r="G14366" s="9"/>
      <c r="I14366" s="9"/>
      <c r="L14366" s="9"/>
      <c r="O14366" s="9"/>
      <c r="P14366" s="9"/>
      <c r="R14366" s="9"/>
      <c r="U14366" s="9"/>
    </row>
    <row r="14367" spans="3:21">
      <c r="C14367" s="9"/>
      <c r="F14367" s="9"/>
      <c r="G14367" s="9"/>
      <c r="I14367" s="9"/>
      <c r="L14367" s="9"/>
      <c r="O14367" s="9"/>
      <c r="P14367" s="9"/>
      <c r="R14367" s="9"/>
      <c r="U14367" s="9"/>
    </row>
    <row r="14368" spans="3:21">
      <c r="C14368" s="9"/>
      <c r="F14368" s="9"/>
      <c r="G14368" s="9"/>
      <c r="I14368" s="9"/>
      <c r="L14368" s="9"/>
      <c r="O14368" s="9"/>
      <c r="P14368" s="9"/>
      <c r="R14368" s="9"/>
      <c r="U14368" s="9"/>
    </row>
    <row r="14369" spans="3:21">
      <c r="C14369" s="9"/>
      <c r="F14369" s="9"/>
      <c r="G14369" s="9"/>
      <c r="I14369" s="9"/>
      <c r="L14369" s="9"/>
      <c r="O14369" s="9"/>
      <c r="P14369" s="9"/>
      <c r="R14369" s="9"/>
      <c r="U14369" s="9"/>
    </row>
    <row r="14370" spans="3:21">
      <c r="C14370" s="9"/>
      <c r="F14370" s="9"/>
      <c r="G14370" s="9"/>
      <c r="I14370" s="9"/>
      <c r="L14370" s="9"/>
      <c r="O14370" s="9"/>
      <c r="P14370" s="9"/>
      <c r="R14370" s="9"/>
      <c r="U14370" s="9"/>
    </row>
    <row r="14371" spans="3:21">
      <c r="C14371" s="9"/>
      <c r="F14371" s="9"/>
      <c r="G14371" s="9"/>
      <c r="I14371" s="9"/>
      <c r="L14371" s="9"/>
      <c r="O14371" s="9"/>
      <c r="P14371" s="9"/>
      <c r="R14371" s="9"/>
      <c r="U14371" s="9"/>
    </row>
    <row r="14372" spans="3:21">
      <c r="C14372" s="9"/>
      <c r="F14372" s="9"/>
      <c r="G14372" s="9"/>
      <c r="I14372" s="9"/>
      <c r="L14372" s="9"/>
      <c r="O14372" s="9"/>
      <c r="P14372" s="9"/>
      <c r="R14372" s="9"/>
      <c r="U14372" s="9"/>
    </row>
    <row r="14373" spans="3:21">
      <c r="C14373" s="9"/>
      <c r="F14373" s="9"/>
      <c r="G14373" s="9"/>
      <c r="I14373" s="9"/>
      <c r="L14373" s="9"/>
      <c r="O14373" s="9"/>
      <c r="P14373" s="9"/>
      <c r="R14373" s="9"/>
      <c r="U14373" s="9"/>
    </row>
    <row r="14374" spans="3:21">
      <c r="C14374" s="9"/>
      <c r="F14374" s="9"/>
      <c r="G14374" s="9"/>
      <c r="I14374" s="9"/>
      <c r="L14374" s="9"/>
      <c r="O14374" s="9"/>
      <c r="P14374" s="9"/>
      <c r="R14374" s="9"/>
      <c r="U14374" s="9"/>
    </row>
    <row r="14375" spans="3:21">
      <c r="C14375" s="9"/>
      <c r="F14375" s="9"/>
      <c r="G14375" s="9"/>
      <c r="I14375" s="9"/>
      <c r="L14375" s="9"/>
      <c r="O14375" s="9"/>
      <c r="P14375" s="9"/>
      <c r="R14375" s="9"/>
      <c r="U14375" s="9"/>
    </row>
    <row r="14376" spans="3:21">
      <c r="C14376" s="9"/>
      <c r="F14376" s="9"/>
      <c r="G14376" s="9"/>
      <c r="I14376" s="9"/>
      <c r="L14376" s="9"/>
      <c r="O14376" s="9"/>
      <c r="P14376" s="9"/>
      <c r="R14376" s="9"/>
      <c r="U14376" s="9"/>
    </row>
    <row r="14377" spans="3:21">
      <c r="C14377" s="9"/>
      <c r="F14377" s="9"/>
      <c r="G14377" s="9"/>
      <c r="I14377" s="9"/>
      <c r="L14377" s="9"/>
      <c r="O14377" s="9"/>
      <c r="P14377" s="9"/>
      <c r="R14377" s="9"/>
      <c r="U14377" s="9"/>
    </row>
    <row r="14378" spans="3:21">
      <c r="C14378" s="9"/>
      <c r="F14378" s="9"/>
      <c r="G14378" s="9"/>
      <c r="I14378" s="9"/>
      <c r="L14378" s="9"/>
      <c r="O14378" s="9"/>
      <c r="P14378" s="9"/>
      <c r="R14378" s="9"/>
      <c r="U14378" s="9"/>
    </row>
    <row r="14379" spans="3:21">
      <c r="C14379" s="9"/>
      <c r="F14379" s="9"/>
      <c r="G14379" s="9"/>
      <c r="I14379" s="9"/>
      <c r="L14379" s="9"/>
      <c r="O14379" s="9"/>
      <c r="P14379" s="9"/>
      <c r="R14379" s="9"/>
      <c r="U14379" s="9"/>
    </row>
    <row r="14380" spans="3:21">
      <c r="C14380" s="9"/>
      <c r="F14380" s="9"/>
      <c r="G14380" s="9"/>
      <c r="I14380" s="9"/>
      <c r="L14380" s="9"/>
      <c r="O14380" s="9"/>
      <c r="P14380" s="9"/>
      <c r="R14380" s="9"/>
      <c r="U14380" s="9"/>
    </row>
    <row r="14381" spans="3:21">
      <c r="C14381" s="9"/>
      <c r="F14381" s="9"/>
      <c r="G14381" s="9"/>
      <c r="I14381" s="9"/>
      <c r="L14381" s="9"/>
      <c r="O14381" s="9"/>
      <c r="P14381" s="9"/>
      <c r="R14381" s="9"/>
      <c r="U14381" s="9"/>
    </row>
    <row r="14382" spans="3:21">
      <c r="C14382" s="9"/>
      <c r="F14382" s="9"/>
      <c r="G14382" s="9"/>
      <c r="I14382" s="9"/>
      <c r="L14382" s="9"/>
      <c r="O14382" s="9"/>
      <c r="P14382" s="9"/>
      <c r="R14382" s="9"/>
      <c r="U14382" s="9"/>
    </row>
    <row r="14383" spans="3:21">
      <c r="C14383" s="9"/>
      <c r="F14383" s="9"/>
      <c r="G14383" s="9"/>
      <c r="I14383" s="9"/>
      <c r="L14383" s="9"/>
      <c r="O14383" s="9"/>
      <c r="P14383" s="9"/>
      <c r="R14383" s="9"/>
      <c r="U14383" s="9"/>
    </row>
    <row r="14384" spans="3:21">
      <c r="C14384" s="9"/>
      <c r="F14384" s="9"/>
      <c r="G14384" s="9"/>
      <c r="I14384" s="9"/>
      <c r="L14384" s="9"/>
      <c r="O14384" s="9"/>
      <c r="P14384" s="9"/>
      <c r="R14384" s="9"/>
      <c r="U14384" s="9"/>
    </row>
    <row r="14385" spans="3:21">
      <c r="C14385" s="9"/>
      <c r="F14385" s="9"/>
      <c r="G14385" s="9"/>
      <c r="I14385" s="9"/>
      <c r="L14385" s="9"/>
      <c r="O14385" s="9"/>
      <c r="P14385" s="9"/>
      <c r="R14385" s="9"/>
      <c r="U14385" s="9"/>
    </row>
    <row r="14386" spans="3:21">
      <c r="C14386" s="9"/>
      <c r="F14386" s="9"/>
      <c r="G14386" s="9"/>
      <c r="I14386" s="9"/>
      <c r="L14386" s="9"/>
      <c r="O14386" s="9"/>
      <c r="P14386" s="9"/>
      <c r="R14386" s="9"/>
      <c r="U14386" s="9"/>
    </row>
    <row r="14387" spans="3:21">
      <c r="C14387" s="9"/>
      <c r="F14387" s="9"/>
      <c r="G14387" s="9"/>
      <c r="I14387" s="9"/>
      <c r="L14387" s="9"/>
      <c r="O14387" s="9"/>
      <c r="P14387" s="9"/>
      <c r="R14387" s="9"/>
      <c r="U14387" s="9"/>
    </row>
    <row r="14388" spans="3:21">
      <c r="C14388" s="9"/>
      <c r="F14388" s="9"/>
      <c r="G14388" s="9"/>
      <c r="I14388" s="9"/>
      <c r="L14388" s="9"/>
      <c r="O14388" s="9"/>
      <c r="P14388" s="9"/>
      <c r="R14388" s="9"/>
      <c r="U14388" s="9"/>
    </row>
    <row r="14389" spans="3:21">
      <c r="C14389" s="9"/>
      <c r="F14389" s="9"/>
      <c r="G14389" s="9"/>
      <c r="I14389" s="9"/>
      <c r="L14389" s="9"/>
      <c r="O14389" s="9"/>
      <c r="P14389" s="9"/>
      <c r="R14389" s="9"/>
      <c r="U14389" s="9"/>
    </row>
    <row r="14390" spans="3:21">
      <c r="C14390" s="9"/>
      <c r="F14390" s="9"/>
      <c r="G14390" s="9"/>
      <c r="I14390" s="9"/>
      <c r="L14390" s="9"/>
      <c r="O14390" s="9"/>
      <c r="P14390" s="9"/>
      <c r="R14390" s="9"/>
      <c r="U14390" s="9"/>
    </row>
    <row r="14391" spans="3:21">
      <c r="C14391" s="9"/>
      <c r="F14391" s="9"/>
      <c r="G14391" s="9"/>
      <c r="I14391" s="9"/>
      <c r="L14391" s="9"/>
      <c r="O14391" s="9"/>
      <c r="P14391" s="9"/>
      <c r="R14391" s="9"/>
      <c r="U14391" s="9"/>
    </row>
    <row r="14392" spans="3:21">
      <c r="C14392" s="9"/>
      <c r="F14392" s="9"/>
      <c r="G14392" s="9"/>
      <c r="I14392" s="9"/>
      <c r="L14392" s="9"/>
      <c r="O14392" s="9"/>
      <c r="P14392" s="9"/>
      <c r="R14392" s="9"/>
      <c r="U14392" s="9"/>
    </row>
    <row r="14393" spans="3:21">
      <c r="C14393" s="9"/>
      <c r="F14393" s="9"/>
      <c r="G14393" s="9"/>
      <c r="I14393" s="9"/>
      <c r="L14393" s="9"/>
      <c r="O14393" s="9"/>
      <c r="P14393" s="9"/>
      <c r="R14393" s="9"/>
      <c r="U14393" s="9"/>
    </row>
    <row r="14394" spans="3:21">
      <c r="C14394" s="9"/>
      <c r="F14394" s="9"/>
      <c r="G14394" s="9"/>
      <c r="I14394" s="9"/>
      <c r="L14394" s="9"/>
      <c r="O14394" s="9"/>
      <c r="P14394" s="9"/>
      <c r="R14394" s="9"/>
      <c r="U14394" s="9"/>
    </row>
    <row r="14395" spans="3:21">
      <c r="C14395" s="9"/>
      <c r="F14395" s="9"/>
      <c r="G14395" s="9"/>
      <c r="I14395" s="9"/>
      <c r="L14395" s="9"/>
      <c r="O14395" s="9"/>
      <c r="P14395" s="9"/>
      <c r="R14395" s="9"/>
      <c r="U14395" s="9"/>
    </row>
    <row r="14396" spans="3:21">
      <c r="C14396" s="9"/>
      <c r="F14396" s="9"/>
      <c r="G14396" s="9"/>
      <c r="I14396" s="9"/>
      <c r="L14396" s="9"/>
      <c r="O14396" s="9"/>
      <c r="P14396" s="9"/>
      <c r="R14396" s="9"/>
      <c r="U14396" s="9"/>
    </row>
    <row r="14397" spans="3:21">
      <c r="C14397" s="9"/>
      <c r="F14397" s="9"/>
      <c r="G14397" s="9"/>
      <c r="I14397" s="9"/>
      <c r="L14397" s="9"/>
      <c r="O14397" s="9"/>
      <c r="P14397" s="9"/>
      <c r="R14397" s="9"/>
      <c r="U14397" s="9"/>
    </row>
    <row r="14398" spans="3:21">
      <c r="C14398" s="9"/>
      <c r="F14398" s="9"/>
      <c r="G14398" s="9"/>
      <c r="I14398" s="9"/>
      <c r="L14398" s="9"/>
      <c r="O14398" s="9"/>
      <c r="P14398" s="9"/>
      <c r="R14398" s="9"/>
      <c r="U14398" s="9"/>
    </row>
    <row r="14399" spans="3:21">
      <c r="C14399" s="9"/>
      <c r="F14399" s="9"/>
      <c r="G14399" s="9"/>
      <c r="I14399" s="9"/>
      <c r="L14399" s="9"/>
      <c r="O14399" s="9"/>
      <c r="P14399" s="9"/>
      <c r="R14399" s="9"/>
      <c r="U14399" s="9"/>
    </row>
    <row r="14400" spans="3:21">
      <c r="C14400" s="9"/>
      <c r="F14400" s="9"/>
      <c r="G14400" s="9"/>
      <c r="I14400" s="9"/>
      <c r="L14400" s="9"/>
      <c r="O14400" s="9"/>
      <c r="P14400" s="9"/>
      <c r="R14400" s="9"/>
      <c r="U14400" s="9"/>
    </row>
    <row r="14401" spans="3:21">
      <c r="C14401" s="9"/>
      <c r="F14401" s="9"/>
      <c r="G14401" s="9"/>
      <c r="I14401" s="9"/>
      <c r="L14401" s="9"/>
      <c r="O14401" s="9"/>
      <c r="P14401" s="9"/>
      <c r="R14401" s="9"/>
      <c r="U14401" s="9"/>
    </row>
    <row r="14402" spans="3:21">
      <c r="C14402" s="9"/>
      <c r="F14402" s="9"/>
      <c r="G14402" s="9"/>
      <c r="I14402" s="9"/>
      <c r="L14402" s="9"/>
      <c r="O14402" s="9"/>
      <c r="P14402" s="9"/>
      <c r="R14402" s="9"/>
      <c r="U14402" s="9"/>
    </row>
    <row r="14403" spans="3:21">
      <c r="C14403" s="9"/>
      <c r="F14403" s="9"/>
      <c r="G14403" s="9"/>
      <c r="I14403" s="9"/>
      <c r="L14403" s="9"/>
      <c r="O14403" s="9"/>
      <c r="P14403" s="9"/>
      <c r="R14403" s="9"/>
      <c r="U14403" s="9"/>
    </row>
    <row r="14404" spans="3:21">
      <c r="C14404" s="9"/>
      <c r="F14404" s="9"/>
      <c r="G14404" s="9"/>
      <c r="I14404" s="9"/>
      <c r="L14404" s="9"/>
      <c r="O14404" s="9"/>
      <c r="P14404" s="9"/>
      <c r="R14404" s="9"/>
      <c r="U14404" s="9"/>
    </row>
    <row r="14405" spans="3:21">
      <c r="C14405" s="9"/>
      <c r="F14405" s="9"/>
      <c r="G14405" s="9"/>
      <c r="I14405" s="9"/>
      <c r="L14405" s="9"/>
      <c r="O14405" s="9"/>
      <c r="P14405" s="9"/>
      <c r="R14405" s="9"/>
      <c r="U14405" s="9"/>
    </row>
    <row r="14406" spans="3:21">
      <c r="C14406" s="9"/>
      <c r="F14406" s="9"/>
      <c r="G14406" s="9"/>
      <c r="I14406" s="9"/>
      <c r="L14406" s="9"/>
      <c r="O14406" s="9"/>
      <c r="P14406" s="9"/>
      <c r="R14406" s="9"/>
      <c r="U14406" s="9"/>
    </row>
    <row r="14407" spans="3:21">
      <c r="C14407" s="9"/>
      <c r="F14407" s="9"/>
      <c r="G14407" s="9"/>
      <c r="I14407" s="9"/>
      <c r="L14407" s="9"/>
      <c r="O14407" s="9"/>
      <c r="P14407" s="9"/>
      <c r="R14407" s="9"/>
      <c r="U14407" s="9"/>
    </row>
    <row r="14408" spans="3:21">
      <c r="C14408" s="9"/>
      <c r="F14408" s="9"/>
      <c r="G14408" s="9"/>
      <c r="I14408" s="9"/>
      <c r="L14408" s="9"/>
      <c r="O14408" s="9"/>
      <c r="P14408" s="9"/>
      <c r="R14408" s="9"/>
      <c r="U14408" s="9"/>
    </row>
    <row r="14409" spans="3:21">
      <c r="C14409" s="9"/>
      <c r="F14409" s="9"/>
      <c r="G14409" s="9"/>
      <c r="I14409" s="9"/>
      <c r="L14409" s="9"/>
      <c r="O14409" s="9"/>
      <c r="P14409" s="9"/>
      <c r="R14409" s="9"/>
      <c r="U14409" s="9"/>
    </row>
    <row r="14410" spans="3:21">
      <c r="C14410" s="9"/>
      <c r="F14410" s="9"/>
      <c r="G14410" s="9"/>
      <c r="I14410" s="9"/>
      <c r="L14410" s="9"/>
      <c r="O14410" s="9"/>
      <c r="P14410" s="9"/>
      <c r="R14410" s="9"/>
      <c r="U14410" s="9"/>
    </row>
    <row r="14411" spans="3:21">
      <c r="C14411" s="9"/>
      <c r="F14411" s="9"/>
      <c r="G14411" s="9"/>
      <c r="I14411" s="9"/>
      <c r="L14411" s="9"/>
      <c r="O14411" s="9"/>
      <c r="P14411" s="9"/>
      <c r="R14411" s="9"/>
      <c r="U14411" s="9"/>
    </row>
    <row r="14412" spans="3:21">
      <c r="C14412" s="9"/>
      <c r="F14412" s="9"/>
      <c r="G14412" s="9"/>
      <c r="I14412" s="9"/>
      <c r="L14412" s="9"/>
      <c r="O14412" s="9"/>
      <c r="P14412" s="9"/>
      <c r="R14412" s="9"/>
      <c r="U14412" s="9"/>
    </row>
    <row r="14413" spans="3:21">
      <c r="C14413" s="9"/>
      <c r="F14413" s="9"/>
      <c r="G14413" s="9"/>
      <c r="I14413" s="9"/>
      <c r="L14413" s="9"/>
      <c r="O14413" s="9"/>
      <c r="P14413" s="9"/>
      <c r="R14413" s="9"/>
      <c r="U14413" s="9"/>
    </row>
    <row r="14414" spans="3:21">
      <c r="C14414" s="9"/>
      <c r="F14414" s="9"/>
      <c r="G14414" s="9"/>
      <c r="I14414" s="9"/>
      <c r="L14414" s="9"/>
      <c r="O14414" s="9"/>
      <c r="P14414" s="9"/>
      <c r="R14414" s="9"/>
      <c r="U14414" s="9"/>
    </row>
    <row r="14415" spans="3:21">
      <c r="C14415" s="9"/>
      <c r="F14415" s="9"/>
      <c r="G14415" s="9"/>
      <c r="I14415" s="9"/>
      <c r="L14415" s="9"/>
      <c r="O14415" s="9"/>
      <c r="P14415" s="9"/>
      <c r="R14415" s="9"/>
      <c r="U14415" s="9"/>
    </row>
    <row r="14416" spans="3:21">
      <c r="C14416" s="9"/>
      <c r="F14416" s="9"/>
      <c r="G14416" s="9"/>
      <c r="I14416" s="9"/>
      <c r="L14416" s="9"/>
      <c r="O14416" s="9"/>
      <c r="P14416" s="9"/>
      <c r="R14416" s="9"/>
      <c r="U14416" s="9"/>
    </row>
    <row r="14417" spans="3:21">
      <c r="C14417" s="9"/>
      <c r="F14417" s="9"/>
      <c r="G14417" s="9"/>
      <c r="I14417" s="9"/>
      <c r="L14417" s="9"/>
      <c r="O14417" s="9"/>
      <c r="P14417" s="9"/>
      <c r="R14417" s="9"/>
      <c r="U14417" s="9"/>
    </row>
    <row r="14418" spans="3:21">
      <c r="C14418" s="9"/>
      <c r="F14418" s="9"/>
      <c r="G14418" s="9"/>
      <c r="I14418" s="9"/>
      <c r="L14418" s="9"/>
      <c r="O14418" s="9"/>
      <c r="P14418" s="9"/>
      <c r="R14418" s="9"/>
      <c r="U14418" s="9"/>
    </row>
    <row r="14419" spans="3:21">
      <c r="C14419" s="9"/>
      <c r="F14419" s="9"/>
      <c r="G14419" s="9"/>
      <c r="I14419" s="9"/>
      <c r="L14419" s="9"/>
      <c r="O14419" s="9"/>
      <c r="P14419" s="9"/>
      <c r="R14419" s="9"/>
      <c r="U14419" s="9"/>
    </row>
    <row r="14420" spans="3:21">
      <c r="C14420" s="9"/>
      <c r="F14420" s="9"/>
      <c r="G14420" s="9"/>
      <c r="I14420" s="9"/>
      <c r="L14420" s="9"/>
      <c r="O14420" s="9"/>
      <c r="P14420" s="9"/>
      <c r="R14420" s="9"/>
      <c r="U14420" s="9"/>
    </row>
    <row r="14421" spans="3:21">
      <c r="C14421" s="9"/>
      <c r="F14421" s="9"/>
      <c r="G14421" s="9"/>
      <c r="I14421" s="9"/>
      <c r="L14421" s="9"/>
      <c r="O14421" s="9"/>
      <c r="P14421" s="9"/>
      <c r="R14421" s="9"/>
      <c r="U14421" s="9"/>
    </row>
    <row r="14422" spans="3:21">
      <c r="C14422" s="9"/>
      <c r="F14422" s="9"/>
      <c r="G14422" s="9"/>
      <c r="I14422" s="9"/>
      <c r="L14422" s="9"/>
      <c r="O14422" s="9"/>
      <c r="P14422" s="9"/>
      <c r="R14422" s="9"/>
      <c r="U14422" s="9"/>
    </row>
    <row r="14423" spans="3:21">
      <c r="C14423" s="9"/>
      <c r="F14423" s="9"/>
      <c r="G14423" s="9"/>
      <c r="I14423" s="9"/>
      <c r="L14423" s="9"/>
      <c r="O14423" s="9"/>
      <c r="P14423" s="9"/>
      <c r="R14423" s="9"/>
      <c r="U14423" s="9"/>
    </row>
    <row r="14424" spans="3:21">
      <c r="C14424" s="9"/>
      <c r="F14424" s="9"/>
      <c r="G14424" s="9"/>
      <c r="I14424" s="9"/>
      <c r="L14424" s="9"/>
      <c r="O14424" s="9"/>
      <c r="P14424" s="9"/>
      <c r="R14424" s="9"/>
      <c r="U14424" s="9"/>
    </row>
    <row r="14425" spans="3:21">
      <c r="C14425" s="9"/>
      <c r="F14425" s="9"/>
      <c r="G14425" s="9"/>
      <c r="I14425" s="9"/>
      <c r="L14425" s="9"/>
      <c r="O14425" s="9"/>
      <c r="P14425" s="9"/>
      <c r="R14425" s="9"/>
      <c r="U14425" s="9"/>
    </row>
    <row r="14426" spans="3:21">
      <c r="C14426" s="9"/>
      <c r="F14426" s="9"/>
      <c r="G14426" s="9"/>
      <c r="I14426" s="9"/>
      <c r="L14426" s="9"/>
      <c r="O14426" s="9"/>
      <c r="P14426" s="9"/>
      <c r="R14426" s="9"/>
      <c r="U14426" s="9"/>
    </row>
    <row r="14427" spans="3:21">
      <c r="C14427" s="9"/>
      <c r="F14427" s="9"/>
      <c r="G14427" s="9"/>
      <c r="I14427" s="9"/>
      <c r="L14427" s="9"/>
      <c r="O14427" s="9"/>
      <c r="P14427" s="9"/>
      <c r="R14427" s="9"/>
      <c r="U14427" s="9"/>
    </row>
    <row r="14428" spans="3:21">
      <c r="C14428" s="9"/>
      <c r="F14428" s="9"/>
      <c r="G14428" s="9"/>
      <c r="I14428" s="9"/>
      <c r="L14428" s="9"/>
      <c r="O14428" s="9"/>
      <c r="P14428" s="9"/>
      <c r="R14428" s="9"/>
      <c r="U14428" s="9"/>
    </row>
    <row r="14429" spans="3:21">
      <c r="C14429" s="9"/>
      <c r="F14429" s="9"/>
      <c r="G14429" s="9"/>
      <c r="I14429" s="9"/>
      <c r="L14429" s="9"/>
      <c r="O14429" s="9"/>
      <c r="P14429" s="9"/>
      <c r="R14429" s="9"/>
      <c r="U14429" s="9"/>
    </row>
    <row r="14430" spans="3:21">
      <c r="C14430" s="9"/>
      <c r="F14430" s="9"/>
      <c r="G14430" s="9"/>
      <c r="I14430" s="9"/>
      <c r="L14430" s="9"/>
      <c r="O14430" s="9"/>
      <c r="P14430" s="9"/>
      <c r="R14430" s="9"/>
      <c r="U14430" s="9"/>
    </row>
    <row r="14431" spans="3:21">
      <c r="C14431" s="9"/>
      <c r="F14431" s="9"/>
      <c r="G14431" s="9"/>
      <c r="I14431" s="9"/>
      <c r="L14431" s="9"/>
      <c r="O14431" s="9"/>
      <c r="P14431" s="9"/>
      <c r="R14431" s="9"/>
      <c r="U14431" s="9"/>
    </row>
    <row r="14432" spans="3:21">
      <c r="C14432" s="9"/>
      <c r="F14432" s="9"/>
      <c r="G14432" s="9"/>
      <c r="I14432" s="9"/>
      <c r="L14432" s="9"/>
      <c r="O14432" s="9"/>
      <c r="P14432" s="9"/>
      <c r="R14432" s="9"/>
      <c r="U14432" s="9"/>
    </row>
    <row r="14433" spans="3:21">
      <c r="C14433" s="9"/>
      <c r="F14433" s="9"/>
      <c r="G14433" s="9"/>
      <c r="I14433" s="9"/>
      <c r="L14433" s="9"/>
      <c r="O14433" s="9"/>
      <c r="P14433" s="9"/>
      <c r="R14433" s="9"/>
      <c r="U14433" s="9"/>
    </row>
    <row r="14434" spans="3:21">
      <c r="C14434" s="9"/>
      <c r="F14434" s="9"/>
      <c r="G14434" s="9"/>
      <c r="I14434" s="9"/>
      <c r="L14434" s="9"/>
      <c r="O14434" s="9"/>
      <c r="P14434" s="9"/>
      <c r="R14434" s="9"/>
      <c r="U14434" s="9"/>
    </row>
    <row r="14435" spans="3:21">
      <c r="C14435" s="9"/>
      <c r="F14435" s="9"/>
      <c r="G14435" s="9"/>
      <c r="I14435" s="9"/>
      <c r="L14435" s="9"/>
      <c r="O14435" s="9"/>
      <c r="P14435" s="9"/>
      <c r="R14435" s="9"/>
      <c r="U14435" s="9"/>
    </row>
    <row r="14436" spans="3:21">
      <c r="C14436" s="9"/>
      <c r="F14436" s="9"/>
      <c r="G14436" s="9"/>
      <c r="I14436" s="9"/>
      <c r="L14436" s="9"/>
      <c r="O14436" s="9"/>
      <c r="P14436" s="9"/>
      <c r="R14436" s="9"/>
      <c r="U14436" s="9"/>
    </row>
    <row r="14437" spans="3:21">
      <c r="C14437" s="9"/>
      <c r="F14437" s="9"/>
      <c r="G14437" s="9"/>
      <c r="I14437" s="9"/>
      <c r="L14437" s="9"/>
      <c r="O14437" s="9"/>
      <c r="P14437" s="9"/>
      <c r="R14437" s="9"/>
      <c r="U14437" s="9"/>
    </row>
    <row r="14438" spans="3:21">
      <c r="C14438" s="9"/>
      <c r="F14438" s="9"/>
      <c r="G14438" s="9"/>
      <c r="I14438" s="9"/>
      <c r="L14438" s="9"/>
      <c r="O14438" s="9"/>
      <c r="P14438" s="9"/>
      <c r="R14438" s="9"/>
      <c r="U14438" s="9"/>
    </row>
    <row r="14439" spans="3:21">
      <c r="C14439" s="9"/>
      <c r="F14439" s="9"/>
      <c r="G14439" s="9"/>
      <c r="I14439" s="9"/>
      <c r="L14439" s="9"/>
      <c r="O14439" s="9"/>
      <c r="P14439" s="9"/>
      <c r="R14439" s="9"/>
      <c r="U14439" s="9"/>
    </row>
    <row r="14440" spans="3:21">
      <c r="C14440" s="9"/>
      <c r="F14440" s="9"/>
      <c r="G14440" s="9"/>
      <c r="I14440" s="9"/>
      <c r="L14440" s="9"/>
      <c r="O14440" s="9"/>
      <c r="P14440" s="9"/>
      <c r="R14440" s="9"/>
      <c r="U14440" s="9"/>
    </row>
    <row r="14441" spans="3:21">
      <c r="C14441" s="9"/>
      <c r="F14441" s="9"/>
      <c r="G14441" s="9"/>
      <c r="I14441" s="9"/>
      <c r="L14441" s="9"/>
      <c r="O14441" s="9"/>
      <c r="P14441" s="9"/>
      <c r="R14441" s="9"/>
      <c r="U14441" s="9"/>
    </row>
    <row r="14442" spans="3:21">
      <c r="C14442" s="9"/>
      <c r="F14442" s="9"/>
      <c r="G14442" s="9"/>
      <c r="I14442" s="9"/>
      <c r="L14442" s="9"/>
      <c r="O14442" s="9"/>
      <c r="P14442" s="9"/>
      <c r="R14442" s="9"/>
      <c r="U14442" s="9"/>
    </row>
    <row r="14443" spans="3:21">
      <c r="C14443" s="9"/>
      <c r="F14443" s="9"/>
      <c r="G14443" s="9"/>
      <c r="I14443" s="9"/>
      <c r="L14443" s="9"/>
      <c r="O14443" s="9"/>
      <c r="P14443" s="9"/>
      <c r="R14443" s="9"/>
      <c r="U14443" s="9"/>
    </row>
    <row r="14444" spans="3:21">
      <c r="C14444" s="9"/>
      <c r="F14444" s="9"/>
      <c r="G14444" s="9"/>
      <c r="I14444" s="9"/>
      <c r="L14444" s="9"/>
      <c r="O14444" s="9"/>
      <c r="P14444" s="9"/>
      <c r="R14444" s="9"/>
      <c r="U14444" s="9"/>
    </row>
    <row r="14445" spans="3:21">
      <c r="C14445" s="9"/>
      <c r="F14445" s="9"/>
      <c r="G14445" s="9"/>
      <c r="I14445" s="9"/>
      <c r="L14445" s="9"/>
      <c r="O14445" s="9"/>
      <c r="P14445" s="9"/>
      <c r="R14445" s="9"/>
      <c r="U14445" s="9"/>
    </row>
    <row r="14446" spans="3:21">
      <c r="C14446" s="9"/>
      <c r="F14446" s="9"/>
      <c r="G14446" s="9"/>
      <c r="I14446" s="9"/>
      <c r="L14446" s="9"/>
      <c r="O14446" s="9"/>
      <c r="P14446" s="9"/>
      <c r="R14446" s="9"/>
      <c r="U14446" s="9"/>
    </row>
    <row r="14447" spans="3:21">
      <c r="C14447" s="9"/>
      <c r="F14447" s="9"/>
      <c r="G14447" s="9"/>
      <c r="I14447" s="9"/>
      <c r="L14447" s="9"/>
      <c r="O14447" s="9"/>
      <c r="P14447" s="9"/>
      <c r="R14447" s="9"/>
      <c r="U14447" s="9"/>
    </row>
    <row r="14448" spans="3:21">
      <c r="C14448" s="9"/>
      <c r="F14448" s="9"/>
      <c r="G14448" s="9"/>
      <c r="I14448" s="9"/>
      <c r="L14448" s="9"/>
      <c r="O14448" s="9"/>
      <c r="P14448" s="9"/>
      <c r="R14448" s="9"/>
      <c r="U14448" s="9"/>
    </row>
    <row r="14449" spans="3:21">
      <c r="C14449" s="9"/>
      <c r="F14449" s="9"/>
      <c r="G14449" s="9"/>
      <c r="I14449" s="9"/>
      <c r="L14449" s="9"/>
      <c r="O14449" s="9"/>
      <c r="P14449" s="9"/>
      <c r="R14449" s="9"/>
      <c r="U14449" s="9"/>
    </row>
    <row r="14450" spans="3:21">
      <c r="C14450" s="9"/>
      <c r="F14450" s="9"/>
      <c r="G14450" s="9"/>
      <c r="I14450" s="9"/>
      <c r="L14450" s="9"/>
      <c r="O14450" s="9"/>
      <c r="P14450" s="9"/>
      <c r="R14450" s="9"/>
      <c r="U14450" s="9"/>
    </row>
    <row r="14451" spans="3:21">
      <c r="C14451" s="9"/>
      <c r="F14451" s="9"/>
      <c r="G14451" s="9"/>
      <c r="I14451" s="9"/>
      <c r="L14451" s="9"/>
      <c r="O14451" s="9"/>
      <c r="P14451" s="9"/>
      <c r="R14451" s="9"/>
      <c r="U14451" s="9"/>
    </row>
    <row r="14452" spans="3:21">
      <c r="C14452" s="9"/>
      <c r="F14452" s="9"/>
      <c r="G14452" s="9"/>
      <c r="I14452" s="9"/>
      <c r="L14452" s="9"/>
      <c r="O14452" s="9"/>
      <c r="P14452" s="9"/>
      <c r="R14452" s="9"/>
      <c r="U14452" s="9"/>
    </row>
    <row r="14453" spans="3:21">
      <c r="C14453" s="9"/>
      <c r="F14453" s="9"/>
      <c r="G14453" s="9"/>
      <c r="I14453" s="9"/>
      <c r="L14453" s="9"/>
      <c r="O14453" s="9"/>
      <c r="P14453" s="9"/>
      <c r="R14453" s="9"/>
      <c r="U14453" s="9"/>
    </row>
    <row r="14454" spans="3:21">
      <c r="C14454" s="9"/>
      <c r="F14454" s="9"/>
      <c r="G14454" s="9"/>
      <c r="I14454" s="9"/>
      <c r="L14454" s="9"/>
      <c r="O14454" s="9"/>
      <c r="P14454" s="9"/>
      <c r="R14454" s="9"/>
      <c r="U14454" s="9"/>
    </row>
    <row r="14455" spans="3:21">
      <c r="C14455" s="9"/>
      <c r="F14455" s="9"/>
      <c r="G14455" s="9"/>
      <c r="I14455" s="9"/>
      <c r="L14455" s="9"/>
      <c r="O14455" s="9"/>
      <c r="P14455" s="9"/>
      <c r="R14455" s="9"/>
      <c r="U14455" s="9"/>
    </row>
    <row r="14456" spans="3:21">
      <c r="C14456" s="9"/>
      <c r="F14456" s="9"/>
      <c r="G14456" s="9"/>
      <c r="I14456" s="9"/>
      <c r="L14456" s="9"/>
      <c r="O14456" s="9"/>
      <c r="P14456" s="9"/>
      <c r="R14456" s="9"/>
      <c r="U14456" s="9"/>
    </row>
    <row r="14457" spans="3:21">
      <c r="C14457" s="9"/>
      <c r="F14457" s="9"/>
      <c r="G14457" s="9"/>
      <c r="I14457" s="9"/>
      <c r="L14457" s="9"/>
      <c r="O14457" s="9"/>
      <c r="P14457" s="9"/>
      <c r="R14457" s="9"/>
      <c r="U14457" s="9"/>
    </row>
    <row r="14458" spans="3:21">
      <c r="C14458" s="9"/>
      <c r="F14458" s="9"/>
      <c r="G14458" s="9"/>
      <c r="I14458" s="9"/>
      <c r="L14458" s="9"/>
      <c r="O14458" s="9"/>
      <c r="P14458" s="9"/>
      <c r="R14458" s="9"/>
      <c r="U14458" s="9"/>
    </row>
    <row r="14459" spans="3:21">
      <c r="C14459" s="9"/>
      <c r="F14459" s="9"/>
      <c r="G14459" s="9"/>
      <c r="I14459" s="9"/>
      <c r="L14459" s="9"/>
      <c r="O14459" s="9"/>
      <c r="P14459" s="9"/>
      <c r="R14459" s="9"/>
      <c r="U14459" s="9"/>
    </row>
    <row r="14460" spans="3:21">
      <c r="C14460" s="9"/>
      <c r="F14460" s="9"/>
      <c r="G14460" s="9"/>
      <c r="I14460" s="9"/>
      <c r="L14460" s="9"/>
      <c r="O14460" s="9"/>
      <c r="P14460" s="9"/>
      <c r="R14460" s="9"/>
      <c r="U14460" s="9"/>
    </row>
    <row r="14461" spans="3:21">
      <c r="C14461" s="9"/>
      <c r="F14461" s="9"/>
      <c r="G14461" s="9"/>
      <c r="I14461" s="9"/>
      <c r="L14461" s="9"/>
      <c r="O14461" s="9"/>
      <c r="P14461" s="9"/>
      <c r="R14461" s="9"/>
      <c r="U14461" s="9"/>
    </row>
    <row r="14462" spans="3:21">
      <c r="C14462" s="9"/>
      <c r="F14462" s="9"/>
      <c r="G14462" s="9"/>
      <c r="I14462" s="9"/>
      <c r="L14462" s="9"/>
      <c r="O14462" s="9"/>
      <c r="P14462" s="9"/>
      <c r="R14462" s="9"/>
      <c r="U14462" s="9"/>
    </row>
    <row r="14463" spans="3:21">
      <c r="C14463" s="9"/>
      <c r="F14463" s="9"/>
      <c r="G14463" s="9"/>
      <c r="I14463" s="9"/>
      <c r="L14463" s="9"/>
      <c r="O14463" s="9"/>
      <c r="P14463" s="9"/>
      <c r="R14463" s="9"/>
      <c r="U14463" s="9"/>
    </row>
    <row r="14464" spans="3:21">
      <c r="C14464" s="9"/>
      <c r="F14464" s="9"/>
      <c r="G14464" s="9"/>
      <c r="I14464" s="9"/>
      <c r="L14464" s="9"/>
      <c r="O14464" s="9"/>
      <c r="P14464" s="9"/>
      <c r="R14464" s="9"/>
      <c r="U14464" s="9"/>
    </row>
    <row r="14465" spans="3:21">
      <c r="C14465" s="9"/>
      <c r="F14465" s="9"/>
      <c r="G14465" s="9"/>
      <c r="I14465" s="9"/>
      <c r="L14465" s="9"/>
      <c r="O14465" s="9"/>
      <c r="P14465" s="9"/>
      <c r="R14465" s="9"/>
      <c r="U14465" s="9"/>
    </row>
    <row r="14466" spans="3:21">
      <c r="C14466" s="9"/>
      <c r="F14466" s="9"/>
      <c r="G14466" s="9"/>
      <c r="I14466" s="9"/>
      <c r="L14466" s="9"/>
      <c r="O14466" s="9"/>
      <c r="P14466" s="9"/>
      <c r="R14466" s="9"/>
      <c r="U14466" s="9"/>
    </row>
    <row r="14467" spans="3:21">
      <c r="C14467" s="9"/>
      <c r="F14467" s="9"/>
      <c r="G14467" s="9"/>
      <c r="I14467" s="9"/>
      <c r="L14467" s="9"/>
      <c r="O14467" s="9"/>
      <c r="P14467" s="9"/>
      <c r="R14467" s="9"/>
      <c r="U14467" s="9"/>
    </row>
    <row r="14468" spans="3:21">
      <c r="C14468" s="9"/>
      <c r="F14468" s="9"/>
      <c r="G14468" s="9"/>
      <c r="I14468" s="9"/>
      <c r="L14468" s="9"/>
      <c r="O14468" s="9"/>
      <c r="P14468" s="9"/>
      <c r="R14468" s="9"/>
      <c r="U14468" s="9"/>
    </row>
    <row r="14469" spans="3:21">
      <c r="C14469" s="9"/>
      <c r="F14469" s="9"/>
      <c r="G14469" s="9"/>
      <c r="I14469" s="9"/>
      <c r="L14469" s="9"/>
      <c r="O14469" s="9"/>
      <c r="P14469" s="9"/>
      <c r="R14469" s="9"/>
      <c r="U14469" s="9"/>
    </row>
    <row r="14470" spans="3:21">
      <c r="C14470" s="9"/>
      <c r="F14470" s="9"/>
      <c r="G14470" s="9"/>
      <c r="I14470" s="9"/>
      <c r="L14470" s="9"/>
      <c r="O14470" s="9"/>
      <c r="P14470" s="9"/>
      <c r="R14470" s="9"/>
      <c r="U14470" s="9"/>
    </row>
    <row r="14471" spans="3:21">
      <c r="C14471" s="9"/>
      <c r="F14471" s="9"/>
      <c r="G14471" s="9"/>
      <c r="I14471" s="9"/>
      <c r="L14471" s="9"/>
      <c r="O14471" s="9"/>
      <c r="P14471" s="9"/>
      <c r="R14471" s="9"/>
      <c r="U14471" s="9"/>
    </row>
    <row r="14472" spans="3:21">
      <c r="C14472" s="9"/>
      <c r="F14472" s="9"/>
      <c r="G14472" s="9"/>
      <c r="I14472" s="9"/>
      <c r="L14472" s="9"/>
      <c r="O14472" s="9"/>
      <c r="P14472" s="9"/>
      <c r="R14472" s="9"/>
      <c r="U14472" s="9"/>
    </row>
    <row r="14473" spans="3:21">
      <c r="C14473" s="9"/>
      <c r="F14473" s="9"/>
      <c r="G14473" s="9"/>
      <c r="I14473" s="9"/>
      <c r="L14473" s="9"/>
      <c r="O14473" s="9"/>
      <c r="P14473" s="9"/>
      <c r="R14473" s="9"/>
      <c r="U14473" s="9"/>
    </row>
    <row r="14474" spans="3:21">
      <c r="C14474" s="9"/>
      <c r="F14474" s="9"/>
      <c r="G14474" s="9"/>
      <c r="I14474" s="9"/>
      <c r="L14474" s="9"/>
      <c r="O14474" s="9"/>
      <c r="P14474" s="9"/>
      <c r="R14474" s="9"/>
      <c r="U14474" s="9"/>
    </row>
    <row r="14475" spans="3:21">
      <c r="C14475" s="9"/>
      <c r="F14475" s="9"/>
      <c r="G14475" s="9"/>
      <c r="I14475" s="9"/>
      <c r="L14475" s="9"/>
      <c r="O14475" s="9"/>
      <c r="P14475" s="9"/>
      <c r="R14475" s="9"/>
      <c r="U14475" s="9"/>
    </row>
    <row r="14476" spans="3:21">
      <c r="C14476" s="9"/>
      <c r="F14476" s="9"/>
      <c r="G14476" s="9"/>
      <c r="I14476" s="9"/>
      <c r="L14476" s="9"/>
      <c r="O14476" s="9"/>
      <c r="P14476" s="9"/>
      <c r="R14476" s="9"/>
      <c r="U14476" s="9"/>
    </row>
    <row r="14477" spans="3:21">
      <c r="C14477" s="9"/>
      <c r="F14477" s="9"/>
      <c r="G14477" s="9"/>
      <c r="I14477" s="9"/>
      <c r="L14477" s="9"/>
      <c r="O14477" s="9"/>
      <c r="P14477" s="9"/>
      <c r="R14477" s="9"/>
      <c r="U14477" s="9"/>
    </row>
    <row r="14478" spans="3:21">
      <c r="C14478" s="9"/>
      <c r="F14478" s="9"/>
      <c r="G14478" s="9"/>
      <c r="I14478" s="9"/>
      <c r="L14478" s="9"/>
      <c r="O14478" s="9"/>
      <c r="P14478" s="9"/>
      <c r="R14478" s="9"/>
      <c r="U14478" s="9"/>
    </row>
    <row r="14479" spans="3:21">
      <c r="C14479" s="9"/>
      <c r="F14479" s="9"/>
      <c r="G14479" s="9"/>
      <c r="I14479" s="9"/>
      <c r="L14479" s="9"/>
      <c r="O14479" s="9"/>
      <c r="P14479" s="9"/>
      <c r="R14479" s="9"/>
      <c r="U14479" s="9"/>
    </row>
    <row r="14480" spans="3:21">
      <c r="C14480" s="9"/>
      <c r="F14480" s="9"/>
      <c r="G14480" s="9"/>
      <c r="I14480" s="9"/>
      <c r="L14480" s="9"/>
      <c r="O14480" s="9"/>
      <c r="P14480" s="9"/>
      <c r="R14480" s="9"/>
      <c r="U14480" s="9"/>
    </row>
    <row r="14481" spans="3:21">
      <c r="C14481" s="9"/>
      <c r="F14481" s="9"/>
      <c r="G14481" s="9"/>
      <c r="I14481" s="9"/>
      <c r="L14481" s="9"/>
      <c r="O14481" s="9"/>
      <c r="P14481" s="9"/>
      <c r="R14481" s="9"/>
      <c r="U14481" s="9"/>
    </row>
    <row r="14482" spans="3:21">
      <c r="C14482" s="9"/>
      <c r="F14482" s="9"/>
      <c r="G14482" s="9"/>
      <c r="I14482" s="9"/>
      <c r="L14482" s="9"/>
      <c r="O14482" s="9"/>
      <c r="P14482" s="9"/>
      <c r="R14482" s="9"/>
      <c r="U14482" s="9"/>
    </row>
    <row r="14483" spans="3:21">
      <c r="C14483" s="9"/>
      <c r="F14483" s="9"/>
      <c r="G14483" s="9"/>
      <c r="I14483" s="9"/>
      <c r="L14483" s="9"/>
      <c r="O14483" s="9"/>
      <c r="P14483" s="9"/>
      <c r="R14483" s="9"/>
      <c r="U14483" s="9"/>
    </row>
    <row r="14484" spans="3:21">
      <c r="C14484" s="9"/>
      <c r="F14484" s="9"/>
      <c r="G14484" s="9"/>
      <c r="I14484" s="9"/>
      <c r="L14484" s="9"/>
      <c r="O14484" s="9"/>
      <c r="P14484" s="9"/>
      <c r="R14484" s="9"/>
      <c r="U14484" s="9"/>
    </row>
    <row r="14485" spans="3:21">
      <c r="C14485" s="9"/>
      <c r="F14485" s="9"/>
      <c r="G14485" s="9"/>
      <c r="I14485" s="9"/>
      <c r="L14485" s="9"/>
      <c r="O14485" s="9"/>
      <c r="P14485" s="9"/>
      <c r="R14485" s="9"/>
      <c r="U14485" s="9"/>
    </row>
    <row r="14486" spans="3:21">
      <c r="C14486" s="9"/>
      <c r="F14486" s="9"/>
      <c r="G14486" s="9"/>
      <c r="I14486" s="9"/>
      <c r="L14486" s="9"/>
      <c r="O14486" s="9"/>
      <c r="P14486" s="9"/>
      <c r="R14486" s="9"/>
      <c r="U14486" s="9"/>
    </row>
    <row r="14487" spans="3:21">
      <c r="C14487" s="9"/>
      <c r="F14487" s="9"/>
      <c r="G14487" s="9"/>
      <c r="I14487" s="9"/>
      <c r="L14487" s="9"/>
      <c r="O14487" s="9"/>
      <c r="P14487" s="9"/>
      <c r="R14487" s="9"/>
      <c r="U14487" s="9"/>
    </row>
    <row r="14488" spans="3:21">
      <c r="C14488" s="9"/>
      <c r="F14488" s="9"/>
      <c r="G14488" s="9"/>
      <c r="I14488" s="9"/>
      <c r="L14488" s="9"/>
      <c r="O14488" s="9"/>
      <c r="P14488" s="9"/>
      <c r="R14488" s="9"/>
      <c r="U14488" s="9"/>
    </row>
    <row r="14489" spans="3:21">
      <c r="C14489" s="9"/>
      <c r="F14489" s="9"/>
      <c r="G14489" s="9"/>
      <c r="I14489" s="9"/>
      <c r="L14489" s="9"/>
      <c r="O14489" s="9"/>
      <c r="P14489" s="9"/>
      <c r="R14489" s="9"/>
      <c r="U14489" s="9"/>
    </row>
    <row r="14490" spans="3:21">
      <c r="C14490" s="9"/>
      <c r="F14490" s="9"/>
      <c r="G14490" s="9"/>
      <c r="I14490" s="9"/>
      <c r="L14490" s="9"/>
      <c r="O14490" s="9"/>
      <c r="P14490" s="9"/>
      <c r="R14490" s="9"/>
      <c r="U14490" s="9"/>
    </row>
    <row r="14491" spans="3:21">
      <c r="C14491" s="9"/>
      <c r="F14491" s="9"/>
      <c r="G14491" s="9"/>
      <c r="I14491" s="9"/>
      <c r="L14491" s="9"/>
      <c r="O14491" s="9"/>
      <c r="P14491" s="9"/>
      <c r="R14491" s="9"/>
      <c r="U14491" s="9"/>
    </row>
    <row r="14492" spans="3:21">
      <c r="C14492" s="9"/>
      <c r="F14492" s="9"/>
      <c r="G14492" s="9"/>
      <c r="I14492" s="9"/>
      <c r="L14492" s="9"/>
      <c r="O14492" s="9"/>
      <c r="P14492" s="9"/>
      <c r="R14492" s="9"/>
      <c r="U14492" s="9"/>
    </row>
    <row r="14493" spans="3:21">
      <c r="C14493" s="9"/>
      <c r="F14493" s="9"/>
      <c r="G14493" s="9"/>
      <c r="I14493" s="9"/>
      <c r="L14493" s="9"/>
      <c r="O14493" s="9"/>
      <c r="P14493" s="9"/>
      <c r="R14493" s="9"/>
      <c r="U14493" s="9"/>
    </row>
    <row r="14494" spans="3:21">
      <c r="C14494" s="9"/>
      <c r="F14494" s="9"/>
      <c r="G14494" s="9"/>
      <c r="I14494" s="9"/>
      <c r="L14494" s="9"/>
      <c r="O14494" s="9"/>
      <c r="P14494" s="9"/>
      <c r="R14494" s="9"/>
      <c r="U14494" s="9"/>
    </row>
    <row r="14495" spans="3:21">
      <c r="C14495" s="9"/>
      <c r="F14495" s="9"/>
      <c r="G14495" s="9"/>
      <c r="I14495" s="9"/>
      <c r="L14495" s="9"/>
      <c r="O14495" s="9"/>
      <c r="P14495" s="9"/>
      <c r="R14495" s="9"/>
      <c r="U14495" s="9"/>
    </row>
    <row r="14496" spans="3:21">
      <c r="C14496" s="9"/>
      <c r="F14496" s="9"/>
      <c r="G14496" s="9"/>
      <c r="I14496" s="9"/>
      <c r="L14496" s="9"/>
      <c r="O14496" s="9"/>
      <c r="P14496" s="9"/>
      <c r="R14496" s="9"/>
      <c r="U14496" s="9"/>
    </row>
    <row r="14497" spans="3:21">
      <c r="C14497" s="9"/>
      <c r="F14497" s="9"/>
      <c r="G14497" s="9"/>
      <c r="I14497" s="9"/>
      <c r="L14497" s="9"/>
      <c r="O14497" s="9"/>
      <c r="P14497" s="9"/>
      <c r="R14497" s="9"/>
      <c r="U14497" s="9"/>
    </row>
    <row r="14498" spans="3:21">
      <c r="C14498" s="9"/>
      <c r="F14498" s="9"/>
      <c r="G14498" s="9"/>
      <c r="I14498" s="9"/>
      <c r="L14498" s="9"/>
      <c r="O14498" s="9"/>
      <c r="P14498" s="9"/>
      <c r="R14498" s="9"/>
      <c r="U14498" s="9"/>
    </row>
    <row r="14499" spans="3:21">
      <c r="C14499" s="9"/>
      <c r="F14499" s="9"/>
      <c r="G14499" s="9"/>
      <c r="I14499" s="9"/>
      <c r="L14499" s="9"/>
      <c r="O14499" s="9"/>
      <c r="P14499" s="9"/>
      <c r="R14499" s="9"/>
      <c r="U14499" s="9"/>
    </row>
    <row r="14500" spans="3:21">
      <c r="C14500" s="9"/>
      <c r="F14500" s="9"/>
      <c r="G14500" s="9"/>
      <c r="I14500" s="9"/>
      <c r="L14500" s="9"/>
      <c r="O14500" s="9"/>
      <c r="P14500" s="9"/>
      <c r="R14500" s="9"/>
      <c r="U14500" s="9"/>
    </row>
    <row r="14501" spans="3:21">
      <c r="C14501" s="9"/>
      <c r="F14501" s="9"/>
      <c r="G14501" s="9"/>
      <c r="I14501" s="9"/>
      <c r="L14501" s="9"/>
      <c r="O14501" s="9"/>
      <c r="P14501" s="9"/>
      <c r="R14501" s="9"/>
      <c r="U14501" s="9"/>
    </row>
    <row r="14502" spans="3:21">
      <c r="C14502" s="9"/>
      <c r="F14502" s="9"/>
      <c r="G14502" s="9"/>
      <c r="I14502" s="9"/>
      <c r="L14502" s="9"/>
      <c r="O14502" s="9"/>
      <c r="P14502" s="9"/>
      <c r="R14502" s="9"/>
      <c r="U14502" s="9"/>
    </row>
    <row r="14503" spans="3:21">
      <c r="C14503" s="9"/>
      <c r="F14503" s="9"/>
      <c r="G14503" s="9"/>
      <c r="I14503" s="9"/>
      <c r="L14503" s="9"/>
      <c r="O14503" s="9"/>
      <c r="P14503" s="9"/>
      <c r="R14503" s="9"/>
      <c r="U14503" s="9"/>
    </row>
    <row r="14504" spans="3:21">
      <c r="C14504" s="9"/>
      <c r="F14504" s="9"/>
      <c r="G14504" s="9"/>
      <c r="I14504" s="9"/>
      <c r="L14504" s="9"/>
      <c r="O14504" s="9"/>
      <c r="P14504" s="9"/>
      <c r="R14504" s="9"/>
      <c r="U14504" s="9"/>
    </row>
    <row r="14505" spans="3:21">
      <c r="C14505" s="9"/>
      <c r="F14505" s="9"/>
      <c r="G14505" s="9"/>
      <c r="I14505" s="9"/>
      <c r="L14505" s="9"/>
      <c r="O14505" s="9"/>
      <c r="P14505" s="9"/>
      <c r="R14505" s="9"/>
      <c r="U14505" s="9"/>
    </row>
    <row r="14506" spans="3:21">
      <c r="C14506" s="9"/>
      <c r="F14506" s="9"/>
      <c r="G14506" s="9"/>
      <c r="I14506" s="9"/>
      <c r="L14506" s="9"/>
      <c r="O14506" s="9"/>
      <c r="P14506" s="9"/>
      <c r="R14506" s="9"/>
      <c r="U14506" s="9"/>
    </row>
    <row r="14507" spans="3:21">
      <c r="C14507" s="9"/>
      <c r="F14507" s="9"/>
      <c r="G14507" s="9"/>
      <c r="I14507" s="9"/>
      <c r="L14507" s="9"/>
      <c r="O14507" s="9"/>
      <c r="P14507" s="9"/>
      <c r="R14507" s="9"/>
      <c r="U14507" s="9"/>
    </row>
    <row r="14508" spans="3:21">
      <c r="C14508" s="9"/>
      <c r="F14508" s="9"/>
      <c r="G14508" s="9"/>
      <c r="I14508" s="9"/>
      <c r="L14508" s="9"/>
      <c r="O14508" s="9"/>
      <c r="P14508" s="9"/>
      <c r="R14508" s="9"/>
      <c r="U14508" s="9"/>
    </row>
    <row r="14509" spans="3:21">
      <c r="C14509" s="9"/>
      <c r="F14509" s="9"/>
      <c r="G14509" s="9"/>
      <c r="I14509" s="9"/>
      <c r="L14509" s="9"/>
      <c r="O14509" s="9"/>
      <c r="P14509" s="9"/>
      <c r="R14509" s="9"/>
      <c r="U14509" s="9"/>
    </row>
    <row r="14510" spans="3:21">
      <c r="C14510" s="9"/>
      <c r="F14510" s="9"/>
      <c r="G14510" s="9"/>
      <c r="I14510" s="9"/>
      <c r="L14510" s="9"/>
      <c r="O14510" s="9"/>
      <c r="P14510" s="9"/>
      <c r="R14510" s="9"/>
      <c r="U14510" s="9"/>
    </row>
    <row r="14511" spans="3:21">
      <c r="C14511" s="9"/>
      <c r="F14511" s="9"/>
      <c r="G14511" s="9"/>
      <c r="I14511" s="9"/>
      <c r="L14511" s="9"/>
      <c r="O14511" s="9"/>
      <c r="P14511" s="9"/>
      <c r="R14511" s="9"/>
      <c r="U14511" s="9"/>
    </row>
    <row r="14512" spans="3:21">
      <c r="C14512" s="9"/>
      <c r="F14512" s="9"/>
      <c r="G14512" s="9"/>
      <c r="I14512" s="9"/>
      <c r="L14512" s="9"/>
      <c r="O14512" s="9"/>
      <c r="P14512" s="9"/>
      <c r="R14512" s="9"/>
      <c r="U14512" s="9"/>
    </row>
    <row r="14513" spans="3:21">
      <c r="C14513" s="9"/>
      <c r="F14513" s="9"/>
      <c r="G14513" s="9"/>
      <c r="I14513" s="9"/>
      <c r="L14513" s="9"/>
      <c r="O14513" s="9"/>
      <c r="P14513" s="9"/>
      <c r="R14513" s="9"/>
      <c r="U14513" s="9"/>
    </row>
    <row r="14514" spans="3:21">
      <c r="C14514" s="9"/>
      <c r="F14514" s="9"/>
      <c r="G14514" s="9"/>
      <c r="I14514" s="9"/>
      <c r="L14514" s="9"/>
      <c r="O14514" s="9"/>
      <c r="P14514" s="9"/>
      <c r="R14514" s="9"/>
      <c r="U14514" s="9"/>
    </row>
    <row r="14515" spans="3:21">
      <c r="C14515" s="9"/>
      <c r="F14515" s="9"/>
      <c r="G14515" s="9"/>
      <c r="I14515" s="9"/>
      <c r="L14515" s="9"/>
      <c r="O14515" s="9"/>
      <c r="P14515" s="9"/>
      <c r="R14515" s="9"/>
      <c r="U14515" s="9"/>
    </row>
    <row r="14516" spans="3:21">
      <c r="C14516" s="9"/>
      <c r="F14516" s="9"/>
      <c r="G14516" s="9"/>
      <c r="I14516" s="9"/>
      <c r="L14516" s="9"/>
      <c r="O14516" s="9"/>
      <c r="P14516" s="9"/>
      <c r="R14516" s="9"/>
      <c r="U14516" s="9"/>
    </row>
    <row r="14517" spans="3:21">
      <c r="C14517" s="9"/>
      <c r="F14517" s="9"/>
      <c r="G14517" s="9"/>
      <c r="I14517" s="9"/>
      <c r="L14517" s="9"/>
      <c r="O14517" s="9"/>
      <c r="P14517" s="9"/>
      <c r="R14517" s="9"/>
      <c r="U14517" s="9"/>
    </row>
    <row r="14518" spans="3:21">
      <c r="C14518" s="9"/>
      <c r="F14518" s="9"/>
      <c r="G14518" s="9"/>
      <c r="I14518" s="9"/>
      <c r="L14518" s="9"/>
      <c r="O14518" s="9"/>
      <c r="P14518" s="9"/>
      <c r="R14518" s="9"/>
      <c r="U14518" s="9"/>
    </row>
    <row r="14519" spans="3:21">
      <c r="C14519" s="9"/>
      <c r="F14519" s="9"/>
      <c r="G14519" s="9"/>
      <c r="I14519" s="9"/>
      <c r="L14519" s="9"/>
      <c r="O14519" s="9"/>
      <c r="P14519" s="9"/>
      <c r="R14519" s="9"/>
      <c r="U14519" s="9"/>
    </row>
    <row r="14520" spans="3:21">
      <c r="C14520" s="9"/>
      <c r="F14520" s="9"/>
      <c r="G14520" s="9"/>
      <c r="I14520" s="9"/>
      <c r="L14520" s="9"/>
      <c r="O14520" s="9"/>
      <c r="P14520" s="9"/>
      <c r="R14520" s="9"/>
      <c r="U14520" s="9"/>
    </row>
    <row r="14521" spans="3:21">
      <c r="C14521" s="9"/>
      <c r="F14521" s="9"/>
      <c r="G14521" s="9"/>
      <c r="I14521" s="9"/>
      <c r="L14521" s="9"/>
      <c r="O14521" s="9"/>
      <c r="P14521" s="9"/>
      <c r="R14521" s="9"/>
      <c r="U14521" s="9"/>
    </row>
    <row r="14522" spans="3:21">
      <c r="C14522" s="9"/>
      <c r="F14522" s="9"/>
      <c r="G14522" s="9"/>
      <c r="I14522" s="9"/>
      <c r="L14522" s="9"/>
      <c r="O14522" s="9"/>
      <c r="P14522" s="9"/>
      <c r="R14522" s="9"/>
      <c r="U14522" s="9"/>
    </row>
    <row r="14523" spans="3:21">
      <c r="C14523" s="9"/>
      <c r="F14523" s="9"/>
      <c r="G14523" s="9"/>
      <c r="I14523" s="9"/>
      <c r="L14523" s="9"/>
      <c r="O14523" s="9"/>
      <c r="P14523" s="9"/>
      <c r="R14523" s="9"/>
      <c r="U14523" s="9"/>
    </row>
    <row r="14524" spans="3:21">
      <c r="C14524" s="9"/>
      <c r="F14524" s="9"/>
      <c r="G14524" s="9"/>
      <c r="I14524" s="9"/>
      <c r="L14524" s="9"/>
      <c r="O14524" s="9"/>
      <c r="P14524" s="9"/>
      <c r="R14524" s="9"/>
      <c r="U14524" s="9"/>
    </row>
    <row r="14525" spans="3:21">
      <c r="C14525" s="9"/>
      <c r="F14525" s="9"/>
      <c r="G14525" s="9"/>
      <c r="I14525" s="9"/>
      <c r="L14525" s="9"/>
      <c r="O14525" s="9"/>
      <c r="P14525" s="9"/>
      <c r="R14525" s="9"/>
      <c r="U14525" s="9"/>
    </row>
    <row r="14526" spans="3:21">
      <c r="C14526" s="9"/>
      <c r="F14526" s="9"/>
      <c r="G14526" s="9"/>
      <c r="I14526" s="9"/>
      <c r="L14526" s="9"/>
      <c r="O14526" s="9"/>
      <c r="P14526" s="9"/>
      <c r="R14526" s="9"/>
      <c r="U14526" s="9"/>
    </row>
    <row r="14527" spans="3:21">
      <c r="C14527" s="9"/>
      <c r="F14527" s="9"/>
      <c r="G14527" s="9"/>
      <c r="I14527" s="9"/>
      <c r="L14527" s="9"/>
      <c r="O14527" s="9"/>
      <c r="P14527" s="9"/>
      <c r="R14527" s="9"/>
      <c r="U14527" s="9"/>
    </row>
    <row r="14528" spans="3:21">
      <c r="C14528" s="9"/>
      <c r="F14528" s="9"/>
      <c r="G14528" s="9"/>
      <c r="I14528" s="9"/>
      <c r="L14528" s="9"/>
      <c r="O14528" s="9"/>
      <c r="P14528" s="9"/>
      <c r="R14528" s="9"/>
      <c r="U14528" s="9"/>
    </row>
    <row r="14529" spans="3:21">
      <c r="C14529" s="9"/>
      <c r="F14529" s="9"/>
      <c r="G14529" s="9"/>
      <c r="I14529" s="9"/>
      <c r="L14529" s="9"/>
      <c r="O14529" s="9"/>
      <c r="P14529" s="9"/>
      <c r="R14529" s="9"/>
      <c r="U14529" s="9"/>
    </row>
    <row r="14530" spans="3:21">
      <c r="C14530" s="9"/>
      <c r="F14530" s="9"/>
      <c r="G14530" s="9"/>
      <c r="I14530" s="9"/>
      <c r="L14530" s="9"/>
      <c r="O14530" s="9"/>
      <c r="P14530" s="9"/>
      <c r="R14530" s="9"/>
      <c r="U14530" s="9"/>
    </row>
    <row r="14531" spans="3:21">
      <c r="C14531" s="9"/>
      <c r="F14531" s="9"/>
      <c r="G14531" s="9"/>
      <c r="I14531" s="9"/>
      <c r="L14531" s="9"/>
      <c r="O14531" s="9"/>
      <c r="P14531" s="9"/>
      <c r="R14531" s="9"/>
      <c r="U14531" s="9"/>
    </row>
    <row r="14532" spans="3:21">
      <c r="C14532" s="9"/>
      <c r="F14532" s="9"/>
      <c r="G14532" s="9"/>
      <c r="I14532" s="9"/>
      <c r="L14532" s="9"/>
      <c r="O14532" s="9"/>
      <c r="P14532" s="9"/>
      <c r="R14532" s="9"/>
      <c r="U14532" s="9"/>
    </row>
    <row r="14533" spans="3:21">
      <c r="C14533" s="9"/>
      <c r="F14533" s="9"/>
      <c r="G14533" s="9"/>
      <c r="I14533" s="9"/>
      <c r="L14533" s="9"/>
      <c r="O14533" s="9"/>
      <c r="P14533" s="9"/>
      <c r="R14533" s="9"/>
      <c r="U14533" s="9"/>
    </row>
    <row r="14534" spans="3:21">
      <c r="C14534" s="9"/>
      <c r="F14534" s="9"/>
      <c r="G14534" s="9"/>
      <c r="I14534" s="9"/>
      <c r="L14534" s="9"/>
      <c r="O14534" s="9"/>
      <c r="P14534" s="9"/>
      <c r="R14534" s="9"/>
      <c r="U14534" s="9"/>
    </row>
    <row r="14535" spans="3:21">
      <c r="C14535" s="9"/>
      <c r="F14535" s="9"/>
      <c r="G14535" s="9"/>
      <c r="I14535" s="9"/>
      <c r="L14535" s="9"/>
      <c r="O14535" s="9"/>
      <c r="P14535" s="9"/>
      <c r="R14535" s="9"/>
      <c r="U14535" s="9"/>
    </row>
    <row r="14536" spans="3:21">
      <c r="C14536" s="9"/>
      <c r="F14536" s="9"/>
      <c r="G14536" s="9"/>
      <c r="I14536" s="9"/>
      <c r="L14536" s="9"/>
      <c r="O14536" s="9"/>
      <c r="P14536" s="9"/>
      <c r="R14536" s="9"/>
      <c r="U14536" s="9"/>
    </row>
    <row r="14537" spans="3:21">
      <c r="C14537" s="9"/>
      <c r="F14537" s="9"/>
      <c r="G14537" s="9"/>
      <c r="I14537" s="9"/>
      <c r="L14537" s="9"/>
      <c r="O14537" s="9"/>
      <c r="P14537" s="9"/>
      <c r="R14537" s="9"/>
      <c r="U14537" s="9"/>
    </row>
    <row r="14538" spans="3:21">
      <c r="C14538" s="9"/>
      <c r="F14538" s="9"/>
      <c r="G14538" s="9"/>
      <c r="I14538" s="9"/>
      <c r="L14538" s="9"/>
      <c r="O14538" s="9"/>
      <c r="P14538" s="9"/>
      <c r="R14538" s="9"/>
      <c r="U14538" s="9"/>
    </row>
    <row r="14539" spans="3:21">
      <c r="C14539" s="9"/>
      <c r="F14539" s="9"/>
      <c r="G14539" s="9"/>
      <c r="I14539" s="9"/>
      <c r="L14539" s="9"/>
      <c r="O14539" s="9"/>
      <c r="P14539" s="9"/>
      <c r="R14539" s="9"/>
      <c r="U14539" s="9"/>
    </row>
    <row r="14540" spans="3:21">
      <c r="C14540" s="9"/>
      <c r="F14540" s="9"/>
      <c r="G14540" s="9"/>
      <c r="I14540" s="9"/>
      <c r="L14540" s="9"/>
      <c r="O14540" s="9"/>
      <c r="P14540" s="9"/>
      <c r="R14540" s="9"/>
      <c r="U14540" s="9"/>
    </row>
    <row r="14541" spans="3:21">
      <c r="C14541" s="9"/>
      <c r="F14541" s="9"/>
      <c r="G14541" s="9"/>
      <c r="I14541" s="9"/>
      <c r="L14541" s="9"/>
      <c r="O14541" s="9"/>
      <c r="P14541" s="9"/>
      <c r="R14541" s="9"/>
      <c r="U14541" s="9"/>
    </row>
    <row r="14542" spans="3:21">
      <c r="C14542" s="9"/>
      <c r="F14542" s="9"/>
      <c r="G14542" s="9"/>
      <c r="I14542" s="9"/>
      <c r="L14542" s="9"/>
      <c r="O14542" s="9"/>
      <c r="P14542" s="9"/>
      <c r="R14542" s="9"/>
      <c r="U14542" s="9"/>
    </row>
    <row r="14543" spans="3:21">
      <c r="C14543" s="9"/>
      <c r="F14543" s="9"/>
      <c r="G14543" s="9"/>
      <c r="I14543" s="9"/>
      <c r="L14543" s="9"/>
      <c r="O14543" s="9"/>
      <c r="P14543" s="9"/>
      <c r="R14543" s="9"/>
      <c r="U14543" s="9"/>
    </row>
    <row r="14544" spans="3:21">
      <c r="C14544" s="9"/>
      <c r="F14544" s="9"/>
      <c r="G14544" s="9"/>
      <c r="I14544" s="9"/>
      <c r="L14544" s="9"/>
      <c r="O14544" s="9"/>
      <c r="P14544" s="9"/>
      <c r="R14544" s="9"/>
      <c r="U14544" s="9"/>
    </row>
    <row r="14545" spans="3:21">
      <c r="C14545" s="9"/>
      <c r="F14545" s="9"/>
      <c r="G14545" s="9"/>
      <c r="I14545" s="9"/>
      <c r="L14545" s="9"/>
      <c r="O14545" s="9"/>
      <c r="P14545" s="9"/>
      <c r="R14545" s="9"/>
      <c r="U14545" s="9"/>
    </row>
    <row r="14546" spans="3:21">
      <c r="C14546" s="9"/>
      <c r="F14546" s="9"/>
      <c r="G14546" s="9"/>
      <c r="I14546" s="9"/>
      <c r="L14546" s="9"/>
      <c r="O14546" s="9"/>
      <c r="P14546" s="9"/>
      <c r="R14546" s="9"/>
      <c r="U14546" s="9"/>
    </row>
    <row r="14547" spans="3:21">
      <c r="C14547" s="9"/>
      <c r="F14547" s="9"/>
      <c r="G14547" s="9"/>
      <c r="I14547" s="9"/>
      <c r="L14547" s="9"/>
      <c r="O14547" s="9"/>
      <c r="P14547" s="9"/>
      <c r="R14547" s="9"/>
      <c r="U14547" s="9"/>
    </row>
    <row r="14548" spans="3:21">
      <c r="C14548" s="9"/>
      <c r="F14548" s="9"/>
      <c r="G14548" s="9"/>
      <c r="I14548" s="9"/>
      <c r="L14548" s="9"/>
      <c r="O14548" s="9"/>
      <c r="P14548" s="9"/>
      <c r="R14548" s="9"/>
      <c r="U14548" s="9"/>
    </row>
    <row r="14549" spans="3:21">
      <c r="C14549" s="9"/>
      <c r="F14549" s="9"/>
      <c r="G14549" s="9"/>
      <c r="I14549" s="9"/>
      <c r="L14549" s="9"/>
      <c r="O14549" s="9"/>
      <c r="P14549" s="9"/>
      <c r="R14549" s="9"/>
      <c r="U14549" s="9"/>
    </row>
    <row r="14550" spans="3:21">
      <c r="C14550" s="9"/>
      <c r="F14550" s="9"/>
      <c r="G14550" s="9"/>
      <c r="I14550" s="9"/>
      <c r="L14550" s="9"/>
      <c r="O14550" s="9"/>
      <c r="P14550" s="9"/>
      <c r="R14550" s="9"/>
      <c r="U14550" s="9"/>
    </row>
    <row r="14551" spans="3:21">
      <c r="C14551" s="9"/>
      <c r="F14551" s="9"/>
      <c r="G14551" s="9"/>
      <c r="I14551" s="9"/>
      <c r="L14551" s="9"/>
      <c r="O14551" s="9"/>
      <c r="P14551" s="9"/>
      <c r="R14551" s="9"/>
      <c r="U14551" s="9"/>
    </row>
    <row r="14552" spans="3:21">
      <c r="C14552" s="9"/>
      <c r="F14552" s="9"/>
      <c r="G14552" s="9"/>
      <c r="I14552" s="9"/>
      <c r="L14552" s="9"/>
      <c r="O14552" s="9"/>
      <c r="P14552" s="9"/>
      <c r="R14552" s="9"/>
      <c r="U14552" s="9"/>
    </row>
    <row r="14553" spans="3:21">
      <c r="C14553" s="9"/>
      <c r="F14553" s="9"/>
      <c r="G14553" s="9"/>
      <c r="I14553" s="9"/>
      <c r="L14553" s="9"/>
      <c r="O14553" s="9"/>
      <c r="P14553" s="9"/>
      <c r="R14553" s="9"/>
      <c r="U14553" s="9"/>
    </row>
    <row r="14554" spans="3:21">
      <c r="C14554" s="9"/>
      <c r="F14554" s="9"/>
      <c r="G14554" s="9"/>
      <c r="I14554" s="9"/>
      <c r="L14554" s="9"/>
      <c r="O14554" s="9"/>
      <c r="P14554" s="9"/>
      <c r="R14554" s="9"/>
      <c r="U14554" s="9"/>
    </row>
    <row r="14555" spans="3:21">
      <c r="C14555" s="9"/>
      <c r="F14555" s="9"/>
      <c r="G14555" s="9"/>
      <c r="I14555" s="9"/>
      <c r="L14555" s="9"/>
      <c r="O14555" s="9"/>
      <c r="P14555" s="9"/>
      <c r="R14555" s="9"/>
      <c r="U14555" s="9"/>
    </row>
    <row r="14556" spans="3:21">
      <c r="C14556" s="9"/>
      <c r="F14556" s="9"/>
      <c r="G14556" s="9"/>
      <c r="I14556" s="9"/>
      <c r="L14556" s="9"/>
      <c r="O14556" s="9"/>
      <c r="P14556" s="9"/>
      <c r="R14556" s="9"/>
      <c r="U14556" s="9"/>
    </row>
    <row r="14557" spans="3:21">
      <c r="C14557" s="9"/>
      <c r="F14557" s="9"/>
      <c r="G14557" s="9"/>
      <c r="I14557" s="9"/>
      <c r="L14557" s="9"/>
      <c r="O14557" s="9"/>
      <c r="P14557" s="9"/>
      <c r="R14557" s="9"/>
      <c r="U14557" s="9"/>
    </row>
    <row r="14558" spans="3:21">
      <c r="C14558" s="9"/>
      <c r="F14558" s="9"/>
      <c r="G14558" s="9"/>
      <c r="I14558" s="9"/>
      <c r="L14558" s="9"/>
      <c r="O14558" s="9"/>
      <c r="P14558" s="9"/>
      <c r="R14558" s="9"/>
      <c r="U14558" s="9"/>
    </row>
    <row r="14559" spans="3:21">
      <c r="C14559" s="9"/>
      <c r="F14559" s="9"/>
      <c r="G14559" s="9"/>
      <c r="I14559" s="9"/>
      <c r="L14559" s="9"/>
      <c r="O14559" s="9"/>
      <c r="P14559" s="9"/>
      <c r="R14559" s="9"/>
      <c r="U14559" s="9"/>
    </row>
    <row r="14560" spans="3:21">
      <c r="C14560" s="9"/>
      <c r="F14560" s="9"/>
      <c r="G14560" s="9"/>
      <c r="I14560" s="9"/>
      <c r="L14560" s="9"/>
      <c r="O14560" s="9"/>
      <c r="P14560" s="9"/>
      <c r="R14560" s="9"/>
      <c r="U14560" s="9"/>
    </row>
    <row r="14561" spans="3:21">
      <c r="C14561" s="9"/>
      <c r="F14561" s="9"/>
      <c r="G14561" s="9"/>
      <c r="I14561" s="9"/>
      <c r="L14561" s="9"/>
      <c r="O14561" s="9"/>
      <c r="P14561" s="9"/>
      <c r="R14561" s="9"/>
      <c r="U14561" s="9"/>
    </row>
    <row r="14562" spans="3:21">
      <c r="C14562" s="9"/>
      <c r="F14562" s="9"/>
      <c r="G14562" s="9"/>
      <c r="I14562" s="9"/>
      <c r="L14562" s="9"/>
      <c r="O14562" s="9"/>
      <c r="P14562" s="9"/>
      <c r="R14562" s="9"/>
      <c r="U14562" s="9"/>
    </row>
    <row r="14563" spans="3:21">
      <c r="C14563" s="9"/>
      <c r="F14563" s="9"/>
      <c r="G14563" s="9"/>
      <c r="I14563" s="9"/>
      <c r="L14563" s="9"/>
      <c r="O14563" s="9"/>
      <c r="P14563" s="9"/>
      <c r="R14563" s="9"/>
      <c r="U14563" s="9"/>
    </row>
    <row r="14564" spans="3:21">
      <c r="C14564" s="9"/>
      <c r="F14564" s="9"/>
      <c r="G14564" s="9"/>
      <c r="I14564" s="9"/>
      <c r="L14564" s="9"/>
      <c r="O14564" s="9"/>
      <c r="P14564" s="9"/>
      <c r="R14564" s="9"/>
      <c r="U14564" s="9"/>
    </row>
    <row r="14565" spans="3:21">
      <c r="C14565" s="9"/>
      <c r="F14565" s="9"/>
      <c r="G14565" s="9"/>
      <c r="I14565" s="9"/>
      <c r="L14565" s="9"/>
      <c r="O14565" s="9"/>
      <c r="P14565" s="9"/>
      <c r="R14565" s="9"/>
      <c r="U14565" s="9"/>
    </row>
    <row r="14566" spans="3:21">
      <c r="C14566" s="9"/>
      <c r="F14566" s="9"/>
      <c r="G14566" s="9"/>
      <c r="I14566" s="9"/>
      <c r="L14566" s="9"/>
      <c r="O14566" s="9"/>
      <c r="P14566" s="9"/>
      <c r="R14566" s="9"/>
      <c r="U14566" s="9"/>
    </row>
    <row r="14567" spans="3:21">
      <c r="C14567" s="9"/>
      <c r="F14567" s="9"/>
      <c r="G14567" s="9"/>
      <c r="I14567" s="9"/>
      <c r="L14567" s="9"/>
      <c r="O14567" s="9"/>
      <c r="P14567" s="9"/>
      <c r="R14567" s="9"/>
      <c r="U14567" s="9"/>
    </row>
    <row r="14568" spans="3:21">
      <c r="C14568" s="9"/>
      <c r="F14568" s="9"/>
      <c r="G14568" s="9"/>
      <c r="I14568" s="9"/>
      <c r="L14568" s="9"/>
      <c r="O14568" s="9"/>
      <c r="P14568" s="9"/>
      <c r="R14568" s="9"/>
      <c r="U14568" s="9"/>
    </row>
    <row r="14569" spans="3:21">
      <c r="C14569" s="9"/>
      <c r="F14569" s="9"/>
      <c r="G14569" s="9"/>
      <c r="I14569" s="9"/>
      <c r="L14569" s="9"/>
      <c r="O14569" s="9"/>
      <c r="P14569" s="9"/>
      <c r="R14569" s="9"/>
      <c r="U14569" s="9"/>
    </row>
    <row r="14570" spans="3:21">
      <c r="C14570" s="9"/>
      <c r="F14570" s="9"/>
      <c r="G14570" s="9"/>
      <c r="I14570" s="9"/>
      <c r="L14570" s="9"/>
      <c r="O14570" s="9"/>
      <c r="P14570" s="9"/>
      <c r="R14570" s="9"/>
      <c r="U14570" s="9"/>
    </row>
    <row r="14571" spans="3:21">
      <c r="C14571" s="9"/>
      <c r="F14571" s="9"/>
      <c r="G14571" s="9"/>
      <c r="I14571" s="9"/>
      <c r="L14571" s="9"/>
      <c r="O14571" s="9"/>
      <c r="P14571" s="9"/>
      <c r="R14571" s="9"/>
      <c r="U14571" s="9"/>
    </row>
    <row r="14572" spans="3:21">
      <c r="C14572" s="9"/>
      <c r="F14572" s="9"/>
      <c r="G14572" s="9"/>
      <c r="I14572" s="9"/>
      <c r="L14572" s="9"/>
      <c r="O14572" s="9"/>
      <c r="P14572" s="9"/>
      <c r="R14572" s="9"/>
      <c r="U14572" s="9"/>
    </row>
    <row r="14573" spans="3:21">
      <c r="C14573" s="9"/>
      <c r="F14573" s="9"/>
      <c r="G14573" s="9"/>
      <c r="I14573" s="9"/>
      <c r="L14573" s="9"/>
      <c r="O14573" s="9"/>
      <c r="P14573" s="9"/>
      <c r="R14573" s="9"/>
      <c r="U14573" s="9"/>
    </row>
    <row r="14574" spans="3:21">
      <c r="C14574" s="9"/>
      <c r="F14574" s="9"/>
      <c r="G14574" s="9"/>
      <c r="I14574" s="9"/>
      <c r="L14574" s="9"/>
      <c r="O14574" s="9"/>
      <c r="P14574" s="9"/>
      <c r="R14574" s="9"/>
      <c r="U14574" s="9"/>
    </row>
    <row r="14575" spans="3:21">
      <c r="C14575" s="9"/>
      <c r="F14575" s="9"/>
      <c r="G14575" s="9"/>
      <c r="I14575" s="9"/>
      <c r="L14575" s="9"/>
      <c r="O14575" s="9"/>
      <c r="P14575" s="9"/>
      <c r="R14575" s="9"/>
      <c r="U14575" s="9"/>
    </row>
    <row r="14576" spans="3:21">
      <c r="C14576" s="9"/>
      <c r="F14576" s="9"/>
      <c r="G14576" s="9"/>
      <c r="I14576" s="9"/>
      <c r="L14576" s="9"/>
      <c r="O14576" s="9"/>
      <c r="P14576" s="9"/>
      <c r="R14576" s="9"/>
      <c r="U14576" s="9"/>
    </row>
    <row r="14577" spans="3:21">
      <c r="C14577" s="9"/>
      <c r="F14577" s="9"/>
      <c r="G14577" s="9"/>
      <c r="I14577" s="9"/>
      <c r="L14577" s="9"/>
      <c r="O14577" s="9"/>
      <c r="P14577" s="9"/>
      <c r="R14577" s="9"/>
      <c r="U14577" s="9"/>
    </row>
    <row r="14578" spans="3:21">
      <c r="C14578" s="9"/>
      <c r="F14578" s="9"/>
      <c r="G14578" s="9"/>
      <c r="I14578" s="9"/>
      <c r="L14578" s="9"/>
      <c r="O14578" s="9"/>
      <c r="P14578" s="9"/>
      <c r="R14578" s="9"/>
      <c r="U14578" s="9"/>
    </row>
    <row r="14579" spans="3:21">
      <c r="C14579" s="9"/>
      <c r="F14579" s="9"/>
      <c r="G14579" s="9"/>
      <c r="I14579" s="9"/>
      <c r="L14579" s="9"/>
      <c r="O14579" s="9"/>
      <c r="P14579" s="9"/>
      <c r="R14579" s="9"/>
      <c r="U14579" s="9"/>
    </row>
    <row r="14580" spans="3:21">
      <c r="C14580" s="9"/>
      <c r="F14580" s="9"/>
      <c r="G14580" s="9"/>
      <c r="I14580" s="9"/>
      <c r="L14580" s="9"/>
      <c r="O14580" s="9"/>
      <c r="P14580" s="9"/>
      <c r="R14580" s="9"/>
      <c r="U14580" s="9"/>
    </row>
    <row r="14581" spans="3:21">
      <c r="C14581" s="9"/>
      <c r="F14581" s="9"/>
      <c r="G14581" s="9"/>
      <c r="I14581" s="9"/>
      <c r="L14581" s="9"/>
      <c r="O14581" s="9"/>
      <c r="P14581" s="9"/>
      <c r="R14581" s="9"/>
      <c r="U14581" s="9"/>
    </row>
    <row r="14582" spans="3:21">
      <c r="C14582" s="9"/>
      <c r="F14582" s="9"/>
      <c r="G14582" s="9"/>
      <c r="I14582" s="9"/>
      <c r="L14582" s="9"/>
      <c r="O14582" s="9"/>
      <c r="P14582" s="9"/>
      <c r="R14582" s="9"/>
      <c r="U14582" s="9"/>
    </row>
    <row r="14583" spans="3:21">
      <c r="C14583" s="9"/>
      <c r="F14583" s="9"/>
      <c r="G14583" s="9"/>
      <c r="I14583" s="9"/>
      <c r="L14583" s="9"/>
      <c r="O14583" s="9"/>
      <c r="P14583" s="9"/>
      <c r="R14583" s="9"/>
      <c r="U14583" s="9"/>
    </row>
    <row r="14584" spans="3:21">
      <c r="C14584" s="9"/>
      <c r="F14584" s="9"/>
      <c r="G14584" s="9"/>
      <c r="I14584" s="9"/>
      <c r="L14584" s="9"/>
      <c r="O14584" s="9"/>
      <c r="P14584" s="9"/>
      <c r="R14584" s="9"/>
      <c r="U14584" s="9"/>
    </row>
    <row r="14585" spans="3:21">
      <c r="C14585" s="9"/>
      <c r="F14585" s="9"/>
      <c r="G14585" s="9"/>
      <c r="I14585" s="9"/>
      <c r="L14585" s="9"/>
      <c r="O14585" s="9"/>
      <c r="P14585" s="9"/>
      <c r="R14585" s="9"/>
      <c r="U14585" s="9"/>
    </row>
    <row r="14586" spans="3:21">
      <c r="C14586" s="9"/>
      <c r="F14586" s="9"/>
      <c r="G14586" s="9"/>
      <c r="I14586" s="9"/>
      <c r="L14586" s="9"/>
      <c r="O14586" s="9"/>
      <c r="P14586" s="9"/>
      <c r="R14586" s="9"/>
      <c r="U14586" s="9"/>
    </row>
    <row r="14587" spans="3:21">
      <c r="C14587" s="9"/>
      <c r="F14587" s="9"/>
      <c r="G14587" s="9"/>
      <c r="I14587" s="9"/>
      <c r="L14587" s="9"/>
      <c r="O14587" s="9"/>
      <c r="P14587" s="9"/>
      <c r="R14587" s="9"/>
      <c r="U14587" s="9"/>
    </row>
    <row r="14588" spans="3:21">
      <c r="C14588" s="9"/>
      <c r="F14588" s="9"/>
      <c r="G14588" s="9"/>
      <c r="I14588" s="9"/>
      <c r="L14588" s="9"/>
      <c r="O14588" s="9"/>
      <c r="P14588" s="9"/>
      <c r="R14588" s="9"/>
      <c r="U14588" s="9"/>
    </row>
    <row r="14589" spans="3:21">
      <c r="C14589" s="9"/>
      <c r="F14589" s="9"/>
      <c r="G14589" s="9"/>
      <c r="I14589" s="9"/>
      <c r="L14589" s="9"/>
      <c r="O14589" s="9"/>
      <c r="P14589" s="9"/>
      <c r="R14589" s="9"/>
      <c r="U14589" s="9"/>
    </row>
    <row r="14590" spans="3:21">
      <c r="C14590" s="9"/>
      <c r="F14590" s="9"/>
      <c r="G14590" s="9"/>
      <c r="I14590" s="9"/>
      <c r="L14590" s="9"/>
      <c r="O14590" s="9"/>
      <c r="P14590" s="9"/>
      <c r="R14590" s="9"/>
      <c r="U14590" s="9"/>
    </row>
    <row r="14591" spans="3:21">
      <c r="C14591" s="9"/>
      <c r="F14591" s="9"/>
      <c r="G14591" s="9"/>
      <c r="I14591" s="9"/>
      <c r="L14591" s="9"/>
      <c r="O14591" s="9"/>
      <c r="P14591" s="9"/>
      <c r="R14591" s="9"/>
      <c r="U14591" s="9"/>
    </row>
    <row r="14592" spans="3:21">
      <c r="C14592" s="9"/>
      <c r="F14592" s="9"/>
      <c r="G14592" s="9"/>
      <c r="I14592" s="9"/>
      <c r="L14592" s="9"/>
      <c r="O14592" s="9"/>
      <c r="P14592" s="9"/>
      <c r="R14592" s="9"/>
      <c r="U14592" s="9"/>
    </row>
    <row r="14593" spans="3:21">
      <c r="C14593" s="9"/>
      <c r="F14593" s="9"/>
      <c r="G14593" s="9"/>
      <c r="I14593" s="9"/>
      <c r="L14593" s="9"/>
      <c r="O14593" s="9"/>
      <c r="P14593" s="9"/>
      <c r="R14593" s="9"/>
      <c r="U14593" s="9"/>
    </row>
    <row r="14594" spans="3:21">
      <c r="C14594" s="9"/>
      <c r="F14594" s="9"/>
      <c r="G14594" s="9"/>
      <c r="I14594" s="9"/>
      <c r="L14594" s="9"/>
      <c r="O14594" s="9"/>
      <c r="P14594" s="9"/>
      <c r="R14594" s="9"/>
      <c r="U14594" s="9"/>
    </row>
    <row r="14595" spans="3:21">
      <c r="C14595" s="9"/>
      <c r="F14595" s="9"/>
      <c r="G14595" s="9"/>
      <c r="I14595" s="9"/>
      <c r="L14595" s="9"/>
      <c r="O14595" s="9"/>
      <c r="P14595" s="9"/>
      <c r="R14595" s="9"/>
      <c r="U14595" s="9"/>
    </row>
    <row r="14596" spans="3:21">
      <c r="C14596" s="9"/>
      <c r="F14596" s="9"/>
      <c r="G14596" s="9"/>
      <c r="I14596" s="9"/>
      <c r="L14596" s="9"/>
      <c r="O14596" s="9"/>
      <c r="P14596" s="9"/>
      <c r="R14596" s="9"/>
      <c r="U14596" s="9"/>
    </row>
    <row r="14597" spans="3:21">
      <c r="C14597" s="9"/>
      <c r="F14597" s="9"/>
      <c r="G14597" s="9"/>
      <c r="I14597" s="9"/>
      <c r="L14597" s="9"/>
      <c r="O14597" s="9"/>
      <c r="P14597" s="9"/>
      <c r="R14597" s="9"/>
      <c r="U14597" s="9"/>
    </row>
    <row r="14598" spans="3:21">
      <c r="C14598" s="9"/>
      <c r="F14598" s="9"/>
      <c r="G14598" s="9"/>
      <c r="I14598" s="9"/>
      <c r="L14598" s="9"/>
      <c r="O14598" s="9"/>
      <c r="P14598" s="9"/>
      <c r="R14598" s="9"/>
      <c r="U14598" s="9"/>
    </row>
    <row r="14599" spans="3:21">
      <c r="C14599" s="9"/>
      <c r="F14599" s="9"/>
      <c r="G14599" s="9"/>
      <c r="I14599" s="9"/>
      <c r="L14599" s="9"/>
      <c r="O14599" s="9"/>
      <c r="P14599" s="9"/>
      <c r="R14599" s="9"/>
      <c r="U14599" s="9"/>
    </row>
    <row r="14600" spans="3:21">
      <c r="C14600" s="9"/>
      <c r="F14600" s="9"/>
      <c r="G14600" s="9"/>
      <c r="I14600" s="9"/>
      <c r="L14600" s="9"/>
      <c r="O14600" s="9"/>
      <c r="P14600" s="9"/>
      <c r="R14600" s="9"/>
      <c r="U14600" s="9"/>
    </row>
    <row r="14601" spans="3:21">
      <c r="C14601" s="9"/>
      <c r="F14601" s="9"/>
      <c r="G14601" s="9"/>
      <c r="I14601" s="9"/>
      <c r="L14601" s="9"/>
      <c r="O14601" s="9"/>
      <c r="P14601" s="9"/>
      <c r="R14601" s="9"/>
      <c r="U14601" s="9"/>
    </row>
    <row r="14602" spans="3:21">
      <c r="C14602" s="9"/>
      <c r="F14602" s="9"/>
      <c r="G14602" s="9"/>
      <c r="I14602" s="9"/>
      <c r="L14602" s="9"/>
      <c r="O14602" s="9"/>
      <c r="P14602" s="9"/>
      <c r="R14602" s="9"/>
      <c r="U14602" s="9"/>
    </row>
    <row r="14603" spans="3:21">
      <c r="C14603" s="9"/>
      <c r="F14603" s="9"/>
      <c r="G14603" s="9"/>
      <c r="I14603" s="9"/>
      <c r="L14603" s="9"/>
      <c r="O14603" s="9"/>
      <c r="P14603" s="9"/>
      <c r="R14603" s="9"/>
      <c r="U14603" s="9"/>
    </row>
    <row r="14604" spans="3:21">
      <c r="C14604" s="9"/>
      <c r="F14604" s="9"/>
      <c r="G14604" s="9"/>
      <c r="I14604" s="9"/>
      <c r="L14604" s="9"/>
      <c r="O14604" s="9"/>
      <c r="P14604" s="9"/>
      <c r="R14604" s="9"/>
      <c r="U14604" s="9"/>
    </row>
    <row r="14605" spans="3:21">
      <c r="C14605" s="9"/>
      <c r="F14605" s="9"/>
      <c r="G14605" s="9"/>
      <c r="I14605" s="9"/>
      <c r="L14605" s="9"/>
      <c r="O14605" s="9"/>
      <c r="P14605" s="9"/>
      <c r="R14605" s="9"/>
      <c r="U14605" s="9"/>
    </row>
    <row r="14606" spans="3:21">
      <c r="C14606" s="9"/>
      <c r="F14606" s="9"/>
      <c r="G14606" s="9"/>
      <c r="I14606" s="9"/>
      <c r="L14606" s="9"/>
      <c r="O14606" s="9"/>
      <c r="P14606" s="9"/>
      <c r="R14606" s="9"/>
      <c r="U14606" s="9"/>
    </row>
    <row r="14607" spans="3:21">
      <c r="C14607" s="9"/>
      <c r="F14607" s="9"/>
      <c r="G14607" s="9"/>
      <c r="I14607" s="9"/>
      <c r="L14607" s="9"/>
      <c r="O14607" s="9"/>
      <c r="P14607" s="9"/>
      <c r="R14607" s="9"/>
      <c r="U14607" s="9"/>
    </row>
    <row r="14608" spans="3:21">
      <c r="C14608" s="9"/>
      <c r="F14608" s="9"/>
      <c r="G14608" s="9"/>
      <c r="I14608" s="9"/>
      <c r="L14608" s="9"/>
      <c r="O14608" s="9"/>
      <c r="P14608" s="9"/>
      <c r="R14608" s="9"/>
      <c r="U14608" s="9"/>
    </row>
    <row r="14609" spans="3:21">
      <c r="C14609" s="9"/>
      <c r="F14609" s="9"/>
      <c r="G14609" s="9"/>
      <c r="I14609" s="9"/>
      <c r="L14609" s="9"/>
      <c r="O14609" s="9"/>
      <c r="P14609" s="9"/>
      <c r="R14609" s="9"/>
      <c r="U14609" s="9"/>
    </row>
    <row r="14610" spans="3:21">
      <c r="C14610" s="9"/>
      <c r="F14610" s="9"/>
      <c r="G14610" s="9"/>
      <c r="I14610" s="9"/>
      <c r="L14610" s="9"/>
      <c r="O14610" s="9"/>
      <c r="P14610" s="9"/>
      <c r="R14610" s="9"/>
      <c r="U14610" s="9"/>
    </row>
    <row r="14611" spans="3:21">
      <c r="C14611" s="9"/>
      <c r="F14611" s="9"/>
      <c r="G14611" s="9"/>
      <c r="I14611" s="9"/>
      <c r="L14611" s="9"/>
      <c r="O14611" s="9"/>
      <c r="P14611" s="9"/>
      <c r="R14611" s="9"/>
      <c r="U14611" s="9"/>
    </row>
    <row r="14612" spans="3:21">
      <c r="C14612" s="9"/>
      <c r="F14612" s="9"/>
      <c r="G14612" s="9"/>
      <c r="I14612" s="9"/>
      <c r="L14612" s="9"/>
      <c r="O14612" s="9"/>
      <c r="P14612" s="9"/>
      <c r="R14612" s="9"/>
      <c r="U14612" s="9"/>
    </row>
    <row r="14613" spans="3:21">
      <c r="C14613" s="9"/>
      <c r="F14613" s="9"/>
      <c r="G14613" s="9"/>
      <c r="I14613" s="9"/>
      <c r="L14613" s="9"/>
      <c r="O14613" s="9"/>
      <c r="P14613" s="9"/>
      <c r="R14613" s="9"/>
      <c r="U14613" s="9"/>
    </row>
    <row r="14614" spans="3:21">
      <c r="C14614" s="9"/>
      <c r="F14614" s="9"/>
      <c r="G14614" s="9"/>
      <c r="I14614" s="9"/>
      <c r="L14614" s="9"/>
      <c r="O14614" s="9"/>
      <c r="P14614" s="9"/>
      <c r="R14614" s="9"/>
      <c r="U14614" s="9"/>
    </row>
    <row r="14615" spans="3:21">
      <c r="C14615" s="9"/>
      <c r="F14615" s="9"/>
      <c r="G14615" s="9"/>
      <c r="I14615" s="9"/>
      <c r="L14615" s="9"/>
      <c r="O14615" s="9"/>
      <c r="P14615" s="9"/>
      <c r="R14615" s="9"/>
      <c r="U14615" s="9"/>
    </row>
    <row r="14616" spans="3:21">
      <c r="C14616" s="9"/>
      <c r="F14616" s="9"/>
      <c r="G14616" s="9"/>
      <c r="I14616" s="9"/>
      <c r="L14616" s="9"/>
      <c r="O14616" s="9"/>
      <c r="P14616" s="9"/>
      <c r="R14616" s="9"/>
      <c r="U14616" s="9"/>
    </row>
    <row r="14617" spans="3:21">
      <c r="C14617" s="9"/>
      <c r="F14617" s="9"/>
      <c r="G14617" s="9"/>
      <c r="I14617" s="9"/>
      <c r="L14617" s="9"/>
      <c r="O14617" s="9"/>
      <c r="P14617" s="9"/>
      <c r="R14617" s="9"/>
      <c r="U14617" s="9"/>
    </row>
    <row r="14618" spans="3:21">
      <c r="C14618" s="9"/>
      <c r="F14618" s="9"/>
      <c r="G14618" s="9"/>
      <c r="I14618" s="9"/>
      <c r="L14618" s="9"/>
      <c r="O14618" s="9"/>
      <c r="P14618" s="9"/>
      <c r="R14618" s="9"/>
      <c r="U14618" s="9"/>
    </row>
    <row r="14619" spans="3:21">
      <c r="C14619" s="9"/>
      <c r="F14619" s="9"/>
      <c r="G14619" s="9"/>
      <c r="I14619" s="9"/>
      <c r="L14619" s="9"/>
      <c r="O14619" s="9"/>
      <c r="P14619" s="9"/>
      <c r="R14619" s="9"/>
      <c r="U14619" s="9"/>
    </row>
    <row r="14620" spans="3:21">
      <c r="C14620" s="9"/>
      <c r="F14620" s="9"/>
      <c r="G14620" s="9"/>
      <c r="I14620" s="9"/>
      <c r="L14620" s="9"/>
      <c r="O14620" s="9"/>
      <c r="P14620" s="9"/>
      <c r="R14620" s="9"/>
      <c r="U14620" s="9"/>
    </row>
    <row r="14621" spans="3:21">
      <c r="C14621" s="9"/>
      <c r="F14621" s="9"/>
      <c r="G14621" s="9"/>
      <c r="I14621" s="9"/>
      <c r="L14621" s="9"/>
      <c r="O14621" s="9"/>
      <c r="P14621" s="9"/>
      <c r="R14621" s="9"/>
      <c r="U14621" s="9"/>
    </row>
    <row r="14622" spans="3:21">
      <c r="C14622" s="9"/>
      <c r="F14622" s="9"/>
      <c r="G14622" s="9"/>
      <c r="I14622" s="9"/>
      <c r="L14622" s="9"/>
      <c r="O14622" s="9"/>
      <c r="P14622" s="9"/>
      <c r="R14622" s="9"/>
      <c r="U14622" s="9"/>
    </row>
    <row r="14623" spans="3:21">
      <c r="C14623" s="9"/>
      <c r="F14623" s="9"/>
      <c r="G14623" s="9"/>
      <c r="I14623" s="9"/>
      <c r="L14623" s="9"/>
      <c r="O14623" s="9"/>
      <c r="P14623" s="9"/>
      <c r="R14623" s="9"/>
      <c r="U14623" s="9"/>
    </row>
    <row r="14624" spans="3:21">
      <c r="C14624" s="9"/>
      <c r="F14624" s="9"/>
      <c r="G14624" s="9"/>
      <c r="I14624" s="9"/>
      <c r="L14624" s="9"/>
      <c r="O14624" s="9"/>
      <c r="P14624" s="9"/>
      <c r="R14624" s="9"/>
      <c r="U14624" s="9"/>
    </row>
    <row r="14625" spans="3:21">
      <c r="C14625" s="9"/>
      <c r="F14625" s="9"/>
      <c r="G14625" s="9"/>
      <c r="I14625" s="9"/>
      <c r="L14625" s="9"/>
      <c r="O14625" s="9"/>
      <c r="P14625" s="9"/>
      <c r="R14625" s="9"/>
      <c r="U14625" s="9"/>
    </row>
    <row r="14626" spans="3:21">
      <c r="C14626" s="9"/>
      <c r="F14626" s="9"/>
      <c r="G14626" s="9"/>
      <c r="I14626" s="9"/>
      <c r="L14626" s="9"/>
      <c r="O14626" s="9"/>
      <c r="P14626" s="9"/>
      <c r="R14626" s="9"/>
      <c r="U14626" s="9"/>
    </row>
    <row r="14627" spans="3:21">
      <c r="C14627" s="9"/>
      <c r="F14627" s="9"/>
      <c r="G14627" s="9"/>
      <c r="I14627" s="9"/>
      <c r="L14627" s="9"/>
      <c r="O14627" s="9"/>
      <c r="P14627" s="9"/>
      <c r="R14627" s="9"/>
      <c r="U14627" s="9"/>
    </row>
    <row r="14628" spans="3:21">
      <c r="C14628" s="9"/>
      <c r="F14628" s="9"/>
      <c r="G14628" s="9"/>
      <c r="I14628" s="9"/>
      <c r="L14628" s="9"/>
      <c r="O14628" s="9"/>
      <c r="P14628" s="9"/>
      <c r="R14628" s="9"/>
      <c r="U14628" s="9"/>
    </row>
    <row r="14629" spans="3:21">
      <c r="C14629" s="9"/>
      <c r="F14629" s="9"/>
      <c r="G14629" s="9"/>
      <c r="I14629" s="9"/>
      <c r="L14629" s="9"/>
      <c r="O14629" s="9"/>
      <c r="P14629" s="9"/>
      <c r="R14629" s="9"/>
      <c r="U14629" s="9"/>
    </row>
    <row r="14630" spans="3:21">
      <c r="C14630" s="9"/>
      <c r="F14630" s="9"/>
      <c r="G14630" s="9"/>
      <c r="I14630" s="9"/>
      <c r="L14630" s="9"/>
      <c r="O14630" s="9"/>
      <c r="P14630" s="9"/>
      <c r="R14630" s="9"/>
      <c r="U14630" s="9"/>
    </row>
    <row r="14631" spans="3:21">
      <c r="C14631" s="9"/>
      <c r="F14631" s="9"/>
      <c r="G14631" s="9"/>
      <c r="I14631" s="9"/>
      <c r="L14631" s="9"/>
      <c r="O14631" s="9"/>
      <c r="P14631" s="9"/>
      <c r="R14631" s="9"/>
      <c r="U14631" s="9"/>
    </row>
    <row r="14632" spans="3:21">
      <c r="C14632" s="9"/>
      <c r="F14632" s="9"/>
      <c r="G14632" s="9"/>
      <c r="I14632" s="9"/>
      <c r="L14632" s="9"/>
      <c r="O14632" s="9"/>
      <c r="P14632" s="9"/>
      <c r="R14632" s="9"/>
      <c r="U14632" s="9"/>
    </row>
    <row r="14633" spans="3:21">
      <c r="C14633" s="9"/>
      <c r="F14633" s="9"/>
      <c r="G14633" s="9"/>
      <c r="I14633" s="9"/>
      <c r="L14633" s="9"/>
      <c r="O14633" s="9"/>
      <c r="P14633" s="9"/>
      <c r="R14633" s="9"/>
      <c r="U14633" s="9"/>
    </row>
    <row r="14634" spans="3:21">
      <c r="C14634" s="9"/>
      <c r="F14634" s="9"/>
      <c r="G14634" s="9"/>
      <c r="I14634" s="9"/>
      <c r="L14634" s="9"/>
      <c r="O14634" s="9"/>
      <c r="P14634" s="9"/>
      <c r="R14634" s="9"/>
      <c r="U14634" s="9"/>
    </row>
    <row r="14635" spans="3:21">
      <c r="C14635" s="9"/>
      <c r="F14635" s="9"/>
      <c r="G14635" s="9"/>
      <c r="I14635" s="9"/>
      <c r="L14635" s="9"/>
      <c r="O14635" s="9"/>
      <c r="P14635" s="9"/>
      <c r="R14635" s="9"/>
      <c r="U14635" s="9"/>
    </row>
    <row r="14636" spans="3:21">
      <c r="C14636" s="9"/>
      <c r="F14636" s="9"/>
      <c r="G14636" s="9"/>
      <c r="I14636" s="9"/>
      <c r="L14636" s="9"/>
      <c r="O14636" s="9"/>
      <c r="P14636" s="9"/>
      <c r="R14636" s="9"/>
      <c r="U14636" s="9"/>
    </row>
    <row r="14637" spans="3:21">
      <c r="C14637" s="9"/>
      <c r="F14637" s="9"/>
      <c r="G14637" s="9"/>
      <c r="I14637" s="9"/>
      <c r="L14637" s="9"/>
      <c r="O14637" s="9"/>
      <c r="P14637" s="9"/>
      <c r="R14637" s="9"/>
      <c r="U14637" s="9"/>
    </row>
    <row r="14638" spans="3:21">
      <c r="C14638" s="9"/>
      <c r="F14638" s="9"/>
      <c r="G14638" s="9"/>
      <c r="I14638" s="9"/>
      <c r="L14638" s="9"/>
      <c r="O14638" s="9"/>
      <c r="P14638" s="9"/>
      <c r="R14638" s="9"/>
      <c r="U14638" s="9"/>
    </row>
    <row r="14639" spans="3:21">
      <c r="C14639" s="9"/>
      <c r="F14639" s="9"/>
      <c r="G14639" s="9"/>
      <c r="I14639" s="9"/>
      <c r="L14639" s="9"/>
      <c r="O14639" s="9"/>
      <c r="P14639" s="9"/>
      <c r="R14639" s="9"/>
      <c r="U14639" s="9"/>
    </row>
    <row r="14640" spans="3:21">
      <c r="C14640" s="9"/>
      <c r="F14640" s="9"/>
      <c r="G14640" s="9"/>
      <c r="I14640" s="9"/>
      <c r="L14640" s="9"/>
      <c r="O14640" s="9"/>
      <c r="P14640" s="9"/>
      <c r="R14640" s="9"/>
      <c r="U14640" s="9"/>
    </row>
    <row r="14641" spans="3:21">
      <c r="C14641" s="9"/>
      <c r="F14641" s="9"/>
      <c r="G14641" s="9"/>
      <c r="I14641" s="9"/>
      <c r="L14641" s="9"/>
      <c r="O14641" s="9"/>
      <c r="P14641" s="9"/>
      <c r="R14641" s="9"/>
      <c r="U14641" s="9"/>
    </row>
    <row r="14642" spans="3:21">
      <c r="C14642" s="9"/>
      <c r="F14642" s="9"/>
      <c r="G14642" s="9"/>
      <c r="I14642" s="9"/>
      <c r="L14642" s="9"/>
      <c r="O14642" s="9"/>
      <c r="P14642" s="9"/>
      <c r="R14642" s="9"/>
      <c r="U14642" s="9"/>
    </row>
    <row r="14643" spans="3:21">
      <c r="C14643" s="9"/>
      <c r="F14643" s="9"/>
      <c r="G14643" s="9"/>
      <c r="I14643" s="9"/>
      <c r="L14643" s="9"/>
      <c r="O14643" s="9"/>
      <c r="P14643" s="9"/>
      <c r="R14643" s="9"/>
      <c r="U14643" s="9"/>
    </row>
    <row r="14644" spans="3:21">
      <c r="C14644" s="9"/>
      <c r="F14644" s="9"/>
      <c r="G14644" s="9"/>
      <c r="I14644" s="9"/>
      <c r="L14644" s="9"/>
      <c r="O14644" s="9"/>
      <c r="P14644" s="9"/>
      <c r="R14644" s="9"/>
      <c r="U14644" s="9"/>
    </row>
    <row r="14645" spans="3:21">
      <c r="C14645" s="9"/>
      <c r="F14645" s="9"/>
      <c r="G14645" s="9"/>
      <c r="I14645" s="9"/>
      <c r="L14645" s="9"/>
      <c r="O14645" s="9"/>
      <c r="P14645" s="9"/>
      <c r="R14645" s="9"/>
      <c r="U14645" s="9"/>
    </row>
    <row r="14646" spans="3:21">
      <c r="C14646" s="9"/>
      <c r="F14646" s="9"/>
      <c r="G14646" s="9"/>
      <c r="I14646" s="9"/>
      <c r="L14646" s="9"/>
      <c r="O14646" s="9"/>
      <c r="P14646" s="9"/>
      <c r="R14646" s="9"/>
      <c r="U14646" s="9"/>
    </row>
    <row r="14647" spans="3:21">
      <c r="C14647" s="9"/>
      <c r="F14647" s="9"/>
      <c r="G14647" s="9"/>
      <c r="I14647" s="9"/>
      <c r="L14647" s="9"/>
      <c r="O14647" s="9"/>
      <c r="P14647" s="9"/>
      <c r="R14647" s="9"/>
      <c r="U14647" s="9"/>
    </row>
    <row r="14648" spans="3:21">
      <c r="C14648" s="9"/>
      <c r="F14648" s="9"/>
      <c r="G14648" s="9"/>
      <c r="I14648" s="9"/>
      <c r="L14648" s="9"/>
      <c r="O14648" s="9"/>
      <c r="P14648" s="9"/>
      <c r="R14648" s="9"/>
      <c r="U14648" s="9"/>
    </row>
    <row r="14649" spans="3:21">
      <c r="C14649" s="9"/>
      <c r="F14649" s="9"/>
      <c r="G14649" s="9"/>
      <c r="I14649" s="9"/>
      <c r="L14649" s="9"/>
      <c r="O14649" s="9"/>
      <c r="P14649" s="9"/>
      <c r="R14649" s="9"/>
      <c r="U14649" s="9"/>
    </row>
    <row r="14650" spans="3:21">
      <c r="C14650" s="9"/>
      <c r="F14650" s="9"/>
      <c r="G14650" s="9"/>
      <c r="I14650" s="9"/>
      <c r="L14650" s="9"/>
      <c r="O14650" s="9"/>
      <c r="P14650" s="9"/>
      <c r="R14650" s="9"/>
      <c r="U14650" s="9"/>
    </row>
    <row r="14651" spans="3:21">
      <c r="C14651" s="9"/>
      <c r="F14651" s="9"/>
      <c r="G14651" s="9"/>
      <c r="I14651" s="9"/>
      <c r="L14651" s="9"/>
      <c r="O14651" s="9"/>
      <c r="P14651" s="9"/>
      <c r="R14651" s="9"/>
      <c r="U14651" s="9"/>
    </row>
    <row r="14652" spans="3:21">
      <c r="C14652" s="9"/>
      <c r="F14652" s="9"/>
      <c r="G14652" s="9"/>
      <c r="I14652" s="9"/>
      <c r="L14652" s="9"/>
      <c r="O14652" s="9"/>
      <c r="P14652" s="9"/>
      <c r="R14652" s="9"/>
      <c r="U14652" s="9"/>
    </row>
    <row r="14653" spans="3:21">
      <c r="C14653" s="9"/>
      <c r="F14653" s="9"/>
      <c r="G14653" s="9"/>
      <c r="I14653" s="9"/>
      <c r="L14653" s="9"/>
      <c r="O14653" s="9"/>
      <c r="P14653" s="9"/>
      <c r="R14653" s="9"/>
      <c r="U14653" s="9"/>
    </row>
    <row r="14654" spans="3:21">
      <c r="C14654" s="9"/>
      <c r="F14654" s="9"/>
      <c r="G14654" s="9"/>
      <c r="I14654" s="9"/>
      <c r="L14654" s="9"/>
      <c r="O14654" s="9"/>
      <c r="P14654" s="9"/>
      <c r="R14654" s="9"/>
      <c r="U14654" s="9"/>
    </row>
    <row r="14655" spans="3:21">
      <c r="C14655" s="9"/>
      <c r="F14655" s="9"/>
      <c r="G14655" s="9"/>
      <c r="I14655" s="9"/>
      <c r="L14655" s="9"/>
      <c r="O14655" s="9"/>
      <c r="P14655" s="9"/>
      <c r="R14655" s="9"/>
      <c r="U14655" s="9"/>
    </row>
    <row r="14656" spans="3:21">
      <c r="C14656" s="9"/>
      <c r="F14656" s="9"/>
      <c r="G14656" s="9"/>
      <c r="I14656" s="9"/>
      <c r="L14656" s="9"/>
      <c r="O14656" s="9"/>
      <c r="P14656" s="9"/>
      <c r="R14656" s="9"/>
      <c r="U14656" s="9"/>
    </row>
    <row r="14657" spans="3:21">
      <c r="C14657" s="9"/>
      <c r="F14657" s="9"/>
      <c r="G14657" s="9"/>
      <c r="I14657" s="9"/>
      <c r="L14657" s="9"/>
      <c r="O14657" s="9"/>
      <c r="P14657" s="9"/>
      <c r="R14657" s="9"/>
      <c r="U14657" s="9"/>
    </row>
    <row r="14658" spans="3:21">
      <c r="C14658" s="9"/>
      <c r="F14658" s="9"/>
      <c r="G14658" s="9"/>
      <c r="I14658" s="9"/>
      <c r="L14658" s="9"/>
      <c r="O14658" s="9"/>
      <c r="P14658" s="9"/>
      <c r="R14658" s="9"/>
      <c r="U14658" s="9"/>
    </row>
    <row r="14659" spans="3:21">
      <c r="C14659" s="9"/>
      <c r="F14659" s="9"/>
      <c r="G14659" s="9"/>
      <c r="I14659" s="9"/>
      <c r="L14659" s="9"/>
      <c r="O14659" s="9"/>
      <c r="P14659" s="9"/>
      <c r="R14659" s="9"/>
      <c r="U14659" s="9"/>
    </row>
    <row r="14660" spans="3:21">
      <c r="C14660" s="9"/>
      <c r="F14660" s="9"/>
      <c r="G14660" s="9"/>
      <c r="I14660" s="9"/>
      <c r="L14660" s="9"/>
      <c r="O14660" s="9"/>
      <c r="P14660" s="9"/>
      <c r="R14660" s="9"/>
      <c r="U14660" s="9"/>
    </row>
    <row r="14661" spans="3:21">
      <c r="C14661" s="9"/>
      <c r="F14661" s="9"/>
      <c r="G14661" s="9"/>
      <c r="I14661" s="9"/>
      <c r="L14661" s="9"/>
      <c r="O14661" s="9"/>
      <c r="P14661" s="9"/>
      <c r="R14661" s="9"/>
      <c r="U14661" s="9"/>
    </row>
    <row r="14662" spans="3:21">
      <c r="C14662" s="9"/>
      <c r="F14662" s="9"/>
      <c r="G14662" s="9"/>
      <c r="I14662" s="9"/>
      <c r="L14662" s="9"/>
      <c r="O14662" s="9"/>
      <c r="P14662" s="9"/>
      <c r="R14662" s="9"/>
      <c r="U14662" s="9"/>
    </row>
    <row r="14663" spans="3:21">
      <c r="C14663" s="9"/>
      <c r="F14663" s="9"/>
      <c r="G14663" s="9"/>
      <c r="I14663" s="9"/>
      <c r="L14663" s="9"/>
      <c r="O14663" s="9"/>
      <c r="P14663" s="9"/>
      <c r="R14663" s="9"/>
      <c r="U14663" s="9"/>
    </row>
    <row r="14664" spans="3:21">
      <c r="C14664" s="9"/>
      <c r="F14664" s="9"/>
      <c r="G14664" s="9"/>
      <c r="I14664" s="9"/>
      <c r="L14664" s="9"/>
      <c r="O14664" s="9"/>
      <c r="P14664" s="9"/>
      <c r="R14664" s="9"/>
      <c r="U14664" s="9"/>
    </row>
    <row r="14665" spans="3:21">
      <c r="C14665" s="9"/>
      <c r="F14665" s="9"/>
      <c r="G14665" s="9"/>
      <c r="I14665" s="9"/>
      <c r="L14665" s="9"/>
      <c r="O14665" s="9"/>
      <c r="P14665" s="9"/>
      <c r="R14665" s="9"/>
      <c r="U14665" s="9"/>
    </row>
    <row r="14666" spans="3:21">
      <c r="C14666" s="9"/>
      <c r="F14666" s="9"/>
      <c r="G14666" s="9"/>
      <c r="I14666" s="9"/>
      <c r="L14666" s="9"/>
      <c r="O14666" s="9"/>
      <c r="P14666" s="9"/>
      <c r="R14666" s="9"/>
      <c r="U14666" s="9"/>
    </row>
    <row r="14667" spans="3:21">
      <c r="C14667" s="9"/>
      <c r="F14667" s="9"/>
      <c r="G14667" s="9"/>
      <c r="I14667" s="9"/>
      <c r="L14667" s="9"/>
      <c r="O14667" s="9"/>
      <c r="P14667" s="9"/>
      <c r="R14667" s="9"/>
      <c r="U14667" s="9"/>
    </row>
    <row r="14668" spans="3:21">
      <c r="C14668" s="9"/>
      <c r="F14668" s="9"/>
      <c r="G14668" s="9"/>
      <c r="I14668" s="9"/>
      <c r="L14668" s="9"/>
      <c r="O14668" s="9"/>
      <c r="P14668" s="9"/>
      <c r="R14668" s="9"/>
      <c r="U14668" s="9"/>
    </row>
    <row r="14669" spans="3:21">
      <c r="C14669" s="9"/>
      <c r="F14669" s="9"/>
      <c r="G14669" s="9"/>
      <c r="I14669" s="9"/>
      <c r="L14669" s="9"/>
      <c r="O14669" s="9"/>
      <c r="P14669" s="9"/>
      <c r="R14669" s="9"/>
      <c r="U14669" s="9"/>
    </row>
    <row r="14670" spans="3:21">
      <c r="C14670" s="9"/>
      <c r="F14670" s="9"/>
      <c r="G14670" s="9"/>
      <c r="I14670" s="9"/>
      <c r="L14670" s="9"/>
      <c r="O14670" s="9"/>
      <c r="P14670" s="9"/>
      <c r="R14670" s="9"/>
      <c r="U14670" s="9"/>
    </row>
    <row r="14671" spans="3:21">
      <c r="C14671" s="9"/>
      <c r="F14671" s="9"/>
      <c r="G14671" s="9"/>
      <c r="I14671" s="9"/>
      <c r="L14671" s="9"/>
      <c r="O14671" s="9"/>
      <c r="P14671" s="9"/>
      <c r="R14671" s="9"/>
      <c r="U14671" s="9"/>
    </row>
    <row r="14672" spans="3:21">
      <c r="C14672" s="9"/>
      <c r="F14672" s="9"/>
      <c r="G14672" s="9"/>
      <c r="I14672" s="9"/>
      <c r="L14672" s="9"/>
      <c r="O14672" s="9"/>
      <c r="P14672" s="9"/>
      <c r="R14672" s="9"/>
      <c r="U14672" s="9"/>
    </row>
    <row r="14673" spans="3:21">
      <c r="C14673" s="9"/>
      <c r="F14673" s="9"/>
      <c r="G14673" s="9"/>
      <c r="I14673" s="9"/>
      <c r="L14673" s="9"/>
      <c r="O14673" s="9"/>
      <c r="P14673" s="9"/>
      <c r="R14673" s="9"/>
      <c r="U14673" s="9"/>
    </row>
    <row r="14674" spans="3:21">
      <c r="C14674" s="9"/>
      <c r="F14674" s="9"/>
      <c r="G14674" s="9"/>
      <c r="I14674" s="9"/>
      <c r="L14674" s="9"/>
      <c r="O14674" s="9"/>
      <c r="P14674" s="9"/>
      <c r="R14674" s="9"/>
      <c r="U14674" s="9"/>
    </row>
    <row r="14675" spans="3:21">
      <c r="C14675" s="9"/>
      <c r="F14675" s="9"/>
      <c r="G14675" s="9"/>
      <c r="I14675" s="9"/>
      <c r="L14675" s="9"/>
      <c r="O14675" s="9"/>
      <c r="P14675" s="9"/>
      <c r="R14675" s="9"/>
      <c r="U14675" s="9"/>
    </row>
    <row r="14676" spans="3:21">
      <c r="C14676" s="9"/>
      <c r="F14676" s="9"/>
      <c r="G14676" s="9"/>
      <c r="I14676" s="9"/>
      <c r="L14676" s="9"/>
      <c r="O14676" s="9"/>
      <c r="P14676" s="9"/>
      <c r="R14676" s="9"/>
      <c r="U14676" s="9"/>
    </row>
    <row r="14677" spans="3:21">
      <c r="C14677" s="9"/>
      <c r="F14677" s="9"/>
      <c r="G14677" s="9"/>
      <c r="I14677" s="9"/>
      <c r="L14677" s="9"/>
      <c r="O14677" s="9"/>
      <c r="P14677" s="9"/>
      <c r="R14677" s="9"/>
      <c r="U14677" s="9"/>
    </row>
    <row r="14678" spans="3:21">
      <c r="C14678" s="9"/>
      <c r="F14678" s="9"/>
      <c r="G14678" s="9"/>
      <c r="I14678" s="9"/>
      <c r="L14678" s="9"/>
      <c r="O14678" s="9"/>
      <c r="P14678" s="9"/>
      <c r="R14678" s="9"/>
      <c r="U14678" s="9"/>
    </row>
    <row r="14679" spans="3:21">
      <c r="C14679" s="9"/>
      <c r="F14679" s="9"/>
      <c r="G14679" s="9"/>
      <c r="I14679" s="9"/>
      <c r="L14679" s="9"/>
      <c r="O14679" s="9"/>
      <c r="P14679" s="9"/>
      <c r="R14679" s="9"/>
      <c r="U14679" s="9"/>
    </row>
    <row r="14680" spans="3:21">
      <c r="C14680" s="9"/>
      <c r="F14680" s="9"/>
      <c r="G14680" s="9"/>
      <c r="I14680" s="9"/>
      <c r="L14680" s="9"/>
      <c r="O14680" s="9"/>
      <c r="P14680" s="9"/>
      <c r="R14680" s="9"/>
      <c r="U14680" s="9"/>
    </row>
    <row r="14681" spans="3:21">
      <c r="C14681" s="9"/>
      <c r="F14681" s="9"/>
      <c r="G14681" s="9"/>
      <c r="I14681" s="9"/>
      <c r="L14681" s="9"/>
      <c r="O14681" s="9"/>
      <c r="P14681" s="9"/>
      <c r="R14681" s="9"/>
      <c r="U14681" s="9"/>
    </row>
    <row r="14682" spans="3:21">
      <c r="C14682" s="9"/>
      <c r="F14682" s="9"/>
      <c r="G14682" s="9"/>
      <c r="I14682" s="9"/>
      <c r="L14682" s="9"/>
      <c r="O14682" s="9"/>
      <c r="P14682" s="9"/>
      <c r="R14682" s="9"/>
      <c r="U14682" s="9"/>
    </row>
    <row r="14683" spans="3:21">
      <c r="C14683" s="9"/>
      <c r="F14683" s="9"/>
      <c r="G14683" s="9"/>
      <c r="I14683" s="9"/>
      <c r="L14683" s="9"/>
      <c r="O14683" s="9"/>
      <c r="P14683" s="9"/>
      <c r="R14683" s="9"/>
      <c r="U14683" s="9"/>
    </row>
    <row r="14684" spans="3:21">
      <c r="C14684" s="9"/>
      <c r="F14684" s="9"/>
      <c r="G14684" s="9"/>
      <c r="I14684" s="9"/>
      <c r="L14684" s="9"/>
      <c r="O14684" s="9"/>
      <c r="P14684" s="9"/>
      <c r="R14684" s="9"/>
      <c r="U14684" s="9"/>
    </row>
    <row r="14685" spans="3:21">
      <c r="C14685" s="9"/>
      <c r="F14685" s="9"/>
      <c r="G14685" s="9"/>
      <c r="I14685" s="9"/>
      <c r="L14685" s="9"/>
      <c r="O14685" s="9"/>
      <c r="P14685" s="9"/>
      <c r="R14685" s="9"/>
      <c r="U14685" s="9"/>
    </row>
    <row r="14686" spans="3:21">
      <c r="C14686" s="9"/>
      <c r="F14686" s="9"/>
      <c r="G14686" s="9"/>
      <c r="I14686" s="9"/>
      <c r="L14686" s="9"/>
      <c r="O14686" s="9"/>
      <c r="P14686" s="9"/>
      <c r="R14686" s="9"/>
      <c r="U14686" s="9"/>
    </row>
    <row r="14687" spans="3:21">
      <c r="C14687" s="9"/>
      <c r="F14687" s="9"/>
      <c r="G14687" s="9"/>
      <c r="I14687" s="9"/>
      <c r="L14687" s="9"/>
      <c r="O14687" s="9"/>
      <c r="P14687" s="9"/>
      <c r="R14687" s="9"/>
      <c r="U14687" s="9"/>
    </row>
    <row r="14688" spans="3:21">
      <c r="C14688" s="9"/>
      <c r="F14688" s="9"/>
      <c r="G14688" s="9"/>
      <c r="I14688" s="9"/>
      <c r="L14688" s="9"/>
      <c r="O14688" s="9"/>
      <c r="P14688" s="9"/>
      <c r="R14688" s="9"/>
      <c r="U14688" s="9"/>
    </row>
    <row r="14689" spans="3:21">
      <c r="C14689" s="9"/>
      <c r="F14689" s="9"/>
      <c r="G14689" s="9"/>
      <c r="I14689" s="9"/>
      <c r="L14689" s="9"/>
      <c r="O14689" s="9"/>
      <c r="P14689" s="9"/>
      <c r="R14689" s="9"/>
      <c r="U14689" s="9"/>
    </row>
    <row r="14690" spans="3:21">
      <c r="C14690" s="9"/>
      <c r="F14690" s="9"/>
      <c r="G14690" s="9"/>
      <c r="I14690" s="9"/>
      <c r="L14690" s="9"/>
      <c r="O14690" s="9"/>
      <c r="P14690" s="9"/>
      <c r="R14690" s="9"/>
      <c r="U14690" s="9"/>
    </row>
    <row r="14691" spans="3:21">
      <c r="C14691" s="9"/>
      <c r="F14691" s="9"/>
      <c r="G14691" s="9"/>
      <c r="I14691" s="9"/>
      <c r="L14691" s="9"/>
      <c r="O14691" s="9"/>
      <c r="P14691" s="9"/>
      <c r="R14691" s="9"/>
      <c r="U14691" s="9"/>
    </row>
    <row r="14692" spans="3:21">
      <c r="C14692" s="9"/>
      <c r="F14692" s="9"/>
      <c r="G14692" s="9"/>
      <c r="I14692" s="9"/>
      <c r="L14692" s="9"/>
      <c r="O14692" s="9"/>
      <c r="P14692" s="9"/>
      <c r="R14692" s="9"/>
      <c r="U14692" s="9"/>
    </row>
    <row r="14693" spans="3:21">
      <c r="C14693" s="9"/>
      <c r="F14693" s="9"/>
      <c r="G14693" s="9"/>
      <c r="I14693" s="9"/>
      <c r="L14693" s="9"/>
      <c r="O14693" s="9"/>
      <c r="P14693" s="9"/>
      <c r="R14693" s="9"/>
      <c r="U14693" s="9"/>
    </row>
    <row r="14694" spans="3:21">
      <c r="C14694" s="9"/>
      <c r="F14694" s="9"/>
      <c r="G14694" s="9"/>
      <c r="I14694" s="9"/>
      <c r="L14694" s="9"/>
      <c r="O14694" s="9"/>
      <c r="P14694" s="9"/>
      <c r="R14694" s="9"/>
      <c r="U14694" s="9"/>
    </row>
    <row r="14695" spans="3:21">
      <c r="C14695" s="9"/>
      <c r="F14695" s="9"/>
      <c r="G14695" s="9"/>
      <c r="I14695" s="9"/>
      <c r="L14695" s="9"/>
      <c r="O14695" s="9"/>
      <c r="P14695" s="9"/>
      <c r="R14695" s="9"/>
      <c r="U14695" s="9"/>
    </row>
    <row r="14696" spans="3:21">
      <c r="C14696" s="9"/>
      <c r="F14696" s="9"/>
      <c r="G14696" s="9"/>
      <c r="I14696" s="9"/>
      <c r="L14696" s="9"/>
      <c r="O14696" s="9"/>
      <c r="P14696" s="9"/>
      <c r="R14696" s="9"/>
      <c r="U14696" s="9"/>
    </row>
    <row r="14697" spans="3:21">
      <c r="C14697" s="9"/>
      <c r="F14697" s="9"/>
      <c r="G14697" s="9"/>
      <c r="I14697" s="9"/>
      <c r="L14697" s="9"/>
      <c r="O14697" s="9"/>
      <c r="P14697" s="9"/>
      <c r="R14697" s="9"/>
      <c r="U14697" s="9"/>
    </row>
    <row r="14698" spans="3:21">
      <c r="C14698" s="9"/>
      <c r="F14698" s="9"/>
      <c r="G14698" s="9"/>
      <c r="I14698" s="9"/>
      <c r="L14698" s="9"/>
      <c r="O14698" s="9"/>
      <c r="P14698" s="9"/>
      <c r="R14698" s="9"/>
      <c r="U14698" s="9"/>
    </row>
    <row r="14699" spans="3:21">
      <c r="C14699" s="9"/>
      <c r="F14699" s="9"/>
      <c r="G14699" s="9"/>
      <c r="I14699" s="9"/>
      <c r="L14699" s="9"/>
      <c r="O14699" s="9"/>
      <c r="P14699" s="9"/>
      <c r="R14699" s="9"/>
      <c r="U14699" s="9"/>
    </row>
    <row r="14700" spans="3:21">
      <c r="C14700" s="9"/>
      <c r="F14700" s="9"/>
      <c r="G14700" s="9"/>
      <c r="I14700" s="9"/>
      <c r="L14700" s="9"/>
      <c r="O14700" s="9"/>
      <c r="P14700" s="9"/>
      <c r="R14700" s="9"/>
      <c r="U14700" s="9"/>
    </row>
    <row r="14701" spans="3:21">
      <c r="C14701" s="9"/>
      <c r="F14701" s="9"/>
      <c r="G14701" s="9"/>
      <c r="I14701" s="9"/>
      <c r="L14701" s="9"/>
      <c r="O14701" s="9"/>
      <c r="P14701" s="9"/>
      <c r="R14701" s="9"/>
      <c r="U14701" s="9"/>
    </row>
    <row r="14702" spans="3:21">
      <c r="C14702" s="9"/>
      <c r="F14702" s="9"/>
      <c r="G14702" s="9"/>
      <c r="I14702" s="9"/>
      <c r="L14702" s="9"/>
      <c r="O14702" s="9"/>
      <c r="P14702" s="9"/>
      <c r="R14702" s="9"/>
      <c r="U14702" s="9"/>
    </row>
    <row r="14703" spans="3:21">
      <c r="C14703" s="9"/>
      <c r="F14703" s="9"/>
      <c r="G14703" s="9"/>
      <c r="I14703" s="9"/>
      <c r="L14703" s="9"/>
      <c r="O14703" s="9"/>
      <c r="P14703" s="9"/>
      <c r="R14703" s="9"/>
      <c r="U14703" s="9"/>
    </row>
    <row r="14704" spans="3:21">
      <c r="C14704" s="9"/>
      <c r="F14704" s="9"/>
      <c r="G14704" s="9"/>
      <c r="I14704" s="9"/>
      <c r="L14704" s="9"/>
      <c r="O14704" s="9"/>
      <c r="P14704" s="9"/>
      <c r="R14704" s="9"/>
      <c r="U14704" s="9"/>
    </row>
    <row r="14705" spans="3:21">
      <c r="C14705" s="9"/>
      <c r="F14705" s="9"/>
      <c r="G14705" s="9"/>
      <c r="I14705" s="9"/>
      <c r="L14705" s="9"/>
      <c r="O14705" s="9"/>
      <c r="P14705" s="9"/>
      <c r="R14705" s="9"/>
      <c r="U14705" s="9"/>
    </row>
    <row r="14706" spans="3:21">
      <c r="C14706" s="9"/>
      <c r="F14706" s="9"/>
      <c r="G14706" s="9"/>
      <c r="I14706" s="9"/>
      <c r="L14706" s="9"/>
      <c r="O14706" s="9"/>
      <c r="P14706" s="9"/>
      <c r="R14706" s="9"/>
      <c r="U14706" s="9"/>
    </row>
    <row r="14707" spans="3:21">
      <c r="C14707" s="9"/>
      <c r="F14707" s="9"/>
      <c r="G14707" s="9"/>
      <c r="I14707" s="9"/>
      <c r="L14707" s="9"/>
      <c r="O14707" s="9"/>
      <c r="P14707" s="9"/>
      <c r="R14707" s="9"/>
      <c r="U14707" s="9"/>
    </row>
    <row r="14708" spans="3:21">
      <c r="C14708" s="9"/>
      <c r="F14708" s="9"/>
      <c r="G14708" s="9"/>
      <c r="I14708" s="9"/>
      <c r="L14708" s="9"/>
      <c r="O14708" s="9"/>
      <c r="P14708" s="9"/>
      <c r="R14708" s="9"/>
      <c r="U14708" s="9"/>
    </row>
    <row r="14709" spans="3:21">
      <c r="C14709" s="9"/>
      <c r="F14709" s="9"/>
      <c r="G14709" s="9"/>
      <c r="I14709" s="9"/>
      <c r="L14709" s="9"/>
      <c r="O14709" s="9"/>
      <c r="P14709" s="9"/>
      <c r="R14709" s="9"/>
      <c r="U14709" s="9"/>
    </row>
    <row r="14710" spans="3:21">
      <c r="C14710" s="9"/>
      <c r="F14710" s="9"/>
      <c r="G14710" s="9"/>
      <c r="I14710" s="9"/>
      <c r="L14710" s="9"/>
      <c r="O14710" s="9"/>
      <c r="P14710" s="9"/>
      <c r="R14710" s="9"/>
      <c r="U14710" s="9"/>
    </row>
    <row r="14711" spans="3:21">
      <c r="C14711" s="9"/>
      <c r="F14711" s="9"/>
      <c r="G14711" s="9"/>
      <c r="I14711" s="9"/>
      <c r="L14711" s="9"/>
      <c r="O14711" s="9"/>
      <c r="P14711" s="9"/>
      <c r="R14711" s="9"/>
      <c r="U14711" s="9"/>
    </row>
    <row r="14712" spans="3:21">
      <c r="C14712" s="9"/>
      <c r="F14712" s="9"/>
      <c r="G14712" s="9"/>
      <c r="I14712" s="9"/>
      <c r="L14712" s="9"/>
      <c r="O14712" s="9"/>
      <c r="P14712" s="9"/>
      <c r="R14712" s="9"/>
      <c r="U14712" s="9"/>
    </row>
    <row r="14713" spans="3:21">
      <c r="C14713" s="9"/>
      <c r="F14713" s="9"/>
      <c r="G14713" s="9"/>
      <c r="I14713" s="9"/>
      <c r="L14713" s="9"/>
      <c r="O14713" s="9"/>
      <c r="P14713" s="9"/>
      <c r="R14713" s="9"/>
      <c r="U14713" s="9"/>
    </row>
    <row r="14714" spans="3:21">
      <c r="C14714" s="9"/>
      <c r="F14714" s="9"/>
      <c r="G14714" s="9"/>
      <c r="I14714" s="9"/>
      <c r="L14714" s="9"/>
      <c r="O14714" s="9"/>
      <c r="P14714" s="9"/>
      <c r="R14714" s="9"/>
      <c r="U14714" s="9"/>
    </row>
    <row r="14715" spans="3:21">
      <c r="C14715" s="9"/>
      <c r="F14715" s="9"/>
      <c r="G14715" s="9"/>
      <c r="I14715" s="9"/>
      <c r="L14715" s="9"/>
      <c r="O14715" s="9"/>
      <c r="P14715" s="9"/>
      <c r="R14715" s="9"/>
      <c r="U14715" s="9"/>
    </row>
    <row r="14716" spans="3:21">
      <c r="C14716" s="9"/>
      <c r="F14716" s="9"/>
      <c r="G14716" s="9"/>
      <c r="I14716" s="9"/>
      <c r="L14716" s="9"/>
      <c r="O14716" s="9"/>
      <c r="P14716" s="9"/>
      <c r="R14716" s="9"/>
      <c r="U14716" s="9"/>
    </row>
    <row r="14717" spans="3:21">
      <c r="C14717" s="9"/>
      <c r="F14717" s="9"/>
      <c r="G14717" s="9"/>
      <c r="I14717" s="9"/>
      <c r="L14717" s="9"/>
      <c r="O14717" s="9"/>
      <c r="P14717" s="9"/>
      <c r="R14717" s="9"/>
      <c r="U14717" s="9"/>
    </row>
    <row r="14718" spans="3:21">
      <c r="C14718" s="9"/>
      <c r="F14718" s="9"/>
      <c r="G14718" s="9"/>
      <c r="I14718" s="9"/>
      <c r="L14718" s="9"/>
      <c r="O14718" s="9"/>
      <c r="P14718" s="9"/>
      <c r="R14718" s="9"/>
      <c r="U14718" s="9"/>
    </row>
    <row r="14719" spans="3:21">
      <c r="C14719" s="9"/>
      <c r="F14719" s="9"/>
      <c r="G14719" s="9"/>
      <c r="I14719" s="9"/>
      <c r="L14719" s="9"/>
      <c r="O14719" s="9"/>
      <c r="P14719" s="9"/>
      <c r="R14719" s="9"/>
      <c r="U14719" s="9"/>
    </row>
    <row r="14720" spans="3:21">
      <c r="C14720" s="9"/>
      <c r="F14720" s="9"/>
      <c r="G14720" s="9"/>
      <c r="I14720" s="9"/>
      <c r="L14720" s="9"/>
      <c r="O14720" s="9"/>
      <c r="P14720" s="9"/>
      <c r="R14720" s="9"/>
      <c r="U14720" s="9"/>
    </row>
    <row r="14721" spans="3:21">
      <c r="C14721" s="9"/>
      <c r="F14721" s="9"/>
      <c r="G14721" s="9"/>
      <c r="I14721" s="9"/>
      <c r="L14721" s="9"/>
      <c r="O14721" s="9"/>
      <c r="P14721" s="9"/>
      <c r="R14721" s="9"/>
      <c r="U14721" s="9"/>
    </row>
    <row r="14722" spans="3:21">
      <c r="C14722" s="9"/>
      <c r="F14722" s="9"/>
      <c r="G14722" s="9"/>
      <c r="I14722" s="9"/>
      <c r="L14722" s="9"/>
      <c r="O14722" s="9"/>
      <c r="P14722" s="9"/>
      <c r="R14722" s="9"/>
      <c r="U14722" s="9"/>
    </row>
    <row r="14723" spans="3:21">
      <c r="C14723" s="9"/>
      <c r="F14723" s="9"/>
      <c r="G14723" s="9"/>
      <c r="I14723" s="9"/>
      <c r="L14723" s="9"/>
      <c r="O14723" s="9"/>
      <c r="P14723" s="9"/>
      <c r="R14723" s="9"/>
      <c r="U14723" s="9"/>
    </row>
    <row r="14724" spans="3:21">
      <c r="C14724" s="9"/>
      <c r="F14724" s="9"/>
      <c r="G14724" s="9"/>
      <c r="I14724" s="9"/>
      <c r="L14724" s="9"/>
      <c r="O14724" s="9"/>
      <c r="P14724" s="9"/>
      <c r="R14724" s="9"/>
      <c r="U14724" s="9"/>
    </row>
    <row r="14725" spans="3:21">
      <c r="C14725" s="9"/>
      <c r="F14725" s="9"/>
      <c r="G14725" s="9"/>
      <c r="I14725" s="9"/>
      <c r="L14725" s="9"/>
      <c r="O14725" s="9"/>
      <c r="P14725" s="9"/>
      <c r="R14725" s="9"/>
      <c r="U14725" s="9"/>
    </row>
    <row r="14726" spans="3:21">
      <c r="C14726" s="9"/>
      <c r="F14726" s="9"/>
      <c r="G14726" s="9"/>
      <c r="I14726" s="9"/>
      <c r="L14726" s="9"/>
      <c r="O14726" s="9"/>
      <c r="P14726" s="9"/>
      <c r="R14726" s="9"/>
      <c r="U14726" s="9"/>
    </row>
    <row r="14727" spans="3:21">
      <c r="C14727" s="9"/>
      <c r="F14727" s="9"/>
      <c r="G14727" s="9"/>
      <c r="I14727" s="9"/>
      <c r="L14727" s="9"/>
      <c r="O14727" s="9"/>
      <c r="P14727" s="9"/>
      <c r="R14727" s="9"/>
      <c r="U14727" s="9"/>
    </row>
    <row r="14728" spans="3:21">
      <c r="C14728" s="9"/>
      <c r="F14728" s="9"/>
      <c r="G14728" s="9"/>
      <c r="I14728" s="9"/>
      <c r="L14728" s="9"/>
      <c r="O14728" s="9"/>
      <c r="P14728" s="9"/>
      <c r="R14728" s="9"/>
      <c r="U14728" s="9"/>
    </row>
    <row r="14729" spans="3:21">
      <c r="C14729" s="9"/>
      <c r="F14729" s="9"/>
      <c r="G14729" s="9"/>
      <c r="I14729" s="9"/>
      <c r="L14729" s="9"/>
      <c r="O14729" s="9"/>
      <c r="P14729" s="9"/>
      <c r="R14729" s="9"/>
      <c r="U14729" s="9"/>
    </row>
    <row r="14730" spans="3:21">
      <c r="C14730" s="9"/>
      <c r="F14730" s="9"/>
      <c r="G14730" s="9"/>
      <c r="I14730" s="9"/>
      <c r="L14730" s="9"/>
      <c r="O14730" s="9"/>
      <c r="P14730" s="9"/>
      <c r="R14730" s="9"/>
      <c r="U14730" s="9"/>
    </row>
    <row r="14731" spans="3:21">
      <c r="C14731" s="9"/>
      <c r="F14731" s="9"/>
      <c r="G14731" s="9"/>
      <c r="I14731" s="9"/>
      <c r="L14731" s="9"/>
      <c r="O14731" s="9"/>
      <c r="P14731" s="9"/>
      <c r="R14731" s="9"/>
      <c r="U14731" s="9"/>
    </row>
    <row r="14732" spans="3:21">
      <c r="C14732" s="9"/>
      <c r="F14732" s="9"/>
      <c r="G14732" s="9"/>
      <c r="I14732" s="9"/>
      <c r="L14732" s="9"/>
      <c r="O14732" s="9"/>
      <c r="P14732" s="9"/>
      <c r="R14732" s="9"/>
      <c r="U14732" s="9"/>
    </row>
    <row r="14733" spans="3:21">
      <c r="C14733" s="9"/>
      <c r="F14733" s="9"/>
      <c r="G14733" s="9"/>
      <c r="I14733" s="9"/>
      <c r="L14733" s="9"/>
      <c r="O14733" s="9"/>
      <c r="P14733" s="9"/>
      <c r="R14733" s="9"/>
      <c r="U14733" s="9"/>
    </row>
    <row r="14734" spans="3:21">
      <c r="C14734" s="9"/>
      <c r="F14734" s="9"/>
      <c r="G14734" s="9"/>
      <c r="I14734" s="9"/>
      <c r="L14734" s="9"/>
      <c r="O14734" s="9"/>
      <c r="P14734" s="9"/>
      <c r="R14734" s="9"/>
      <c r="U14734" s="9"/>
    </row>
    <row r="14735" spans="3:21">
      <c r="C14735" s="9"/>
      <c r="F14735" s="9"/>
      <c r="G14735" s="9"/>
      <c r="I14735" s="9"/>
      <c r="L14735" s="9"/>
      <c r="O14735" s="9"/>
      <c r="P14735" s="9"/>
      <c r="R14735" s="9"/>
      <c r="U14735" s="9"/>
    </row>
    <row r="14736" spans="3:21">
      <c r="C14736" s="9"/>
      <c r="F14736" s="9"/>
      <c r="G14736" s="9"/>
      <c r="I14736" s="9"/>
      <c r="L14736" s="9"/>
      <c r="O14736" s="9"/>
      <c r="P14736" s="9"/>
      <c r="R14736" s="9"/>
      <c r="U14736" s="9"/>
    </row>
    <row r="14737" spans="3:21">
      <c r="C14737" s="9"/>
      <c r="F14737" s="9"/>
      <c r="G14737" s="9"/>
      <c r="I14737" s="9"/>
      <c r="L14737" s="9"/>
      <c r="O14737" s="9"/>
      <c r="P14737" s="9"/>
      <c r="R14737" s="9"/>
      <c r="U14737" s="9"/>
    </row>
    <row r="14738" spans="3:21">
      <c r="C14738" s="9"/>
      <c r="F14738" s="9"/>
      <c r="G14738" s="9"/>
      <c r="I14738" s="9"/>
      <c r="L14738" s="9"/>
      <c r="O14738" s="9"/>
      <c r="P14738" s="9"/>
      <c r="R14738" s="9"/>
      <c r="U14738" s="9"/>
    </row>
    <row r="14739" spans="3:21">
      <c r="C14739" s="9"/>
      <c r="F14739" s="9"/>
      <c r="G14739" s="9"/>
      <c r="I14739" s="9"/>
      <c r="L14739" s="9"/>
      <c r="O14739" s="9"/>
      <c r="P14739" s="9"/>
      <c r="R14739" s="9"/>
      <c r="U14739" s="9"/>
    </row>
    <row r="14740" spans="3:21">
      <c r="C14740" s="9"/>
      <c r="F14740" s="9"/>
      <c r="G14740" s="9"/>
      <c r="I14740" s="9"/>
      <c r="L14740" s="9"/>
      <c r="O14740" s="9"/>
      <c r="P14740" s="9"/>
      <c r="R14740" s="9"/>
      <c r="U14740" s="9"/>
    </row>
    <row r="14741" spans="3:21">
      <c r="C14741" s="9"/>
      <c r="F14741" s="9"/>
      <c r="G14741" s="9"/>
      <c r="I14741" s="9"/>
      <c r="L14741" s="9"/>
      <c r="O14741" s="9"/>
      <c r="P14741" s="9"/>
      <c r="R14741" s="9"/>
      <c r="U14741" s="9"/>
    </row>
    <row r="14742" spans="3:21">
      <c r="C14742" s="9"/>
      <c r="F14742" s="9"/>
      <c r="G14742" s="9"/>
      <c r="I14742" s="9"/>
      <c r="L14742" s="9"/>
      <c r="O14742" s="9"/>
      <c r="P14742" s="9"/>
      <c r="R14742" s="9"/>
      <c r="U14742" s="9"/>
    </row>
    <row r="14743" spans="3:21">
      <c r="C14743" s="9"/>
      <c r="F14743" s="9"/>
      <c r="G14743" s="9"/>
      <c r="I14743" s="9"/>
      <c r="L14743" s="9"/>
      <c r="O14743" s="9"/>
      <c r="P14743" s="9"/>
      <c r="R14743" s="9"/>
      <c r="U14743" s="9"/>
    </row>
    <row r="14744" spans="3:21">
      <c r="C14744" s="9"/>
      <c r="F14744" s="9"/>
      <c r="G14744" s="9"/>
      <c r="I14744" s="9"/>
      <c r="L14744" s="9"/>
      <c r="O14744" s="9"/>
      <c r="P14744" s="9"/>
      <c r="R14744" s="9"/>
      <c r="U14744" s="9"/>
    </row>
    <row r="14745" spans="3:21">
      <c r="C14745" s="9"/>
      <c r="F14745" s="9"/>
      <c r="G14745" s="9"/>
      <c r="I14745" s="9"/>
      <c r="L14745" s="9"/>
      <c r="O14745" s="9"/>
      <c r="P14745" s="9"/>
      <c r="R14745" s="9"/>
      <c r="U14745" s="9"/>
    </row>
    <row r="14746" spans="3:21">
      <c r="C14746" s="9"/>
      <c r="F14746" s="9"/>
      <c r="G14746" s="9"/>
      <c r="I14746" s="9"/>
      <c r="L14746" s="9"/>
      <c r="O14746" s="9"/>
      <c r="P14746" s="9"/>
      <c r="R14746" s="9"/>
      <c r="U14746" s="9"/>
    </row>
    <row r="14747" spans="3:21">
      <c r="C14747" s="9"/>
      <c r="F14747" s="9"/>
      <c r="G14747" s="9"/>
      <c r="I14747" s="9"/>
      <c r="L14747" s="9"/>
      <c r="O14747" s="9"/>
      <c r="P14747" s="9"/>
      <c r="R14747" s="9"/>
      <c r="U14747" s="9"/>
    </row>
    <row r="14748" spans="3:21">
      <c r="C14748" s="9"/>
      <c r="F14748" s="9"/>
      <c r="G14748" s="9"/>
      <c r="I14748" s="9"/>
      <c r="L14748" s="9"/>
      <c r="O14748" s="9"/>
      <c r="P14748" s="9"/>
      <c r="R14748" s="9"/>
      <c r="U14748" s="9"/>
    </row>
    <row r="14749" spans="3:21">
      <c r="C14749" s="9"/>
      <c r="F14749" s="9"/>
      <c r="G14749" s="9"/>
      <c r="I14749" s="9"/>
      <c r="L14749" s="9"/>
      <c r="O14749" s="9"/>
      <c r="P14749" s="9"/>
      <c r="R14749" s="9"/>
      <c r="U14749" s="9"/>
    </row>
    <row r="14750" spans="3:21">
      <c r="C14750" s="9"/>
      <c r="F14750" s="9"/>
      <c r="G14750" s="9"/>
      <c r="I14750" s="9"/>
      <c r="L14750" s="9"/>
      <c r="O14750" s="9"/>
      <c r="P14750" s="9"/>
      <c r="R14750" s="9"/>
      <c r="U14750" s="9"/>
    </row>
    <row r="14751" spans="3:21">
      <c r="C14751" s="9"/>
      <c r="F14751" s="9"/>
      <c r="G14751" s="9"/>
      <c r="I14751" s="9"/>
      <c r="L14751" s="9"/>
      <c r="O14751" s="9"/>
      <c r="P14751" s="9"/>
      <c r="R14751" s="9"/>
      <c r="U14751" s="9"/>
    </row>
    <row r="14752" spans="3:21">
      <c r="C14752" s="9"/>
      <c r="F14752" s="9"/>
      <c r="G14752" s="9"/>
      <c r="I14752" s="9"/>
      <c r="L14752" s="9"/>
      <c r="O14752" s="9"/>
      <c r="P14752" s="9"/>
      <c r="R14752" s="9"/>
      <c r="U14752" s="9"/>
    </row>
    <row r="14753" spans="3:21">
      <c r="C14753" s="9"/>
      <c r="F14753" s="9"/>
      <c r="G14753" s="9"/>
      <c r="I14753" s="9"/>
      <c r="L14753" s="9"/>
      <c r="O14753" s="9"/>
      <c r="P14753" s="9"/>
      <c r="R14753" s="9"/>
      <c r="U14753" s="9"/>
    </row>
    <row r="14754" spans="3:21">
      <c r="C14754" s="9"/>
      <c r="F14754" s="9"/>
      <c r="G14754" s="9"/>
      <c r="I14754" s="9"/>
      <c r="L14754" s="9"/>
      <c r="O14754" s="9"/>
      <c r="P14754" s="9"/>
      <c r="R14754" s="9"/>
      <c r="U14754" s="9"/>
    </row>
    <row r="14755" spans="3:21">
      <c r="C14755" s="9"/>
      <c r="F14755" s="9"/>
      <c r="G14755" s="9"/>
      <c r="I14755" s="9"/>
      <c r="L14755" s="9"/>
      <c r="O14755" s="9"/>
      <c r="P14755" s="9"/>
      <c r="R14755" s="9"/>
      <c r="U14755" s="9"/>
    </row>
    <row r="14756" spans="3:21">
      <c r="C14756" s="9"/>
      <c r="F14756" s="9"/>
      <c r="G14756" s="9"/>
      <c r="I14756" s="9"/>
      <c r="L14756" s="9"/>
      <c r="O14756" s="9"/>
      <c r="P14756" s="9"/>
      <c r="R14756" s="9"/>
      <c r="U14756" s="9"/>
    </row>
    <row r="14757" spans="3:21">
      <c r="C14757" s="9"/>
      <c r="F14757" s="9"/>
      <c r="G14757" s="9"/>
      <c r="I14757" s="9"/>
      <c r="L14757" s="9"/>
      <c r="O14757" s="9"/>
      <c r="P14757" s="9"/>
      <c r="R14757" s="9"/>
      <c r="U14757" s="9"/>
    </row>
    <row r="14758" spans="3:21">
      <c r="C14758" s="9"/>
      <c r="F14758" s="9"/>
      <c r="G14758" s="9"/>
      <c r="I14758" s="9"/>
      <c r="L14758" s="9"/>
      <c r="O14758" s="9"/>
      <c r="P14758" s="9"/>
      <c r="R14758" s="9"/>
      <c r="U14758" s="9"/>
    </row>
    <row r="14759" spans="3:21">
      <c r="C14759" s="9"/>
      <c r="F14759" s="9"/>
      <c r="G14759" s="9"/>
      <c r="I14759" s="9"/>
      <c r="L14759" s="9"/>
      <c r="O14759" s="9"/>
      <c r="P14759" s="9"/>
      <c r="R14759" s="9"/>
      <c r="U14759" s="9"/>
    </row>
    <row r="14760" spans="3:21">
      <c r="C14760" s="9"/>
      <c r="F14760" s="9"/>
      <c r="G14760" s="9"/>
      <c r="I14760" s="9"/>
      <c r="L14760" s="9"/>
      <c r="O14760" s="9"/>
      <c r="P14760" s="9"/>
      <c r="R14760" s="9"/>
      <c r="U14760" s="9"/>
    </row>
    <row r="14761" spans="3:21">
      <c r="C14761" s="9"/>
      <c r="F14761" s="9"/>
      <c r="G14761" s="9"/>
      <c r="I14761" s="9"/>
      <c r="L14761" s="9"/>
      <c r="O14761" s="9"/>
      <c r="P14761" s="9"/>
      <c r="R14761" s="9"/>
      <c r="U14761" s="9"/>
    </row>
    <row r="14762" spans="3:21">
      <c r="C14762" s="9"/>
      <c r="F14762" s="9"/>
      <c r="G14762" s="9"/>
      <c r="I14762" s="9"/>
      <c r="L14762" s="9"/>
      <c r="O14762" s="9"/>
      <c r="P14762" s="9"/>
      <c r="R14762" s="9"/>
      <c r="U14762" s="9"/>
    </row>
    <row r="14763" spans="3:21">
      <c r="C14763" s="9"/>
      <c r="F14763" s="9"/>
      <c r="G14763" s="9"/>
      <c r="I14763" s="9"/>
      <c r="L14763" s="9"/>
      <c r="O14763" s="9"/>
      <c r="P14763" s="9"/>
      <c r="R14763" s="9"/>
      <c r="U14763" s="9"/>
    </row>
    <row r="14764" spans="3:21">
      <c r="C14764" s="9"/>
      <c r="F14764" s="9"/>
      <c r="G14764" s="9"/>
      <c r="I14764" s="9"/>
      <c r="L14764" s="9"/>
      <c r="O14764" s="9"/>
      <c r="P14764" s="9"/>
      <c r="R14764" s="9"/>
      <c r="U14764" s="9"/>
    </row>
    <row r="14765" spans="3:21">
      <c r="C14765" s="9"/>
      <c r="F14765" s="9"/>
      <c r="G14765" s="9"/>
      <c r="I14765" s="9"/>
      <c r="L14765" s="9"/>
      <c r="O14765" s="9"/>
      <c r="P14765" s="9"/>
      <c r="R14765" s="9"/>
      <c r="U14765" s="9"/>
    </row>
    <row r="14766" spans="3:21">
      <c r="C14766" s="9"/>
      <c r="F14766" s="9"/>
      <c r="G14766" s="9"/>
      <c r="I14766" s="9"/>
      <c r="L14766" s="9"/>
      <c r="O14766" s="9"/>
      <c r="P14766" s="9"/>
      <c r="R14766" s="9"/>
      <c r="U14766" s="9"/>
    </row>
    <row r="14767" spans="3:21">
      <c r="C14767" s="9"/>
      <c r="F14767" s="9"/>
      <c r="G14767" s="9"/>
      <c r="I14767" s="9"/>
      <c r="L14767" s="9"/>
      <c r="O14767" s="9"/>
      <c r="P14767" s="9"/>
      <c r="R14767" s="9"/>
      <c r="U14767" s="9"/>
    </row>
    <row r="14768" spans="3:21">
      <c r="C14768" s="9"/>
      <c r="F14768" s="9"/>
      <c r="G14768" s="9"/>
      <c r="I14768" s="9"/>
      <c r="L14768" s="9"/>
      <c r="O14768" s="9"/>
      <c r="P14768" s="9"/>
      <c r="R14768" s="9"/>
      <c r="U14768" s="9"/>
    </row>
    <row r="14769" spans="3:21">
      <c r="C14769" s="9"/>
      <c r="F14769" s="9"/>
      <c r="G14769" s="9"/>
      <c r="I14769" s="9"/>
      <c r="L14769" s="9"/>
      <c r="O14769" s="9"/>
      <c r="P14769" s="9"/>
      <c r="R14769" s="9"/>
      <c r="U14769" s="9"/>
    </row>
    <row r="14770" spans="3:21">
      <c r="C14770" s="9"/>
      <c r="F14770" s="9"/>
      <c r="G14770" s="9"/>
      <c r="I14770" s="9"/>
      <c r="L14770" s="9"/>
      <c r="O14770" s="9"/>
      <c r="P14770" s="9"/>
      <c r="R14770" s="9"/>
      <c r="U14770" s="9"/>
    </row>
    <row r="14771" spans="3:21">
      <c r="C14771" s="9"/>
      <c r="F14771" s="9"/>
      <c r="G14771" s="9"/>
      <c r="I14771" s="9"/>
      <c r="L14771" s="9"/>
      <c r="O14771" s="9"/>
      <c r="P14771" s="9"/>
      <c r="R14771" s="9"/>
      <c r="U14771" s="9"/>
    </row>
    <row r="14772" spans="3:21">
      <c r="C14772" s="9"/>
      <c r="F14772" s="9"/>
      <c r="G14772" s="9"/>
      <c r="I14772" s="9"/>
      <c r="L14772" s="9"/>
      <c r="O14772" s="9"/>
      <c r="P14772" s="9"/>
      <c r="R14772" s="9"/>
      <c r="U14772" s="9"/>
    </row>
    <row r="14773" spans="3:21">
      <c r="C14773" s="9"/>
      <c r="F14773" s="9"/>
      <c r="G14773" s="9"/>
      <c r="I14773" s="9"/>
      <c r="L14773" s="9"/>
      <c r="O14773" s="9"/>
      <c r="P14773" s="9"/>
      <c r="R14773" s="9"/>
      <c r="U14773" s="9"/>
    </row>
    <row r="14774" spans="3:21">
      <c r="C14774" s="9"/>
      <c r="F14774" s="9"/>
      <c r="G14774" s="9"/>
      <c r="I14774" s="9"/>
      <c r="L14774" s="9"/>
      <c r="O14774" s="9"/>
      <c r="P14774" s="9"/>
      <c r="R14774" s="9"/>
      <c r="U14774" s="9"/>
    </row>
    <row r="14775" spans="3:21">
      <c r="C14775" s="9"/>
      <c r="F14775" s="9"/>
      <c r="G14775" s="9"/>
      <c r="I14775" s="9"/>
      <c r="L14775" s="9"/>
      <c r="O14775" s="9"/>
      <c r="P14775" s="9"/>
      <c r="R14775" s="9"/>
      <c r="U14775" s="9"/>
    </row>
    <row r="14776" spans="3:21">
      <c r="C14776" s="9"/>
      <c r="F14776" s="9"/>
      <c r="G14776" s="9"/>
      <c r="I14776" s="9"/>
      <c r="L14776" s="9"/>
      <c r="O14776" s="9"/>
      <c r="P14776" s="9"/>
      <c r="R14776" s="9"/>
      <c r="U14776" s="9"/>
    </row>
    <row r="14777" spans="3:21">
      <c r="C14777" s="9"/>
      <c r="F14777" s="9"/>
      <c r="G14777" s="9"/>
      <c r="I14777" s="9"/>
      <c r="L14777" s="9"/>
      <c r="O14777" s="9"/>
      <c r="P14777" s="9"/>
      <c r="R14777" s="9"/>
      <c r="U14777" s="9"/>
    </row>
    <row r="14778" spans="3:21">
      <c r="C14778" s="9"/>
      <c r="F14778" s="9"/>
      <c r="G14778" s="9"/>
      <c r="I14778" s="9"/>
      <c r="L14778" s="9"/>
      <c r="O14778" s="9"/>
      <c r="P14778" s="9"/>
      <c r="R14778" s="9"/>
      <c r="U14778" s="9"/>
    </row>
    <row r="14779" spans="3:21">
      <c r="C14779" s="9"/>
      <c r="F14779" s="9"/>
      <c r="G14779" s="9"/>
      <c r="I14779" s="9"/>
      <c r="L14779" s="9"/>
      <c r="O14779" s="9"/>
      <c r="P14779" s="9"/>
      <c r="R14779" s="9"/>
      <c r="U14779" s="9"/>
    </row>
    <row r="14780" spans="3:21">
      <c r="C14780" s="9"/>
      <c r="F14780" s="9"/>
      <c r="G14780" s="9"/>
      <c r="I14780" s="9"/>
      <c r="L14780" s="9"/>
      <c r="O14780" s="9"/>
      <c r="P14780" s="9"/>
      <c r="R14780" s="9"/>
      <c r="U14780" s="9"/>
    </row>
    <row r="14781" spans="3:21">
      <c r="C14781" s="9"/>
      <c r="F14781" s="9"/>
      <c r="G14781" s="9"/>
      <c r="I14781" s="9"/>
      <c r="L14781" s="9"/>
      <c r="O14781" s="9"/>
      <c r="P14781" s="9"/>
      <c r="R14781" s="9"/>
      <c r="U14781" s="9"/>
    </row>
    <row r="14782" spans="3:21">
      <c r="C14782" s="9"/>
      <c r="F14782" s="9"/>
      <c r="G14782" s="9"/>
      <c r="I14782" s="9"/>
      <c r="L14782" s="9"/>
      <c r="O14782" s="9"/>
      <c r="P14782" s="9"/>
      <c r="R14782" s="9"/>
      <c r="U14782" s="9"/>
    </row>
    <row r="14783" spans="3:21">
      <c r="C14783" s="9"/>
      <c r="F14783" s="9"/>
      <c r="G14783" s="9"/>
      <c r="I14783" s="9"/>
      <c r="L14783" s="9"/>
      <c r="O14783" s="9"/>
      <c r="P14783" s="9"/>
      <c r="R14783" s="9"/>
      <c r="U14783" s="9"/>
    </row>
    <row r="14784" spans="3:21">
      <c r="C14784" s="9"/>
      <c r="F14784" s="9"/>
      <c r="G14784" s="9"/>
      <c r="I14784" s="9"/>
      <c r="L14784" s="9"/>
      <c r="O14784" s="9"/>
      <c r="P14784" s="9"/>
      <c r="R14784" s="9"/>
      <c r="U14784" s="9"/>
    </row>
    <row r="14785" spans="3:21">
      <c r="C14785" s="9"/>
      <c r="F14785" s="9"/>
      <c r="G14785" s="9"/>
      <c r="I14785" s="9"/>
      <c r="L14785" s="9"/>
      <c r="O14785" s="9"/>
      <c r="P14785" s="9"/>
      <c r="R14785" s="9"/>
      <c r="U14785" s="9"/>
    </row>
    <row r="14786" spans="3:21">
      <c r="C14786" s="9"/>
      <c r="F14786" s="9"/>
      <c r="G14786" s="9"/>
      <c r="I14786" s="9"/>
      <c r="L14786" s="9"/>
      <c r="O14786" s="9"/>
      <c r="P14786" s="9"/>
      <c r="R14786" s="9"/>
      <c r="U14786" s="9"/>
    </row>
    <row r="14787" spans="3:21">
      <c r="C14787" s="9"/>
      <c r="F14787" s="9"/>
      <c r="G14787" s="9"/>
      <c r="I14787" s="9"/>
      <c r="L14787" s="9"/>
      <c r="O14787" s="9"/>
      <c r="P14787" s="9"/>
      <c r="R14787" s="9"/>
      <c r="U14787" s="9"/>
    </row>
    <row r="14788" spans="3:21">
      <c r="C14788" s="9"/>
      <c r="F14788" s="9"/>
      <c r="G14788" s="9"/>
      <c r="I14788" s="9"/>
      <c r="L14788" s="9"/>
      <c r="O14788" s="9"/>
      <c r="P14788" s="9"/>
      <c r="R14788" s="9"/>
      <c r="U14788" s="9"/>
    </row>
    <row r="14789" spans="3:21">
      <c r="C14789" s="9"/>
      <c r="F14789" s="9"/>
      <c r="G14789" s="9"/>
      <c r="I14789" s="9"/>
      <c r="L14789" s="9"/>
      <c r="O14789" s="9"/>
      <c r="P14789" s="9"/>
      <c r="R14789" s="9"/>
      <c r="U14789" s="9"/>
    </row>
    <row r="14790" spans="3:21">
      <c r="C14790" s="9"/>
      <c r="F14790" s="9"/>
      <c r="G14790" s="9"/>
      <c r="I14790" s="9"/>
      <c r="L14790" s="9"/>
      <c r="O14790" s="9"/>
      <c r="P14790" s="9"/>
      <c r="R14790" s="9"/>
      <c r="U14790" s="9"/>
    </row>
    <row r="14791" spans="3:21">
      <c r="C14791" s="9"/>
      <c r="F14791" s="9"/>
      <c r="G14791" s="9"/>
      <c r="I14791" s="9"/>
      <c r="L14791" s="9"/>
      <c r="O14791" s="9"/>
      <c r="P14791" s="9"/>
      <c r="R14791" s="9"/>
      <c r="U14791" s="9"/>
    </row>
    <row r="14792" spans="3:21">
      <c r="C14792" s="9"/>
      <c r="F14792" s="9"/>
      <c r="G14792" s="9"/>
      <c r="I14792" s="9"/>
      <c r="L14792" s="9"/>
      <c r="O14792" s="9"/>
      <c r="P14792" s="9"/>
      <c r="R14792" s="9"/>
      <c r="U14792" s="9"/>
    </row>
    <row r="14793" spans="3:21">
      <c r="C14793" s="9"/>
      <c r="F14793" s="9"/>
      <c r="G14793" s="9"/>
      <c r="I14793" s="9"/>
      <c r="L14793" s="9"/>
      <c r="O14793" s="9"/>
      <c r="P14793" s="9"/>
      <c r="R14793" s="9"/>
      <c r="U14793" s="9"/>
    </row>
    <row r="14794" spans="3:21">
      <c r="C14794" s="9"/>
      <c r="F14794" s="9"/>
      <c r="G14794" s="9"/>
      <c r="I14794" s="9"/>
      <c r="L14794" s="9"/>
      <c r="O14794" s="9"/>
      <c r="P14794" s="9"/>
      <c r="R14794" s="9"/>
      <c r="U14794" s="9"/>
    </row>
    <row r="14795" spans="3:21">
      <c r="C14795" s="9"/>
      <c r="F14795" s="9"/>
      <c r="G14795" s="9"/>
      <c r="I14795" s="9"/>
      <c r="L14795" s="9"/>
      <c r="O14795" s="9"/>
      <c r="P14795" s="9"/>
      <c r="R14795" s="9"/>
      <c r="U14795" s="9"/>
    </row>
    <row r="14796" spans="3:21">
      <c r="C14796" s="9"/>
      <c r="F14796" s="9"/>
      <c r="G14796" s="9"/>
      <c r="I14796" s="9"/>
      <c r="L14796" s="9"/>
      <c r="O14796" s="9"/>
      <c r="P14796" s="9"/>
      <c r="R14796" s="9"/>
      <c r="U14796" s="9"/>
    </row>
    <row r="14797" spans="3:21">
      <c r="C14797" s="9"/>
      <c r="F14797" s="9"/>
      <c r="G14797" s="9"/>
      <c r="I14797" s="9"/>
      <c r="L14797" s="9"/>
      <c r="O14797" s="9"/>
      <c r="P14797" s="9"/>
      <c r="R14797" s="9"/>
      <c r="U14797" s="9"/>
    </row>
    <row r="14798" spans="3:21">
      <c r="C14798" s="9"/>
      <c r="F14798" s="9"/>
      <c r="G14798" s="9"/>
      <c r="I14798" s="9"/>
      <c r="L14798" s="9"/>
      <c r="O14798" s="9"/>
      <c r="P14798" s="9"/>
      <c r="R14798" s="9"/>
      <c r="U14798" s="9"/>
    </row>
    <row r="14799" spans="3:21">
      <c r="C14799" s="9"/>
      <c r="F14799" s="9"/>
      <c r="G14799" s="9"/>
      <c r="I14799" s="9"/>
      <c r="L14799" s="9"/>
      <c r="O14799" s="9"/>
      <c r="P14799" s="9"/>
      <c r="R14799" s="9"/>
      <c r="U14799" s="9"/>
    </row>
    <row r="14800" spans="3:21">
      <c r="C14800" s="9"/>
      <c r="F14800" s="9"/>
      <c r="G14800" s="9"/>
      <c r="I14800" s="9"/>
      <c r="L14800" s="9"/>
      <c r="O14800" s="9"/>
      <c r="P14800" s="9"/>
      <c r="R14800" s="9"/>
      <c r="U14800" s="9"/>
    </row>
    <row r="14801" spans="3:21">
      <c r="C14801" s="9"/>
      <c r="F14801" s="9"/>
      <c r="G14801" s="9"/>
      <c r="I14801" s="9"/>
      <c r="L14801" s="9"/>
      <c r="O14801" s="9"/>
      <c r="P14801" s="9"/>
      <c r="R14801" s="9"/>
      <c r="U14801" s="9"/>
    </row>
    <row r="14802" spans="3:21">
      <c r="C14802" s="9"/>
      <c r="F14802" s="9"/>
      <c r="G14802" s="9"/>
      <c r="I14802" s="9"/>
      <c r="L14802" s="9"/>
      <c r="O14802" s="9"/>
      <c r="P14802" s="9"/>
      <c r="R14802" s="9"/>
      <c r="U14802" s="9"/>
    </row>
    <row r="14803" spans="3:21">
      <c r="C14803" s="9"/>
      <c r="F14803" s="9"/>
      <c r="G14803" s="9"/>
      <c r="I14803" s="9"/>
      <c r="L14803" s="9"/>
      <c r="O14803" s="9"/>
      <c r="P14803" s="9"/>
      <c r="R14803" s="9"/>
      <c r="U14803" s="9"/>
    </row>
    <row r="14804" spans="3:21">
      <c r="C14804" s="9"/>
      <c r="F14804" s="9"/>
      <c r="G14804" s="9"/>
      <c r="I14804" s="9"/>
      <c r="L14804" s="9"/>
      <c r="O14804" s="9"/>
      <c r="P14804" s="9"/>
      <c r="R14804" s="9"/>
      <c r="U14804" s="9"/>
    </row>
    <row r="14805" spans="3:21">
      <c r="C14805" s="9"/>
      <c r="F14805" s="9"/>
      <c r="G14805" s="9"/>
      <c r="I14805" s="9"/>
      <c r="L14805" s="9"/>
      <c r="O14805" s="9"/>
      <c r="P14805" s="9"/>
      <c r="R14805" s="9"/>
      <c r="U14805" s="9"/>
    </row>
    <row r="14806" spans="3:21">
      <c r="C14806" s="9"/>
      <c r="F14806" s="9"/>
      <c r="G14806" s="9"/>
      <c r="I14806" s="9"/>
      <c r="L14806" s="9"/>
      <c r="O14806" s="9"/>
      <c r="P14806" s="9"/>
      <c r="R14806" s="9"/>
      <c r="U14806" s="9"/>
    </row>
    <row r="14807" spans="3:21">
      <c r="C14807" s="9"/>
      <c r="F14807" s="9"/>
      <c r="G14807" s="9"/>
      <c r="I14807" s="9"/>
      <c r="L14807" s="9"/>
      <c r="O14807" s="9"/>
      <c r="P14807" s="9"/>
      <c r="R14807" s="9"/>
      <c r="U14807" s="9"/>
    </row>
    <row r="14808" spans="3:21">
      <c r="C14808" s="9"/>
      <c r="F14808" s="9"/>
      <c r="G14808" s="9"/>
      <c r="I14808" s="9"/>
      <c r="L14808" s="9"/>
      <c r="O14808" s="9"/>
      <c r="P14808" s="9"/>
      <c r="R14808" s="9"/>
      <c r="U14808" s="9"/>
    </row>
    <row r="14809" spans="3:21">
      <c r="C14809" s="9"/>
      <c r="F14809" s="9"/>
      <c r="G14809" s="9"/>
      <c r="I14809" s="9"/>
      <c r="L14809" s="9"/>
      <c r="O14809" s="9"/>
      <c r="P14809" s="9"/>
      <c r="R14809" s="9"/>
      <c r="U14809" s="9"/>
    </row>
    <row r="14810" spans="3:21">
      <c r="C14810" s="9"/>
      <c r="F14810" s="9"/>
      <c r="G14810" s="9"/>
      <c r="I14810" s="9"/>
      <c r="L14810" s="9"/>
      <c r="O14810" s="9"/>
      <c r="P14810" s="9"/>
      <c r="R14810" s="9"/>
      <c r="U14810" s="9"/>
    </row>
    <row r="14811" spans="3:21">
      <c r="C14811" s="9"/>
      <c r="F14811" s="9"/>
      <c r="G14811" s="9"/>
      <c r="I14811" s="9"/>
      <c r="L14811" s="9"/>
      <c r="O14811" s="9"/>
      <c r="P14811" s="9"/>
      <c r="R14811" s="9"/>
      <c r="U14811" s="9"/>
    </row>
    <row r="14812" spans="3:21">
      <c r="C14812" s="9"/>
      <c r="F14812" s="9"/>
      <c r="G14812" s="9"/>
      <c r="I14812" s="9"/>
      <c r="L14812" s="9"/>
      <c r="O14812" s="9"/>
      <c r="P14812" s="9"/>
      <c r="R14812" s="9"/>
      <c r="U14812" s="9"/>
    </row>
    <row r="14813" spans="3:21">
      <c r="C14813" s="9"/>
      <c r="F14813" s="9"/>
      <c r="G14813" s="9"/>
      <c r="I14813" s="9"/>
      <c r="L14813" s="9"/>
      <c r="O14813" s="9"/>
      <c r="P14813" s="9"/>
      <c r="R14813" s="9"/>
      <c r="U14813" s="9"/>
    </row>
    <row r="14814" spans="3:21">
      <c r="C14814" s="9"/>
      <c r="F14814" s="9"/>
      <c r="G14814" s="9"/>
      <c r="I14814" s="9"/>
      <c r="L14814" s="9"/>
      <c r="O14814" s="9"/>
      <c r="P14814" s="9"/>
      <c r="R14814" s="9"/>
      <c r="U14814" s="9"/>
    </row>
    <row r="14815" spans="3:21">
      <c r="C14815" s="9"/>
      <c r="F14815" s="9"/>
      <c r="G14815" s="9"/>
      <c r="I14815" s="9"/>
      <c r="L14815" s="9"/>
      <c r="O14815" s="9"/>
      <c r="P14815" s="9"/>
      <c r="R14815" s="9"/>
      <c r="U14815" s="9"/>
    </row>
    <row r="14816" spans="3:21">
      <c r="C14816" s="9"/>
      <c r="F14816" s="9"/>
      <c r="G14816" s="9"/>
      <c r="I14816" s="9"/>
      <c r="L14816" s="9"/>
      <c r="O14816" s="9"/>
      <c r="P14816" s="9"/>
      <c r="R14816" s="9"/>
      <c r="U14816" s="9"/>
    </row>
    <row r="14817" spans="3:21">
      <c r="C14817" s="9"/>
      <c r="F14817" s="9"/>
      <c r="G14817" s="9"/>
      <c r="I14817" s="9"/>
      <c r="L14817" s="9"/>
      <c r="O14817" s="9"/>
      <c r="P14817" s="9"/>
      <c r="R14817" s="9"/>
      <c r="U14817" s="9"/>
    </row>
    <row r="14818" spans="3:21">
      <c r="C14818" s="9"/>
      <c r="F14818" s="9"/>
      <c r="G14818" s="9"/>
      <c r="I14818" s="9"/>
      <c r="L14818" s="9"/>
      <c r="O14818" s="9"/>
      <c r="P14818" s="9"/>
      <c r="R14818" s="9"/>
      <c r="U14818" s="9"/>
    </row>
    <row r="14819" spans="3:21">
      <c r="C14819" s="9"/>
      <c r="F14819" s="9"/>
      <c r="G14819" s="9"/>
      <c r="I14819" s="9"/>
      <c r="L14819" s="9"/>
      <c r="O14819" s="9"/>
      <c r="P14819" s="9"/>
      <c r="R14819" s="9"/>
      <c r="U14819" s="9"/>
    </row>
    <row r="14820" spans="3:21">
      <c r="C14820" s="9"/>
      <c r="F14820" s="9"/>
      <c r="G14820" s="9"/>
      <c r="I14820" s="9"/>
      <c r="L14820" s="9"/>
      <c r="O14820" s="9"/>
      <c r="P14820" s="9"/>
      <c r="R14820" s="9"/>
      <c r="U14820" s="9"/>
    </row>
    <row r="14821" spans="3:21">
      <c r="C14821" s="9"/>
      <c r="F14821" s="9"/>
      <c r="G14821" s="9"/>
      <c r="I14821" s="9"/>
      <c r="L14821" s="9"/>
      <c r="O14821" s="9"/>
      <c r="P14821" s="9"/>
      <c r="R14821" s="9"/>
      <c r="U14821" s="9"/>
    </row>
    <row r="14822" spans="3:21">
      <c r="C14822" s="9"/>
      <c r="F14822" s="9"/>
      <c r="G14822" s="9"/>
      <c r="I14822" s="9"/>
      <c r="L14822" s="9"/>
      <c r="O14822" s="9"/>
      <c r="P14822" s="9"/>
      <c r="R14822" s="9"/>
      <c r="U14822" s="9"/>
    </row>
    <row r="14823" spans="3:21">
      <c r="C14823" s="9"/>
      <c r="F14823" s="9"/>
      <c r="G14823" s="9"/>
      <c r="I14823" s="9"/>
      <c r="L14823" s="9"/>
      <c r="O14823" s="9"/>
      <c r="P14823" s="9"/>
      <c r="R14823" s="9"/>
      <c r="U14823" s="9"/>
    </row>
    <row r="14824" spans="3:21">
      <c r="C14824" s="9"/>
      <c r="F14824" s="9"/>
      <c r="G14824" s="9"/>
      <c r="I14824" s="9"/>
      <c r="L14824" s="9"/>
      <c r="O14824" s="9"/>
      <c r="P14824" s="9"/>
      <c r="R14824" s="9"/>
      <c r="U14824" s="9"/>
    </row>
    <row r="14825" spans="3:21">
      <c r="C14825" s="9"/>
      <c r="F14825" s="9"/>
      <c r="G14825" s="9"/>
      <c r="I14825" s="9"/>
      <c r="L14825" s="9"/>
      <c r="O14825" s="9"/>
      <c r="P14825" s="9"/>
      <c r="R14825" s="9"/>
      <c r="U14825" s="9"/>
    </row>
    <row r="14826" spans="3:21">
      <c r="C14826" s="9"/>
      <c r="F14826" s="9"/>
      <c r="G14826" s="9"/>
      <c r="I14826" s="9"/>
      <c r="L14826" s="9"/>
      <c r="O14826" s="9"/>
      <c r="P14826" s="9"/>
      <c r="R14826" s="9"/>
      <c r="U14826" s="9"/>
    </row>
    <row r="14827" spans="3:21">
      <c r="C14827" s="9"/>
      <c r="F14827" s="9"/>
      <c r="G14827" s="9"/>
      <c r="I14827" s="9"/>
      <c r="L14827" s="9"/>
      <c r="O14827" s="9"/>
      <c r="P14827" s="9"/>
      <c r="R14827" s="9"/>
      <c r="U14827" s="9"/>
    </row>
    <row r="14828" spans="3:21">
      <c r="C14828" s="9"/>
      <c r="F14828" s="9"/>
      <c r="G14828" s="9"/>
      <c r="I14828" s="9"/>
      <c r="L14828" s="9"/>
      <c r="O14828" s="9"/>
      <c r="P14828" s="9"/>
      <c r="R14828" s="9"/>
      <c r="U14828" s="9"/>
    </row>
    <row r="14829" spans="3:21">
      <c r="C14829" s="9"/>
      <c r="F14829" s="9"/>
      <c r="G14829" s="9"/>
      <c r="I14829" s="9"/>
      <c r="L14829" s="9"/>
      <c r="O14829" s="9"/>
      <c r="P14829" s="9"/>
      <c r="R14829" s="9"/>
      <c r="U14829" s="9"/>
    </row>
    <row r="14830" spans="3:21">
      <c r="C14830" s="9"/>
      <c r="F14830" s="9"/>
      <c r="G14830" s="9"/>
      <c r="I14830" s="9"/>
      <c r="L14830" s="9"/>
      <c r="O14830" s="9"/>
      <c r="P14830" s="9"/>
      <c r="R14830" s="9"/>
      <c r="U14830" s="9"/>
    </row>
    <row r="14831" spans="3:21">
      <c r="C14831" s="9"/>
      <c r="F14831" s="9"/>
      <c r="G14831" s="9"/>
      <c r="I14831" s="9"/>
      <c r="L14831" s="9"/>
      <c r="O14831" s="9"/>
      <c r="P14831" s="9"/>
      <c r="R14831" s="9"/>
      <c r="U14831" s="9"/>
    </row>
    <row r="14832" spans="3:21">
      <c r="C14832" s="9"/>
      <c r="F14832" s="9"/>
      <c r="G14832" s="9"/>
      <c r="I14832" s="9"/>
      <c r="L14832" s="9"/>
      <c r="O14832" s="9"/>
      <c r="P14832" s="9"/>
      <c r="R14832" s="9"/>
      <c r="U14832" s="9"/>
    </row>
    <row r="14833" spans="3:21">
      <c r="C14833" s="9"/>
      <c r="F14833" s="9"/>
      <c r="G14833" s="9"/>
      <c r="I14833" s="9"/>
      <c r="L14833" s="9"/>
      <c r="O14833" s="9"/>
      <c r="P14833" s="9"/>
      <c r="R14833" s="9"/>
      <c r="U14833" s="9"/>
    </row>
    <row r="14834" spans="3:21">
      <c r="C14834" s="9"/>
      <c r="F14834" s="9"/>
      <c r="G14834" s="9"/>
      <c r="I14834" s="9"/>
      <c r="L14834" s="9"/>
      <c r="O14834" s="9"/>
      <c r="P14834" s="9"/>
      <c r="R14834" s="9"/>
      <c r="U14834" s="9"/>
    </row>
    <row r="14835" spans="3:21">
      <c r="C14835" s="9"/>
      <c r="F14835" s="9"/>
      <c r="G14835" s="9"/>
      <c r="I14835" s="9"/>
      <c r="L14835" s="9"/>
      <c r="O14835" s="9"/>
      <c r="P14835" s="9"/>
      <c r="R14835" s="9"/>
      <c r="U14835" s="9"/>
    </row>
    <row r="14836" spans="3:21">
      <c r="C14836" s="9"/>
      <c r="F14836" s="9"/>
      <c r="G14836" s="9"/>
      <c r="I14836" s="9"/>
      <c r="L14836" s="9"/>
      <c r="O14836" s="9"/>
      <c r="P14836" s="9"/>
      <c r="R14836" s="9"/>
      <c r="U14836" s="9"/>
    </row>
    <row r="14837" spans="3:21">
      <c r="C14837" s="9"/>
      <c r="F14837" s="9"/>
      <c r="G14837" s="9"/>
      <c r="I14837" s="9"/>
      <c r="L14837" s="9"/>
      <c r="O14837" s="9"/>
      <c r="P14837" s="9"/>
      <c r="R14837" s="9"/>
      <c r="U14837" s="9"/>
    </row>
    <row r="14838" spans="3:21">
      <c r="C14838" s="9"/>
      <c r="F14838" s="9"/>
      <c r="G14838" s="9"/>
      <c r="I14838" s="9"/>
      <c r="L14838" s="9"/>
      <c r="O14838" s="9"/>
      <c r="P14838" s="9"/>
      <c r="R14838" s="9"/>
      <c r="U14838" s="9"/>
    </row>
    <row r="14839" spans="3:21">
      <c r="C14839" s="9"/>
      <c r="F14839" s="9"/>
      <c r="G14839" s="9"/>
      <c r="I14839" s="9"/>
      <c r="L14839" s="9"/>
      <c r="O14839" s="9"/>
      <c r="P14839" s="9"/>
      <c r="R14839" s="9"/>
      <c r="U14839" s="9"/>
    </row>
    <row r="14840" spans="3:21">
      <c r="C14840" s="9"/>
      <c r="F14840" s="9"/>
      <c r="G14840" s="9"/>
      <c r="I14840" s="9"/>
      <c r="L14840" s="9"/>
      <c r="O14840" s="9"/>
      <c r="P14840" s="9"/>
      <c r="R14840" s="9"/>
      <c r="U14840" s="9"/>
    </row>
    <row r="14841" spans="3:21">
      <c r="C14841" s="9"/>
      <c r="F14841" s="9"/>
      <c r="G14841" s="9"/>
      <c r="I14841" s="9"/>
      <c r="L14841" s="9"/>
      <c r="O14841" s="9"/>
      <c r="P14841" s="9"/>
      <c r="R14841" s="9"/>
      <c r="U14841" s="9"/>
    </row>
    <row r="14842" spans="3:21">
      <c r="C14842" s="9"/>
      <c r="F14842" s="9"/>
      <c r="G14842" s="9"/>
      <c r="I14842" s="9"/>
      <c r="L14842" s="9"/>
      <c r="O14842" s="9"/>
      <c r="P14842" s="9"/>
      <c r="R14842" s="9"/>
      <c r="U14842" s="9"/>
    </row>
    <row r="14843" spans="3:21">
      <c r="C14843" s="9"/>
      <c r="F14843" s="9"/>
      <c r="G14843" s="9"/>
      <c r="I14843" s="9"/>
      <c r="L14843" s="9"/>
      <c r="O14843" s="9"/>
      <c r="P14843" s="9"/>
      <c r="R14843" s="9"/>
      <c r="U14843" s="9"/>
    </row>
    <row r="14844" spans="3:21">
      <c r="C14844" s="9"/>
      <c r="F14844" s="9"/>
      <c r="G14844" s="9"/>
      <c r="I14844" s="9"/>
      <c r="L14844" s="9"/>
      <c r="O14844" s="9"/>
      <c r="P14844" s="9"/>
      <c r="R14844" s="9"/>
      <c r="U14844" s="9"/>
    </row>
    <row r="14845" spans="3:21">
      <c r="C14845" s="9"/>
      <c r="F14845" s="9"/>
      <c r="G14845" s="9"/>
      <c r="I14845" s="9"/>
      <c r="L14845" s="9"/>
      <c r="O14845" s="9"/>
      <c r="P14845" s="9"/>
      <c r="R14845" s="9"/>
      <c r="U14845" s="9"/>
    </row>
    <row r="14846" spans="3:21">
      <c r="C14846" s="9"/>
      <c r="F14846" s="9"/>
      <c r="G14846" s="9"/>
      <c r="I14846" s="9"/>
      <c r="L14846" s="9"/>
      <c r="O14846" s="9"/>
      <c r="P14846" s="9"/>
      <c r="R14846" s="9"/>
      <c r="U14846" s="9"/>
    </row>
    <row r="14847" spans="3:21">
      <c r="C14847" s="9"/>
      <c r="F14847" s="9"/>
      <c r="G14847" s="9"/>
      <c r="I14847" s="9"/>
      <c r="L14847" s="9"/>
      <c r="O14847" s="9"/>
      <c r="P14847" s="9"/>
      <c r="R14847" s="9"/>
      <c r="U14847" s="9"/>
    </row>
    <row r="14848" spans="3:21">
      <c r="C14848" s="9"/>
      <c r="F14848" s="9"/>
      <c r="G14848" s="9"/>
      <c r="I14848" s="9"/>
      <c r="L14848" s="9"/>
      <c r="O14848" s="9"/>
      <c r="P14848" s="9"/>
      <c r="R14848" s="9"/>
      <c r="U14848" s="9"/>
    </row>
    <row r="14849" spans="3:21">
      <c r="C14849" s="9"/>
      <c r="F14849" s="9"/>
      <c r="G14849" s="9"/>
      <c r="I14849" s="9"/>
      <c r="L14849" s="9"/>
      <c r="O14849" s="9"/>
      <c r="P14849" s="9"/>
      <c r="R14849" s="9"/>
      <c r="U14849" s="9"/>
    </row>
    <row r="14850" spans="3:21">
      <c r="C14850" s="9"/>
      <c r="F14850" s="9"/>
      <c r="G14850" s="9"/>
      <c r="I14850" s="9"/>
      <c r="L14850" s="9"/>
      <c r="O14850" s="9"/>
      <c r="P14850" s="9"/>
      <c r="R14850" s="9"/>
      <c r="U14850" s="9"/>
    </row>
    <row r="14851" spans="3:21">
      <c r="C14851" s="9"/>
      <c r="F14851" s="9"/>
      <c r="G14851" s="9"/>
      <c r="I14851" s="9"/>
      <c r="L14851" s="9"/>
      <c r="O14851" s="9"/>
      <c r="P14851" s="9"/>
      <c r="R14851" s="9"/>
      <c r="U14851" s="9"/>
    </row>
    <row r="14852" spans="3:21">
      <c r="C14852" s="9"/>
      <c r="F14852" s="9"/>
      <c r="G14852" s="9"/>
      <c r="I14852" s="9"/>
      <c r="L14852" s="9"/>
      <c r="O14852" s="9"/>
      <c r="P14852" s="9"/>
      <c r="R14852" s="9"/>
      <c r="U14852" s="9"/>
    </row>
    <row r="14853" spans="3:21">
      <c r="C14853" s="9"/>
      <c r="F14853" s="9"/>
      <c r="G14853" s="9"/>
      <c r="I14853" s="9"/>
      <c r="L14853" s="9"/>
      <c r="O14853" s="9"/>
      <c r="P14853" s="9"/>
      <c r="R14853" s="9"/>
      <c r="U14853" s="9"/>
    </row>
    <row r="14854" spans="3:21">
      <c r="C14854" s="9"/>
      <c r="F14854" s="9"/>
      <c r="G14854" s="9"/>
      <c r="I14854" s="9"/>
      <c r="L14854" s="9"/>
      <c r="O14854" s="9"/>
      <c r="P14854" s="9"/>
      <c r="R14854" s="9"/>
      <c r="U14854" s="9"/>
    </row>
    <row r="14855" spans="3:21">
      <c r="C14855" s="9"/>
      <c r="F14855" s="9"/>
      <c r="G14855" s="9"/>
      <c r="I14855" s="9"/>
      <c r="L14855" s="9"/>
      <c r="O14855" s="9"/>
      <c r="P14855" s="9"/>
      <c r="R14855" s="9"/>
      <c r="U14855" s="9"/>
    </row>
    <row r="14856" spans="3:21">
      <c r="C14856" s="9"/>
      <c r="F14856" s="9"/>
      <c r="G14856" s="9"/>
      <c r="I14856" s="9"/>
      <c r="L14856" s="9"/>
      <c r="O14856" s="9"/>
      <c r="P14856" s="9"/>
      <c r="R14856" s="9"/>
      <c r="U14856" s="9"/>
    </row>
    <row r="14857" spans="3:21">
      <c r="C14857" s="9"/>
      <c r="F14857" s="9"/>
      <c r="G14857" s="9"/>
      <c r="I14857" s="9"/>
      <c r="L14857" s="9"/>
      <c r="O14857" s="9"/>
      <c r="P14857" s="9"/>
      <c r="R14857" s="9"/>
      <c r="U14857" s="9"/>
    </row>
    <row r="14858" spans="3:21">
      <c r="C14858" s="9"/>
      <c r="F14858" s="9"/>
      <c r="G14858" s="9"/>
      <c r="I14858" s="9"/>
      <c r="L14858" s="9"/>
      <c r="O14858" s="9"/>
      <c r="P14858" s="9"/>
      <c r="R14858" s="9"/>
      <c r="U14858" s="9"/>
    </row>
    <row r="14859" spans="3:21">
      <c r="C14859" s="9"/>
      <c r="F14859" s="9"/>
      <c r="G14859" s="9"/>
      <c r="I14859" s="9"/>
      <c r="L14859" s="9"/>
      <c r="O14859" s="9"/>
      <c r="P14859" s="9"/>
      <c r="R14859" s="9"/>
      <c r="U14859" s="9"/>
    </row>
    <row r="14860" spans="3:21">
      <c r="C14860" s="9"/>
      <c r="F14860" s="9"/>
      <c r="G14860" s="9"/>
      <c r="I14860" s="9"/>
      <c r="L14860" s="9"/>
      <c r="O14860" s="9"/>
      <c r="P14860" s="9"/>
      <c r="R14860" s="9"/>
      <c r="U14860" s="9"/>
    </row>
    <row r="14861" spans="3:21">
      <c r="C14861" s="9"/>
      <c r="F14861" s="9"/>
      <c r="G14861" s="9"/>
      <c r="I14861" s="9"/>
      <c r="L14861" s="9"/>
      <c r="O14861" s="9"/>
      <c r="P14861" s="9"/>
      <c r="R14861" s="9"/>
      <c r="U14861" s="9"/>
    </row>
    <row r="14862" spans="3:21">
      <c r="C14862" s="9"/>
      <c r="F14862" s="9"/>
      <c r="G14862" s="9"/>
      <c r="I14862" s="9"/>
      <c r="L14862" s="9"/>
      <c r="O14862" s="9"/>
      <c r="P14862" s="9"/>
      <c r="R14862" s="9"/>
      <c r="U14862" s="9"/>
    </row>
    <row r="14863" spans="3:21">
      <c r="C14863" s="9"/>
      <c r="F14863" s="9"/>
      <c r="G14863" s="9"/>
      <c r="I14863" s="9"/>
      <c r="L14863" s="9"/>
      <c r="O14863" s="9"/>
      <c r="P14863" s="9"/>
      <c r="R14863" s="9"/>
      <c r="U14863" s="9"/>
    </row>
    <row r="14864" spans="3:21">
      <c r="C14864" s="9"/>
      <c r="F14864" s="9"/>
      <c r="G14864" s="9"/>
      <c r="I14864" s="9"/>
      <c r="L14864" s="9"/>
      <c r="O14864" s="9"/>
      <c r="P14864" s="9"/>
      <c r="R14864" s="9"/>
      <c r="U14864" s="9"/>
    </row>
    <row r="14865" spans="3:21">
      <c r="C14865" s="9"/>
      <c r="F14865" s="9"/>
      <c r="G14865" s="9"/>
      <c r="I14865" s="9"/>
      <c r="L14865" s="9"/>
      <c r="O14865" s="9"/>
      <c r="P14865" s="9"/>
      <c r="R14865" s="9"/>
      <c r="U14865" s="9"/>
    </row>
    <row r="14866" spans="3:21">
      <c r="C14866" s="9"/>
      <c r="F14866" s="9"/>
      <c r="G14866" s="9"/>
      <c r="I14866" s="9"/>
      <c r="L14866" s="9"/>
      <c r="O14866" s="9"/>
      <c r="P14866" s="9"/>
      <c r="R14866" s="9"/>
      <c r="U14866" s="9"/>
    </row>
    <row r="14867" spans="3:21">
      <c r="C14867" s="9"/>
      <c r="F14867" s="9"/>
      <c r="G14867" s="9"/>
      <c r="I14867" s="9"/>
      <c r="L14867" s="9"/>
      <c r="O14867" s="9"/>
      <c r="P14867" s="9"/>
      <c r="R14867" s="9"/>
      <c r="U14867" s="9"/>
    </row>
    <row r="14868" spans="3:21">
      <c r="C14868" s="9"/>
      <c r="F14868" s="9"/>
      <c r="G14868" s="9"/>
      <c r="I14868" s="9"/>
      <c r="L14868" s="9"/>
      <c r="O14868" s="9"/>
      <c r="P14868" s="9"/>
      <c r="R14868" s="9"/>
      <c r="U14868" s="9"/>
    </row>
    <row r="14869" spans="3:21">
      <c r="C14869" s="9"/>
      <c r="F14869" s="9"/>
      <c r="G14869" s="9"/>
      <c r="I14869" s="9"/>
      <c r="L14869" s="9"/>
      <c r="O14869" s="9"/>
      <c r="P14869" s="9"/>
      <c r="R14869" s="9"/>
      <c r="U14869" s="9"/>
    </row>
    <row r="14870" spans="3:21">
      <c r="C14870" s="9"/>
      <c r="F14870" s="9"/>
      <c r="G14870" s="9"/>
      <c r="I14870" s="9"/>
      <c r="L14870" s="9"/>
      <c r="O14870" s="9"/>
      <c r="P14870" s="9"/>
      <c r="R14870" s="9"/>
      <c r="U14870" s="9"/>
    </row>
    <row r="14871" spans="3:21">
      <c r="C14871" s="9"/>
      <c r="F14871" s="9"/>
      <c r="G14871" s="9"/>
      <c r="I14871" s="9"/>
      <c r="L14871" s="9"/>
      <c r="O14871" s="9"/>
      <c r="P14871" s="9"/>
      <c r="R14871" s="9"/>
      <c r="U14871" s="9"/>
    </row>
    <row r="14872" spans="3:21">
      <c r="C14872" s="9"/>
      <c r="F14872" s="9"/>
      <c r="G14872" s="9"/>
      <c r="I14872" s="9"/>
      <c r="L14872" s="9"/>
      <c r="O14872" s="9"/>
      <c r="P14872" s="9"/>
      <c r="R14872" s="9"/>
      <c r="U14872" s="9"/>
    </row>
    <row r="14873" spans="3:21">
      <c r="C14873" s="9"/>
      <c r="F14873" s="9"/>
      <c r="G14873" s="9"/>
      <c r="I14873" s="9"/>
      <c r="L14873" s="9"/>
      <c r="O14873" s="9"/>
      <c r="P14873" s="9"/>
      <c r="R14873" s="9"/>
      <c r="U14873" s="9"/>
    </row>
    <row r="14874" spans="3:21">
      <c r="C14874" s="9"/>
      <c r="F14874" s="9"/>
      <c r="G14874" s="9"/>
      <c r="I14874" s="9"/>
      <c r="L14874" s="9"/>
      <c r="O14874" s="9"/>
      <c r="P14874" s="9"/>
      <c r="R14874" s="9"/>
      <c r="U14874" s="9"/>
    </row>
    <row r="14875" spans="3:21">
      <c r="C14875" s="9"/>
      <c r="F14875" s="9"/>
      <c r="G14875" s="9"/>
      <c r="I14875" s="9"/>
      <c r="L14875" s="9"/>
      <c r="O14875" s="9"/>
      <c r="P14875" s="9"/>
      <c r="R14875" s="9"/>
      <c r="U14875" s="9"/>
    </row>
    <row r="14876" spans="3:21">
      <c r="C14876" s="9"/>
      <c r="F14876" s="9"/>
      <c r="G14876" s="9"/>
      <c r="I14876" s="9"/>
      <c r="L14876" s="9"/>
      <c r="O14876" s="9"/>
      <c r="P14876" s="9"/>
      <c r="R14876" s="9"/>
      <c r="U14876" s="9"/>
    </row>
    <row r="14877" spans="3:21">
      <c r="C14877" s="9"/>
      <c r="F14877" s="9"/>
      <c r="G14877" s="9"/>
      <c r="I14877" s="9"/>
      <c r="L14877" s="9"/>
      <c r="O14877" s="9"/>
      <c r="P14877" s="9"/>
      <c r="R14877" s="9"/>
      <c r="U14877" s="9"/>
    </row>
    <row r="14878" spans="3:21">
      <c r="C14878" s="9"/>
      <c r="F14878" s="9"/>
      <c r="G14878" s="9"/>
      <c r="I14878" s="9"/>
      <c r="L14878" s="9"/>
      <c r="O14878" s="9"/>
      <c r="P14878" s="9"/>
      <c r="R14878" s="9"/>
      <c r="U14878" s="9"/>
    </row>
    <row r="14879" spans="3:21">
      <c r="C14879" s="9"/>
      <c r="F14879" s="9"/>
      <c r="G14879" s="9"/>
      <c r="I14879" s="9"/>
      <c r="L14879" s="9"/>
      <c r="O14879" s="9"/>
      <c r="P14879" s="9"/>
      <c r="R14879" s="9"/>
      <c r="U14879" s="9"/>
    </row>
    <row r="14880" spans="3:21">
      <c r="C14880" s="9"/>
      <c r="F14880" s="9"/>
      <c r="G14880" s="9"/>
      <c r="I14880" s="9"/>
      <c r="L14880" s="9"/>
      <c r="O14880" s="9"/>
      <c r="P14880" s="9"/>
      <c r="R14880" s="9"/>
      <c r="U14880" s="9"/>
    </row>
    <row r="14881" spans="3:21">
      <c r="C14881" s="9"/>
      <c r="F14881" s="9"/>
      <c r="G14881" s="9"/>
      <c r="I14881" s="9"/>
      <c r="L14881" s="9"/>
      <c r="O14881" s="9"/>
      <c r="P14881" s="9"/>
      <c r="R14881" s="9"/>
      <c r="U14881" s="9"/>
    </row>
    <row r="14882" spans="3:21">
      <c r="C14882" s="9"/>
      <c r="F14882" s="9"/>
      <c r="G14882" s="9"/>
      <c r="I14882" s="9"/>
      <c r="L14882" s="9"/>
      <c r="O14882" s="9"/>
      <c r="P14882" s="9"/>
      <c r="R14882" s="9"/>
      <c r="U14882" s="9"/>
    </row>
    <row r="14883" spans="3:21">
      <c r="C14883" s="9"/>
      <c r="F14883" s="9"/>
      <c r="G14883" s="9"/>
      <c r="I14883" s="9"/>
      <c r="L14883" s="9"/>
      <c r="O14883" s="9"/>
      <c r="P14883" s="9"/>
      <c r="R14883" s="9"/>
      <c r="U14883" s="9"/>
    </row>
    <row r="14884" spans="3:21">
      <c r="C14884" s="9"/>
      <c r="F14884" s="9"/>
      <c r="G14884" s="9"/>
      <c r="I14884" s="9"/>
      <c r="L14884" s="9"/>
      <c r="O14884" s="9"/>
      <c r="P14884" s="9"/>
      <c r="R14884" s="9"/>
      <c r="U14884" s="9"/>
    </row>
    <row r="14885" spans="3:21">
      <c r="C14885" s="9"/>
      <c r="F14885" s="9"/>
      <c r="G14885" s="9"/>
      <c r="I14885" s="9"/>
      <c r="L14885" s="9"/>
      <c r="O14885" s="9"/>
      <c r="P14885" s="9"/>
      <c r="R14885" s="9"/>
      <c r="U14885" s="9"/>
    </row>
    <row r="14886" spans="3:21">
      <c r="C14886" s="9"/>
      <c r="F14886" s="9"/>
      <c r="G14886" s="9"/>
      <c r="I14886" s="9"/>
      <c r="L14886" s="9"/>
      <c r="O14886" s="9"/>
      <c r="P14886" s="9"/>
      <c r="R14886" s="9"/>
      <c r="U14886" s="9"/>
    </row>
    <row r="14887" spans="3:21">
      <c r="C14887" s="9"/>
      <c r="F14887" s="9"/>
      <c r="G14887" s="9"/>
      <c r="I14887" s="9"/>
      <c r="L14887" s="9"/>
      <c r="O14887" s="9"/>
      <c r="P14887" s="9"/>
      <c r="R14887" s="9"/>
      <c r="U14887" s="9"/>
    </row>
    <row r="14888" spans="3:21">
      <c r="C14888" s="9"/>
      <c r="F14888" s="9"/>
      <c r="G14888" s="9"/>
      <c r="I14888" s="9"/>
      <c r="L14888" s="9"/>
      <c r="O14888" s="9"/>
      <c r="P14888" s="9"/>
      <c r="R14888" s="9"/>
      <c r="U14888" s="9"/>
    </row>
    <row r="14889" spans="3:21">
      <c r="C14889" s="9"/>
      <c r="F14889" s="9"/>
      <c r="G14889" s="9"/>
      <c r="I14889" s="9"/>
      <c r="L14889" s="9"/>
      <c r="O14889" s="9"/>
      <c r="P14889" s="9"/>
      <c r="R14889" s="9"/>
      <c r="U14889" s="9"/>
    </row>
    <row r="14890" spans="3:21">
      <c r="C14890" s="9"/>
      <c r="F14890" s="9"/>
      <c r="G14890" s="9"/>
      <c r="I14890" s="9"/>
      <c r="L14890" s="9"/>
      <c r="O14890" s="9"/>
      <c r="P14890" s="9"/>
      <c r="R14890" s="9"/>
      <c r="U14890" s="9"/>
    </row>
    <row r="14891" spans="3:21">
      <c r="C14891" s="9"/>
      <c r="F14891" s="9"/>
      <c r="G14891" s="9"/>
      <c r="I14891" s="9"/>
      <c r="L14891" s="9"/>
      <c r="O14891" s="9"/>
      <c r="P14891" s="9"/>
      <c r="R14891" s="9"/>
      <c r="U14891" s="9"/>
    </row>
    <row r="14892" spans="3:21">
      <c r="C14892" s="9"/>
      <c r="F14892" s="9"/>
      <c r="G14892" s="9"/>
      <c r="I14892" s="9"/>
      <c r="L14892" s="9"/>
      <c r="O14892" s="9"/>
      <c r="P14892" s="9"/>
      <c r="R14892" s="9"/>
      <c r="U14892" s="9"/>
    </row>
    <row r="14893" spans="3:21">
      <c r="C14893" s="9"/>
      <c r="F14893" s="9"/>
      <c r="G14893" s="9"/>
      <c r="I14893" s="9"/>
      <c r="L14893" s="9"/>
      <c r="O14893" s="9"/>
      <c r="P14893" s="9"/>
      <c r="R14893" s="9"/>
      <c r="U14893" s="9"/>
    </row>
    <row r="14894" spans="3:21">
      <c r="C14894" s="9"/>
      <c r="F14894" s="9"/>
      <c r="G14894" s="9"/>
      <c r="I14894" s="9"/>
      <c r="L14894" s="9"/>
      <c r="O14894" s="9"/>
      <c r="P14894" s="9"/>
      <c r="R14894" s="9"/>
      <c r="U14894" s="9"/>
    </row>
    <row r="14895" spans="3:21">
      <c r="C14895" s="9"/>
      <c r="F14895" s="9"/>
      <c r="G14895" s="9"/>
      <c r="I14895" s="9"/>
      <c r="L14895" s="9"/>
      <c r="O14895" s="9"/>
      <c r="P14895" s="9"/>
      <c r="R14895" s="9"/>
      <c r="U14895" s="9"/>
    </row>
    <row r="14896" spans="3:21">
      <c r="C14896" s="9"/>
      <c r="F14896" s="9"/>
      <c r="G14896" s="9"/>
      <c r="I14896" s="9"/>
      <c r="L14896" s="9"/>
      <c r="O14896" s="9"/>
      <c r="P14896" s="9"/>
      <c r="R14896" s="9"/>
      <c r="U14896" s="9"/>
    </row>
    <row r="14897" spans="3:21">
      <c r="C14897" s="9"/>
      <c r="F14897" s="9"/>
      <c r="G14897" s="9"/>
      <c r="I14897" s="9"/>
      <c r="L14897" s="9"/>
      <c r="O14897" s="9"/>
      <c r="P14897" s="9"/>
      <c r="R14897" s="9"/>
      <c r="U14897" s="9"/>
    </row>
    <row r="14898" spans="3:21">
      <c r="C14898" s="9"/>
      <c r="F14898" s="9"/>
      <c r="G14898" s="9"/>
      <c r="I14898" s="9"/>
      <c r="L14898" s="9"/>
      <c r="O14898" s="9"/>
      <c r="P14898" s="9"/>
      <c r="R14898" s="9"/>
      <c r="U14898" s="9"/>
    </row>
    <row r="14899" spans="3:21">
      <c r="C14899" s="9"/>
      <c r="F14899" s="9"/>
      <c r="G14899" s="9"/>
      <c r="I14899" s="9"/>
      <c r="L14899" s="9"/>
      <c r="O14899" s="9"/>
      <c r="P14899" s="9"/>
      <c r="R14899" s="9"/>
      <c r="U14899" s="9"/>
    </row>
    <row r="14900" spans="3:21">
      <c r="C14900" s="9"/>
      <c r="F14900" s="9"/>
      <c r="G14900" s="9"/>
      <c r="I14900" s="9"/>
      <c r="L14900" s="9"/>
      <c r="O14900" s="9"/>
      <c r="P14900" s="9"/>
      <c r="R14900" s="9"/>
      <c r="U14900" s="9"/>
    </row>
    <row r="14901" spans="3:21">
      <c r="C14901" s="9"/>
      <c r="F14901" s="9"/>
      <c r="G14901" s="9"/>
      <c r="I14901" s="9"/>
      <c r="L14901" s="9"/>
      <c r="O14901" s="9"/>
      <c r="P14901" s="9"/>
      <c r="R14901" s="9"/>
      <c r="U14901" s="9"/>
    </row>
    <row r="14902" spans="3:21">
      <c r="C14902" s="9"/>
      <c r="F14902" s="9"/>
      <c r="G14902" s="9"/>
      <c r="I14902" s="9"/>
      <c r="L14902" s="9"/>
      <c r="O14902" s="9"/>
      <c r="P14902" s="9"/>
      <c r="R14902" s="9"/>
      <c r="U14902" s="9"/>
    </row>
    <row r="14903" spans="3:21">
      <c r="C14903" s="9"/>
      <c r="F14903" s="9"/>
      <c r="G14903" s="9"/>
      <c r="I14903" s="9"/>
      <c r="L14903" s="9"/>
      <c r="O14903" s="9"/>
      <c r="P14903" s="9"/>
      <c r="R14903" s="9"/>
      <c r="U14903" s="9"/>
    </row>
    <row r="14904" spans="3:21">
      <c r="C14904" s="9"/>
      <c r="F14904" s="9"/>
      <c r="G14904" s="9"/>
      <c r="I14904" s="9"/>
      <c r="L14904" s="9"/>
      <c r="O14904" s="9"/>
      <c r="P14904" s="9"/>
      <c r="R14904" s="9"/>
      <c r="U14904" s="9"/>
    </row>
    <row r="14905" spans="3:21">
      <c r="C14905" s="9"/>
      <c r="F14905" s="9"/>
      <c r="G14905" s="9"/>
      <c r="I14905" s="9"/>
      <c r="L14905" s="9"/>
      <c r="O14905" s="9"/>
      <c r="P14905" s="9"/>
      <c r="R14905" s="9"/>
      <c r="U14905" s="9"/>
    </row>
    <row r="14906" spans="3:21">
      <c r="C14906" s="9"/>
      <c r="F14906" s="9"/>
      <c r="G14906" s="9"/>
      <c r="I14906" s="9"/>
      <c r="L14906" s="9"/>
      <c r="O14906" s="9"/>
      <c r="P14906" s="9"/>
      <c r="R14906" s="9"/>
      <c r="U14906" s="9"/>
    </row>
    <row r="14907" spans="3:21">
      <c r="C14907" s="9"/>
      <c r="F14907" s="9"/>
      <c r="G14907" s="9"/>
      <c r="I14907" s="9"/>
      <c r="L14907" s="9"/>
      <c r="O14907" s="9"/>
      <c r="P14907" s="9"/>
      <c r="R14907" s="9"/>
      <c r="U14907" s="9"/>
    </row>
    <row r="14908" spans="3:21">
      <c r="C14908" s="9"/>
      <c r="F14908" s="9"/>
      <c r="G14908" s="9"/>
      <c r="I14908" s="9"/>
      <c r="L14908" s="9"/>
      <c r="O14908" s="9"/>
      <c r="P14908" s="9"/>
      <c r="R14908" s="9"/>
      <c r="U14908" s="9"/>
    </row>
    <row r="14909" spans="3:21">
      <c r="C14909" s="9"/>
      <c r="F14909" s="9"/>
      <c r="G14909" s="9"/>
      <c r="I14909" s="9"/>
      <c r="L14909" s="9"/>
      <c r="O14909" s="9"/>
      <c r="P14909" s="9"/>
      <c r="R14909" s="9"/>
      <c r="U14909" s="9"/>
    </row>
    <row r="14910" spans="3:21">
      <c r="C14910" s="9"/>
      <c r="F14910" s="9"/>
      <c r="G14910" s="9"/>
      <c r="I14910" s="9"/>
      <c r="L14910" s="9"/>
      <c r="O14910" s="9"/>
      <c r="P14910" s="9"/>
      <c r="R14910" s="9"/>
      <c r="U14910" s="9"/>
    </row>
    <row r="14911" spans="3:21">
      <c r="C14911" s="9"/>
      <c r="F14911" s="9"/>
      <c r="G14911" s="9"/>
      <c r="I14911" s="9"/>
      <c r="L14911" s="9"/>
      <c r="O14911" s="9"/>
      <c r="P14911" s="9"/>
      <c r="R14911" s="9"/>
      <c r="U14911" s="9"/>
    </row>
    <row r="14912" spans="3:21">
      <c r="C14912" s="9"/>
      <c r="F14912" s="9"/>
      <c r="G14912" s="9"/>
      <c r="I14912" s="9"/>
      <c r="L14912" s="9"/>
      <c r="O14912" s="9"/>
      <c r="P14912" s="9"/>
      <c r="R14912" s="9"/>
      <c r="U14912" s="9"/>
    </row>
    <row r="14913" spans="3:21">
      <c r="C14913" s="9"/>
      <c r="F14913" s="9"/>
      <c r="G14913" s="9"/>
      <c r="I14913" s="9"/>
      <c r="L14913" s="9"/>
      <c r="O14913" s="9"/>
      <c r="P14913" s="9"/>
      <c r="R14913" s="9"/>
      <c r="U14913" s="9"/>
    </row>
    <row r="14914" spans="3:21">
      <c r="C14914" s="9"/>
      <c r="F14914" s="9"/>
      <c r="G14914" s="9"/>
      <c r="I14914" s="9"/>
      <c r="L14914" s="9"/>
      <c r="O14914" s="9"/>
      <c r="P14914" s="9"/>
      <c r="R14914" s="9"/>
      <c r="U14914" s="9"/>
    </row>
    <row r="14915" spans="3:21">
      <c r="C14915" s="9"/>
      <c r="F14915" s="9"/>
      <c r="G14915" s="9"/>
      <c r="I14915" s="9"/>
      <c r="L14915" s="9"/>
      <c r="O14915" s="9"/>
      <c r="P14915" s="9"/>
      <c r="R14915" s="9"/>
      <c r="U14915" s="9"/>
    </row>
    <row r="14916" spans="3:21">
      <c r="C14916" s="9"/>
      <c r="F14916" s="9"/>
      <c r="G14916" s="9"/>
      <c r="I14916" s="9"/>
      <c r="L14916" s="9"/>
      <c r="O14916" s="9"/>
      <c r="P14916" s="9"/>
      <c r="R14916" s="9"/>
      <c r="U14916" s="9"/>
    </row>
    <row r="14917" spans="3:21">
      <c r="C14917" s="9"/>
      <c r="F14917" s="9"/>
      <c r="G14917" s="9"/>
      <c r="I14917" s="9"/>
      <c r="L14917" s="9"/>
      <c r="O14917" s="9"/>
      <c r="P14917" s="9"/>
      <c r="R14917" s="9"/>
      <c r="U14917" s="9"/>
    </row>
    <row r="14918" spans="3:21">
      <c r="C14918" s="9"/>
      <c r="F14918" s="9"/>
      <c r="G14918" s="9"/>
      <c r="I14918" s="9"/>
      <c r="L14918" s="9"/>
      <c r="O14918" s="9"/>
      <c r="P14918" s="9"/>
      <c r="R14918" s="9"/>
      <c r="U14918" s="9"/>
    </row>
    <row r="14919" spans="3:21">
      <c r="C14919" s="9"/>
      <c r="F14919" s="9"/>
      <c r="G14919" s="9"/>
      <c r="I14919" s="9"/>
      <c r="L14919" s="9"/>
      <c r="O14919" s="9"/>
      <c r="P14919" s="9"/>
      <c r="R14919" s="9"/>
      <c r="U14919" s="9"/>
    </row>
    <row r="14920" spans="3:21">
      <c r="C14920" s="9"/>
      <c r="F14920" s="9"/>
      <c r="G14920" s="9"/>
      <c r="I14920" s="9"/>
      <c r="L14920" s="9"/>
      <c r="O14920" s="9"/>
      <c r="P14920" s="9"/>
      <c r="R14920" s="9"/>
      <c r="U14920" s="9"/>
    </row>
    <row r="14921" spans="3:21">
      <c r="C14921" s="9"/>
      <c r="F14921" s="9"/>
      <c r="G14921" s="9"/>
      <c r="I14921" s="9"/>
      <c r="L14921" s="9"/>
      <c r="O14921" s="9"/>
      <c r="P14921" s="9"/>
      <c r="R14921" s="9"/>
      <c r="U14921" s="9"/>
    </row>
    <row r="14922" spans="3:21">
      <c r="C14922" s="9"/>
      <c r="F14922" s="9"/>
      <c r="G14922" s="9"/>
      <c r="I14922" s="9"/>
      <c r="L14922" s="9"/>
      <c r="O14922" s="9"/>
      <c r="P14922" s="9"/>
      <c r="R14922" s="9"/>
      <c r="U14922" s="9"/>
    </row>
    <row r="14923" spans="3:21">
      <c r="C14923" s="9"/>
      <c r="F14923" s="9"/>
      <c r="G14923" s="9"/>
      <c r="I14923" s="9"/>
      <c r="L14923" s="9"/>
      <c r="O14923" s="9"/>
      <c r="P14923" s="9"/>
      <c r="R14923" s="9"/>
      <c r="U14923" s="9"/>
    </row>
    <row r="14924" spans="3:21">
      <c r="C14924" s="9"/>
      <c r="F14924" s="9"/>
      <c r="G14924" s="9"/>
      <c r="I14924" s="9"/>
      <c r="L14924" s="9"/>
      <c r="O14924" s="9"/>
      <c r="P14924" s="9"/>
      <c r="R14924" s="9"/>
      <c r="U14924" s="9"/>
    </row>
    <row r="14925" spans="3:21">
      <c r="C14925" s="9"/>
      <c r="F14925" s="9"/>
      <c r="G14925" s="9"/>
      <c r="I14925" s="9"/>
      <c r="L14925" s="9"/>
      <c r="O14925" s="9"/>
      <c r="P14925" s="9"/>
      <c r="R14925" s="9"/>
      <c r="U14925" s="9"/>
    </row>
    <row r="14926" spans="3:21">
      <c r="C14926" s="9"/>
      <c r="F14926" s="9"/>
      <c r="G14926" s="9"/>
      <c r="I14926" s="9"/>
      <c r="L14926" s="9"/>
      <c r="O14926" s="9"/>
      <c r="P14926" s="9"/>
      <c r="R14926" s="9"/>
      <c r="U14926" s="9"/>
    </row>
    <row r="14927" spans="3:21">
      <c r="C14927" s="9"/>
      <c r="F14927" s="9"/>
      <c r="G14927" s="9"/>
      <c r="I14927" s="9"/>
      <c r="L14927" s="9"/>
      <c r="O14927" s="9"/>
      <c r="P14927" s="9"/>
      <c r="R14927" s="9"/>
      <c r="U14927" s="9"/>
    </row>
    <row r="14928" spans="3:21">
      <c r="C14928" s="9"/>
      <c r="F14928" s="9"/>
      <c r="G14928" s="9"/>
      <c r="I14928" s="9"/>
      <c r="L14928" s="9"/>
      <c r="O14928" s="9"/>
      <c r="P14928" s="9"/>
      <c r="R14928" s="9"/>
      <c r="U14928" s="9"/>
    </row>
    <row r="14929" spans="3:21">
      <c r="C14929" s="9"/>
      <c r="F14929" s="9"/>
      <c r="G14929" s="9"/>
      <c r="I14929" s="9"/>
      <c r="L14929" s="9"/>
      <c r="O14929" s="9"/>
      <c r="P14929" s="9"/>
      <c r="R14929" s="9"/>
      <c r="U14929" s="9"/>
    </row>
    <row r="14930" spans="3:21">
      <c r="C14930" s="9"/>
      <c r="F14930" s="9"/>
      <c r="G14930" s="9"/>
      <c r="I14930" s="9"/>
      <c r="L14930" s="9"/>
      <c r="O14930" s="9"/>
      <c r="P14930" s="9"/>
      <c r="R14930" s="9"/>
      <c r="U14930" s="9"/>
    </row>
    <row r="14931" spans="3:21">
      <c r="C14931" s="9"/>
      <c r="F14931" s="9"/>
      <c r="G14931" s="9"/>
      <c r="I14931" s="9"/>
      <c r="L14931" s="9"/>
      <c r="O14931" s="9"/>
      <c r="P14931" s="9"/>
      <c r="R14931" s="9"/>
      <c r="U14931" s="9"/>
    </row>
    <row r="14932" spans="3:21">
      <c r="C14932" s="9"/>
      <c r="F14932" s="9"/>
      <c r="G14932" s="9"/>
      <c r="I14932" s="9"/>
      <c r="L14932" s="9"/>
      <c r="O14932" s="9"/>
      <c r="P14932" s="9"/>
      <c r="R14932" s="9"/>
      <c r="U14932" s="9"/>
    </row>
    <row r="14933" spans="3:21">
      <c r="C14933" s="9"/>
      <c r="F14933" s="9"/>
      <c r="G14933" s="9"/>
      <c r="I14933" s="9"/>
      <c r="L14933" s="9"/>
      <c r="O14933" s="9"/>
      <c r="P14933" s="9"/>
      <c r="R14933" s="9"/>
      <c r="U14933" s="9"/>
    </row>
    <row r="14934" spans="3:21">
      <c r="C14934" s="9"/>
      <c r="F14934" s="9"/>
      <c r="G14934" s="9"/>
      <c r="I14934" s="9"/>
      <c r="L14934" s="9"/>
      <c r="O14934" s="9"/>
      <c r="P14934" s="9"/>
      <c r="R14934" s="9"/>
      <c r="U14934" s="9"/>
    </row>
    <row r="14935" spans="3:21">
      <c r="C14935" s="9"/>
      <c r="F14935" s="9"/>
      <c r="G14935" s="9"/>
      <c r="I14935" s="9"/>
      <c r="L14935" s="9"/>
      <c r="O14935" s="9"/>
      <c r="P14935" s="9"/>
      <c r="R14935" s="9"/>
      <c r="U14935" s="9"/>
    </row>
    <row r="14936" spans="3:21">
      <c r="C14936" s="9"/>
      <c r="F14936" s="9"/>
      <c r="G14936" s="9"/>
      <c r="I14936" s="9"/>
      <c r="L14936" s="9"/>
      <c r="O14936" s="9"/>
      <c r="P14936" s="9"/>
      <c r="R14936" s="9"/>
      <c r="U14936" s="9"/>
    </row>
    <row r="14937" spans="3:21">
      <c r="C14937" s="9"/>
      <c r="F14937" s="9"/>
      <c r="G14937" s="9"/>
      <c r="I14937" s="9"/>
      <c r="L14937" s="9"/>
      <c r="O14937" s="9"/>
      <c r="P14937" s="9"/>
      <c r="R14937" s="9"/>
      <c r="U14937" s="9"/>
    </row>
    <row r="14938" spans="3:21">
      <c r="C14938" s="9"/>
      <c r="F14938" s="9"/>
      <c r="G14938" s="9"/>
      <c r="I14938" s="9"/>
      <c r="L14938" s="9"/>
      <c r="O14938" s="9"/>
      <c r="P14938" s="9"/>
      <c r="R14938" s="9"/>
      <c r="U14938" s="9"/>
    </row>
    <row r="14939" spans="3:21">
      <c r="C14939" s="9"/>
      <c r="F14939" s="9"/>
      <c r="G14939" s="9"/>
      <c r="I14939" s="9"/>
      <c r="L14939" s="9"/>
      <c r="O14939" s="9"/>
      <c r="P14939" s="9"/>
      <c r="R14939" s="9"/>
      <c r="U14939" s="9"/>
    </row>
    <row r="14940" spans="3:21">
      <c r="C14940" s="9"/>
      <c r="F14940" s="9"/>
      <c r="G14940" s="9"/>
      <c r="I14940" s="9"/>
      <c r="L14940" s="9"/>
      <c r="O14940" s="9"/>
      <c r="P14940" s="9"/>
      <c r="R14940" s="9"/>
      <c r="U14940" s="9"/>
    </row>
    <row r="14941" spans="3:21">
      <c r="C14941" s="9"/>
      <c r="F14941" s="9"/>
      <c r="G14941" s="9"/>
      <c r="I14941" s="9"/>
      <c r="L14941" s="9"/>
      <c r="O14941" s="9"/>
      <c r="P14941" s="9"/>
      <c r="R14941" s="9"/>
      <c r="U14941" s="9"/>
    </row>
    <row r="14942" spans="3:21">
      <c r="C14942" s="9"/>
      <c r="F14942" s="9"/>
      <c r="G14942" s="9"/>
      <c r="I14942" s="9"/>
      <c r="L14942" s="9"/>
      <c r="O14942" s="9"/>
      <c r="P14942" s="9"/>
      <c r="R14942" s="9"/>
      <c r="U14942" s="9"/>
    </row>
    <row r="14943" spans="3:21">
      <c r="C14943" s="9"/>
      <c r="F14943" s="9"/>
      <c r="G14943" s="9"/>
      <c r="I14943" s="9"/>
      <c r="L14943" s="9"/>
      <c r="O14943" s="9"/>
      <c r="P14943" s="9"/>
      <c r="R14943" s="9"/>
      <c r="U14943" s="9"/>
    </row>
    <row r="14944" spans="3:21">
      <c r="C14944" s="9"/>
      <c r="F14944" s="9"/>
      <c r="G14944" s="9"/>
      <c r="I14944" s="9"/>
      <c r="L14944" s="9"/>
      <c r="O14944" s="9"/>
      <c r="P14944" s="9"/>
      <c r="R14944" s="9"/>
      <c r="U14944" s="9"/>
    </row>
    <row r="14945" spans="3:21">
      <c r="C14945" s="9"/>
      <c r="F14945" s="9"/>
      <c r="G14945" s="9"/>
      <c r="I14945" s="9"/>
      <c r="L14945" s="9"/>
      <c r="O14945" s="9"/>
      <c r="P14945" s="9"/>
      <c r="R14945" s="9"/>
      <c r="U14945" s="9"/>
    </row>
    <row r="14946" spans="3:21">
      <c r="C14946" s="9"/>
      <c r="F14946" s="9"/>
      <c r="G14946" s="9"/>
      <c r="I14946" s="9"/>
      <c r="L14946" s="9"/>
      <c r="O14946" s="9"/>
      <c r="P14946" s="9"/>
      <c r="R14946" s="9"/>
      <c r="U14946" s="9"/>
    </row>
    <row r="14947" spans="3:21">
      <c r="C14947" s="9"/>
      <c r="F14947" s="9"/>
      <c r="G14947" s="9"/>
      <c r="I14947" s="9"/>
      <c r="L14947" s="9"/>
      <c r="O14947" s="9"/>
      <c r="P14947" s="9"/>
      <c r="R14947" s="9"/>
      <c r="U14947" s="9"/>
    </row>
    <row r="14948" spans="3:21">
      <c r="C14948" s="9"/>
      <c r="F14948" s="9"/>
      <c r="G14948" s="9"/>
      <c r="I14948" s="9"/>
      <c r="L14948" s="9"/>
      <c r="O14948" s="9"/>
      <c r="P14948" s="9"/>
      <c r="R14948" s="9"/>
      <c r="U14948" s="9"/>
    </row>
    <row r="14949" spans="3:21">
      <c r="C14949" s="9"/>
      <c r="F14949" s="9"/>
      <c r="G14949" s="9"/>
      <c r="I14949" s="9"/>
      <c r="L14949" s="9"/>
      <c r="O14949" s="9"/>
      <c r="P14949" s="9"/>
      <c r="R14949" s="9"/>
      <c r="U14949" s="9"/>
    </row>
    <row r="14950" spans="3:21">
      <c r="C14950" s="9"/>
      <c r="F14950" s="9"/>
      <c r="G14950" s="9"/>
      <c r="I14950" s="9"/>
      <c r="L14950" s="9"/>
      <c r="O14950" s="9"/>
      <c r="P14950" s="9"/>
      <c r="R14950" s="9"/>
      <c r="U14950" s="9"/>
    </row>
    <row r="14951" spans="3:21">
      <c r="C14951" s="9"/>
      <c r="F14951" s="9"/>
      <c r="G14951" s="9"/>
      <c r="I14951" s="9"/>
      <c r="L14951" s="9"/>
      <c r="O14951" s="9"/>
      <c r="P14951" s="9"/>
      <c r="R14951" s="9"/>
      <c r="U14951" s="9"/>
    </row>
    <row r="14952" spans="3:21">
      <c r="C14952" s="9"/>
      <c r="F14952" s="9"/>
      <c r="G14952" s="9"/>
      <c r="I14952" s="9"/>
      <c r="L14952" s="9"/>
      <c r="O14952" s="9"/>
      <c r="P14952" s="9"/>
      <c r="R14952" s="9"/>
      <c r="U14952" s="9"/>
    </row>
    <row r="14953" spans="3:21">
      <c r="C14953" s="9"/>
      <c r="F14953" s="9"/>
      <c r="G14953" s="9"/>
      <c r="I14953" s="9"/>
      <c r="L14953" s="9"/>
      <c r="O14953" s="9"/>
      <c r="P14953" s="9"/>
      <c r="R14953" s="9"/>
      <c r="U14953" s="9"/>
    </row>
    <row r="14954" spans="3:21">
      <c r="C14954" s="9"/>
      <c r="F14954" s="9"/>
      <c r="G14954" s="9"/>
      <c r="I14954" s="9"/>
      <c r="L14954" s="9"/>
      <c r="O14954" s="9"/>
      <c r="P14954" s="9"/>
      <c r="R14954" s="9"/>
      <c r="U14954" s="9"/>
    </row>
    <row r="14955" spans="3:21">
      <c r="C14955" s="9"/>
      <c r="F14955" s="9"/>
      <c r="G14955" s="9"/>
      <c r="I14955" s="9"/>
      <c r="L14955" s="9"/>
      <c r="O14955" s="9"/>
      <c r="P14955" s="9"/>
      <c r="R14955" s="9"/>
      <c r="U14955" s="9"/>
    </row>
    <row r="14956" spans="3:21">
      <c r="C14956" s="9"/>
      <c r="F14956" s="9"/>
      <c r="G14956" s="9"/>
      <c r="I14956" s="9"/>
      <c r="L14956" s="9"/>
      <c r="O14956" s="9"/>
      <c r="P14956" s="9"/>
      <c r="R14956" s="9"/>
      <c r="U14956" s="9"/>
    </row>
    <row r="14957" spans="3:21">
      <c r="C14957" s="9"/>
      <c r="F14957" s="9"/>
      <c r="G14957" s="9"/>
      <c r="I14957" s="9"/>
      <c r="L14957" s="9"/>
      <c r="O14957" s="9"/>
      <c r="P14957" s="9"/>
      <c r="R14957" s="9"/>
      <c r="U14957" s="9"/>
    </row>
    <row r="14958" spans="3:21">
      <c r="C14958" s="9"/>
      <c r="F14958" s="9"/>
      <c r="G14958" s="9"/>
      <c r="I14958" s="9"/>
      <c r="L14958" s="9"/>
      <c r="O14958" s="9"/>
      <c r="P14958" s="9"/>
      <c r="R14958" s="9"/>
      <c r="U14958" s="9"/>
    </row>
    <row r="14959" spans="3:21">
      <c r="C14959" s="9"/>
      <c r="F14959" s="9"/>
      <c r="G14959" s="9"/>
      <c r="I14959" s="9"/>
      <c r="L14959" s="9"/>
      <c r="O14959" s="9"/>
      <c r="P14959" s="9"/>
      <c r="R14959" s="9"/>
      <c r="U14959" s="9"/>
    </row>
    <row r="14960" spans="3:21">
      <c r="C14960" s="9"/>
      <c r="F14960" s="9"/>
      <c r="G14960" s="9"/>
      <c r="I14960" s="9"/>
      <c r="L14960" s="9"/>
      <c r="O14960" s="9"/>
      <c r="P14960" s="9"/>
      <c r="R14960" s="9"/>
      <c r="U14960" s="9"/>
    </row>
    <row r="14961" spans="3:21">
      <c r="C14961" s="9"/>
      <c r="F14961" s="9"/>
      <c r="G14961" s="9"/>
      <c r="I14961" s="9"/>
      <c r="L14961" s="9"/>
      <c r="O14961" s="9"/>
      <c r="P14961" s="9"/>
      <c r="R14961" s="9"/>
      <c r="U14961" s="9"/>
    </row>
    <row r="14962" spans="3:21">
      <c r="C14962" s="9"/>
      <c r="F14962" s="9"/>
      <c r="G14962" s="9"/>
      <c r="I14962" s="9"/>
      <c r="L14962" s="9"/>
      <c r="O14962" s="9"/>
      <c r="P14962" s="9"/>
      <c r="R14962" s="9"/>
      <c r="U14962" s="9"/>
    </row>
    <row r="14963" spans="3:21">
      <c r="C14963" s="9"/>
      <c r="F14963" s="9"/>
      <c r="G14963" s="9"/>
      <c r="I14963" s="9"/>
      <c r="L14963" s="9"/>
      <c r="O14963" s="9"/>
      <c r="P14963" s="9"/>
      <c r="R14963" s="9"/>
      <c r="U14963" s="9"/>
    </row>
    <row r="14964" spans="3:21">
      <c r="C14964" s="9"/>
      <c r="F14964" s="9"/>
      <c r="G14964" s="9"/>
      <c r="I14964" s="9"/>
      <c r="L14964" s="9"/>
      <c r="O14964" s="9"/>
      <c r="P14964" s="9"/>
      <c r="R14964" s="9"/>
      <c r="U14964" s="9"/>
    </row>
    <row r="14965" spans="3:21">
      <c r="C14965" s="9"/>
      <c r="F14965" s="9"/>
      <c r="G14965" s="9"/>
      <c r="I14965" s="9"/>
      <c r="L14965" s="9"/>
      <c r="O14965" s="9"/>
      <c r="P14965" s="9"/>
      <c r="R14965" s="9"/>
      <c r="U14965" s="9"/>
    </row>
    <row r="14966" spans="3:21">
      <c r="C14966" s="9"/>
      <c r="F14966" s="9"/>
      <c r="G14966" s="9"/>
      <c r="I14966" s="9"/>
      <c r="L14966" s="9"/>
      <c r="O14966" s="9"/>
      <c r="P14966" s="9"/>
      <c r="R14966" s="9"/>
      <c r="U14966" s="9"/>
    </row>
    <row r="14967" spans="3:21">
      <c r="C14967" s="9"/>
      <c r="F14967" s="9"/>
      <c r="G14967" s="9"/>
      <c r="I14967" s="9"/>
      <c r="L14967" s="9"/>
      <c r="O14967" s="9"/>
      <c r="P14967" s="9"/>
      <c r="R14967" s="9"/>
      <c r="U14967" s="9"/>
    </row>
    <row r="14968" spans="3:21">
      <c r="C14968" s="9"/>
      <c r="F14968" s="9"/>
      <c r="G14968" s="9"/>
      <c r="I14968" s="9"/>
      <c r="L14968" s="9"/>
      <c r="O14968" s="9"/>
      <c r="P14968" s="9"/>
      <c r="R14968" s="9"/>
      <c r="U14968" s="9"/>
    </row>
    <row r="14969" spans="3:21">
      <c r="C14969" s="9"/>
      <c r="F14969" s="9"/>
      <c r="G14969" s="9"/>
      <c r="I14969" s="9"/>
      <c r="L14969" s="9"/>
      <c r="O14969" s="9"/>
      <c r="P14969" s="9"/>
      <c r="R14969" s="9"/>
      <c r="U14969" s="9"/>
    </row>
    <row r="14970" spans="3:21">
      <c r="C14970" s="9"/>
      <c r="F14970" s="9"/>
      <c r="G14970" s="9"/>
      <c r="I14970" s="9"/>
      <c r="L14970" s="9"/>
      <c r="O14970" s="9"/>
      <c r="P14970" s="9"/>
      <c r="R14970" s="9"/>
      <c r="U14970" s="9"/>
    </row>
    <row r="14971" spans="3:21">
      <c r="C14971" s="9"/>
      <c r="F14971" s="9"/>
      <c r="G14971" s="9"/>
      <c r="I14971" s="9"/>
      <c r="L14971" s="9"/>
      <c r="O14971" s="9"/>
      <c r="P14971" s="9"/>
      <c r="R14971" s="9"/>
      <c r="U14971" s="9"/>
    </row>
    <row r="14972" spans="3:21">
      <c r="C14972" s="9"/>
      <c r="F14972" s="9"/>
      <c r="G14972" s="9"/>
      <c r="I14972" s="9"/>
      <c r="L14972" s="9"/>
      <c r="O14972" s="9"/>
      <c r="P14972" s="9"/>
      <c r="R14972" s="9"/>
      <c r="U14972" s="9"/>
    </row>
    <row r="14973" spans="3:21">
      <c r="C14973" s="9"/>
      <c r="F14973" s="9"/>
      <c r="G14973" s="9"/>
      <c r="I14973" s="9"/>
      <c r="L14973" s="9"/>
      <c r="O14973" s="9"/>
      <c r="P14973" s="9"/>
      <c r="R14973" s="9"/>
      <c r="U14973" s="9"/>
    </row>
    <row r="14974" spans="3:21">
      <c r="C14974" s="9"/>
      <c r="F14974" s="9"/>
      <c r="G14974" s="9"/>
      <c r="I14974" s="9"/>
      <c r="L14974" s="9"/>
      <c r="O14974" s="9"/>
      <c r="P14974" s="9"/>
      <c r="R14974" s="9"/>
      <c r="U14974" s="9"/>
    </row>
    <row r="14975" spans="3:21">
      <c r="C14975" s="9"/>
      <c r="F14975" s="9"/>
      <c r="G14975" s="9"/>
      <c r="I14975" s="9"/>
      <c r="L14975" s="9"/>
      <c r="O14975" s="9"/>
      <c r="P14975" s="9"/>
      <c r="R14975" s="9"/>
      <c r="U14975" s="9"/>
    </row>
    <row r="14976" spans="3:21">
      <c r="C14976" s="9"/>
      <c r="F14976" s="9"/>
      <c r="G14976" s="9"/>
      <c r="I14976" s="9"/>
      <c r="L14976" s="9"/>
      <c r="O14976" s="9"/>
      <c r="P14976" s="9"/>
      <c r="R14976" s="9"/>
      <c r="U14976" s="9"/>
    </row>
    <row r="14977" spans="3:21">
      <c r="C14977" s="9"/>
      <c r="F14977" s="9"/>
      <c r="G14977" s="9"/>
      <c r="I14977" s="9"/>
      <c r="L14977" s="9"/>
      <c r="O14977" s="9"/>
      <c r="P14977" s="9"/>
      <c r="R14977" s="9"/>
      <c r="U14977" s="9"/>
    </row>
    <row r="14978" spans="3:21">
      <c r="C14978" s="9"/>
      <c r="F14978" s="9"/>
      <c r="G14978" s="9"/>
      <c r="I14978" s="9"/>
      <c r="L14978" s="9"/>
      <c r="O14978" s="9"/>
      <c r="P14978" s="9"/>
      <c r="R14978" s="9"/>
      <c r="U14978" s="9"/>
    </row>
    <row r="14979" spans="3:21">
      <c r="C14979" s="9"/>
      <c r="F14979" s="9"/>
      <c r="G14979" s="9"/>
      <c r="I14979" s="9"/>
      <c r="L14979" s="9"/>
      <c r="O14979" s="9"/>
      <c r="P14979" s="9"/>
      <c r="R14979" s="9"/>
      <c r="U14979" s="9"/>
    </row>
    <row r="14980" spans="3:21">
      <c r="C14980" s="9"/>
      <c r="F14980" s="9"/>
      <c r="G14980" s="9"/>
      <c r="I14980" s="9"/>
      <c r="L14980" s="9"/>
      <c r="O14980" s="9"/>
      <c r="P14980" s="9"/>
      <c r="R14980" s="9"/>
      <c r="U14980" s="9"/>
    </row>
    <row r="14981" spans="3:21">
      <c r="C14981" s="9"/>
      <c r="F14981" s="9"/>
      <c r="G14981" s="9"/>
      <c r="I14981" s="9"/>
      <c r="L14981" s="9"/>
      <c r="O14981" s="9"/>
      <c r="P14981" s="9"/>
      <c r="R14981" s="9"/>
      <c r="U14981" s="9"/>
    </row>
    <row r="14982" spans="3:21">
      <c r="C14982" s="9"/>
      <c r="F14982" s="9"/>
      <c r="G14982" s="9"/>
      <c r="I14982" s="9"/>
      <c r="L14982" s="9"/>
      <c r="O14982" s="9"/>
      <c r="P14982" s="9"/>
      <c r="R14982" s="9"/>
      <c r="U14982" s="9"/>
    </row>
    <row r="14983" spans="3:21">
      <c r="C14983" s="9"/>
      <c r="F14983" s="9"/>
      <c r="G14983" s="9"/>
      <c r="I14983" s="9"/>
      <c r="L14983" s="9"/>
      <c r="O14983" s="9"/>
      <c r="P14983" s="9"/>
      <c r="R14983" s="9"/>
      <c r="U14983" s="9"/>
    </row>
    <row r="14984" spans="3:21">
      <c r="C14984" s="9"/>
      <c r="F14984" s="9"/>
      <c r="G14984" s="9"/>
      <c r="I14984" s="9"/>
      <c r="L14984" s="9"/>
      <c r="O14984" s="9"/>
      <c r="P14984" s="9"/>
      <c r="R14984" s="9"/>
      <c r="U14984" s="9"/>
    </row>
    <row r="14985" spans="3:21">
      <c r="C14985" s="9"/>
      <c r="F14985" s="9"/>
      <c r="G14985" s="9"/>
      <c r="I14985" s="9"/>
      <c r="L14985" s="9"/>
      <c r="O14985" s="9"/>
      <c r="P14985" s="9"/>
      <c r="R14985" s="9"/>
      <c r="U14985" s="9"/>
    </row>
    <row r="14986" spans="3:21">
      <c r="C14986" s="9"/>
      <c r="F14986" s="9"/>
      <c r="G14986" s="9"/>
      <c r="I14986" s="9"/>
      <c r="L14986" s="9"/>
      <c r="O14986" s="9"/>
      <c r="P14986" s="9"/>
      <c r="R14986" s="9"/>
      <c r="U14986" s="9"/>
    </row>
    <row r="14987" spans="3:21">
      <c r="C14987" s="9"/>
      <c r="F14987" s="9"/>
      <c r="G14987" s="9"/>
      <c r="I14987" s="9"/>
      <c r="L14987" s="9"/>
      <c r="O14987" s="9"/>
      <c r="P14987" s="9"/>
      <c r="R14987" s="9"/>
      <c r="U14987" s="9"/>
    </row>
    <row r="14988" spans="3:21">
      <c r="C14988" s="9"/>
      <c r="F14988" s="9"/>
      <c r="G14988" s="9"/>
      <c r="I14988" s="9"/>
      <c r="L14988" s="9"/>
      <c r="O14988" s="9"/>
      <c r="P14988" s="9"/>
      <c r="R14988" s="9"/>
      <c r="U14988" s="9"/>
    </row>
    <row r="14989" spans="3:21">
      <c r="C14989" s="9"/>
      <c r="F14989" s="9"/>
      <c r="G14989" s="9"/>
      <c r="I14989" s="9"/>
      <c r="L14989" s="9"/>
      <c r="O14989" s="9"/>
      <c r="P14989" s="9"/>
      <c r="R14989" s="9"/>
      <c r="U14989" s="9"/>
    </row>
    <row r="14990" spans="3:21">
      <c r="C14990" s="9"/>
      <c r="F14990" s="9"/>
      <c r="G14990" s="9"/>
      <c r="I14990" s="9"/>
      <c r="L14990" s="9"/>
      <c r="O14990" s="9"/>
      <c r="P14990" s="9"/>
      <c r="R14990" s="9"/>
      <c r="U14990" s="9"/>
    </row>
    <row r="14991" spans="3:21">
      <c r="C14991" s="9"/>
      <c r="F14991" s="9"/>
      <c r="G14991" s="9"/>
      <c r="I14991" s="9"/>
      <c r="L14991" s="9"/>
      <c r="O14991" s="9"/>
      <c r="P14991" s="9"/>
      <c r="R14991" s="9"/>
      <c r="U14991" s="9"/>
    </row>
    <row r="14992" spans="3:21">
      <c r="C14992" s="9"/>
      <c r="F14992" s="9"/>
      <c r="G14992" s="9"/>
      <c r="I14992" s="9"/>
      <c r="L14992" s="9"/>
      <c r="O14992" s="9"/>
      <c r="P14992" s="9"/>
      <c r="R14992" s="9"/>
      <c r="U14992" s="9"/>
    </row>
    <row r="14993" spans="3:21">
      <c r="C14993" s="9"/>
      <c r="F14993" s="9"/>
      <c r="G14993" s="9"/>
      <c r="I14993" s="9"/>
      <c r="L14993" s="9"/>
      <c r="O14993" s="9"/>
      <c r="P14993" s="9"/>
      <c r="R14993" s="9"/>
      <c r="U14993" s="9"/>
    </row>
    <row r="14994" spans="3:21">
      <c r="C14994" s="9"/>
      <c r="F14994" s="9"/>
      <c r="G14994" s="9"/>
      <c r="I14994" s="9"/>
      <c r="L14994" s="9"/>
      <c r="O14994" s="9"/>
      <c r="P14994" s="9"/>
      <c r="R14994" s="9"/>
      <c r="U14994" s="9"/>
    </row>
    <row r="14995" spans="3:21">
      <c r="C14995" s="9"/>
      <c r="F14995" s="9"/>
      <c r="G14995" s="9"/>
      <c r="I14995" s="9"/>
      <c r="L14995" s="9"/>
      <c r="O14995" s="9"/>
      <c r="P14995" s="9"/>
      <c r="R14995" s="9"/>
      <c r="U14995" s="9"/>
    </row>
    <row r="14996" spans="3:21">
      <c r="C14996" s="9"/>
      <c r="F14996" s="9"/>
      <c r="G14996" s="9"/>
      <c r="I14996" s="9"/>
      <c r="L14996" s="9"/>
      <c r="O14996" s="9"/>
      <c r="P14996" s="9"/>
      <c r="R14996" s="9"/>
      <c r="U14996" s="9"/>
    </row>
    <row r="14997" spans="3:21">
      <c r="C14997" s="9"/>
      <c r="F14997" s="9"/>
      <c r="G14997" s="9"/>
      <c r="I14997" s="9"/>
      <c r="L14997" s="9"/>
      <c r="O14997" s="9"/>
      <c r="P14997" s="9"/>
      <c r="R14997" s="9"/>
      <c r="U14997" s="9"/>
    </row>
    <row r="14998" spans="3:21">
      <c r="C14998" s="9"/>
      <c r="F14998" s="9"/>
      <c r="G14998" s="9"/>
      <c r="I14998" s="9"/>
      <c r="L14998" s="9"/>
      <c r="O14998" s="9"/>
      <c r="P14998" s="9"/>
      <c r="R14998" s="9"/>
      <c r="U14998" s="9"/>
    </row>
    <row r="14999" spans="3:21">
      <c r="C14999" s="9"/>
      <c r="F14999" s="9"/>
      <c r="G14999" s="9"/>
      <c r="I14999" s="9"/>
      <c r="L14999" s="9"/>
      <c r="O14999" s="9"/>
      <c r="P14999" s="9"/>
      <c r="R14999" s="9"/>
      <c r="U14999" s="9"/>
    </row>
    <row r="15000" spans="3:21">
      <c r="C15000" s="9"/>
      <c r="F15000" s="9"/>
      <c r="G15000" s="9"/>
      <c r="I15000" s="9"/>
      <c r="L15000" s="9"/>
      <c r="O15000" s="9"/>
      <c r="P15000" s="9"/>
      <c r="R15000" s="9"/>
      <c r="U15000" s="9"/>
    </row>
    <row r="15001" spans="3:21">
      <c r="C15001" s="9"/>
      <c r="F15001" s="9"/>
      <c r="G15001" s="9"/>
      <c r="I15001" s="9"/>
      <c r="L15001" s="9"/>
      <c r="O15001" s="9"/>
      <c r="P15001" s="9"/>
      <c r="R15001" s="9"/>
      <c r="U15001" s="9"/>
    </row>
    <row r="15002" spans="3:21">
      <c r="C15002" s="9"/>
      <c r="F15002" s="9"/>
      <c r="G15002" s="9"/>
      <c r="I15002" s="9"/>
      <c r="L15002" s="9"/>
      <c r="O15002" s="9"/>
      <c r="P15002" s="9"/>
      <c r="R15002" s="9"/>
      <c r="U15002" s="9"/>
    </row>
    <row r="15003" spans="3:21">
      <c r="C15003" s="9"/>
      <c r="F15003" s="9"/>
      <c r="G15003" s="9"/>
      <c r="I15003" s="9"/>
      <c r="L15003" s="9"/>
      <c r="O15003" s="9"/>
      <c r="P15003" s="9"/>
      <c r="R15003" s="9"/>
      <c r="U15003" s="9"/>
    </row>
    <row r="15004" spans="3:21">
      <c r="C15004" s="9"/>
      <c r="F15004" s="9"/>
      <c r="G15004" s="9"/>
      <c r="I15004" s="9"/>
      <c r="L15004" s="9"/>
      <c r="O15004" s="9"/>
      <c r="P15004" s="9"/>
      <c r="R15004" s="9"/>
      <c r="U15004" s="9"/>
    </row>
    <row r="15005" spans="3:21">
      <c r="C15005" s="9"/>
      <c r="F15005" s="9"/>
      <c r="G15005" s="9"/>
      <c r="I15005" s="9"/>
      <c r="L15005" s="9"/>
      <c r="O15005" s="9"/>
      <c r="P15005" s="9"/>
      <c r="R15005" s="9"/>
      <c r="U15005" s="9"/>
    </row>
    <row r="15006" spans="3:21">
      <c r="C15006" s="9"/>
      <c r="F15006" s="9"/>
      <c r="G15006" s="9"/>
      <c r="I15006" s="9"/>
      <c r="L15006" s="9"/>
      <c r="O15006" s="9"/>
      <c r="P15006" s="9"/>
      <c r="R15006" s="9"/>
      <c r="U15006" s="9"/>
    </row>
    <row r="15007" spans="3:21">
      <c r="C15007" s="9"/>
      <c r="F15007" s="9"/>
      <c r="G15007" s="9"/>
      <c r="I15007" s="9"/>
      <c r="L15007" s="9"/>
      <c r="O15007" s="9"/>
      <c r="P15007" s="9"/>
      <c r="R15007" s="9"/>
      <c r="U15007" s="9"/>
    </row>
    <row r="15008" spans="3:21">
      <c r="C15008" s="9"/>
      <c r="F15008" s="9"/>
      <c r="G15008" s="9"/>
      <c r="I15008" s="9"/>
      <c r="L15008" s="9"/>
      <c r="O15008" s="9"/>
      <c r="P15008" s="9"/>
      <c r="R15008" s="9"/>
      <c r="U15008" s="9"/>
    </row>
    <row r="15009" spans="3:21">
      <c r="C15009" s="9"/>
      <c r="F15009" s="9"/>
      <c r="G15009" s="9"/>
      <c r="I15009" s="9"/>
      <c r="L15009" s="9"/>
      <c r="O15009" s="9"/>
      <c r="P15009" s="9"/>
      <c r="R15009" s="9"/>
      <c r="U15009" s="9"/>
    </row>
    <row r="15010" spans="3:21">
      <c r="C15010" s="9"/>
      <c r="F15010" s="9"/>
      <c r="G15010" s="9"/>
      <c r="I15010" s="9"/>
      <c r="L15010" s="9"/>
      <c r="O15010" s="9"/>
      <c r="P15010" s="9"/>
      <c r="R15010" s="9"/>
      <c r="U15010" s="9"/>
    </row>
    <row r="15011" spans="3:21">
      <c r="C15011" s="9"/>
      <c r="F15011" s="9"/>
      <c r="G15011" s="9"/>
      <c r="I15011" s="9"/>
      <c r="L15011" s="9"/>
      <c r="O15011" s="9"/>
      <c r="P15011" s="9"/>
      <c r="R15011" s="9"/>
      <c r="U15011" s="9"/>
    </row>
    <row r="15012" spans="3:21">
      <c r="C15012" s="9"/>
      <c r="F15012" s="9"/>
      <c r="G15012" s="9"/>
      <c r="I15012" s="9"/>
      <c r="L15012" s="9"/>
      <c r="O15012" s="9"/>
      <c r="P15012" s="9"/>
      <c r="R15012" s="9"/>
      <c r="U15012" s="9"/>
    </row>
    <row r="15013" spans="3:21">
      <c r="C15013" s="9"/>
      <c r="F15013" s="9"/>
      <c r="G15013" s="9"/>
      <c r="I15013" s="9"/>
      <c r="L15013" s="9"/>
      <c r="O15013" s="9"/>
      <c r="P15013" s="9"/>
      <c r="R15013" s="9"/>
      <c r="U15013" s="9"/>
    </row>
    <row r="15014" spans="3:21">
      <c r="C15014" s="9"/>
      <c r="F15014" s="9"/>
      <c r="G15014" s="9"/>
      <c r="I15014" s="9"/>
      <c r="L15014" s="9"/>
      <c r="O15014" s="9"/>
      <c r="P15014" s="9"/>
      <c r="R15014" s="9"/>
      <c r="U15014" s="9"/>
    </row>
    <row r="15015" spans="3:21">
      <c r="C15015" s="9"/>
      <c r="F15015" s="9"/>
      <c r="G15015" s="9"/>
      <c r="I15015" s="9"/>
      <c r="L15015" s="9"/>
      <c r="O15015" s="9"/>
      <c r="P15015" s="9"/>
      <c r="R15015" s="9"/>
      <c r="U15015" s="9"/>
    </row>
    <row r="15016" spans="3:21">
      <c r="C15016" s="9"/>
      <c r="F15016" s="9"/>
      <c r="G15016" s="9"/>
      <c r="I15016" s="9"/>
      <c r="L15016" s="9"/>
      <c r="O15016" s="9"/>
      <c r="P15016" s="9"/>
      <c r="R15016" s="9"/>
      <c r="U15016" s="9"/>
    </row>
    <row r="15017" spans="3:21">
      <c r="C15017" s="9"/>
      <c r="F15017" s="9"/>
      <c r="G15017" s="9"/>
      <c r="I15017" s="9"/>
      <c r="L15017" s="9"/>
      <c r="O15017" s="9"/>
      <c r="P15017" s="9"/>
      <c r="R15017" s="9"/>
      <c r="U15017" s="9"/>
    </row>
    <row r="15018" spans="3:21">
      <c r="C15018" s="9"/>
      <c r="F15018" s="9"/>
      <c r="G15018" s="9"/>
      <c r="I15018" s="9"/>
      <c r="L15018" s="9"/>
      <c r="O15018" s="9"/>
      <c r="P15018" s="9"/>
      <c r="R15018" s="9"/>
      <c r="U15018" s="9"/>
    </row>
    <row r="15019" spans="3:21">
      <c r="C15019" s="9"/>
      <c r="F15019" s="9"/>
      <c r="G15019" s="9"/>
      <c r="I15019" s="9"/>
      <c r="L15019" s="9"/>
      <c r="O15019" s="9"/>
      <c r="P15019" s="9"/>
      <c r="R15019" s="9"/>
      <c r="U15019" s="9"/>
    </row>
    <row r="15020" spans="3:21">
      <c r="C15020" s="9"/>
      <c r="F15020" s="9"/>
      <c r="G15020" s="9"/>
      <c r="I15020" s="9"/>
      <c r="L15020" s="9"/>
      <c r="O15020" s="9"/>
      <c r="P15020" s="9"/>
      <c r="R15020" s="9"/>
      <c r="U15020" s="9"/>
    </row>
    <row r="15021" spans="3:21">
      <c r="C15021" s="9"/>
      <c r="F15021" s="9"/>
      <c r="G15021" s="9"/>
      <c r="I15021" s="9"/>
      <c r="L15021" s="9"/>
      <c r="O15021" s="9"/>
      <c r="P15021" s="9"/>
      <c r="R15021" s="9"/>
      <c r="U15021" s="9"/>
    </row>
    <row r="15022" spans="3:21">
      <c r="C15022" s="9"/>
      <c r="F15022" s="9"/>
      <c r="G15022" s="9"/>
      <c r="I15022" s="9"/>
      <c r="L15022" s="9"/>
      <c r="O15022" s="9"/>
      <c r="P15022" s="9"/>
      <c r="R15022" s="9"/>
      <c r="U15022" s="9"/>
    </row>
    <row r="15023" spans="3:21">
      <c r="C15023" s="9"/>
      <c r="F15023" s="9"/>
      <c r="G15023" s="9"/>
      <c r="I15023" s="9"/>
      <c r="L15023" s="9"/>
      <c r="O15023" s="9"/>
      <c r="P15023" s="9"/>
      <c r="R15023" s="9"/>
      <c r="U15023" s="9"/>
    </row>
    <row r="15024" spans="3:21">
      <c r="C15024" s="9"/>
      <c r="F15024" s="9"/>
      <c r="G15024" s="9"/>
      <c r="I15024" s="9"/>
      <c r="L15024" s="9"/>
      <c r="O15024" s="9"/>
      <c r="P15024" s="9"/>
      <c r="R15024" s="9"/>
      <c r="U15024" s="9"/>
    </row>
    <row r="15025" spans="3:21">
      <c r="C15025" s="9"/>
      <c r="F15025" s="9"/>
      <c r="G15025" s="9"/>
      <c r="I15025" s="9"/>
      <c r="L15025" s="9"/>
      <c r="O15025" s="9"/>
      <c r="P15025" s="9"/>
      <c r="R15025" s="9"/>
      <c r="U15025" s="9"/>
    </row>
    <row r="15026" spans="3:21">
      <c r="C15026" s="9"/>
      <c r="F15026" s="9"/>
      <c r="G15026" s="9"/>
      <c r="I15026" s="9"/>
      <c r="L15026" s="9"/>
      <c r="O15026" s="9"/>
      <c r="P15026" s="9"/>
      <c r="R15026" s="9"/>
      <c r="U15026" s="9"/>
    </row>
    <row r="15027" spans="3:21">
      <c r="C15027" s="9"/>
      <c r="F15027" s="9"/>
      <c r="G15027" s="9"/>
      <c r="I15027" s="9"/>
      <c r="L15027" s="9"/>
      <c r="O15027" s="9"/>
      <c r="P15027" s="9"/>
      <c r="R15027" s="9"/>
      <c r="U15027" s="9"/>
    </row>
    <row r="15028" spans="3:21">
      <c r="C15028" s="9"/>
      <c r="F15028" s="9"/>
      <c r="G15028" s="9"/>
      <c r="I15028" s="9"/>
      <c r="L15028" s="9"/>
      <c r="O15028" s="9"/>
      <c r="P15028" s="9"/>
      <c r="R15028" s="9"/>
      <c r="U15028" s="9"/>
    </row>
    <row r="15029" spans="3:21">
      <c r="C15029" s="9"/>
      <c r="F15029" s="9"/>
      <c r="G15029" s="9"/>
      <c r="I15029" s="9"/>
      <c r="L15029" s="9"/>
      <c r="O15029" s="9"/>
      <c r="P15029" s="9"/>
      <c r="R15029" s="9"/>
      <c r="U15029" s="9"/>
    </row>
    <row r="15030" spans="3:21">
      <c r="C15030" s="9"/>
      <c r="F15030" s="9"/>
      <c r="G15030" s="9"/>
      <c r="I15030" s="9"/>
      <c r="L15030" s="9"/>
      <c r="O15030" s="9"/>
      <c r="P15030" s="9"/>
      <c r="R15030" s="9"/>
      <c r="U15030" s="9"/>
    </row>
    <row r="15031" spans="3:21">
      <c r="C15031" s="9"/>
      <c r="F15031" s="9"/>
      <c r="G15031" s="9"/>
      <c r="I15031" s="9"/>
      <c r="L15031" s="9"/>
      <c r="O15031" s="9"/>
      <c r="P15031" s="9"/>
      <c r="R15031" s="9"/>
      <c r="U15031" s="9"/>
    </row>
    <row r="15032" spans="3:21">
      <c r="C15032" s="9"/>
      <c r="F15032" s="9"/>
      <c r="G15032" s="9"/>
      <c r="I15032" s="9"/>
      <c r="L15032" s="9"/>
      <c r="O15032" s="9"/>
      <c r="P15032" s="9"/>
      <c r="R15032" s="9"/>
      <c r="U15032" s="9"/>
    </row>
    <row r="15033" spans="3:21">
      <c r="C15033" s="9"/>
      <c r="F15033" s="9"/>
      <c r="G15033" s="9"/>
      <c r="I15033" s="9"/>
      <c r="L15033" s="9"/>
      <c r="O15033" s="9"/>
      <c r="P15033" s="9"/>
      <c r="R15033" s="9"/>
      <c r="U15033" s="9"/>
    </row>
    <row r="15034" spans="3:21">
      <c r="C15034" s="9"/>
      <c r="F15034" s="9"/>
      <c r="G15034" s="9"/>
      <c r="I15034" s="9"/>
      <c r="L15034" s="9"/>
      <c r="O15034" s="9"/>
      <c r="P15034" s="9"/>
      <c r="R15034" s="9"/>
      <c r="U15034" s="9"/>
    </row>
    <row r="15035" spans="3:21">
      <c r="C15035" s="9"/>
      <c r="F15035" s="9"/>
      <c r="G15035" s="9"/>
      <c r="I15035" s="9"/>
      <c r="L15035" s="9"/>
      <c r="O15035" s="9"/>
      <c r="P15035" s="9"/>
      <c r="R15035" s="9"/>
      <c r="U15035" s="9"/>
    </row>
    <row r="15036" spans="3:21">
      <c r="C15036" s="9"/>
      <c r="F15036" s="9"/>
      <c r="G15036" s="9"/>
      <c r="I15036" s="9"/>
      <c r="L15036" s="9"/>
      <c r="O15036" s="9"/>
      <c r="P15036" s="9"/>
      <c r="R15036" s="9"/>
      <c r="U15036" s="9"/>
    </row>
    <row r="15037" spans="3:21">
      <c r="C15037" s="9"/>
      <c r="F15037" s="9"/>
      <c r="G15037" s="9"/>
      <c r="I15037" s="9"/>
      <c r="L15037" s="9"/>
      <c r="O15037" s="9"/>
      <c r="P15037" s="9"/>
      <c r="R15037" s="9"/>
      <c r="U15037" s="9"/>
    </row>
    <row r="15038" spans="3:21">
      <c r="C15038" s="9"/>
      <c r="F15038" s="9"/>
      <c r="G15038" s="9"/>
      <c r="I15038" s="9"/>
      <c r="L15038" s="9"/>
      <c r="O15038" s="9"/>
      <c r="P15038" s="9"/>
      <c r="R15038" s="9"/>
      <c r="U15038" s="9"/>
    </row>
    <row r="15039" spans="3:21">
      <c r="C15039" s="9"/>
      <c r="F15039" s="9"/>
      <c r="G15039" s="9"/>
      <c r="I15039" s="9"/>
      <c r="L15039" s="9"/>
      <c r="O15039" s="9"/>
      <c r="P15039" s="9"/>
      <c r="R15039" s="9"/>
      <c r="U15039" s="9"/>
    </row>
    <row r="15040" spans="3:21">
      <c r="C15040" s="9"/>
      <c r="F15040" s="9"/>
      <c r="G15040" s="9"/>
      <c r="I15040" s="9"/>
      <c r="L15040" s="9"/>
      <c r="O15040" s="9"/>
      <c r="P15040" s="9"/>
      <c r="R15040" s="9"/>
      <c r="U15040" s="9"/>
    </row>
    <row r="15041" spans="3:21">
      <c r="C15041" s="9"/>
      <c r="F15041" s="9"/>
      <c r="G15041" s="9"/>
      <c r="I15041" s="9"/>
      <c r="L15041" s="9"/>
      <c r="O15041" s="9"/>
      <c r="P15041" s="9"/>
      <c r="R15041" s="9"/>
      <c r="U15041" s="9"/>
    </row>
    <row r="15042" spans="3:21">
      <c r="C15042" s="9"/>
      <c r="F15042" s="9"/>
      <c r="G15042" s="9"/>
      <c r="I15042" s="9"/>
      <c r="L15042" s="9"/>
      <c r="O15042" s="9"/>
      <c r="P15042" s="9"/>
      <c r="R15042" s="9"/>
      <c r="U15042" s="9"/>
    </row>
    <row r="15043" spans="3:21">
      <c r="C15043" s="9"/>
      <c r="F15043" s="9"/>
      <c r="G15043" s="9"/>
      <c r="I15043" s="9"/>
      <c r="L15043" s="9"/>
      <c r="O15043" s="9"/>
      <c r="P15043" s="9"/>
      <c r="R15043" s="9"/>
      <c r="U15043" s="9"/>
    </row>
    <row r="15044" spans="3:21">
      <c r="C15044" s="9"/>
      <c r="F15044" s="9"/>
      <c r="G15044" s="9"/>
      <c r="I15044" s="9"/>
      <c r="L15044" s="9"/>
      <c r="O15044" s="9"/>
      <c r="P15044" s="9"/>
      <c r="R15044" s="9"/>
      <c r="U15044" s="9"/>
    </row>
    <row r="15045" spans="3:21">
      <c r="C15045" s="9"/>
      <c r="F15045" s="9"/>
      <c r="G15045" s="9"/>
      <c r="I15045" s="9"/>
      <c r="L15045" s="9"/>
      <c r="O15045" s="9"/>
      <c r="P15045" s="9"/>
      <c r="R15045" s="9"/>
      <c r="U15045" s="9"/>
    </row>
    <row r="15046" spans="3:21">
      <c r="C15046" s="9"/>
      <c r="F15046" s="9"/>
      <c r="G15046" s="9"/>
      <c r="I15046" s="9"/>
      <c r="L15046" s="9"/>
      <c r="O15046" s="9"/>
      <c r="P15046" s="9"/>
      <c r="R15046" s="9"/>
      <c r="U15046" s="9"/>
    </row>
    <row r="15047" spans="3:21">
      <c r="C15047" s="9"/>
      <c r="F15047" s="9"/>
      <c r="G15047" s="9"/>
      <c r="I15047" s="9"/>
      <c r="L15047" s="9"/>
      <c r="O15047" s="9"/>
      <c r="P15047" s="9"/>
      <c r="R15047" s="9"/>
      <c r="U15047" s="9"/>
    </row>
    <row r="15048" spans="3:21">
      <c r="C15048" s="9"/>
      <c r="F15048" s="9"/>
      <c r="G15048" s="9"/>
      <c r="I15048" s="9"/>
      <c r="L15048" s="9"/>
      <c r="O15048" s="9"/>
      <c r="P15048" s="9"/>
      <c r="R15048" s="9"/>
      <c r="U15048" s="9"/>
    </row>
    <row r="15049" spans="3:21">
      <c r="C15049" s="9"/>
      <c r="F15049" s="9"/>
      <c r="G15049" s="9"/>
      <c r="I15049" s="9"/>
      <c r="L15049" s="9"/>
      <c r="O15049" s="9"/>
      <c r="P15049" s="9"/>
      <c r="R15049" s="9"/>
      <c r="U15049" s="9"/>
    </row>
    <row r="15050" spans="3:21">
      <c r="C15050" s="9"/>
      <c r="F15050" s="9"/>
      <c r="G15050" s="9"/>
      <c r="I15050" s="9"/>
      <c r="L15050" s="9"/>
      <c r="O15050" s="9"/>
      <c r="P15050" s="9"/>
      <c r="R15050" s="9"/>
      <c r="U15050" s="9"/>
    </row>
    <row r="15051" spans="3:21">
      <c r="C15051" s="9"/>
      <c r="F15051" s="9"/>
      <c r="G15051" s="9"/>
      <c r="I15051" s="9"/>
      <c r="L15051" s="9"/>
      <c r="O15051" s="9"/>
      <c r="P15051" s="9"/>
      <c r="R15051" s="9"/>
      <c r="U15051" s="9"/>
    </row>
    <row r="15052" spans="3:21">
      <c r="C15052" s="9"/>
      <c r="F15052" s="9"/>
      <c r="G15052" s="9"/>
      <c r="I15052" s="9"/>
      <c r="L15052" s="9"/>
      <c r="O15052" s="9"/>
      <c r="P15052" s="9"/>
      <c r="R15052" s="9"/>
      <c r="U15052" s="9"/>
    </row>
    <row r="15053" spans="3:21">
      <c r="C15053" s="9"/>
      <c r="F15053" s="9"/>
      <c r="G15053" s="9"/>
      <c r="I15053" s="9"/>
      <c r="L15053" s="9"/>
      <c r="O15053" s="9"/>
      <c r="P15053" s="9"/>
      <c r="R15053" s="9"/>
      <c r="U15053" s="9"/>
    </row>
    <row r="15054" spans="3:21">
      <c r="C15054" s="9"/>
      <c r="F15054" s="9"/>
      <c r="G15054" s="9"/>
      <c r="I15054" s="9"/>
      <c r="L15054" s="9"/>
      <c r="O15054" s="9"/>
      <c r="P15054" s="9"/>
      <c r="R15054" s="9"/>
      <c r="U15054" s="9"/>
    </row>
    <row r="15055" spans="3:21">
      <c r="C15055" s="9"/>
      <c r="F15055" s="9"/>
      <c r="G15055" s="9"/>
      <c r="I15055" s="9"/>
      <c r="L15055" s="9"/>
      <c r="O15055" s="9"/>
      <c r="P15055" s="9"/>
      <c r="R15055" s="9"/>
      <c r="U15055" s="9"/>
    </row>
    <row r="15056" spans="3:21">
      <c r="C15056" s="9"/>
      <c r="F15056" s="9"/>
      <c r="G15056" s="9"/>
      <c r="I15056" s="9"/>
      <c r="L15056" s="9"/>
      <c r="O15056" s="9"/>
      <c r="P15056" s="9"/>
      <c r="R15056" s="9"/>
      <c r="U15056" s="9"/>
    </row>
    <row r="15057" spans="3:21">
      <c r="C15057" s="9"/>
      <c r="F15057" s="9"/>
      <c r="G15057" s="9"/>
      <c r="I15057" s="9"/>
      <c r="L15057" s="9"/>
      <c r="O15057" s="9"/>
      <c r="P15057" s="9"/>
      <c r="R15057" s="9"/>
      <c r="U15057" s="9"/>
    </row>
    <row r="15058" spans="3:21">
      <c r="C15058" s="9"/>
      <c r="F15058" s="9"/>
      <c r="G15058" s="9"/>
      <c r="I15058" s="9"/>
      <c r="L15058" s="9"/>
      <c r="O15058" s="9"/>
      <c r="P15058" s="9"/>
      <c r="R15058" s="9"/>
      <c r="U15058" s="9"/>
    </row>
    <row r="15059" spans="3:21">
      <c r="C15059" s="9"/>
      <c r="F15059" s="9"/>
      <c r="G15059" s="9"/>
      <c r="I15059" s="9"/>
      <c r="L15059" s="9"/>
      <c r="O15059" s="9"/>
      <c r="P15059" s="9"/>
      <c r="R15059" s="9"/>
      <c r="U15059" s="9"/>
    </row>
    <row r="15060" spans="3:21">
      <c r="C15060" s="9"/>
      <c r="F15060" s="9"/>
      <c r="G15060" s="9"/>
      <c r="I15060" s="9"/>
      <c r="L15060" s="9"/>
      <c r="O15060" s="9"/>
      <c r="P15060" s="9"/>
      <c r="R15060" s="9"/>
      <c r="U15060" s="9"/>
    </row>
    <row r="15061" spans="3:21">
      <c r="C15061" s="9"/>
      <c r="F15061" s="9"/>
      <c r="G15061" s="9"/>
      <c r="I15061" s="9"/>
      <c r="L15061" s="9"/>
      <c r="O15061" s="9"/>
      <c r="P15061" s="9"/>
      <c r="R15061" s="9"/>
      <c r="U15061" s="9"/>
    </row>
    <row r="15062" spans="3:21">
      <c r="C15062" s="9"/>
      <c r="F15062" s="9"/>
      <c r="G15062" s="9"/>
      <c r="I15062" s="9"/>
      <c r="L15062" s="9"/>
      <c r="O15062" s="9"/>
      <c r="P15062" s="9"/>
      <c r="R15062" s="9"/>
      <c r="U15062" s="9"/>
    </row>
    <row r="15063" spans="3:21">
      <c r="C15063" s="9"/>
      <c r="F15063" s="9"/>
      <c r="G15063" s="9"/>
      <c r="I15063" s="9"/>
      <c r="L15063" s="9"/>
      <c r="O15063" s="9"/>
      <c r="P15063" s="9"/>
      <c r="R15063" s="9"/>
      <c r="U15063" s="9"/>
    </row>
    <row r="15064" spans="3:21">
      <c r="C15064" s="9"/>
      <c r="F15064" s="9"/>
      <c r="G15064" s="9"/>
      <c r="I15064" s="9"/>
      <c r="L15064" s="9"/>
      <c r="O15064" s="9"/>
      <c r="P15064" s="9"/>
      <c r="R15064" s="9"/>
      <c r="U15064" s="9"/>
    </row>
    <row r="15065" spans="3:21">
      <c r="C15065" s="9"/>
      <c r="F15065" s="9"/>
      <c r="G15065" s="9"/>
      <c r="I15065" s="9"/>
      <c r="L15065" s="9"/>
      <c r="O15065" s="9"/>
      <c r="P15065" s="9"/>
      <c r="R15065" s="9"/>
      <c r="U15065" s="9"/>
    </row>
    <row r="15066" spans="3:21">
      <c r="C15066" s="9"/>
      <c r="F15066" s="9"/>
      <c r="G15066" s="9"/>
      <c r="I15066" s="9"/>
      <c r="L15066" s="9"/>
      <c r="O15066" s="9"/>
      <c r="P15066" s="9"/>
      <c r="R15066" s="9"/>
      <c r="U15066" s="9"/>
    </row>
    <row r="15067" spans="3:21">
      <c r="C15067" s="9"/>
      <c r="F15067" s="9"/>
      <c r="G15067" s="9"/>
      <c r="I15067" s="9"/>
      <c r="L15067" s="9"/>
      <c r="O15067" s="9"/>
      <c r="P15067" s="9"/>
      <c r="R15067" s="9"/>
      <c r="U15067" s="9"/>
    </row>
    <row r="15068" spans="3:21">
      <c r="C15068" s="9"/>
      <c r="F15068" s="9"/>
      <c r="G15068" s="9"/>
      <c r="I15068" s="9"/>
      <c r="L15068" s="9"/>
      <c r="O15068" s="9"/>
      <c r="P15068" s="9"/>
      <c r="R15068" s="9"/>
      <c r="U15068" s="9"/>
    </row>
    <row r="15069" spans="3:21">
      <c r="C15069" s="9"/>
      <c r="F15069" s="9"/>
      <c r="G15069" s="9"/>
      <c r="I15069" s="9"/>
      <c r="L15069" s="9"/>
      <c r="O15069" s="9"/>
      <c r="P15069" s="9"/>
      <c r="R15069" s="9"/>
      <c r="U15069" s="9"/>
    </row>
    <row r="15070" spans="3:21">
      <c r="C15070" s="9"/>
      <c r="F15070" s="9"/>
      <c r="G15070" s="9"/>
      <c r="I15070" s="9"/>
      <c r="L15070" s="9"/>
      <c r="O15070" s="9"/>
      <c r="P15070" s="9"/>
      <c r="R15070" s="9"/>
      <c r="U15070" s="9"/>
    </row>
    <row r="15071" spans="3:21">
      <c r="C15071" s="9"/>
      <c r="F15071" s="9"/>
      <c r="G15071" s="9"/>
      <c r="I15071" s="9"/>
      <c r="L15071" s="9"/>
      <c r="O15071" s="9"/>
      <c r="P15071" s="9"/>
      <c r="R15071" s="9"/>
      <c r="U15071" s="9"/>
    </row>
    <row r="15072" spans="3:21">
      <c r="C15072" s="9"/>
      <c r="F15072" s="9"/>
      <c r="G15072" s="9"/>
      <c r="I15072" s="9"/>
      <c r="L15072" s="9"/>
      <c r="O15072" s="9"/>
      <c r="P15072" s="9"/>
      <c r="R15072" s="9"/>
      <c r="U15072" s="9"/>
    </row>
    <row r="15073" spans="3:21">
      <c r="C15073" s="9"/>
      <c r="F15073" s="9"/>
      <c r="G15073" s="9"/>
      <c r="I15073" s="9"/>
      <c r="L15073" s="9"/>
      <c r="O15073" s="9"/>
      <c r="P15073" s="9"/>
      <c r="R15073" s="9"/>
      <c r="U15073" s="9"/>
    </row>
    <row r="15074" spans="3:21">
      <c r="C15074" s="9"/>
      <c r="F15074" s="9"/>
      <c r="G15074" s="9"/>
      <c r="I15074" s="9"/>
      <c r="L15074" s="9"/>
      <c r="O15074" s="9"/>
      <c r="P15074" s="9"/>
      <c r="R15074" s="9"/>
      <c r="U15074" s="9"/>
    </row>
    <row r="15075" spans="3:21">
      <c r="C15075" s="9"/>
      <c r="F15075" s="9"/>
      <c r="G15075" s="9"/>
      <c r="I15075" s="9"/>
      <c r="L15075" s="9"/>
      <c r="O15075" s="9"/>
      <c r="P15075" s="9"/>
      <c r="R15075" s="9"/>
      <c r="U15075" s="9"/>
    </row>
    <row r="15076" spans="3:21">
      <c r="C15076" s="9"/>
      <c r="F15076" s="9"/>
      <c r="G15076" s="9"/>
      <c r="I15076" s="9"/>
      <c r="L15076" s="9"/>
      <c r="O15076" s="9"/>
      <c r="P15076" s="9"/>
      <c r="R15076" s="9"/>
      <c r="U15076" s="9"/>
    </row>
    <row r="15077" spans="3:21">
      <c r="C15077" s="9"/>
      <c r="F15077" s="9"/>
      <c r="G15077" s="9"/>
      <c r="I15077" s="9"/>
      <c r="L15077" s="9"/>
      <c r="O15077" s="9"/>
      <c r="P15077" s="9"/>
      <c r="R15077" s="9"/>
      <c r="U15077" s="9"/>
    </row>
    <row r="15078" spans="3:21">
      <c r="C15078" s="9"/>
      <c r="F15078" s="9"/>
      <c r="G15078" s="9"/>
      <c r="I15078" s="9"/>
      <c r="L15078" s="9"/>
      <c r="O15078" s="9"/>
      <c r="P15078" s="9"/>
      <c r="R15078" s="9"/>
      <c r="U15078" s="9"/>
    </row>
    <row r="15079" spans="3:21">
      <c r="C15079" s="9"/>
      <c r="F15079" s="9"/>
      <c r="G15079" s="9"/>
      <c r="I15079" s="9"/>
      <c r="L15079" s="9"/>
      <c r="O15079" s="9"/>
      <c r="P15079" s="9"/>
      <c r="R15079" s="9"/>
      <c r="U15079" s="9"/>
    </row>
    <row r="15080" spans="3:21">
      <c r="C15080" s="9"/>
      <c r="F15080" s="9"/>
      <c r="G15080" s="9"/>
      <c r="I15080" s="9"/>
      <c r="L15080" s="9"/>
      <c r="O15080" s="9"/>
      <c r="P15080" s="9"/>
      <c r="R15080" s="9"/>
      <c r="U15080" s="9"/>
    </row>
    <row r="15081" spans="3:21">
      <c r="C15081" s="9"/>
      <c r="F15081" s="9"/>
      <c r="G15081" s="9"/>
      <c r="I15081" s="9"/>
      <c r="L15081" s="9"/>
      <c r="O15081" s="9"/>
      <c r="P15081" s="9"/>
      <c r="R15081" s="9"/>
      <c r="U15081" s="9"/>
    </row>
    <row r="15082" spans="3:21">
      <c r="C15082" s="9"/>
      <c r="F15082" s="9"/>
      <c r="G15082" s="9"/>
      <c r="I15082" s="9"/>
      <c r="L15082" s="9"/>
      <c r="O15082" s="9"/>
      <c r="P15082" s="9"/>
      <c r="R15082" s="9"/>
      <c r="U15082" s="9"/>
    </row>
    <row r="15083" spans="3:21">
      <c r="C15083" s="9"/>
      <c r="F15083" s="9"/>
      <c r="G15083" s="9"/>
      <c r="I15083" s="9"/>
      <c r="L15083" s="9"/>
      <c r="O15083" s="9"/>
      <c r="P15083" s="9"/>
      <c r="R15083" s="9"/>
      <c r="U15083" s="9"/>
    </row>
    <row r="15084" spans="3:21">
      <c r="C15084" s="9"/>
      <c r="F15084" s="9"/>
      <c r="G15084" s="9"/>
      <c r="I15084" s="9"/>
      <c r="L15084" s="9"/>
      <c r="O15084" s="9"/>
      <c r="P15084" s="9"/>
      <c r="R15084" s="9"/>
      <c r="U15084" s="9"/>
    </row>
    <row r="15085" spans="3:21">
      <c r="C15085" s="9"/>
      <c r="F15085" s="9"/>
      <c r="G15085" s="9"/>
      <c r="I15085" s="9"/>
      <c r="L15085" s="9"/>
      <c r="O15085" s="9"/>
      <c r="P15085" s="9"/>
      <c r="R15085" s="9"/>
      <c r="U15085" s="9"/>
    </row>
    <row r="15086" spans="3:21">
      <c r="C15086" s="9"/>
      <c r="F15086" s="9"/>
      <c r="G15086" s="9"/>
      <c r="I15086" s="9"/>
      <c r="L15086" s="9"/>
      <c r="O15086" s="9"/>
      <c r="P15086" s="9"/>
      <c r="R15086" s="9"/>
      <c r="U15086" s="9"/>
    </row>
    <row r="15087" spans="3:21">
      <c r="C15087" s="9"/>
      <c r="F15087" s="9"/>
      <c r="G15087" s="9"/>
      <c r="I15087" s="9"/>
      <c r="L15087" s="9"/>
      <c r="O15087" s="9"/>
      <c r="P15087" s="9"/>
      <c r="R15087" s="9"/>
      <c r="U15087" s="9"/>
    </row>
    <row r="15088" spans="3:21">
      <c r="C15088" s="9"/>
      <c r="F15088" s="9"/>
      <c r="G15088" s="9"/>
      <c r="I15088" s="9"/>
      <c r="L15088" s="9"/>
      <c r="O15088" s="9"/>
      <c r="P15088" s="9"/>
      <c r="R15088" s="9"/>
      <c r="U15088" s="9"/>
    </row>
    <row r="15089" spans="3:21">
      <c r="C15089" s="9"/>
      <c r="F15089" s="9"/>
      <c r="G15089" s="9"/>
      <c r="I15089" s="9"/>
      <c r="L15089" s="9"/>
      <c r="O15089" s="9"/>
      <c r="P15089" s="9"/>
      <c r="R15089" s="9"/>
      <c r="U15089" s="9"/>
    </row>
    <row r="15090" spans="3:21">
      <c r="C15090" s="9"/>
      <c r="F15090" s="9"/>
      <c r="G15090" s="9"/>
      <c r="I15090" s="9"/>
      <c r="L15090" s="9"/>
      <c r="O15090" s="9"/>
      <c r="P15090" s="9"/>
      <c r="R15090" s="9"/>
      <c r="U15090" s="9"/>
    </row>
    <row r="15091" spans="3:21">
      <c r="C15091" s="9"/>
      <c r="F15091" s="9"/>
      <c r="G15091" s="9"/>
      <c r="I15091" s="9"/>
      <c r="L15091" s="9"/>
      <c r="O15091" s="9"/>
      <c r="P15091" s="9"/>
      <c r="R15091" s="9"/>
      <c r="U15091" s="9"/>
    </row>
    <row r="15092" spans="3:21">
      <c r="C15092" s="9"/>
      <c r="F15092" s="9"/>
      <c r="G15092" s="9"/>
      <c r="I15092" s="9"/>
      <c r="L15092" s="9"/>
      <c r="O15092" s="9"/>
      <c r="P15092" s="9"/>
      <c r="R15092" s="9"/>
      <c r="U15092" s="9"/>
    </row>
    <row r="15093" spans="3:21">
      <c r="C15093" s="9"/>
      <c r="F15093" s="9"/>
      <c r="G15093" s="9"/>
      <c r="I15093" s="9"/>
      <c r="L15093" s="9"/>
      <c r="O15093" s="9"/>
      <c r="P15093" s="9"/>
      <c r="R15093" s="9"/>
      <c r="U15093" s="9"/>
    </row>
    <row r="15094" spans="3:21">
      <c r="C15094" s="9"/>
      <c r="F15094" s="9"/>
      <c r="G15094" s="9"/>
      <c r="I15094" s="9"/>
      <c r="L15094" s="9"/>
      <c r="O15094" s="9"/>
      <c r="P15094" s="9"/>
      <c r="R15094" s="9"/>
      <c r="U15094" s="9"/>
    </row>
    <row r="15095" spans="3:21">
      <c r="C15095" s="9"/>
      <c r="F15095" s="9"/>
      <c r="G15095" s="9"/>
      <c r="I15095" s="9"/>
      <c r="L15095" s="9"/>
      <c r="O15095" s="9"/>
      <c r="P15095" s="9"/>
      <c r="R15095" s="9"/>
      <c r="U15095" s="9"/>
    </row>
    <row r="15096" spans="3:21">
      <c r="C15096" s="9"/>
      <c r="F15096" s="9"/>
      <c r="G15096" s="9"/>
      <c r="I15096" s="9"/>
      <c r="L15096" s="9"/>
      <c r="O15096" s="9"/>
      <c r="P15096" s="9"/>
      <c r="R15096" s="9"/>
      <c r="U15096" s="9"/>
    </row>
    <row r="15097" spans="3:21">
      <c r="C15097" s="9"/>
      <c r="F15097" s="9"/>
      <c r="G15097" s="9"/>
      <c r="I15097" s="9"/>
      <c r="L15097" s="9"/>
      <c r="O15097" s="9"/>
      <c r="P15097" s="9"/>
      <c r="R15097" s="9"/>
      <c r="U15097" s="9"/>
    </row>
    <row r="15098" spans="3:21">
      <c r="C15098" s="9"/>
      <c r="F15098" s="9"/>
      <c r="G15098" s="9"/>
      <c r="I15098" s="9"/>
      <c r="L15098" s="9"/>
      <c r="O15098" s="9"/>
      <c r="P15098" s="9"/>
      <c r="R15098" s="9"/>
      <c r="U15098" s="9"/>
    </row>
    <row r="15099" spans="3:21">
      <c r="C15099" s="9"/>
      <c r="F15099" s="9"/>
      <c r="G15099" s="9"/>
      <c r="I15099" s="9"/>
      <c r="L15099" s="9"/>
      <c r="O15099" s="9"/>
      <c r="P15099" s="9"/>
      <c r="R15099" s="9"/>
      <c r="U15099" s="9"/>
    </row>
    <row r="15100" spans="3:21">
      <c r="C15100" s="9"/>
      <c r="F15100" s="9"/>
      <c r="G15100" s="9"/>
      <c r="I15100" s="9"/>
      <c r="L15100" s="9"/>
      <c r="O15100" s="9"/>
      <c r="P15100" s="9"/>
      <c r="R15100" s="9"/>
      <c r="U15100" s="9"/>
    </row>
    <row r="15101" spans="3:21">
      <c r="C15101" s="9"/>
      <c r="F15101" s="9"/>
      <c r="G15101" s="9"/>
      <c r="I15101" s="9"/>
      <c r="L15101" s="9"/>
      <c r="O15101" s="9"/>
      <c r="P15101" s="9"/>
      <c r="R15101" s="9"/>
      <c r="U15101" s="9"/>
    </row>
    <row r="15102" spans="3:21">
      <c r="C15102" s="9"/>
      <c r="F15102" s="9"/>
      <c r="G15102" s="9"/>
      <c r="I15102" s="9"/>
      <c r="L15102" s="9"/>
      <c r="O15102" s="9"/>
      <c r="P15102" s="9"/>
      <c r="R15102" s="9"/>
      <c r="U15102" s="9"/>
    </row>
    <row r="15103" spans="3:21">
      <c r="C15103" s="9"/>
      <c r="F15103" s="9"/>
      <c r="G15103" s="9"/>
      <c r="I15103" s="9"/>
      <c r="L15103" s="9"/>
      <c r="O15103" s="9"/>
      <c r="P15103" s="9"/>
      <c r="R15103" s="9"/>
      <c r="U15103" s="9"/>
    </row>
    <row r="15104" spans="3:21">
      <c r="C15104" s="9"/>
      <c r="F15104" s="9"/>
      <c r="G15104" s="9"/>
      <c r="I15104" s="9"/>
      <c r="L15104" s="9"/>
      <c r="O15104" s="9"/>
      <c r="P15104" s="9"/>
      <c r="R15104" s="9"/>
      <c r="U15104" s="9"/>
    </row>
    <row r="15105" spans="3:21">
      <c r="C15105" s="9"/>
      <c r="F15105" s="9"/>
      <c r="G15105" s="9"/>
      <c r="I15105" s="9"/>
      <c r="L15105" s="9"/>
      <c r="O15105" s="9"/>
      <c r="P15105" s="9"/>
      <c r="R15105" s="9"/>
      <c r="U15105" s="9"/>
    </row>
    <row r="15106" spans="3:21">
      <c r="C15106" s="9"/>
      <c r="F15106" s="9"/>
      <c r="G15106" s="9"/>
      <c r="I15106" s="9"/>
      <c r="L15106" s="9"/>
      <c r="O15106" s="9"/>
      <c r="P15106" s="9"/>
      <c r="R15106" s="9"/>
      <c r="U15106" s="9"/>
    </row>
    <row r="15107" spans="3:21">
      <c r="C15107" s="9"/>
      <c r="F15107" s="9"/>
      <c r="G15107" s="9"/>
      <c r="I15107" s="9"/>
      <c r="L15107" s="9"/>
      <c r="O15107" s="9"/>
      <c r="P15107" s="9"/>
      <c r="R15107" s="9"/>
      <c r="U15107" s="9"/>
    </row>
    <row r="15108" spans="3:21">
      <c r="C15108" s="9"/>
      <c r="F15108" s="9"/>
      <c r="G15108" s="9"/>
      <c r="I15108" s="9"/>
      <c r="L15108" s="9"/>
      <c r="O15108" s="9"/>
      <c r="P15108" s="9"/>
      <c r="R15108" s="9"/>
      <c r="U15108" s="9"/>
    </row>
    <row r="15109" spans="3:21">
      <c r="C15109" s="9"/>
      <c r="F15109" s="9"/>
      <c r="G15109" s="9"/>
      <c r="I15109" s="9"/>
      <c r="L15109" s="9"/>
      <c r="O15109" s="9"/>
      <c r="P15109" s="9"/>
      <c r="R15109" s="9"/>
      <c r="U15109" s="9"/>
    </row>
    <row r="15110" spans="3:21">
      <c r="C15110" s="9"/>
      <c r="F15110" s="9"/>
      <c r="G15110" s="9"/>
      <c r="I15110" s="9"/>
      <c r="L15110" s="9"/>
      <c r="O15110" s="9"/>
      <c r="P15110" s="9"/>
      <c r="R15110" s="9"/>
      <c r="U15110" s="9"/>
    </row>
    <row r="15111" spans="3:21">
      <c r="C15111" s="9"/>
      <c r="F15111" s="9"/>
      <c r="G15111" s="9"/>
      <c r="I15111" s="9"/>
      <c r="L15111" s="9"/>
      <c r="O15111" s="9"/>
      <c r="P15111" s="9"/>
      <c r="R15111" s="9"/>
      <c r="U15111" s="9"/>
    </row>
    <row r="15112" spans="3:21">
      <c r="C15112" s="9"/>
      <c r="F15112" s="9"/>
      <c r="G15112" s="9"/>
      <c r="I15112" s="9"/>
      <c r="L15112" s="9"/>
      <c r="O15112" s="9"/>
      <c r="P15112" s="9"/>
      <c r="R15112" s="9"/>
      <c r="U15112" s="9"/>
    </row>
    <row r="15113" spans="3:21">
      <c r="C15113" s="9"/>
      <c r="F15113" s="9"/>
      <c r="G15113" s="9"/>
      <c r="I15113" s="9"/>
      <c r="L15113" s="9"/>
      <c r="O15113" s="9"/>
      <c r="P15113" s="9"/>
      <c r="R15113" s="9"/>
      <c r="U15113" s="9"/>
    </row>
    <row r="15114" spans="3:21">
      <c r="C15114" s="9"/>
      <c r="F15114" s="9"/>
      <c r="G15114" s="9"/>
      <c r="I15114" s="9"/>
      <c r="L15114" s="9"/>
      <c r="O15114" s="9"/>
      <c r="P15114" s="9"/>
      <c r="R15114" s="9"/>
      <c r="U15114" s="9"/>
    </row>
    <row r="15115" spans="3:21">
      <c r="C15115" s="9"/>
      <c r="F15115" s="9"/>
      <c r="G15115" s="9"/>
      <c r="I15115" s="9"/>
      <c r="L15115" s="9"/>
      <c r="O15115" s="9"/>
      <c r="P15115" s="9"/>
      <c r="R15115" s="9"/>
      <c r="U15115" s="9"/>
    </row>
    <row r="15116" spans="3:21">
      <c r="C15116" s="9"/>
      <c r="F15116" s="9"/>
      <c r="G15116" s="9"/>
      <c r="I15116" s="9"/>
      <c r="L15116" s="9"/>
      <c r="O15116" s="9"/>
      <c r="P15116" s="9"/>
      <c r="R15116" s="9"/>
      <c r="U15116" s="9"/>
    </row>
    <row r="15117" spans="3:21">
      <c r="C15117" s="9"/>
      <c r="F15117" s="9"/>
      <c r="G15117" s="9"/>
      <c r="I15117" s="9"/>
      <c r="L15117" s="9"/>
      <c r="O15117" s="9"/>
      <c r="P15117" s="9"/>
      <c r="R15117" s="9"/>
      <c r="U15117" s="9"/>
    </row>
    <row r="15118" spans="3:21">
      <c r="C15118" s="9"/>
      <c r="F15118" s="9"/>
      <c r="G15118" s="9"/>
      <c r="I15118" s="9"/>
      <c r="L15118" s="9"/>
      <c r="O15118" s="9"/>
      <c r="P15118" s="9"/>
      <c r="R15118" s="9"/>
      <c r="U15118" s="9"/>
    </row>
    <row r="15119" spans="3:21">
      <c r="C15119" s="9"/>
      <c r="F15119" s="9"/>
      <c r="G15119" s="9"/>
      <c r="I15119" s="9"/>
      <c r="L15119" s="9"/>
      <c r="O15119" s="9"/>
      <c r="P15119" s="9"/>
      <c r="R15119" s="9"/>
      <c r="U15119" s="9"/>
    </row>
    <row r="15120" spans="3:21">
      <c r="C15120" s="9"/>
      <c r="F15120" s="9"/>
      <c r="G15120" s="9"/>
      <c r="I15120" s="9"/>
      <c r="L15120" s="9"/>
      <c r="O15120" s="9"/>
      <c r="P15120" s="9"/>
      <c r="R15120" s="9"/>
      <c r="U15120" s="9"/>
    </row>
    <row r="15121" spans="3:21">
      <c r="C15121" s="9"/>
      <c r="F15121" s="9"/>
      <c r="G15121" s="9"/>
      <c r="I15121" s="9"/>
      <c r="L15121" s="9"/>
      <c r="O15121" s="9"/>
      <c r="P15121" s="9"/>
      <c r="R15121" s="9"/>
      <c r="U15121" s="9"/>
    </row>
    <row r="15122" spans="3:21">
      <c r="C15122" s="9"/>
      <c r="F15122" s="9"/>
      <c r="G15122" s="9"/>
      <c r="I15122" s="9"/>
      <c r="L15122" s="9"/>
      <c r="O15122" s="9"/>
      <c r="P15122" s="9"/>
      <c r="R15122" s="9"/>
      <c r="U15122" s="9"/>
    </row>
    <row r="15123" spans="3:21">
      <c r="C15123" s="9"/>
      <c r="F15123" s="9"/>
      <c r="G15123" s="9"/>
      <c r="I15123" s="9"/>
      <c r="L15123" s="9"/>
      <c r="O15123" s="9"/>
      <c r="P15123" s="9"/>
      <c r="R15123" s="9"/>
      <c r="U15123" s="9"/>
    </row>
    <row r="15124" spans="3:21">
      <c r="C15124" s="9"/>
      <c r="F15124" s="9"/>
      <c r="G15124" s="9"/>
      <c r="I15124" s="9"/>
      <c r="L15124" s="9"/>
      <c r="O15124" s="9"/>
      <c r="P15124" s="9"/>
      <c r="R15124" s="9"/>
      <c r="U15124" s="9"/>
    </row>
    <row r="15125" spans="3:21">
      <c r="C15125" s="9"/>
      <c r="F15125" s="9"/>
      <c r="G15125" s="9"/>
      <c r="I15125" s="9"/>
      <c r="L15125" s="9"/>
      <c r="O15125" s="9"/>
      <c r="P15125" s="9"/>
      <c r="R15125" s="9"/>
      <c r="U15125" s="9"/>
    </row>
    <row r="15126" spans="3:21">
      <c r="C15126" s="9"/>
      <c r="F15126" s="9"/>
      <c r="G15126" s="9"/>
      <c r="I15126" s="9"/>
      <c r="L15126" s="9"/>
      <c r="O15126" s="9"/>
      <c r="P15126" s="9"/>
      <c r="R15126" s="9"/>
      <c r="U15126" s="9"/>
    </row>
    <row r="15127" spans="3:21">
      <c r="C15127" s="9"/>
      <c r="F15127" s="9"/>
      <c r="G15127" s="9"/>
      <c r="I15127" s="9"/>
      <c r="L15127" s="9"/>
      <c r="O15127" s="9"/>
      <c r="P15127" s="9"/>
      <c r="R15127" s="9"/>
      <c r="U15127" s="9"/>
    </row>
    <row r="15128" spans="3:21">
      <c r="C15128" s="9"/>
      <c r="F15128" s="9"/>
      <c r="G15128" s="9"/>
      <c r="I15128" s="9"/>
      <c r="L15128" s="9"/>
      <c r="O15128" s="9"/>
      <c r="P15128" s="9"/>
      <c r="R15128" s="9"/>
      <c r="U15128" s="9"/>
    </row>
    <row r="15129" spans="3:21">
      <c r="C15129" s="9"/>
      <c r="F15129" s="9"/>
      <c r="G15129" s="9"/>
      <c r="I15129" s="9"/>
      <c r="L15129" s="9"/>
      <c r="O15129" s="9"/>
      <c r="P15129" s="9"/>
      <c r="R15129" s="9"/>
      <c r="U15129" s="9"/>
    </row>
    <row r="15130" spans="3:21">
      <c r="C15130" s="9"/>
      <c r="F15130" s="9"/>
      <c r="G15130" s="9"/>
      <c r="I15130" s="9"/>
      <c r="L15130" s="9"/>
      <c r="O15130" s="9"/>
      <c r="P15130" s="9"/>
      <c r="R15130" s="9"/>
      <c r="U15130" s="9"/>
    </row>
    <row r="15131" spans="3:21">
      <c r="C15131" s="9"/>
      <c r="F15131" s="9"/>
      <c r="G15131" s="9"/>
      <c r="I15131" s="9"/>
      <c r="L15131" s="9"/>
      <c r="O15131" s="9"/>
      <c r="P15131" s="9"/>
      <c r="R15131" s="9"/>
      <c r="U15131" s="9"/>
    </row>
    <row r="15132" spans="3:21">
      <c r="C15132" s="9"/>
      <c r="F15132" s="9"/>
      <c r="G15132" s="9"/>
      <c r="I15132" s="9"/>
      <c r="L15132" s="9"/>
      <c r="O15132" s="9"/>
      <c r="P15132" s="9"/>
      <c r="R15132" s="9"/>
      <c r="U15132" s="9"/>
    </row>
    <row r="15133" spans="3:21">
      <c r="C15133" s="9"/>
      <c r="F15133" s="9"/>
      <c r="G15133" s="9"/>
      <c r="I15133" s="9"/>
      <c r="L15133" s="9"/>
      <c r="O15133" s="9"/>
      <c r="P15133" s="9"/>
      <c r="R15133" s="9"/>
      <c r="U15133" s="9"/>
    </row>
    <row r="15134" spans="3:21">
      <c r="C15134" s="9"/>
      <c r="F15134" s="9"/>
      <c r="G15134" s="9"/>
      <c r="I15134" s="9"/>
      <c r="L15134" s="9"/>
      <c r="O15134" s="9"/>
      <c r="P15134" s="9"/>
      <c r="R15134" s="9"/>
      <c r="U15134" s="9"/>
    </row>
    <row r="15135" spans="3:21">
      <c r="C15135" s="9"/>
      <c r="F15135" s="9"/>
      <c r="G15135" s="9"/>
      <c r="I15135" s="9"/>
      <c r="L15135" s="9"/>
      <c r="O15135" s="9"/>
      <c r="P15135" s="9"/>
      <c r="R15135" s="9"/>
      <c r="U15135" s="9"/>
    </row>
    <row r="15136" spans="3:21">
      <c r="C15136" s="9"/>
      <c r="F15136" s="9"/>
      <c r="G15136" s="9"/>
      <c r="I15136" s="9"/>
      <c r="L15136" s="9"/>
      <c r="O15136" s="9"/>
      <c r="P15136" s="9"/>
      <c r="R15136" s="9"/>
      <c r="U15136" s="9"/>
    </row>
    <row r="15137" spans="3:21">
      <c r="C15137" s="9"/>
      <c r="F15137" s="9"/>
      <c r="G15137" s="9"/>
      <c r="I15137" s="9"/>
      <c r="L15137" s="9"/>
      <c r="O15137" s="9"/>
      <c r="P15137" s="9"/>
      <c r="R15137" s="9"/>
      <c r="U15137" s="9"/>
    </row>
    <row r="15138" spans="3:21">
      <c r="C15138" s="9"/>
      <c r="F15138" s="9"/>
      <c r="G15138" s="9"/>
      <c r="I15138" s="9"/>
      <c r="L15138" s="9"/>
      <c r="O15138" s="9"/>
      <c r="P15138" s="9"/>
      <c r="R15138" s="9"/>
      <c r="U15138" s="9"/>
    </row>
    <row r="15139" spans="3:21">
      <c r="C15139" s="9"/>
      <c r="F15139" s="9"/>
      <c r="G15139" s="9"/>
      <c r="I15139" s="9"/>
      <c r="L15139" s="9"/>
      <c r="O15139" s="9"/>
      <c r="P15139" s="9"/>
      <c r="R15139" s="9"/>
      <c r="U15139" s="9"/>
    </row>
    <row r="15140" spans="3:21">
      <c r="C15140" s="9"/>
      <c r="F15140" s="9"/>
      <c r="G15140" s="9"/>
      <c r="I15140" s="9"/>
      <c r="L15140" s="9"/>
      <c r="O15140" s="9"/>
      <c r="P15140" s="9"/>
      <c r="R15140" s="9"/>
      <c r="U15140" s="9"/>
    </row>
    <row r="15141" spans="3:21">
      <c r="C15141" s="9"/>
      <c r="F15141" s="9"/>
      <c r="G15141" s="9"/>
      <c r="I15141" s="9"/>
      <c r="L15141" s="9"/>
      <c r="O15141" s="9"/>
      <c r="P15141" s="9"/>
      <c r="R15141" s="9"/>
      <c r="U15141" s="9"/>
    </row>
    <row r="15142" spans="3:21">
      <c r="C15142" s="9"/>
      <c r="F15142" s="9"/>
      <c r="G15142" s="9"/>
      <c r="I15142" s="9"/>
      <c r="L15142" s="9"/>
      <c r="O15142" s="9"/>
      <c r="P15142" s="9"/>
      <c r="R15142" s="9"/>
      <c r="U15142" s="9"/>
    </row>
    <row r="15143" spans="3:21">
      <c r="C15143" s="9"/>
      <c r="F15143" s="9"/>
      <c r="G15143" s="9"/>
      <c r="I15143" s="9"/>
      <c r="L15143" s="9"/>
      <c r="O15143" s="9"/>
      <c r="P15143" s="9"/>
      <c r="R15143" s="9"/>
      <c r="U15143" s="9"/>
    </row>
    <row r="15144" spans="3:21">
      <c r="C15144" s="9"/>
      <c r="F15144" s="9"/>
      <c r="G15144" s="9"/>
      <c r="I15144" s="9"/>
      <c r="L15144" s="9"/>
      <c r="O15144" s="9"/>
      <c r="P15144" s="9"/>
      <c r="R15144" s="9"/>
      <c r="U15144" s="9"/>
    </row>
    <row r="15145" spans="3:21">
      <c r="C15145" s="9"/>
      <c r="F15145" s="9"/>
      <c r="G15145" s="9"/>
      <c r="I15145" s="9"/>
      <c r="L15145" s="9"/>
      <c r="O15145" s="9"/>
      <c r="P15145" s="9"/>
      <c r="R15145" s="9"/>
      <c r="U15145" s="9"/>
    </row>
    <row r="15146" spans="3:21">
      <c r="C15146" s="9"/>
      <c r="F15146" s="9"/>
      <c r="G15146" s="9"/>
      <c r="I15146" s="9"/>
      <c r="L15146" s="9"/>
      <c r="O15146" s="9"/>
      <c r="P15146" s="9"/>
      <c r="R15146" s="9"/>
      <c r="U15146" s="9"/>
    </row>
    <row r="15147" spans="3:21">
      <c r="C15147" s="9"/>
      <c r="F15147" s="9"/>
      <c r="G15147" s="9"/>
      <c r="I15147" s="9"/>
      <c r="L15147" s="9"/>
      <c r="O15147" s="9"/>
      <c r="P15147" s="9"/>
      <c r="R15147" s="9"/>
      <c r="U15147" s="9"/>
    </row>
    <row r="15148" spans="3:21">
      <c r="C15148" s="9"/>
      <c r="F15148" s="9"/>
      <c r="G15148" s="9"/>
      <c r="I15148" s="9"/>
      <c r="L15148" s="9"/>
      <c r="O15148" s="9"/>
      <c r="P15148" s="9"/>
      <c r="R15148" s="9"/>
      <c r="U15148" s="9"/>
    </row>
    <row r="15149" spans="3:21">
      <c r="C15149" s="9"/>
      <c r="F15149" s="9"/>
      <c r="G15149" s="9"/>
      <c r="I15149" s="9"/>
      <c r="L15149" s="9"/>
      <c r="O15149" s="9"/>
      <c r="P15149" s="9"/>
      <c r="R15149" s="9"/>
      <c r="U15149" s="9"/>
    </row>
    <row r="15150" spans="3:21">
      <c r="C15150" s="9"/>
      <c r="F15150" s="9"/>
      <c r="G15150" s="9"/>
      <c r="I15150" s="9"/>
      <c r="L15150" s="9"/>
      <c r="O15150" s="9"/>
      <c r="P15150" s="9"/>
      <c r="R15150" s="9"/>
      <c r="U15150" s="9"/>
    </row>
    <row r="15151" spans="3:21">
      <c r="C15151" s="9"/>
      <c r="F15151" s="9"/>
      <c r="G15151" s="9"/>
      <c r="I15151" s="9"/>
      <c r="L15151" s="9"/>
      <c r="O15151" s="9"/>
      <c r="P15151" s="9"/>
      <c r="R15151" s="9"/>
      <c r="U15151" s="9"/>
    </row>
    <row r="15152" spans="3:21">
      <c r="C15152" s="9"/>
      <c r="F15152" s="9"/>
      <c r="G15152" s="9"/>
      <c r="I15152" s="9"/>
      <c r="L15152" s="9"/>
      <c r="O15152" s="9"/>
      <c r="P15152" s="9"/>
      <c r="R15152" s="9"/>
      <c r="U15152" s="9"/>
    </row>
    <row r="15153" spans="3:21">
      <c r="C15153" s="9"/>
      <c r="F15153" s="9"/>
      <c r="G15153" s="9"/>
      <c r="I15153" s="9"/>
      <c r="L15153" s="9"/>
      <c r="O15153" s="9"/>
      <c r="P15153" s="9"/>
      <c r="R15153" s="9"/>
      <c r="U15153" s="9"/>
    </row>
    <row r="15154" spans="3:21">
      <c r="C15154" s="9"/>
      <c r="F15154" s="9"/>
      <c r="G15154" s="9"/>
      <c r="I15154" s="9"/>
      <c r="L15154" s="9"/>
      <c r="O15154" s="9"/>
      <c r="P15154" s="9"/>
      <c r="R15154" s="9"/>
      <c r="U15154" s="9"/>
    </row>
    <row r="15155" spans="3:21">
      <c r="C15155" s="9"/>
      <c r="F15155" s="9"/>
      <c r="G15155" s="9"/>
      <c r="I15155" s="9"/>
      <c r="L15155" s="9"/>
      <c r="O15155" s="9"/>
      <c r="P15155" s="9"/>
      <c r="R15155" s="9"/>
      <c r="U15155" s="9"/>
    </row>
    <row r="15156" spans="3:21">
      <c r="C15156" s="9"/>
      <c r="F15156" s="9"/>
      <c r="G15156" s="9"/>
      <c r="I15156" s="9"/>
      <c r="L15156" s="9"/>
      <c r="O15156" s="9"/>
      <c r="P15156" s="9"/>
      <c r="R15156" s="9"/>
      <c r="U15156" s="9"/>
    </row>
    <row r="15157" spans="3:21">
      <c r="C15157" s="9"/>
      <c r="F15157" s="9"/>
      <c r="G15157" s="9"/>
      <c r="I15157" s="9"/>
      <c r="L15157" s="9"/>
      <c r="O15157" s="9"/>
      <c r="P15157" s="9"/>
      <c r="R15157" s="9"/>
      <c r="U15157" s="9"/>
    </row>
    <row r="15158" spans="3:21">
      <c r="C15158" s="9"/>
      <c r="F15158" s="9"/>
      <c r="G15158" s="9"/>
      <c r="I15158" s="9"/>
      <c r="L15158" s="9"/>
      <c r="O15158" s="9"/>
      <c r="P15158" s="9"/>
      <c r="R15158" s="9"/>
      <c r="U15158" s="9"/>
    </row>
    <row r="15159" spans="3:21">
      <c r="C15159" s="9"/>
      <c r="F15159" s="9"/>
      <c r="G15159" s="9"/>
      <c r="I15159" s="9"/>
      <c r="L15159" s="9"/>
      <c r="O15159" s="9"/>
      <c r="P15159" s="9"/>
      <c r="R15159" s="9"/>
      <c r="U15159" s="9"/>
    </row>
    <row r="15160" spans="3:21">
      <c r="C15160" s="9"/>
      <c r="F15160" s="9"/>
      <c r="G15160" s="9"/>
      <c r="I15160" s="9"/>
      <c r="L15160" s="9"/>
      <c r="O15160" s="9"/>
      <c r="P15160" s="9"/>
      <c r="R15160" s="9"/>
      <c r="U15160" s="9"/>
    </row>
    <row r="15161" spans="3:21">
      <c r="C15161" s="9"/>
      <c r="F15161" s="9"/>
      <c r="G15161" s="9"/>
      <c r="I15161" s="9"/>
      <c r="L15161" s="9"/>
      <c r="O15161" s="9"/>
      <c r="P15161" s="9"/>
      <c r="R15161" s="9"/>
      <c r="U15161" s="9"/>
    </row>
    <row r="15162" spans="3:21">
      <c r="C15162" s="9"/>
      <c r="F15162" s="9"/>
      <c r="G15162" s="9"/>
      <c r="I15162" s="9"/>
      <c r="L15162" s="9"/>
      <c r="O15162" s="9"/>
      <c r="P15162" s="9"/>
      <c r="R15162" s="9"/>
      <c r="U15162" s="9"/>
    </row>
    <row r="15163" spans="3:21">
      <c r="C15163" s="9"/>
      <c r="F15163" s="9"/>
      <c r="G15163" s="9"/>
      <c r="I15163" s="9"/>
      <c r="L15163" s="9"/>
      <c r="O15163" s="9"/>
      <c r="P15163" s="9"/>
      <c r="R15163" s="9"/>
      <c r="U15163" s="9"/>
    </row>
    <row r="15164" spans="3:21">
      <c r="C15164" s="9"/>
      <c r="F15164" s="9"/>
      <c r="G15164" s="9"/>
      <c r="I15164" s="9"/>
      <c r="L15164" s="9"/>
      <c r="O15164" s="9"/>
      <c r="P15164" s="9"/>
      <c r="R15164" s="9"/>
      <c r="U15164" s="9"/>
    </row>
    <row r="15165" spans="3:21">
      <c r="C15165" s="9"/>
      <c r="F15165" s="9"/>
      <c r="G15165" s="9"/>
      <c r="I15165" s="9"/>
      <c r="L15165" s="9"/>
      <c r="O15165" s="9"/>
      <c r="P15165" s="9"/>
      <c r="R15165" s="9"/>
      <c r="U15165" s="9"/>
    </row>
    <row r="15166" spans="3:21">
      <c r="C15166" s="9"/>
      <c r="F15166" s="9"/>
      <c r="G15166" s="9"/>
      <c r="I15166" s="9"/>
      <c r="L15166" s="9"/>
      <c r="O15166" s="9"/>
      <c r="P15166" s="9"/>
      <c r="R15166" s="9"/>
      <c r="U15166" s="9"/>
    </row>
    <row r="15167" spans="3:21">
      <c r="C15167" s="9"/>
      <c r="F15167" s="9"/>
      <c r="G15167" s="9"/>
      <c r="I15167" s="9"/>
      <c r="L15167" s="9"/>
      <c r="O15167" s="9"/>
      <c r="P15167" s="9"/>
      <c r="R15167" s="9"/>
      <c r="U15167" s="9"/>
    </row>
    <row r="15168" spans="3:21">
      <c r="C15168" s="9"/>
      <c r="F15168" s="9"/>
      <c r="G15168" s="9"/>
      <c r="I15168" s="9"/>
      <c r="L15168" s="9"/>
      <c r="O15168" s="9"/>
      <c r="P15168" s="9"/>
      <c r="R15168" s="9"/>
      <c r="U15168" s="9"/>
    </row>
    <row r="15169" spans="3:21">
      <c r="C15169" s="9"/>
      <c r="F15169" s="9"/>
      <c r="G15169" s="9"/>
      <c r="I15169" s="9"/>
      <c r="L15169" s="9"/>
      <c r="O15169" s="9"/>
      <c r="P15169" s="9"/>
      <c r="R15169" s="9"/>
      <c r="U15169" s="9"/>
    </row>
    <row r="15170" spans="3:21">
      <c r="C15170" s="9"/>
      <c r="F15170" s="9"/>
      <c r="G15170" s="9"/>
      <c r="I15170" s="9"/>
      <c r="L15170" s="9"/>
      <c r="O15170" s="9"/>
      <c r="P15170" s="9"/>
      <c r="R15170" s="9"/>
      <c r="U15170" s="9"/>
    </row>
    <row r="15171" spans="3:21">
      <c r="C15171" s="9"/>
      <c r="F15171" s="9"/>
      <c r="G15171" s="9"/>
      <c r="I15171" s="9"/>
      <c r="L15171" s="9"/>
      <c r="O15171" s="9"/>
      <c r="P15171" s="9"/>
      <c r="R15171" s="9"/>
      <c r="U15171" s="9"/>
    </row>
    <row r="15172" spans="3:21">
      <c r="C15172" s="9"/>
      <c r="F15172" s="9"/>
      <c r="G15172" s="9"/>
      <c r="I15172" s="9"/>
      <c r="L15172" s="9"/>
      <c r="O15172" s="9"/>
      <c r="P15172" s="9"/>
      <c r="R15172" s="9"/>
      <c r="U15172" s="9"/>
    </row>
    <row r="15173" spans="3:21">
      <c r="C15173" s="9"/>
      <c r="F15173" s="9"/>
      <c r="G15173" s="9"/>
      <c r="I15173" s="9"/>
      <c r="L15173" s="9"/>
      <c r="O15173" s="9"/>
      <c r="P15173" s="9"/>
      <c r="R15173" s="9"/>
      <c r="U15173" s="9"/>
    </row>
    <row r="15174" spans="3:21">
      <c r="C15174" s="9"/>
      <c r="F15174" s="9"/>
      <c r="G15174" s="9"/>
      <c r="I15174" s="9"/>
      <c r="L15174" s="9"/>
      <c r="O15174" s="9"/>
      <c r="P15174" s="9"/>
      <c r="R15174" s="9"/>
      <c r="U15174" s="9"/>
    </row>
    <row r="15175" spans="3:21">
      <c r="C15175" s="9"/>
      <c r="F15175" s="9"/>
      <c r="G15175" s="9"/>
      <c r="I15175" s="9"/>
      <c r="L15175" s="9"/>
      <c r="O15175" s="9"/>
      <c r="P15175" s="9"/>
      <c r="R15175" s="9"/>
      <c r="U15175" s="9"/>
    </row>
    <row r="15176" spans="3:21">
      <c r="C15176" s="9"/>
      <c r="F15176" s="9"/>
      <c r="G15176" s="9"/>
      <c r="I15176" s="9"/>
      <c r="L15176" s="9"/>
      <c r="O15176" s="9"/>
      <c r="P15176" s="9"/>
      <c r="R15176" s="9"/>
      <c r="U15176" s="9"/>
    </row>
    <row r="15177" spans="3:21">
      <c r="C15177" s="9"/>
      <c r="F15177" s="9"/>
      <c r="G15177" s="9"/>
      <c r="I15177" s="9"/>
      <c r="L15177" s="9"/>
      <c r="O15177" s="9"/>
      <c r="P15177" s="9"/>
      <c r="R15177" s="9"/>
      <c r="U15177" s="9"/>
    </row>
    <row r="15178" spans="3:21">
      <c r="C15178" s="9"/>
      <c r="F15178" s="9"/>
      <c r="G15178" s="9"/>
      <c r="I15178" s="9"/>
      <c r="L15178" s="9"/>
      <c r="O15178" s="9"/>
      <c r="P15178" s="9"/>
      <c r="R15178" s="9"/>
      <c r="U15178" s="9"/>
    </row>
    <row r="15179" spans="3:21">
      <c r="C15179" s="9"/>
      <c r="F15179" s="9"/>
      <c r="G15179" s="9"/>
      <c r="I15179" s="9"/>
      <c r="L15179" s="9"/>
      <c r="O15179" s="9"/>
      <c r="P15179" s="9"/>
      <c r="R15179" s="9"/>
      <c r="U15179" s="9"/>
    </row>
    <row r="15180" spans="3:21">
      <c r="C15180" s="9"/>
      <c r="F15180" s="9"/>
      <c r="G15180" s="9"/>
      <c r="I15180" s="9"/>
      <c r="L15180" s="9"/>
      <c r="O15180" s="9"/>
      <c r="P15180" s="9"/>
      <c r="R15180" s="9"/>
      <c r="U15180" s="9"/>
    </row>
    <row r="15181" spans="3:21">
      <c r="C15181" s="9"/>
      <c r="F15181" s="9"/>
      <c r="G15181" s="9"/>
      <c r="I15181" s="9"/>
      <c r="L15181" s="9"/>
      <c r="O15181" s="9"/>
      <c r="P15181" s="9"/>
      <c r="R15181" s="9"/>
      <c r="U15181" s="9"/>
    </row>
    <row r="15182" spans="3:21">
      <c r="C15182" s="9"/>
      <c r="F15182" s="9"/>
      <c r="G15182" s="9"/>
      <c r="I15182" s="9"/>
      <c r="L15182" s="9"/>
      <c r="O15182" s="9"/>
      <c r="P15182" s="9"/>
      <c r="R15182" s="9"/>
      <c r="U15182" s="9"/>
    </row>
    <row r="15183" spans="3:21">
      <c r="C15183" s="9"/>
      <c r="F15183" s="9"/>
      <c r="G15183" s="9"/>
      <c r="I15183" s="9"/>
      <c r="L15183" s="9"/>
      <c r="O15183" s="9"/>
      <c r="P15183" s="9"/>
      <c r="R15183" s="9"/>
      <c r="U15183" s="9"/>
    </row>
    <row r="15184" spans="3:21">
      <c r="C15184" s="9"/>
      <c r="F15184" s="9"/>
      <c r="G15184" s="9"/>
      <c r="I15184" s="9"/>
      <c r="L15184" s="9"/>
      <c r="O15184" s="9"/>
      <c r="P15184" s="9"/>
      <c r="R15184" s="9"/>
      <c r="U15184" s="9"/>
    </row>
    <row r="15185" spans="3:21">
      <c r="C15185" s="9"/>
      <c r="F15185" s="9"/>
      <c r="G15185" s="9"/>
      <c r="I15185" s="9"/>
      <c r="L15185" s="9"/>
      <c r="O15185" s="9"/>
      <c r="P15185" s="9"/>
      <c r="R15185" s="9"/>
      <c r="U15185" s="9"/>
    </row>
    <row r="15186" spans="3:21">
      <c r="C15186" s="9"/>
      <c r="F15186" s="9"/>
      <c r="G15186" s="9"/>
      <c r="I15186" s="9"/>
      <c r="L15186" s="9"/>
      <c r="O15186" s="9"/>
      <c r="P15186" s="9"/>
      <c r="R15186" s="9"/>
      <c r="U15186" s="9"/>
    </row>
    <row r="15187" spans="3:21">
      <c r="C15187" s="9"/>
      <c r="F15187" s="9"/>
      <c r="G15187" s="9"/>
      <c r="I15187" s="9"/>
      <c r="L15187" s="9"/>
      <c r="O15187" s="9"/>
      <c r="P15187" s="9"/>
      <c r="R15187" s="9"/>
      <c r="U15187" s="9"/>
    </row>
    <row r="15188" spans="3:21">
      <c r="C15188" s="9"/>
      <c r="F15188" s="9"/>
      <c r="G15188" s="9"/>
      <c r="I15188" s="9"/>
      <c r="L15188" s="9"/>
      <c r="O15188" s="9"/>
      <c r="P15188" s="9"/>
      <c r="R15188" s="9"/>
      <c r="U15188" s="9"/>
    </row>
    <row r="15189" spans="3:21">
      <c r="C15189" s="9"/>
      <c r="F15189" s="9"/>
      <c r="G15189" s="9"/>
      <c r="I15189" s="9"/>
      <c r="L15189" s="9"/>
      <c r="O15189" s="9"/>
      <c r="P15189" s="9"/>
      <c r="R15189" s="9"/>
      <c r="U15189" s="9"/>
    </row>
    <row r="15190" spans="3:21">
      <c r="C15190" s="9"/>
      <c r="F15190" s="9"/>
      <c r="G15190" s="9"/>
      <c r="I15190" s="9"/>
      <c r="L15190" s="9"/>
      <c r="O15190" s="9"/>
      <c r="P15190" s="9"/>
      <c r="R15190" s="9"/>
      <c r="U15190" s="9"/>
    </row>
    <row r="15191" spans="3:21">
      <c r="C15191" s="9"/>
      <c r="F15191" s="9"/>
      <c r="G15191" s="9"/>
      <c r="I15191" s="9"/>
      <c r="L15191" s="9"/>
      <c r="O15191" s="9"/>
      <c r="P15191" s="9"/>
      <c r="R15191" s="9"/>
      <c r="U15191" s="9"/>
    </row>
    <row r="15192" spans="3:21">
      <c r="C15192" s="9"/>
      <c r="F15192" s="9"/>
      <c r="G15192" s="9"/>
      <c r="I15192" s="9"/>
      <c r="L15192" s="9"/>
      <c r="O15192" s="9"/>
      <c r="P15192" s="9"/>
      <c r="R15192" s="9"/>
      <c r="U15192" s="9"/>
    </row>
    <row r="15193" spans="3:21">
      <c r="C15193" s="9"/>
      <c r="F15193" s="9"/>
      <c r="G15193" s="9"/>
      <c r="I15193" s="9"/>
      <c r="L15193" s="9"/>
      <c r="O15193" s="9"/>
      <c r="P15193" s="9"/>
      <c r="R15193" s="9"/>
      <c r="U15193" s="9"/>
    </row>
    <row r="15194" spans="3:21">
      <c r="C15194" s="9"/>
      <c r="F15194" s="9"/>
      <c r="G15194" s="9"/>
      <c r="I15194" s="9"/>
      <c r="L15194" s="9"/>
      <c r="O15194" s="9"/>
      <c r="P15194" s="9"/>
      <c r="R15194" s="9"/>
      <c r="U15194" s="9"/>
    </row>
    <row r="15195" spans="3:21">
      <c r="C15195" s="9"/>
      <c r="F15195" s="9"/>
      <c r="G15195" s="9"/>
      <c r="I15195" s="9"/>
      <c r="L15195" s="9"/>
      <c r="O15195" s="9"/>
      <c r="P15195" s="9"/>
      <c r="R15195" s="9"/>
      <c r="U15195" s="9"/>
    </row>
    <row r="15196" spans="3:21">
      <c r="C15196" s="9"/>
      <c r="F15196" s="9"/>
      <c r="G15196" s="9"/>
      <c r="I15196" s="9"/>
      <c r="L15196" s="9"/>
      <c r="O15196" s="9"/>
      <c r="P15196" s="9"/>
      <c r="R15196" s="9"/>
      <c r="U15196" s="9"/>
    </row>
    <row r="15197" spans="3:21">
      <c r="C15197" s="9"/>
      <c r="F15197" s="9"/>
      <c r="G15197" s="9"/>
      <c r="I15197" s="9"/>
      <c r="L15197" s="9"/>
      <c r="O15197" s="9"/>
      <c r="P15197" s="9"/>
      <c r="R15197" s="9"/>
      <c r="U15197" s="9"/>
    </row>
    <row r="15198" spans="3:21">
      <c r="C15198" s="9"/>
      <c r="F15198" s="9"/>
      <c r="G15198" s="9"/>
      <c r="I15198" s="9"/>
      <c r="L15198" s="9"/>
      <c r="O15198" s="9"/>
      <c r="P15198" s="9"/>
      <c r="R15198" s="9"/>
      <c r="U15198" s="9"/>
    </row>
    <row r="15199" spans="3:21">
      <c r="C15199" s="9"/>
      <c r="F15199" s="9"/>
      <c r="G15199" s="9"/>
      <c r="I15199" s="9"/>
      <c r="L15199" s="9"/>
      <c r="O15199" s="9"/>
      <c r="P15199" s="9"/>
      <c r="R15199" s="9"/>
      <c r="U15199" s="9"/>
    </row>
    <row r="15200" spans="3:21">
      <c r="C15200" s="9"/>
      <c r="F15200" s="9"/>
      <c r="G15200" s="9"/>
      <c r="I15200" s="9"/>
      <c r="L15200" s="9"/>
      <c r="O15200" s="9"/>
      <c r="P15200" s="9"/>
      <c r="R15200" s="9"/>
      <c r="U15200" s="9"/>
    </row>
    <row r="15201" spans="3:21">
      <c r="C15201" s="9"/>
      <c r="F15201" s="9"/>
      <c r="G15201" s="9"/>
      <c r="I15201" s="9"/>
      <c r="L15201" s="9"/>
      <c r="O15201" s="9"/>
      <c r="P15201" s="9"/>
      <c r="R15201" s="9"/>
      <c r="U15201" s="9"/>
    </row>
    <row r="15202" spans="3:21">
      <c r="C15202" s="9"/>
      <c r="F15202" s="9"/>
      <c r="G15202" s="9"/>
      <c r="I15202" s="9"/>
      <c r="L15202" s="9"/>
      <c r="O15202" s="9"/>
      <c r="P15202" s="9"/>
      <c r="R15202" s="9"/>
      <c r="U15202" s="9"/>
    </row>
    <row r="15203" spans="3:21">
      <c r="C15203" s="9"/>
      <c r="F15203" s="9"/>
      <c r="G15203" s="9"/>
      <c r="I15203" s="9"/>
      <c r="L15203" s="9"/>
      <c r="O15203" s="9"/>
      <c r="P15203" s="9"/>
      <c r="R15203" s="9"/>
      <c r="U15203" s="9"/>
    </row>
    <row r="15204" spans="3:21">
      <c r="C15204" s="9"/>
      <c r="F15204" s="9"/>
      <c r="G15204" s="9"/>
      <c r="I15204" s="9"/>
      <c r="L15204" s="9"/>
      <c r="O15204" s="9"/>
      <c r="P15204" s="9"/>
      <c r="R15204" s="9"/>
      <c r="U15204" s="9"/>
    </row>
    <row r="15205" spans="3:21">
      <c r="C15205" s="9"/>
      <c r="F15205" s="9"/>
      <c r="G15205" s="9"/>
      <c r="I15205" s="9"/>
      <c r="L15205" s="9"/>
      <c r="O15205" s="9"/>
      <c r="P15205" s="9"/>
      <c r="R15205" s="9"/>
      <c r="U15205" s="9"/>
    </row>
    <row r="15206" spans="3:21">
      <c r="C15206" s="9"/>
      <c r="F15206" s="9"/>
      <c r="G15206" s="9"/>
      <c r="I15206" s="9"/>
      <c r="L15206" s="9"/>
      <c r="O15206" s="9"/>
      <c r="P15206" s="9"/>
      <c r="R15206" s="9"/>
      <c r="U15206" s="9"/>
    </row>
    <row r="15207" spans="3:21">
      <c r="C15207" s="9"/>
      <c r="F15207" s="9"/>
      <c r="G15207" s="9"/>
      <c r="I15207" s="9"/>
      <c r="L15207" s="9"/>
      <c r="O15207" s="9"/>
      <c r="P15207" s="9"/>
      <c r="R15207" s="9"/>
      <c r="U15207" s="9"/>
    </row>
    <row r="15208" spans="3:21">
      <c r="C15208" s="9"/>
      <c r="F15208" s="9"/>
      <c r="G15208" s="9"/>
      <c r="I15208" s="9"/>
      <c r="L15208" s="9"/>
      <c r="O15208" s="9"/>
      <c r="P15208" s="9"/>
      <c r="R15208" s="9"/>
      <c r="U15208" s="9"/>
    </row>
    <row r="15209" spans="3:21">
      <c r="C15209" s="9"/>
      <c r="F15209" s="9"/>
      <c r="G15209" s="9"/>
      <c r="I15209" s="9"/>
      <c r="L15209" s="9"/>
      <c r="O15209" s="9"/>
      <c r="P15209" s="9"/>
      <c r="R15209" s="9"/>
      <c r="U15209" s="9"/>
    </row>
    <row r="15210" spans="3:21">
      <c r="C15210" s="9"/>
      <c r="F15210" s="9"/>
      <c r="G15210" s="9"/>
      <c r="I15210" s="9"/>
      <c r="L15210" s="9"/>
      <c r="O15210" s="9"/>
      <c r="P15210" s="9"/>
      <c r="R15210" s="9"/>
      <c r="U15210" s="9"/>
    </row>
    <row r="15211" spans="3:21">
      <c r="C15211" s="9"/>
      <c r="F15211" s="9"/>
      <c r="G15211" s="9"/>
      <c r="I15211" s="9"/>
      <c r="L15211" s="9"/>
      <c r="O15211" s="9"/>
      <c r="P15211" s="9"/>
      <c r="R15211" s="9"/>
      <c r="U15211" s="9"/>
    </row>
    <row r="15212" spans="3:21">
      <c r="C15212" s="9"/>
      <c r="F15212" s="9"/>
      <c r="G15212" s="9"/>
      <c r="I15212" s="9"/>
      <c r="L15212" s="9"/>
      <c r="O15212" s="9"/>
      <c r="P15212" s="9"/>
      <c r="R15212" s="9"/>
      <c r="U15212" s="9"/>
    </row>
    <row r="15213" spans="3:21">
      <c r="C15213" s="9"/>
      <c r="F15213" s="9"/>
      <c r="G15213" s="9"/>
      <c r="I15213" s="9"/>
      <c r="L15213" s="9"/>
      <c r="O15213" s="9"/>
      <c r="P15213" s="9"/>
      <c r="R15213" s="9"/>
      <c r="U15213" s="9"/>
    </row>
    <row r="15214" spans="3:21">
      <c r="C15214" s="9"/>
      <c r="F15214" s="9"/>
      <c r="G15214" s="9"/>
      <c r="I15214" s="9"/>
      <c r="L15214" s="9"/>
      <c r="O15214" s="9"/>
      <c r="P15214" s="9"/>
      <c r="R15214" s="9"/>
      <c r="U15214" s="9"/>
    </row>
    <row r="15215" spans="3:21">
      <c r="C15215" s="9"/>
      <c r="F15215" s="9"/>
      <c r="G15215" s="9"/>
      <c r="I15215" s="9"/>
      <c r="L15215" s="9"/>
      <c r="O15215" s="9"/>
      <c r="P15215" s="9"/>
      <c r="R15215" s="9"/>
      <c r="U15215" s="9"/>
    </row>
    <row r="15216" spans="3:21">
      <c r="C15216" s="9"/>
      <c r="F15216" s="9"/>
      <c r="G15216" s="9"/>
      <c r="I15216" s="9"/>
      <c r="L15216" s="9"/>
      <c r="O15216" s="9"/>
      <c r="P15216" s="9"/>
      <c r="R15216" s="9"/>
      <c r="U15216" s="9"/>
    </row>
    <row r="15217" spans="3:21">
      <c r="C15217" s="9"/>
      <c r="F15217" s="9"/>
      <c r="G15217" s="9"/>
      <c r="I15217" s="9"/>
      <c r="L15217" s="9"/>
      <c r="O15217" s="9"/>
      <c r="P15217" s="9"/>
      <c r="R15217" s="9"/>
      <c r="U15217" s="9"/>
    </row>
    <row r="15218" spans="3:21">
      <c r="C15218" s="9"/>
      <c r="F15218" s="9"/>
      <c r="G15218" s="9"/>
      <c r="I15218" s="9"/>
      <c r="L15218" s="9"/>
      <c r="O15218" s="9"/>
      <c r="P15218" s="9"/>
      <c r="R15218" s="9"/>
      <c r="U15218" s="9"/>
    </row>
    <row r="15219" spans="3:21">
      <c r="C15219" s="9"/>
      <c r="F15219" s="9"/>
      <c r="G15219" s="9"/>
      <c r="I15219" s="9"/>
      <c r="L15219" s="9"/>
      <c r="O15219" s="9"/>
      <c r="P15219" s="9"/>
      <c r="R15219" s="9"/>
      <c r="U15219" s="9"/>
    </row>
    <row r="15220" spans="3:21">
      <c r="C15220" s="9"/>
      <c r="F15220" s="9"/>
      <c r="G15220" s="9"/>
      <c r="I15220" s="9"/>
      <c r="L15220" s="9"/>
      <c r="O15220" s="9"/>
      <c r="P15220" s="9"/>
      <c r="R15220" s="9"/>
      <c r="U15220" s="9"/>
    </row>
    <row r="15221" spans="3:21">
      <c r="C15221" s="9"/>
      <c r="F15221" s="9"/>
      <c r="G15221" s="9"/>
      <c r="I15221" s="9"/>
      <c r="L15221" s="9"/>
      <c r="O15221" s="9"/>
      <c r="P15221" s="9"/>
      <c r="R15221" s="9"/>
      <c r="U15221" s="9"/>
    </row>
    <row r="15222" spans="3:21">
      <c r="C15222" s="9"/>
      <c r="F15222" s="9"/>
      <c r="G15222" s="9"/>
      <c r="I15222" s="9"/>
      <c r="L15222" s="9"/>
      <c r="O15222" s="9"/>
      <c r="P15222" s="9"/>
      <c r="R15222" s="9"/>
      <c r="U15222" s="9"/>
    </row>
    <row r="15223" spans="3:21">
      <c r="C15223" s="9"/>
      <c r="F15223" s="9"/>
      <c r="G15223" s="9"/>
      <c r="I15223" s="9"/>
      <c r="L15223" s="9"/>
      <c r="O15223" s="9"/>
      <c r="P15223" s="9"/>
      <c r="R15223" s="9"/>
      <c r="U15223" s="9"/>
    </row>
    <row r="15224" spans="3:21">
      <c r="C15224" s="9"/>
      <c r="F15224" s="9"/>
      <c r="G15224" s="9"/>
      <c r="I15224" s="9"/>
      <c r="L15224" s="9"/>
      <c r="O15224" s="9"/>
      <c r="P15224" s="9"/>
      <c r="R15224" s="9"/>
      <c r="U15224" s="9"/>
    </row>
    <row r="15225" spans="3:21">
      <c r="C15225" s="9"/>
      <c r="F15225" s="9"/>
      <c r="G15225" s="9"/>
      <c r="I15225" s="9"/>
      <c r="L15225" s="9"/>
      <c r="O15225" s="9"/>
      <c r="P15225" s="9"/>
      <c r="R15225" s="9"/>
      <c r="U15225" s="9"/>
    </row>
    <row r="15226" spans="3:21">
      <c r="C15226" s="9"/>
      <c r="F15226" s="9"/>
      <c r="G15226" s="9"/>
      <c r="I15226" s="9"/>
      <c r="L15226" s="9"/>
      <c r="O15226" s="9"/>
      <c r="P15226" s="9"/>
      <c r="R15226" s="9"/>
      <c r="U15226" s="9"/>
    </row>
    <row r="15227" spans="3:21">
      <c r="C15227" s="9"/>
      <c r="F15227" s="9"/>
      <c r="G15227" s="9"/>
      <c r="I15227" s="9"/>
      <c r="L15227" s="9"/>
      <c r="O15227" s="9"/>
      <c r="P15227" s="9"/>
      <c r="R15227" s="9"/>
      <c r="U15227" s="9"/>
    </row>
    <row r="15228" spans="3:21">
      <c r="C15228" s="9"/>
      <c r="F15228" s="9"/>
      <c r="G15228" s="9"/>
      <c r="I15228" s="9"/>
      <c r="L15228" s="9"/>
      <c r="O15228" s="9"/>
      <c r="P15228" s="9"/>
      <c r="R15228" s="9"/>
      <c r="U15228" s="9"/>
    </row>
    <row r="15229" spans="3:21">
      <c r="C15229" s="9"/>
      <c r="F15229" s="9"/>
      <c r="G15229" s="9"/>
      <c r="I15229" s="9"/>
      <c r="L15229" s="9"/>
      <c r="O15229" s="9"/>
      <c r="P15229" s="9"/>
      <c r="R15229" s="9"/>
      <c r="U15229" s="9"/>
    </row>
    <row r="15230" spans="3:21">
      <c r="C15230" s="9"/>
      <c r="F15230" s="9"/>
      <c r="G15230" s="9"/>
      <c r="I15230" s="9"/>
      <c r="L15230" s="9"/>
      <c r="O15230" s="9"/>
      <c r="P15230" s="9"/>
      <c r="R15230" s="9"/>
      <c r="U15230" s="9"/>
    </row>
    <row r="15231" spans="3:21">
      <c r="C15231" s="9"/>
      <c r="F15231" s="9"/>
      <c r="G15231" s="9"/>
      <c r="I15231" s="9"/>
      <c r="L15231" s="9"/>
      <c r="O15231" s="9"/>
      <c r="P15231" s="9"/>
      <c r="R15231" s="9"/>
      <c r="U15231" s="9"/>
    </row>
    <row r="15232" spans="3:21">
      <c r="C15232" s="9"/>
      <c r="F15232" s="9"/>
      <c r="G15232" s="9"/>
      <c r="I15232" s="9"/>
      <c r="L15232" s="9"/>
      <c r="O15232" s="9"/>
      <c r="P15232" s="9"/>
      <c r="R15232" s="9"/>
      <c r="U15232" s="9"/>
    </row>
    <row r="15233" spans="3:21">
      <c r="C15233" s="9"/>
      <c r="F15233" s="9"/>
      <c r="G15233" s="9"/>
      <c r="I15233" s="9"/>
      <c r="L15233" s="9"/>
      <c r="O15233" s="9"/>
      <c r="P15233" s="9"/>
      <c r="R15233" s="9"/>
      <c r="U15233" s="9"/>
    </row>
    <row r="15234" spans="3:21">
      <c r="C15234" s="9"/>
      <c r="F15234" s="9"/>
      <c r="G15234" s="9"/>
      <c r="I15234" s="9"/>
      <c r="L15234" s="9"/>
      <c r="O15234" s="9"/>
      <c r="P15234" s="9"/>
      <c r="R15234" s="9"/>
      <c r="U15234" s="9"/>
    </row>
    <row r="15235" spans="3:21">
      <c r="C15235" s="9"/>
      <c r="F15235" s="9"/>
      <c r="G15235" s="9"/>
      <c r="I15235" s="9"/>
      <c r="L15235" s="9"/>
      <c r="O15235" s="9"/>
      <c r="P15235" s="9"/>
      <c r="R15235" s="9"/>
      <c r="U15235" s="9"/>
    </row>
    <row r="15236" spans="3:21">
      <c r="C15236" s="9"/>
      <c r="F15236" s="9"/>
      <c r="G15236" s="9"/>
      <c r="I15236" s="9"/>
      <c r="L15236" s="9"/>
      <c r="O15236" s="9"/>
      <c r="P15236" s="9"/>
      <c r="R15236" s="9"/>
      <c r="U15236" s="9"/>
    </row>
    <row r="15237" spans="3:21">
      <c r="C15237" s="9"/>
      <c r="F15237" s="9"/>
      <c r="G15237" s="9"/>
      <c r="I15237" s="9"/>
      <c r="L15237" s="9"/>
      <c r="O15237" s="9"/>
      <c r="P15237" s="9"/>
      <c r="R15237" s="9"/>
      <c r="U15237" s="9"/>
    </row>
    <row r="15238" spans="3:21">
      <c r="C15238" s="9"/>
      <c r="F15238" s="9"/>
      <c r="G15238" s="9"/>
      <c r="I15238" s="9"/>
      <c r="L15238" s="9"/>
      <c r="O15238" s="9"/>
      <c r="P15238" s="9"/>
      <c r="R15238" s="9"/>
      <c r="U15238" s="9"/>
    </row>
    <row r="15239" spans="3:21">
      <c r="C15239" s="9"/>
      <c r="F15239" s="9"/>
      <c r="G15239" s="9"/>
      <c r="I15239" s="9"/>
      <c r="L15239" s="9"/>
      <c r="O15239" s="9"/>
      <c r="P15239" s="9"/>
      <c r="R15239" s="9"/>
      <c r="U15239" s="9"/>
    </row>
    <row r="15240" spans="3:21">
      <c r="C15240" s="9"/>
      <c r="F15240" s="9"/>
      <c r="G15240" s="9"/>
      <c r="I15240" s="9"/>
      <c r="L15240" s="9"/>
      <c r="O15240" s="9"/>
      <c r="P15240" s="9"/>
      <c r="R15240" s="9"/>
      <c r="U15240" s="9"/>
    </row>
    <row r="15241" spans="3:21">
      <c r="C15241" s="9"/>
      <c r="F15241" s="9"/>
      <c r="G15241" s="9"/>
      <c r="I15241" s="9"/>
      <c r="L15241" s="9"/>
      <c r="O15241" s="9"/>
      <c r="P15241" s="9"/>
      <c r="R15241" s="9"/>
      <c r="U15241" s="9"/>
    </row>
    <row r="15242" spans="3:21">
      <c r="C15242" s="9"/>
      <c r="F15242" s="9"/>
      <c r="G15242" s="9"/>
      <c r="I15242" s="9"/>
      <c r="L15242" s="9"/>
      <c r="O15242" s="9"/>
      <c r="P15242" s="9"/>
      <c r="R15242" s="9"/>
      <c r="U15242" s="9"/>
    </row>
    <row r="15243" spans="3:21">
      <c r="C15243" s="9"/>
      <c r="F15243" s="9"/>
      <c r="G15243" s="9"/>
      <c r="I15243" s="9"/>
      <c r="L15243" s="9"/>
      <c r="O15243" s="9"/>
      <c r="P15243" s="9"/>
      <c r="R15243" s="9"/>
      <c r="U15243" s="9"/>
    </row>
    <row r="15244" spans="3:21">
      <c r="C15244" s="9"/>
      <c r="F15244" s="9"/>
      <c r="G15244" s="9"/>
      <c r="I15244" s="9"/>
      <c r="L15244" s="9"/>
      <c r="O15244" s="9"/>
      <c r="P15244" s="9"/>
      <c r="R15244" s="9"/>
      <c r="U15244" s="9"/>
    </row>
    <row r="15245" spans="3:21">
      <c r="C15245" s="9"/>
      <c r="F15245" s="9"/>
      <c r="G15245" s="9"/>
      <c r="I15245" s="9"/>
      <c r="L15245" s="9"/>
      <c r="O15245" s="9"/>
      <c r="P15245" s="9"/>
      <c r="R15245" s="9"/>
      <c r="U15245" s="9"/>
    </row>
    <row r="15246" spans="3:21">
      <c r="C15246" s="9"/>
      <c r="F15246" s="9"/>
      <c r="G15246" s="9"/>
      <c r="I15246" s="9"/>
      <c r="L15246" s="9"/>
      <c r="O15246" s="9"/>
      <c r="P15246" s="9"/>
      <c r="R15246" s="9"/>
      <c r="U15246" s="9"/>
    </row>
    <row r="15247" spans="3:21">
      <c r="C15247" s="9"/>
      <c r="F15247" s="9"/>
      <c r="G15247" s="9"/>
      <c r="I15247" s="9"/>
      <c r="L15247" s="9"/>
      <c r="O15247" s="9"/>
      <c r="P15247" s="9"/>
      <c r="R15247" s="9"/>
      <c r="U15247" s="9"/>
    </row>
    <row r="15248" spans="3:21">
      <c r="C15248" s="9"/>
      <c r="F15248" s="9"/>
      <c r="G15248" s="9"/>
      <c r="I15248" s="9"/>
      <c r="L15248" s="9"/>
      <c r="O15248" s="9"/>
      <c r="P15248" s="9"/>
      <c r="R15248" s="9"/>
      <c r="U15248" s="9"/>
    </row>
    <row r="15249" spans="3:21">
      <c r="C15249" s="9"/>
      <c r="F15249" s="9"/>
      <c r="G15249" s="9"/>
      <c r="I15249" s="9"/>
      <c r="L15249" s="9"/>
      <c r="O15249" s="9"/>
      <c r="P15249" s="9"/>
      <c r="R15249" s="9"/>
      <c r="U15249" s="9"/>
    </row>
    <row r="15250" spans="3:21">
      <c r="C15250" s="9"/>
      <c r="F15250" s="9"/>
      <c r="G15250" s="9"/>
      <c r="I15250" s="9"/>
      <c r="L15250" s="9"/>
      <c r="O15250" s="9"/>
      <c r="P15250" s="9"/>
      <c r="R15250" s="9"/>
      <c r="U15250" s="9"/>
    </row>
    <row r="15251" spans="3:21">
      <c r="C15251" s="9"/>
      <c r="F15251" s="9"/>
      <c r="G15251" s="9"/>
      <c r="I15251" s="9"/>
      <c r="L15251" s="9"/>
      <c r="O15251" s="9"/>
      <c r="P15251" s="9"/>
      <c r="R15251" s="9"/>
      <c r="U15251" s="9"/>
    </row>
    <row r="15252" spans="3:21">
      <c r="C15252" s="9"/>
      <c r="F15252" s="9"/>
      <c r="G15252" s="9"/>
      <c r="I15252" s="9"/>
      <c r="L15252" s="9"/>
      <c r="O15252" s="9"/>
      <c r="P15252" s="9"/>
      <c r="R15252" s="9"/>
      <c r="U15252" s="9"/>
    </row>
    <row r="15253" spans="3:21">
      <c r="C15253" s="9"/>
      <c r="F15253" s="9"/>
      <c r="G15253" s="9"/>
      <c r="I15253" s="9"/>
      <c r="L15253" s="9"/>
      <c r="O15253" s="9"/>
      <c r="P15253" s="9"/>
      <c r="R15253" s="9"/>
      <c r="U15253" s="9"/>
    </row>
    <row r="15254" spans="3:21">
      <c r="C15254" s="9"/>
      <c r="F15254" s="9"/>
      <c r="G15254" s="9"/>
      <c r="I15254" s="9"/>
      <c r="L15254" s="9"/>
      <c r="O15254" s="9"/>
      <c r="P15254" s="9"/>
      <c r="R15254" s="9"/>
      <c r="U15254" s="9"/>
    </row>
    <row r="15255" spans="3:21">
      <c r="C15255" s="9"/>
      <c r="F15255" s="9"/>
      <c r="G15255" s="9"/>
      <c r="I15255" s="9"/>
      <c r="L15255" s="9"/>
      <c r="O15255" s="9"/>
      <c r="P15255" s="9"/>
      <c r="R15255" s="9"/>
      <c r="U15255" s="9"/>
    </row>
    <row r="15256" spans="3:21">
      <c r="C15256" s="9"/>
      <c r="F15256" s="9"/>
      <c r="G15256" s="9"/>
      <c r="I15256" s="9"/>
      <c r="L15256" s="9"/>
      <c r="O15256" s="9"/>
      <c r="P15256" s="9"/>
      <c r="R15256" s="9"/>
      <c r="U15256" s="9"/>
    </row>
    <row r="15257" spans="3:21">
      <c r="C15257" s="9"/>
      <c r="F15257" s="9"/>
      <c r="G15257" s="9"/>
      <c r="I15257" s="9"/>
      <c r="L15257" s="9"/>
      <c r="O15257" s="9"/>
      <c r="P15257" s="9"/>
      <c r="R15257" s="9"/>
      <c r="U15257" s="9"/>
    </row>
    <row r="15258" spans="3:21">
      <c r="C15258" s="9"/>
      <c r="F15258" s="9"/>
      <c r="G15258" s="9"/>
      <c r="I15258" s="9"/>
      <c r="L15258" s="9"/>
      <c r="O15258" s="9"/>
      <c r="P15258" s="9"/>
      <c r="R15258" s="9"/>
      <c r="U15258" s="9"/>
    </row>
    <row r="15259" spans="3:21">
      <c r="C15259" s="9"/>
      <c r="F15259" s="9"/>
      <c r="G15259" s="9"/>
      <c r="I15259" s="9"/>
      <c r="L15259" s="9"/>
      <c r="O15259" s="9"/>
      <c r="P15259" s="9"/>
      <c r="R15259" s="9"/>
      <c r="U15259" s="9"/>
    </row>
    <row r="15260" spans="3:21">
      <c r="C15260" s="9"/>
      <c r="F15260" s="9"/>
      <c r="G15260" s="9"/>
      <c r="I15260" s="9"/>
      <c r="L15260" s="9"/>
      <c r="O15260" s="9"/>
      <c r="P15260" s="9"/>
      <c r="R15260" s="9"/>
      <c r="U15260" s="9"/>
    </row>
    <row r="15261" spans="3:21">
      <c r="C15261" s="9"/>
      <c r="F15261" s="9"/>
      <c r="G15261" s="9"/>
      <c r="I15261" s="9"/>
      <c r="L15261" s="9"/>
      <c r="O15261" s="9"/>
      <c r="P15261" s="9"/>
      <c r="R15261" s="9"/>
      <c r="U15261" s="9"/>
    </row>
    <row r="15262" spans="3:21">
      <c r="C15262" s="9"/>
      <c r="F15262" s="9"/>
      <c r="G15262" s="9"/>
      <c r="I15262" s="9"/>
      <c r="L15262" s="9"/>
      <c r="O15262" s="9"/>
      <c r="P15262" s="9"/>
      <c r="R15262" s="9"/>
      <c r="U15262" s="9"/>
    </row>
    <row r="15263" spans="3:21">
      <c r="C15263" s="9"/>
      <c r="F15263" s="9"/>
      <c r="G15263" s="9"/>
      <c r="I15263" s="9"/>
      <c r="L15263" s="9"/>
      <c r="O15263" s="9"/>
      <c r="P15263" s="9"/>
      <c r="R15263" s="9"/>
      <c r="U15263" s="9"/>
    </row>
    <row r="15264" spans="3:21">
      <c r="C15264" s="9"/>
      <c r="F15264" s="9"/>
      <c r="G15264" s="9"/>
      <c r="I15264" s="9"/>
      <c r="L15264" s="9"/>
      <c r="O15264" s="9"/>
      <c r="P15264" s="9"/>
      <c r="R15264" s="9"/>
      <c r="U15264" s="9"/>
    </row>
    <row r="15265" spans="3:21">
      <c r="C15265" s="9"/>
      <c r="F15265" s="9"/>
      <c r="G15265" s="9"/>
      <c r="I15265" s="9"/>
      <c r="L15265" s="9"/>
      <c r="O15265" s="9"/>
      <c r="P15265" s="9"/>
      <c r="R15265" s="9"/>
      <c r="U15265" s="9"/>
    </row>
    <row r="15266" spans="3:21">
      <c r="C15266" s="9"/>
      <c r="F15266" s="9"/>
      <c r="G15266" s="9"/>
      <c r="I15266" s="9"/>
      <c r="L15266" s="9"/>
      <c r="O15266" s="9"/>
      <c r="P15266" s="9"/>
      <c r="R15266" s="9"/>
      <c r="U15266" s="9"/>
    </row>
    <row r="15267" spans="3:21">
      <c r="C15267" s="9"/>
      <c r="F15267" s="9"/>
      <c r="G15267" s="9"/>
      <c r="I15267" s="9"/>
      <c r="L15267" s="9"/>
      <c r="O15267" s="9"/>
      <c r="P15267" s="9"/>
      <c r="R15267" s="9"/>
      <c r="U15267" s="9"/>
    </row>
    <row r="15268" spans="3:21">
      <c r="C15268" s="9"/>
      <c r="F15268" s="9"/>
      <c r="G15268" s="9"/>
      <c r="I15268" s="9"/>
      <c r="L15268" s="9"/>
      <c r="O15268" s="9"/>
      <c r="P15268" s="9"/>
      <c r="R15268" s="9"/>
      <c r="U15268" s="9"/>
    </row>
    <row r="15269" spans="3:21">
      <c r="C15269" s="9"/>
      <c r="F15269" s="9"/>
      <c r="G15269" s="9"/>
      <c r="I15269" s="9"/>
      <c r="L15269" s="9"/>
      <c r="O15269" s="9"/>
      <c r="P15269" s="9"/>
      <c r="R15269" s="9"/>
      <c r="U15269" s="9"/>
    </row>
    <row r="15270" spans="3:21">
      <c r="C15270" s="9"/>
      <c r="F15270" s="9"/>
      <c r="G15270" s="9"/>
      <c r="I15270" s="9"/>
      <c r="L15270" s="9"/>
      <c r="O15270" s="9"/>
      <c r="P15270" s="9"/>
      <c r="R15270" s="9"/>
      <c r="U15270" s="9"/>
    </row>
    <row r="15271" spans="3:21">
      <c r="C15271" s="9"/>
      <c r="F15271" s="9"/>
      <c r="G15271" s="9"/>
      <c r="I15271" s="9"/>
      <c r="L15271" s="9"/>
      <c r="O15271" s="9"/>
      <c r="P15271" s="9"/>
      <c r="R15271" s="9"/>
      <c r="U15271" s="9"/>
    </row>
    <row r="15272" spans="3:21">
      <c r="C15272" s="9"/>
      <c r="F15272" s="9"/>
      <c r="G15272" s="9"/>
      <c r="I15272" s="9"/>
      <c r="L15272" s="9"/>
      <c r="O15272" s="9"/>
      <c r="P15272" s="9"/>
      <c r="R15272" s="9"/>
      <c r="U15272" s="9"/>
    </row>
    <row r="15273" spans="3:21">
      <c r="C15273" s="9"/>
      <c r="F15273" s="9"/>
      <c r="G15273" s="9"/>
      <c r="I15273" s="9"/>
      <c r="L15273" s="9"/>
      <c r="O15273" s="9"/>
      <c r="P15273" s="9"/>
      <c r="R15273" s="9"/>
      <c r="U15273" s="9"/>
    </row>
    <row r="15274" spans="3:21">
      <c r="C15274" s="9"/>
      <c r="F15274" s="9"/>
      <c r="G15274" s="9"/>
      <c r="I15274" s="9"/>
      <c r="L15274" s="9"/>
      <c r="O15274" s="9"/>
      <c r="P15274" s="9"/>
      <c r="R15274" s="9"/>
      <c r="U15274" s="9"/>
    </row>
    <row r="15275" spans="3:21">
      <c r="C15275" s="9"/>
      <c r="F15275" s="9"/>
      <c r="G15275" s="9"/>
      <c r="I15275" s="9"/>
      <c r="L15275" s="9"/>
      <c r="O15275" s="9"/>
      <c r="P15275" s="9"/>
      <c r="R15275" s="9"/>
      <c r="U15275" s="9"/>
    </row>
    <row r="15276" spans="3:21">
      <c r="C15276" s="9"/>
      <c r="F15276" s="9"/>
      <c r="G15276" s="9"/>
      <c r="I15276" s="9"/>
      <c r="L15276" s="9"/>
      <c r="O15276" s="9"/>
      <c r="P15276" s="9"/>
      <c r="R15276" s="9"/>
      <c r="U15276" s="9"/>
    </row>
    <row r="15277" spans="3:21">
      <c r="C15277" s="9"/>
      <c r="F15277" s="9"/>
      <c r="G15277" s="9"/>
      <c r="I15277" s="9"/>
      <c r="L15277" s="9"/>
      <c r="O15277" s="9"/>
      <c r="P15277" s="9"/>
      <c r="R15277" s="9"/>
      <c r="U15277" s="9"/>
    </row>
    <row r="15278" spans="3:21">
      <c r="C15278" s="9"/>
      <c r="F15278" s="9"/>
      <c r="G15278" s="9"/>
      <c r="I15278" s="9"/>
      <c r="L15278" s="9"/>
      <c r="O15278" s="9"/>
      <c r="P15278" s="9"/>
      <c r="R15278" s="9"/>
      <c r="U15278" s="9"/>
    </row>
    <row r="15279" spans="3:21">
      <c r="C15279" s="9"/>
      <c r="F15279" s="9"/>
      <c r="G15279" s="9"/>
      <c r="I15279" s="9"/>
      <c r="L15279" s="9"/>
      <c r="O15279" s="9"/>
      <c r="P15279" s="9"/>
      <c r="R15279" s="9"/>
      <c r="U15279" s="9"/>
    </row>
    <row r="15280" spans="3:21">
      <c r="C15280" s="9"/>
      <c r="F15280" s="9"/>
      <c r="G15280" s="9"/>
      <c r="I15280" s="9"/>
      <c r="L15280" s="9"/>
      <c r="O15280" s="9"/>
      <c r="P15280" s="9"/>
      <c r="R15280" s="9"/>
      <c r="U15280" s="9"/>
    </row>
    <row r="15281" spans="3:21">
      <c r="C15281" s="9"/>
      <c r="F15281" s="9"/>
      <c r="G15281" s="9"/>
      <c r="I15281" s="9"/>
      <c r="L15281" s="9"/>
      <c r="O15281" s="9"/>
      <c r="P15281" s="9"/>
      <c r="R15281" s="9"/>
      <c r="U15281" s="9"/>
    </row>
    <row r="15282" spans="3:21">
      <c r="C15282" s="9"/>
      <c r="F15282" s="9"/>
      <c r="G15282" s="9"/>
      <c r="I15282" s="9"/>
      <c r="L15282" s="9"/>
      <c r="O15282" s="9"/>
      <c r="P15282" s="9"/>
      <c r="R15282" s="9"/>
      <c r="U15282" s="9"/>
    </row>
    <row r="15283" spans="3:21">
      <c r="C15283" s="9"/>
      <c r="F15283" s="9"/>
      <c r="G15283" s="9"/>
      <c r="I15283" s="9"/>
      <c r="L15283" s="9"/>
      <c r="O15283" s="9"/>
      <c r="P15283" s="9"/>
      <c r="R15283" s="9"/>
      <c r="U15283" s="9"/>
    </row>
    <row r="15284" spans="3:21">
      <c r="C15284" s="9"/>
      <c r="F15284" s="9"/>
      <c r="G15284" s="9"/>
      <c r="I15284" s="9"/>
      <c r="L15284" s="9"/>
      <c r="O15284" s="9"/>
      <c r="P15284" s="9"/>
      <c r="R15284" s="9"/>
      <c r="U15284" s="9"/>
    </row>
    <row r="15285" spans="3:21">
      <c r="C15285" s="9"/>
      <c r="F15285" s="9"/>
      <c r="G15285" s="9"/>
      <c r="I15285" s="9"/>
      <c r="L15285" s="9"/>
      <c r="O15285" s="9"/>
      <c r="P15285" s="9"/>
      <c r="R15285" s="9"/>
      <c r="U15285" s="9"/>
    </row>
    <row r="15286" spans="3:21">
      <c r="C15286" s="9"/>
      <c r="F15286" s="9"/>
      <c r="G15286" s="9"/>
      <c r="I15286" s="9"/>
      <c r="L15286" s="9"/>
      <c r="O15286" s="9"/>
      <c r="P15286" s="9"/>
      <c r="R15286" s="9"/>
      <c r="U15286" s="9"/>
    </row>
    <row r="15287" spans="3:21">
      <c r="C15287" s="9"/>
      <c r="F15287" s="9"/>
      <c r="G15287" s="9"/>
      <c r="I15287" s="9"/>
      <c r="L15287" s="9"/>
      <c r="O15287" s="9"/>
      <c r="P15287" s="9"/>
      <c r="R15287" s="9"/>
      <c r="U15287" s="9"/>
    </row>
    <row r="15288" spans="3:21">
      <c r="C15288" s="9"/>
      <c r="F15288" s="9"/>
      <c r="G15288" s="9"/>
      <c r="I15288" s="9"/>
      <c r="L15288" s="9"/>
      <c r="O15288" s="9"/>
      <c r="P15288" s="9"/>
      <c r="R15288" s="9"/>
      <c r="U15288" s="9"/>
    </row>
    <row r="15289" spans="3:21">
      <c r="C15289" s="9"/>
      <c r="F15289" s="9"/>
      <c r="G15289" s="9"/>
      <c r="I15289" s="9"/>
      <c r="L15289" s="9"/>
      <c r="O15289" s="9"/>
      <c r="P15289" s="9"/>
      <c r="R15289" s="9"/>
      <c r="U15289" s="9"/>
    </row>
    <row r="15290" spans="3:21">
      <c r="C15290" s="9"/>
      <c r="F15290" s="9"/>
      <c r="G15290" s="9"/>
      <c r="I15290" s="9"/>
      <c r="L15290" s="9"/>
      <c r="O15290" s="9"/>
      <c r="P15290" s="9"/>
      <c r="R15290" s="9"/>
      <c r="U15290" s="9"/>
    </row>
    <row r="15291" spans="3:21">
      <c r="C15291" s="9"/>
      <c r="F15291" s="9"/>
      <c r="G15291" s="9"/>
      <c r="I15291" s="9"/>
      <c r="L15291" s="9"/>
      <c r="O15291" s="9"/>
      <c r="P15291" s="9"/>
      <c r="R15291" s="9"/>
      <c r="U15291" s="9"/>
    </row>
    <row r="15292" spans="3:21">
      <c r="C15292" s="9"/>
      <c r="F15292" s="9"/>
      <c r="G15292" s="9"/>
      <c r="I15292" s="9"/>
      <c r="L15292" s="9"/>
      <c r="O15292" s="9"/>
      <c r="P15292" s="9"/>
      <c r="R15292" s="9"/>
      <c r="U15292" s="9"/>
    </row>
    <row r="15293" spans="3:21">
      <c r="C15293" s="9"/>
      <c r="F15293" s="9"/>
      <c r="G15293" s="9"/>
      <c r="I15293" s="9"/>
      <c r="L15293" s="9"/>
      <c r="O15293" s="9"/>
      <c r="P15293" s="9"/>
      <c r="R15293" s="9"/>
      <c r="U15293" s="9"/>
    </row>
    <row r="15294" spans="3:21">
      <c r="C15294" s="9"/>
      <c r="F15294" s="9"/>
      <c r="G15294" s="9"/>
      <c r="I15294" s="9"/>
      <c r="L15294" s="9"/>
      <c r="O15294" s="9"/>
      <c r="P15294" s="9"/>
      <c r="R15294" s="9"/>
      <c r="U15294" s="9"/>
    </row>
    <row r="15295" spans="3:21">
      <c r="C15295" s="9"/>
      <c r="F15295" s="9"/>
      <c r="G15295" s="9"/>
      <c r="I15295" s="9"/>
      <c r="L15295" s="9"/>
      <c r="O15295" s="9"/>
      <c r="P15295" s="9"/>
      <c r="R15295" s="9"/>
      <c r="U15295" s="9"/>
    </row>
    <row r="15296" spans="3:21">
      <c r="C15296" s="9"/>
      <c r="F15296" s="9"/>
      <c r="G15296" s="9"/>
      <c r="I15296" s="9"/>
      <c r="L15296" s="9"/>
      <c r="O15296" s="9"/>
      <c r="P15296" s="9"/>
      <c r="R15296" s="9"/>
      <c r="U15296" s="9"/>
    </row>
    <row r="15297" spans="3:21">
      <c r="C15297" s="9"/>
      <c r="F15297" s="9"/>
      <c r="G15297" s="9"/>
      <c r="I15297" s="9"/>
      <c r="L15297" s="9"/>
      <c r="O15297" s="9"/>
      <c r="P15297" s="9"/>
      <c r="R15297" s="9"/>
      <c r="U15297" s="9"/>
    </row>
    <row r="15298" spans="3:21">
      <c r="C15298" s="9"/>
      <c r="F15298" s="9"/>
      <c r="G15298" s="9"/>
      <c r="I15298" s="9"/>
      <c r="L15298" s="9"/>
      <c r="O15298" s="9"/>
      <c r="P15298" s="9"/>
      <c r="R15298" s="9"/>
      <c r="U15298" s="9"/>
    </row>
    <row r="15299" spans="3:21">
      <c r="C15299" s="9"/>
      <c r="F15299" s="9"/>
      <c r="G15299" s="9"/>
      <c r="I15299" s="9"/>
      <c r="L15299" s="9"/>
      <c r="O15299" s="9"/>
      <c r="P15299" s="9"/>
      <c r="R15299" s="9"/>
      <c r="U15299" s="9"/>
    </row>
    <row r="15300" spans="3:21">
      <c r="C15300" s="9"/>
      <c r="F15300" s="9"/>
      <c r="G15300" s="9"/>
      <c r="I15300" s="9"/>
      <c r="L15300" s="9"/>
      <c r="O15300" s="9"/>
      <c r="P15300" s="9"/>
      <c r="R15300" s="9"/>
      <c r="U15300" s="9"/>
    </row>
    <row r="15301" spans="3:21">
      <c r="C15301" s="9"/>
      <c r="F15301" s="9"/>
      <c r="G15301" s="9"/>
      <c r="I15301" s="9"/>
      <c r="L15301" s="9"/>
      <c r="O15301" s="9"/>
      <c r="P15301" s="9"/>
      <c r="R15301" s="9"/>
      <c r="U15301" s="9"/>
    </row>
    <row r="15302" spans="3:21">
      <c r="C15302" s="9"/>
      <c r="F15302" s="9"/>
      <c r="G15302" s="9"/>
      <c r="I15302" s="9"/>
      <c r="L15302" s="9"/>
      <c r="O15302" s="9"/>
      <c r="P15302" s="9"/>
      <c r="R15302" s="9"/>
      <c r="U15302" s="9"/>
    </row>
    <row r="15303" spans="3:21">
      <c r="C15303" s="9"/>
      <c r="F15303" s="9"/>
      <c r="G15303" s="9"/>
      <c r="I15303" s="9"/>
      <c r="L15303" s="9"/>
      <c r="O15303" s="9"/>
      <c r="P15303" s="9"/>
      <c r="R15303" s="9"/>
      <c r="U15303" s="9"/>
    </row>
    <row r="15304" spans="3:21">
      <c r="C15304" s="9"/>
      <c r="F15304" s="9"/>
      <c r="G15304" s="9"/>
      <c r="I15304" s="9"/>
      <c r="L15304" s="9"/>
      <c r="O15304" s="9"/>
      <c r="P15304" s="9"/>
      <c r="R15304" s="9"/>
      <c r="U15304" s="9"/>
    </row>
    <row r="15305" spans="3:21">
      <c r="C15305" s="9"/>
      <c r="F15305" s="9"/>
      <c r="G15305" s="9"/>
      <c r="I15305" s="9"/>
      <c r="L15305" s="9"/>
      <c r="O15305" s="9"/>
      <c r="P15305" s="9"/>
      <c r="R15305" s="9"/>
      <c r="U15305" s="9"/>
    </row>
    <row r="15306" spans="3:21">
      <c r="C15306" s="9"/>
      <c r="F15306" s="9"/>
      <c r="G15306" s="9"/>
      <c r="I15306" s="9"/>
      <c r="L15306" s="9"/>
      <c r="O15306" s="9"/>
      <c r="P15306" s="9"/>
      <c r="R15306" s="9"/>
      <c r="U15306" s="9"/>
    </row>
    <row r="15307" spans="3:21">
      <c r="C15307" s="9"/>
      <c r="F15307" s="9"/>
      <c r="G15307" s="9"/>
      <c r="I15307" s="9"/>
      <c r="L15307" s="9"/>
      <c r="O15307" s="9"/>
      <c r="P15307" s="9"/>
      <c r="R15307" s="9"/>
      <c r="U15307" s="9"/>
    </row>
    <row r="15308" spans="3:21">
      <c r="C15308" s="9"/>
      <c r="F15308" s="9"/>
      <c r="G15308" s="9"/>
      <c r="I15308" s="9"/>
      <c r="L15308" s="9"/>
      <c r="O15308" s="9"/>
      <c r="P15308" s="9"/>
      <c r="R15308" s="9"/>
      <c r="U15308" s="9"/>
    </row>
    <row r="15309" spans="3:21">
      <c r="C15309" s="9"/>
      <c r="F15309" s="9"/>
      <c r="G15309" s="9"/>
      <c r="I15309" s="9"/>
      <c r="L15309" s="9"/>
      <c r="O15309" s="9"/>
      <c r="P15309" s="9"/>
      <c r="R15309" s="9"/>
      <c r="U15309" s="9"/>
    </row>
    <row r="15310" spans="3:21">
      <c r="C15310" s="9"/>
      <c r="F15310" s="9"/>
      <c r="G15310" s="9"/>
      <c r="I15310" s="9"/>
      <c r="L15310" s="9"/>
      <c r="O15310" s="9"/>
      <c r="P15310" s="9"/>
      <c r="R15310" s="9"/>
      <c r="U15310" s="9"/>
    </row>
    <row r="15311" spans="3:21">
      <c r="C15311" s="9"/>
      <c r="F15311" s="9"/>
      <c r="G15311" s="9"/>
      <c r="I15311" s="9"/>
      <c r="L15311" s="9"/>
      <c r="O15311" s="9"/>
      <c r="P15311" s="9"/>
      <c r="R15311" s="9"/>
      <c r="U15311" s="9"/>
    </row>
    <row r="15312" spans="3:21">
      <c r="C15312" s="9"/>
      <c r="F15312" s="9"/>
      <c r="G15312" s="9"/>
      <c r="I15312" s="9"/>
      <c r="L15312" s="9"/>
      <c r="O15312" s="9"/>
      <c r="P15312" s="9"/>
      <c r="R15312" s="9"/>
      <c r="U15312" s="9"/>
    </row>
    <row r="15313" spans="3:21">
      <c r="C15313" s="9"/>
      <c r="F15313" s="9"/>
      <c r="G15313" s="9"/>
      <c r="I15313" s="9"/>
      <c r="L15313" s="9"/>
      <c r="O15313" s="9"/>
      <c r="P15313" s="9"/>
      <c r="R15313" s="9"/>
      <c r="U15313" s="9"/>
    </row>
    <row r="15314" spans="3:21">
      <c r="C15314" s="9"/>
      <c r="F15314" s="9"/>
      <c r="G15314" s="9"/>
      <c r="I15314" s="9"/>
      <c r="L15314" s="9"/>
      <c r="O15314" s="9"/>
      <c r="P15314" s="9"/>
      <c r="R15314" s="9"/>
      <c r="U15314" s="9"/>
    </row>
    <row r="15315" spans="3:21">
      <c r="C15315" s="9"/>
      <c r="F15315" s="9"/>
      <c r="G15315" s="9"/>
      <c r="I15315" s="9"/>
      <c r="L15315" s="9"/>
      <c r="O15315" s="9"/>
      <c r="P15315" s="9"/>
      <c r="R15315" s="9"/>
      <c r="U15315" s="9"/>
    </row>
    <row r="15316" spans="3:21">
      <c r="C15316" s="9"/>
      <c r="F15316" s="9"/>
      <c r="G15316" s="9"/>
      <c r="I15316" s="9"/>
      <c r="L15316" s="9"/>
      <c r="O15316" s="9"/>
      <c r="P15316" s="9"/>
      <c r="R15316" s="9"/>
      <c r="U15316" s="9"/>
    </row>
    <row r="15317" spans="3:21">
      <c r="C15317" s="9"/>
      <c r="F15317" s="9"/>
      <c r="G15317" s="9"/>
      <c r="I15317" s="9"/>
      <c r="L15317" s="9"/>
      <c r="O15317" s="9"/>
      <c r="P15317" s="9"/>
      <c r="R15317" s="9"/>
      <c r="U15317" s="9"/>
    </row>
    <row r="15318" spans="3:21">
      <c r="C15318" s="9"/>
      <c r="F15318" s="9"/>
      <c r="G15318" s="9"/>
      <c r="I15318" s="9"/>
      <c r="L15318" s="9"/>
      <c r="O15318" s="9"/>
      <c r="P15318" s="9"/>
      <c r="R15318" s="9"/>
      <c r="U15318" s="9"/>
    </row>
    <row r="15319" spans="3:21">
      <c r="C15319" s="9"/>
      <c r="F15319" s="9"/>
      <c r="G15319" s="9"/>
      <c r="I15319" s="9"/>
      <c r="L15319" s="9"/>
      <c r="O15319" s="9"/>
      <c r="P15319" s="9"/>
      <c r="R15319" s="9"/>
      <c r="U15319" s="9"/>
    </row>
    <row r="15320" spans="3:21">
      <c r="C15320" s="9"/>
      <c r="F15320" s="9"/>
      <c r="G15320" s="9"/>
      <c r="I15320" s="9"/>
      <c r="L15320" s="9"/>
      <c r="O15320" s="9"/>
      <c r="P15320" s="9"/>
      <c r="R15320" s="9"/>
      <c r="U15320" s="9"/>
    </row>
    <row r="15321" spans="3:21">
      <c r="C15321" s="9"/>
      <c r="F15321" s="9"/>
      <c r="G15321" s="9"/>
      <c r="I15321" s="9"/>
      <c r="L15321" s="9"/>
      <c r="O15321" s="9"/>
      <c r="P15321" s="9"/>
      <c r="R15321" s="9"/>
      <c r="U15321" s="9"/>
    </row>
    <row r="15322" spans="3:21">
      <c r="C15322" s="9"/>
      <c r="F15322" s="9"/>
      <c r="G15322" s="9"/>
      <c r="I15322" s="9"/>
      <c r="L15322" s="9"/>
      <c r="O15322" s="9"/>
      <c r="P15322" s="9"/>
      <c r="R15322" s="9"/>
      <c r="U15322" s="9"/>
    </row>
    <row r="15323" spans="3:21">
      <c r="C15323" s="9"/>
      <c r="F15323" s="9"/>
      <c r="G15323" s="9"/>
      <c r="I15323" s="9"/>
      <c r="L15323" s="9"/>
      <c r="O15323" s="9"/>
      <c r="P15323" s="9"/>
      <c r="R15323" s="9"/>
      <c r="U15323" s="9"/>
    </row>
    <row r="15324" spans="3:21">
      <c r="C15324" s="9"/>
      <c r="F15324" s="9"/>
      <c r="G15324" s="9"/>
      <c r="I15324" s="9"/>
      <c r="L15324" s="9"/>
      <c r="O15324" s="9"/>
      <c r="P15324" s="9"/>
      <c r="R15324" s="9"/>
      <c r="U15324" s="9"/>
    </row>
    <row r="15325" spans="3:21">
      <c r="C15325" s="9"/>
      <c r="F15325" s="9"/>
      <c r="G15325" s="9"/>
      <c r="I15325" s="9"/>
      <c r="L15325" s="9"/>
      <c r="O15325" s="9"/>
      <c r="P15325" s="9"/>
      <c r="R15325" s="9"/>
      <c r="U15325" s="9"/>
    </row>
    <row r="15326" spans="3:21">
      <c r="C15326" s="9"/>
      <c r="F15326" s="9"/>
      <c r="G15326" s="9"/>
      <c r="I15326" s="9"/>
      <c r="L15326" s="9"/>
      <c r="O15326" s="9"/>
      <c r="P15326" s="9"/>
      <c r="R15326" s="9"/>
      <c r="U15326" s="9"/>
    </row>
    <row r="15327" spans="3:21">
      <c r="C15327" s="9"/>
      <c r="F15327" s="9"/>
      <c r="G15327" s="9"/>
      <c r="I15327" s="9"/>
      <c r="L15327" s="9"/>
      <c r="O15327" s="9"/>
      <c r="P15327" s="9"/>
      <c r="R15327" s="9"/>
      <c r="U15327" s="9"/>
    </row>
    <row r="15328" spans="3:21">
      <c r="C15328" s="9"/>
      <c r="F15328" s="9"/>
      <c r="G15328" s="9"/>
      <c r="I15328" s="9"/>
      <c r="L15328" s="9"/>
      <c r="O15328" s="9"/>
      <c r="P15328" s="9"/>
      <c r="R15328" s="9"/>
      <c r="U15328" s="9"/>
    </row>
    <row r="15329" spans="3:21">
      <c r="C15329" s="9"/>
      <c r="F15329" s="9"/>
      <c r="G15329" s="9"/>
      <c r="I15329" s="9"/>
      <c r="L15329" s="9"/>
      <c r="O15329" s="9"/>
      <c r="P15329" s="9"/>
      <c r="R15329" s="9"/>
      <c r="U15329" s="9"/>
    </row>
    <row r="15330" spans="3:21">
      <c r="C15330" s="9"/>
      <c r="F15330" s="9"/>
      <c r="G15330" s="9"/>
      <c r="I15330" s="9"/>
      <c r="L15330" s="9"/>
      <c r="O15330" s="9"/>
      <c r="P15330" s="9"/>
      <c r="R15330" s="9"/>
      <c r="U15330" s="9"/>
    </row>
    <row r="15331" spans="3:21">
      <c r="C15331" s="9"/>
      <c r="F15331" s="9"/>
      <c r="G15331" s="9"/>
      <c r="I15331" s="9"/>
      <c r="L15331" s="9"/>
      <c r="O15331" s="9"/>
      <c r="P15331" s="9"/>
      <c r="R15331" s="9"/>
      <c r="U15331" s="9"/>
    </row>
    <row r="15332" spans="3:21">
      <c r="C15332" s="9"/>
      <c r="F15332" s="9"/>
      <c r="G15332" s="9"/>
      <c r="I15332" s="9"/>
      <c r="L15332" s="9"/>
      <c r="O15332" s="9"/>
      <c r="P15332" s="9"/>
      <c r="R15332" s="9"/>
      <c r="U15332" s="9"/>
    </row>
    <row r="15333" spans="3:21">
      <c r="C15333" s="9"/>
      <c r="F15333" s="9"/>
      <c r="G15333" s="9"/>
      <c r="I15333" s="9"/>
      <c r="L15333" s="9"/>
      <c r="O15333" s="9"/>
      <c r="P15333" s="9"/>
      <c r="R15333" s="9"/>
      <c r="U15333" s="9"/>
    </row>
    <row r="15334" spans="3:21">
      <c r="C15334" s="9"/>
      <c r="F15334" s="9"/>
      <c r="G15334" s="9"/>
      <c r="I15334" s="9"/>
      <c r="L15334" s="9"/>
      <c r="O15334" s="9"/>
      <c r="P15334" s="9"/>
      <c r="R15334" s="9"/>
      <c r="U15334" s="9"/>
    </row>
    <row r="15335" spans="3:21">
      <c r="C15335" s="9"/>
      <c r="F15335" s="9"/>
      <c r="G15335" s="9"/>
      <c r="I15335" s="9"/>
      <c r="L15335" s="9"/>
      <c r="O15335" s="9"/>
      <c r="P15335" s="9"/>
      <c r="R15335" s="9"/>
      <c r="U15335" s="9"/>
    </row>
    <row r="15336" spans="3:21">
      <c r="C15336" s="9"/>
      <c r="F15336" s="9"/>
      <c r="G15336" s="9"/>
      <c r="I15336" s="9"/>
      <c r="L15336" s="9"/>
      <c r="O15336" s="9"/>
      <c r="P15336" s="9"/>
      <c r="R15336" s="9"/>
      <c r="U15336" s="9"/>
    </row>
    <row r="15337" spans="3:21">
      <c r="C15337" s="9"/>
      <c r="F15337" s="9"/>
      <c r="G15337" s="9"/>
      <c r="I15337" s="9"/>
      <c r="L15337" s="9"/>
      <c r="O15337" s="9"/>
      <c r="P15337" s="9"/>
      <c r="R15337" s="9"/>
      <c r="U15337" s="9"/>
    </row>
    <row r="15338" spans="3:21">
      <c r="C15338" s="9"/>
      <c r="F15338" s="9"/>
      <c r="G15338" s="9"/>
      <c r="I15338" s="9"/>
      <c r="L15338" s="9"/>
      <c r="O15338" s="9"/>
      <c r="P15338" s="9"/>
      <c r="R15338" s="9"/>
      <c r="U15338" s="9"/>
    </row>
    <row r="15339" spans="3:21">
      <c r="C15339" s="9"/>
      <c r="F15339" s="9"/>
      <c r="G15339" s="9"/>
      <c r="I15339" s="9"/>
      <c r="L15339" s="9"/>
      <c r="O15339" s="9"/>
      <c r="P15339" s="9"/>
      <c r="R15339" s="9"/>
      <c r="U15339" s="9"/>
    </row>
    <row r="15340" spans="3:21">
      <c r="C15340" s="9"/>
      <c r="F15340" s="9"/>
      <c r="G15340" s="9"/>
      <c r="I15340" s="9"/>
      <c r="L15340" s="9"/>
      <c r="O15340" s="9"/>
      <c r="P15340" s="9"/>
      <c r="R15340" s="9"/>
      <c r="U15340" s="9"/>
    </row>
    <row r="15341" spans="3:21">
      <c r="C15341" s="9"/>
      <c r="F15341" s="9"/>
      <c r="G15341" s="9"/>
      <c r="I15341" s="9"/>
      <c r="L15341" s="9"/>
      <c r="O15341" s="9"/>
      <c r="P15341" s="9"/>
      <c r="R15341" s="9"/>
      <c r="U15341" s="9"/>
    </row>
    <row r="15342" spans="3:21">
      <c r="C15342" s="9"/>
      <c r="F15342" s="9"/>
      <c r="G15342" s="9"/>
      <c r="I15342" s="9"/>
      <c r="L15342" s="9"/>
      <c r="O15342" s="9"/>
      <c r="P15342" s="9"/>
      <c r="R15342" s="9"/>
      <c r="U15342" s="9"/>
    </row>
    <row r="15343" spans="3:21">
      <c r="C15343" s="9"/>
      <c r="F15343" s="9"/>
      <c r="G15343" s="9"/>
      <c r="I15343" s="9"/>
      <c r="L15343" s="9"/>
      <c r="O15343" s="9"/>
      <c r="P15343" s="9"/>
      <c r="R15343" s="9"/>
      <c r="U15343" s="9"/>
    </row>
    <row r="15344" spans="3:21">
      <c r="C15344" s="9"/>
      <c r="F15344" s="9"/>
      <c r="G15344" s="9"/>
      <c r="I15344" s="9"/>
      <c r="L15344" s="9"/>
      <c r="O15344" s="9"/>
      <c r="P15344" s="9"/>
      <c r="R15344" s="9"/>
      <c r="U15344" s="9"/>
    </row>
    <row r="15345" spans="3:21">
      <c r="C15345" s="9"/>
      <c r="F15345" s="9"/>
      <c r="G15345" s="9"/>
      <c r="I15345" s="9"/>
      <c r="L15345" s="9"/>
      <c r="O15345" s="9"/>
      <c r="P15345" s="9"/>
      <c r="R15345" s="9"/>
      <c r="U15345" s="9"/>
    </row>
    <row r="15346" spans="3:21">
      <c r="C15346" s="9"/>
      <c r="F15346" s="9"/>
      <c r="G15346" s="9"/>
      <c r="I15346" s="9"/>
      <c r="L15346" s="9"/>
      <c r="O15346" s="9"/>
      <c r="P15346" s="9"/>
      <c r="R15346" s="9"/>
      <c r="U15346" s="9"/>
    </row>
    <row r="15347" spans="3:21">
      <c r="C15347" s="9"/>
      <c r="F15347" s="9"/>
      <c r="G15347" s="9"/>
      <c r="I15347" s="9"/>
      <c r="L15347" s="9"/>
      <c r="O15347" s="9"/>
      <c r="P15347" s="9"/>
      <c r="R15347" s="9"/>
      <c r="U15347" s="9"/>
    </row>
    <row r="15348" spans="3:21">
      <c r="C15348" s="9"/>
      <c r="F15348" s="9"/>
      <c r="G15348" s="9"/>
      <c r="I15348" s="9"/>
      <c r="L15348" s="9"/>
      <c r="O15348" s="9"/>
      <c r="P15348" s="9"/>
      <c r="R15348" s="9"/>
      <c r="U15348" s="9"/>
    </row>
    <row r="15349" spans="3:21">
      <c r="C15349" s="9"/>
      <c r="F15349" s="9"/>
      <c r="G15349" s="9"/>
      <c r="I15349" s="9"/>
      <c r="L15349" s="9"/>
      <c r="O15349" s="9"/>
      <c r="P15349" s="9"/>
      <c r="R15349" s="9"/>
      <c r="U15349" s="9"/>
    </row>
    <row r="15350" spans="3:21">
      <c r="C15350" s="9"/>
      <c r="F15350" s="9"/>
      <c r="G15350" s="9"/>
      <c r="I15350" s="9"/>
      <c r="L15350" s="9"/>
      <c r="O15350" s="9"/>
      <c r="P15350" s="9"/>
      <c r="R15350" s="9"/>
      <c r="U15350" s="9"/>
    </row>
    <row r="15351" spans="3:21">
      <c r="C15351" s="9"/>
      <c r="F15351" s="9"/>
      <c r="G15351" s="9"/>
      <c r="I15351" s="9"/>
      <c r="L15351" s="9"/>
      <c r="O15351" s="9"/>
      <c r="P15351" s="9"/>
      <c r="R15351" s="9"/>
      <c r="U15351" s="9"/>
    </row>
    <row r="15352" spans="3:21">
      <c r="C15352" s="9"/>
      <c r="F15352" s="9"/>
      <c r="G15352" s="9"/>
      <c r="I15352" s="9"/>
      <c r="L15352" s="9"/>
      <c r="O15352" s="9"/>
      <c r="P15352" s="9"/>
      <c r="R15352" s="9"/>
      <c r="U15352" s="9"/>
    </row>
    <row r="15353" spans="3:21">
      <c r="C15353" s="9"/>
      <c r="F15353" s="9"/>
      <c r="G15353" s="9"/>
      <c r="I15353" s="9"/>
      <c r="L15353" s="9"/>
      <c r="O15353" s="9"/>
      <c r="P15353" s="9"/>
      <c r="R15353" s="9"/>
      <c r="U15353" s="9"/>
    </row>
    <row r="15354" spans="3:21">
      <c r="C15354" s="9"/>
      <c r="F15354" s="9"/>
      <c r="G15354" s="9"/>
      <c r="I15354" s="9"/>
      <c r="L15354" s="9"/>
      <c r="O15354" s="9"/>
      <c r="P15354" s="9"/>
      <c r="R15354" s="9"/>
      <c r="U15354" s="9"/>
    </row>
    <row r="15355" spans="3:21">
      <c r="C15355" s="9"/>
      <c r="F15355" s="9"/>
      <c r="G15355" s="9"/>
      <c r="I15355" s="9"/>
      <c r="L15355" s="9"/>
      <c r="O15355" s="9"/>
      <c r="P15355" s="9"/>
      <c r="R15355" s="9"/>
      <c r="U15355" s="9"/>
    </row>
    <row r="15356" spans="3:21">
      <c r="C15356" s="9"/>
      <c r="F15356" s="9"/>
      <c r="G15356" s="9"/>
      <c r="I15356" s="9"/>
      <c r="L15356" s="9"/>
      <c r="O15356" s="9"/>
      <c r="P15356" s="9"/>
      <c r="R15356" s="9"/>
      <c r="U15356" s="9"/>
    </row>
    <row r="15357" spans="3:21">
      <c r="C15357" s="9"/>
      <c r="F15357" s="9"/>
      <c r="G15357" s="9"/>
      <c r="I15357" s="9"/>
      <c r="L15357" s="9"/>
      <c r="O15357" s="9"/>
      <c r="P15357" s="9"/>
      <c r="R15357" s="9"/>
      <c r="U15357" s="9"/>
    </row>
    <row r="15358" spans="3:21">
      <c r="C15358" s="9"/>
      <c r="F15358" s="9"/>
      <c r="G15358" s="9"/>
      <c r="I15358" s="9"/>
      <c r="L15358" s="9"/>
      <c r="O15358" s="9"/>
      <c r="P15358" s="9"/>
      <c r="R15358" s="9"/>
      <c r="U15358" s="9"/>
    </row>
    <row r="15359" spans="3:21">
      <c r="C15359" s="9"/>
      <c r="F15359" s="9"/>
      <c r="G15359" s="9"/>
      <c r="I15359" s="9"/>
      <c r="L15359" s="9"/>
      <c r="O15359" s="9"/>
      <c r="P15359" s="9"/>
      <c r="R15359" s="9"/>
      <c r="U15359" s="9"/>
    </row>
    <row r="15360" spans="3:21">
      <c r="C15360" s="9"/>
      <c r="F15360" s="9"/>
      <c r="G15360" s="9"/>
      <c r="I15360" s="9"/>
      <c r="L15360" s="9"/>
      <c r="O15360" s="9"/>
      <c r="P15360" s="9"/>
      <c r="R15360" s="9"/>
      <c r="U15360" s="9"/>
    </row>
    <row r="15361" spans="3:21">
      <c r="C15361" s="9"/>
      <c r="F15361" s="9"/>
      <c r="G15361" s="9"/>
      <c r="I15361" s="9"/>
      <c r="L15361" s="9"/>
      <c r="O15361" s="9"/>
      <c r="P15361" s="9"/>
      <c r="R15361" s="9"/>
      <c r="U15361" s="9"/>
    </row>
    <row r="15362" spans="3:21">
      <c r="C15362" s="9"/>
      <c r="F15362" s="9"/>
      <c r="G15362" s="9"/>
      <c r="I15362" s="9"/>
      <c r="L15362" s="9"/>
      <c r="O15362" s="9"/>
      <c r="P15362" s="9"/>
      <c r="R15362" s="9"/>
      <c r="U15362" s="9"/>
    </row>
    <row r="15363" spans="3:21">
      <c r="C15363" s="9"/>
      <c r="F15363" s="9"/>
      <c r="G15363" s="9"/>
      <c r="I15363" s="9"/>
      <c r="L15363" s="9"/>
      <c r="O15363" s="9"/>
      <c r="P15363" s="9"/>
      <c r="R15363" s="9"/>
      <c r="U15363" s="9"/>
    </row>
    <row r="15364" spans="3:21">
      <c r="C15364" s="9"/>
      <c r="F15364" s="9"/>
      <c r="G15364" s="9"/>
      <c r="I15364" s="9"/>
      <c r="L15364" s="9"/>
      <c r="O15364" s="9"/>
      <c r="P15364" s="9"/>
      <c r="R15364" s="9"/>
      <c r="U15364" s="9"/>
    </row>
    <row r="15365" spans="3:21">
      <c r="C15365" s="9"/>
      <c r="F15365" s="9"/>
      <c r="G15365" s="9"/>
      <c r="I15365" s="9"/>
      <c r="L15365" s="9"/>
      <c r="O15365" s="9"/>
      <c r="P15365" s="9"/>
      <c r="R15365" s="9"/>
      <c r="U15365" s="9"/>
    </row>
    <row r="15366" spans="3:21">
      <c r="C15366" s="9"/>
      <c r="F15366" s="9"/>
      <c r="G15366" s="9"/>
      <c r="I15366" s="9"/>
      <c r="L15366" s="9"/>
      <c r="O15366" s="9"/>
      <c r="P15366" s="9"/>
      <c r="R15366" s="9"/>
      <c r="U15366" s="9"/>
    </row>
    <row r="15367" spans="3:21">
      <c r="C15367" s="9"/>
      <c r="F15367" s="9"/>
      <c r="G15367" s="9"/>
      <c r="I15367" s="9"/>
      <c r="L15367" s="9"/>
      <c r="O15367" s="9"/>
      <c r="P15367" s="9"/>
      <c r="R15367" s="9"/>
      <c r="U15367" s="9"/>
    </row>
    <row r="15368" spans="3:21">
      <c r="C15368" s="9"/>
      <c r="F15368" s="9"/>
      <c r="G15368" s="9"/>
      <c r="I15368" s="9"/>
      <c r="L15368" s="9"/>
      <c r="O15368" s="9"/>
      <c r="P15368" s="9"/>
      <c r="R15368" s="9"/>
      <c r="U15368" s="9"/>
    </row>
    <row r="15369" spans="3:21">
      <c r="C15369" s="9"/>
      <c r="F15369" s="9"/>
      <c r="G15369" s="9"/>
      <c r="I15369" s="9"/>
      <c r="L15369" s="9"/>
      <c r="O15369" s="9"/>
      <c r="P15369" s="9"/>
      <c r="R15369" s="9"/>
      <c r="U15369" s="9"/>
    </row>
    <row r="15370" spans="3:21">
      <c r="C15370" s="9"/>
      <c r="F15370" s="9"/>
      <c r="G15370" s="9"/>
      <c r="I15370" s="9"/>
      <c r="L15370" s="9"/>
      <c r="O15370" s="9"/>
      <c r="P15370" s="9"/>
      <c r="R15370" s="9"/>
      <c r="U15370" s="9"/>
    </row>
    <row r="15371" spans="3:21">
      <c r="C15371" s="9"/>
      <c r="F15371" s="9"/>
      <c r="G15371" s="9"/>
      <c r="I15371" s="9"/>
      <c r="L15371" s="9"/>
      <c r="O15371" s="9"/>
      <c r="P15371" s="9"/>
      <c r="R15371" s="9"/>
      <c r="U15371" s="9"/>
    </row>
    <row r="15372" spans="3:21">
      <c r="C15372" s="9"/>
      <c r="F15372" s="9"/>
      <c r="G15372" s="9"/>
      <c r="I15372" s="9"/>
      <c r="L15372" s="9"/>
      <c r="O15372" s="9"/>
      <c r="P15372" s="9"/>
      <c r="R15372" s="9"/>
      <c r="U15372" s="9"/>
    </row>
    <row r="15373" spans="3:21">
      <c r="C15373" s="9"/>
      <c r="F15373" s="9"/>
      <c r="G15373" s="9"/>
      <c r="I15373" s="9"/>
      <c r="L15373" s="9"/>
      <c r="O15373" s="9"/>
      <c r="P15373" s="9"/>
      <c r="R15373" s="9"/>
      <c r="U15373" s="9"/>
    </row>
    <row r="15374" spans="3:21">
      <c r="C15374" s="9"/>
      <c r="F15374" s="9"/>
      <c r="G15374" s="9"/>
      <c r="I15374" s="9"/>
      <c r="L15374" s="9"/>
      <c r="O15374" s="9"/>
      <c r="P15374" s="9"/>
      <c r="R15374" s="9"/>
      <c r="U15374" s="9"/>
    </row>
    <row r="15375" spans="3:21">
      <c r="C15375" s="9"/>
      <c r="F15375" s="9"/>
      <c r="G15375" s="9"/>
      <c r="I15375" s="9"/>
      <c r="L15375" s="9"/>
      <c r="O15375" s="9"/>
      <c r="P15375" s="9"/>
      <c r="R15375" s="9"/>
      <c r="U15375" s="9"/>
    </row>
    <row r="15376" spans="3:21">
      <c r="C15376" s="9"/>
      <c r="F15376" s="9"/>
      <c r="G15376" s="9"/>
      <c r="I15376" s="9"/>
      <c r="L15376" s="9"/>
      <c r="O15376" s="9"/>
      <c r="P15376" s="9"/>
      <c r="R15376" s="9"/>
      <c r="U15376" s="9"/>
    </row>
    <row r="15377" spans="3:21">
      <c r="C15377" s="9"/>
      <c r="F15377" s="9"/>
      <c r="G15377" s="9"/>
      <c r="I15377" s="9"/>
      <c r="L15377" s="9"/>
      <c r="O15377" s="9"/>
      <c r="P15377" s="9"/>
      <c r="R15377" s="9"/>
      <c r="U15377" s="9"/>
    </row>
    <row r="15378" spans="3:21">
      <c r="C15378" s="9"/>
      <c r="F15378" s="9"/>
      <c r="G15378" s="9"/>
      <c r="I15378" s="9"/>
      <c r="L15378" s="9"/>
      <c r="O15378" s="9"/>
      <c r="P15378" s="9"/>
      <c r="R15378" s="9"/>
      <c r="U15378" s="9"/>
    </row>
    <row r="15379" spans="3:21">
      <c r="C15379" s="9"/>
      <c r="F15379" s="9"/>
      <c r="G15379" s="9"/>
      <c r="I15379" s="9"/>
      <c r="L15379" s="9"/>
      <c r="O15379" s="9"/>
      <c r="P15379" s="9"/>
      <c r="R15379" s="9"/>
      <c r="U15379" s="9"/>
    </row>
    <row r="15380" spans="3:21">
      <c r="C15380" s="9"/>
      <c r="F15380" s="9"/>
      <c r="G15380" s="9"/>
      <c r="I15380" s="9"/>
      <c r="L15380" s="9"/>
      <c r="O15380" s="9"/>
      <c r="P15380" s="9"/>
      <c r="R15380" s="9"/>
      <c r="U15380" s="9"/>
    </row>
    <row r="15381" spans="3:21">
      <c r="C15381" s="9"/>
      <c r="F15381" s="9"/>
      <c r="G15381" s="9"/>
      <c r="I15381" s="9"/>
      <c r="L15381" s="9"/>
      <c r="O15381" s="9"/>
      <c r="P15381" s="9"/>
      <c r="R15381" s="9"/>
      <c r="U15381" s="9"/>
    </row>
    <row r="15382" spans="3:21">
      <c r="C15382" s="9"/>
      <c r="F15382" s="9"/>
      <c r="G15382" s="9"/>
      <c r="I15382" s="9"/>
      <c r="L15382" s="9"/>
      <c r="O15382" s="9"/>
      <c r="P15382" s="9"/>
      <c r="R15382" s="9"/>
      <c r="U15382" s="9"/>
    </row>
    <row r="15383" spans="3:21">
      <c r="C15383" s="9"/>
      <c r="F15383" s="9"/>
      <c r="G15383" s="9"/>
      <c r="I15383" s="9"/>
      <c r="L15383" s="9"/>
      <c r="O15383" s="9"/>
      <c r="P15383" s="9"/>
      <c r="R15383" s="9"/>
      <c r="U15383" s="9"/>
    </row>
    <row r="15384" spans="3:21">
      <c r="C15384" s="9"/>
      <c r="F15384" s="9"/>
      <c r="G15384" s="9"/>
      <c r="I15384" s="9"/>
      <c r="L15384" s="9"/>
      <c r="O15384" s="9"/>
      <c r="P15384" s="9"/>
      <c r="R15384" s="9"/>
      <c r="U15384" s="9"/>
    </row>
    <row r="15385" spans="3:21">
      <c r="C15385" s="9"/>
      <c r="F15385" s="9"/>
      <c r="G15385" s="9"/>
      <c r="I15385" s="9"/>
      <c r="L15385" s="9"/>
      <c r="O15385" s="9"/>
      <c r="P15385" s="9"/>
      <c r="R15385" s="9"/>
      <c r="U15385" s="9"/>
    </row>
    <row r="15386" spans="3:21">
      <c r="C15386" s="9"/>
      <c r="F15386" s="9"/>
      <c r="G15386" s="9"/>
      <c r="I15386" s="9"/>
      <c r="L15386" s="9"/>
      <c r="O15386" s="9"/>
      <c r="P15386" s="9"/>
      <c r="R15386" s="9"/>
      <c r="U15386" s="9"/>
    </row>
    <row r="15387" spans="3:21">
      <c r="C15387" s="9"/>
      <c r="F15387" s="9"/>
      <c r="G15387" s="9"/>
      <c r="I15387" s="9"/>
      <c r="L15387" s="9"/>
      <c r="O15387" s="9"/>
      <c r="P15387" s="9"/>
      <c r="R15387" s="9"/>
      <c r="U15387" s="9"/>
    </row>
    <row r="15388" spans="3:21">
      <c r="C15388" s="9"/>
      <c r="F15388" s="9"/>
      <c r="G15388" s="9"/>
      <c r="I15388" s="9"/>
      <c r="L15388" s="9"/>
      <c r="O15388" s="9"/>
      <c r="P15388" s="9"/>
      <c r="R15388" s="9"/>
      <c r="U15388" s="9"/>
    </row>
    <row r="15389" spans="3:21">
      <c r="C15389" s="9"/>
      <c r="F15389" s="9"/>
      <c r="G15389" s="9"/>
      <c r="I15389" s="9"/>
      <c r="L15389" s="9"/>
      <c r="O15389" s="9"/>
      <c r="P15389" s="9"/>
      <c r="R15389" s="9"/>
      <c r="U15389" s="9"/>
    </row>
    <row r="15390" spans="3:21">
      <c r="C15390" s="9"/>
      <c r="F15390" s="9"/>
      <c r="G15390" s="9"/>
      <c r="I15390" s="9"/>
      <c r="L15390" s="9"/>
      <c r="O15390" s="9"/>
      <c r="P15390" s="9"/>
      <c r="R15390" s="9"/>
      <c r="U15390" s="9"/>
    </row>
    <row r="15391" spans="3:21">
      <c r="C15391" s="9"/>
      <c r="F15391" s="9"/>
      <c r="G15391" s="9"/>
      <c r="I15391" s="9"/>
      <c r="L15391" s="9"/>
      <c r="O15391" s="9"/>
      <c r="P15391" s="9"/>
      <c r="R15391" s="9"/>
      <c r="U15391" s="9"/>
    </row>
    <row r="15392" spans="3:21">
      <c r="C15392" s="9"/>
      <c r="F15392" s="9"/>
      <c r="G15392" s="9"/>
      <c r="I15392" s="9"/>
      <c r="L15392" s="9"/>
      <c r="O15392" s="9"/>
      <c r="P15392" s="9"/>
      <c r="R15392" s="9"/>
      <c r="U15392" s="9"/>
    </row>
    <row r="15393" spans="3:21">
      <c r="C15393" s="9"/>
      <c r="F15393" s="9"/>
      <c r="G15393" s="9"/>
      <c r="I15393" s="9"/>
      <c r="L15393" s="9"/>
      <c r="O15393" s="9"/>
      <c r="P15393" s="9"/>
      <c r="R15393" s="9"/>
      <c r="U15393" s="9"/>
    </row>
    <row r="15394" spans="3:21">
      <c r="C15394" s="9"/>
      <c r="F15394" s="9"/>
      <c r="G15394" s="9"/>
      <c r="I15394" s="9"/>
      <c r="L15394" s="9"/>
      <c r="O15394" s="9"/>
      <c r="P15394" s="9"/>
      <c r="R15394" s="9"/>
      <c r="U15394" s="9"/>
    </row>
    <row r="15395" spans="3:21">
      <c r="C15395" s="9"/>
      <c r="F15395" s="9"/>
      <c r="G15395" s="9"/>
      <c r="I15395" s="9"/>
      <c r="L15395" s="9"/>
      <c r="O15395" s="9"/>
      <c r="P15395" s="9"/>
      <c r="R15395" s="9"/>
      <c r="U15395" s="9"/>
    </row>
    <row r="15396" spans="3:21">
      <c r="C15396" s="9"/>
      <c r="F15396" s="9"/>
      <c r="G15396" s="9"/>
      <c r="I15396" s="9"/>
      <c r="L15396" s="9"/>
      <c r="O15396" s="9"/>
      <c r="P15396" s="9"/>
      <c r="R15396" s="9"/>
      <c r="U15396" s="9"/>
    </row>
    <row r="15397" spans="3:21">
      <c r="C15397" s="9"/>
      <c r="F15397" s="9"/>
      <c r="G15397" s="9"/>
      <c r="I15397" s="9"/>
      <c r="L15397" s="9"/>
      <c r="O15397" s="9"/>
      <c r="P15397" s="9"/>
      <c r="R15397" s="9"/>
      <c r="U15397" s="9"/>
    </row>
    <row r="15398" spans="3:21">
      <c r="C15398" s="9"/>
      <c r="F15398" s="9"/>
      <c r="G15398" s="9"/>
      <c r="I15398" s="9"/>
      <c r="L15398" s="9"/>
      <c r="O15398" s="9"/>
      <c r="P15398" s="9"/>
      <c r="R15398" s="9"/>
      <c r="U15398" s="9"/>
    </row>
    <row r="15399" spans="3:21">
      <c r="C15399" s="9"/>
      <c r="F15399" s="9"/>
      <c r="G15399" s="9"/>
      <c r="I15399" s="9"/>
      <c r="L15399" s="9"/>
      <c r="O15399" s="9"/>
      <c r="P15399" s="9"/>
      <c r="R15399" s="9"/>
      <c r="U15399" s="9"/>
    </row>
    <row r="15400" spans="3:21">
      <c r="C15400" s="9"/>
      <c r="F15400" s="9"/>
      <c r="G15400" s="9"/>
      <c r="I15400" s="9"/>
      <c r="L15400" s="9"/>
      <c r="O15400" s="9"/>
      <c r="P15400" s="9"/>
      <c r="R15400" s="9"/>
      <c r="U15400" s="9"/>
    </row>
    <row r="15401" spans="3:21">
      <c r="C15401" s="9"/>
      <c r="F15401" s="9"/>
      <c r="G15401" s="9"/>
      <c r="I15401" s="9"/>
      <c r="L15401" s="9"/>
      <c r="O15401" s="9"/>
      <c r="P15401" s="9"/>
      <c r="R15401" s="9"/>
      <c r="U15401" s="9"/>
    </row>
    <row r="15402" spans="3:21">
      <c r="C15402" s="9"/>
      <c r="F15402" s="9"/>
      <c r="G15402" s="9"/>
      <c r="I15402" s="9"/>
      <c r="L15402" s="9"/>
      <c r="O15402" s="9"/>
      <c r="P15402" s="9"/>
      <c r="R15402" s="9"/>
      <c r="U15402" s="9"/>
    </row>
    <row r="15403" spans="3:21">
      <c r="C15403" s="9"/>
      <c r="F15403" s="9"/>
      <c r="G15403" s="9"/>
      <c r="I15403" s="9"/>
      <c r="L15403" s="9"/>
      <c r="O15403" s="9"/>
      <c r="P15403" s="9"/>
      <c r="R15403" s="9"/>
      <c r="U15403" s="9"/>
    </row>
    <row r="15404" spans="3:21">
      <c r="C15404" s="9"/>
      <c r="F15404" s="9"/>
      <c r="G15404" s="9"/>
      <c r="I15404" s="9"/>
      <c r="L15404" s="9"/>
      <c r="O15404" s="9"/>
      <c r="P15404" s="9"/>
      <c r="R15404" s="9"/>
      <c r="U15404" s="9"/>
    </row>
    <row r="15405" spans="3:21">
      <c r="C15405" s="9"/>
      <c r="F15405" s="9"/>
      <c r="G15405" s="9"/>
      <c r="I15405" s="9"/>
      <c r="L15405" s="9"/>
      <c r="O15405" s="9"/>
      <c r="P15405" s="9"/>
      <c r="R15405" s="9"/>
      <c r="U15405" s="9"/>
    </row>
    <row r="15406" spans="3:21">
      <c r="C15406" s="9"/>
      <c r="F15406" s="9"/>
      <c r="G15406" s="9"/>
      <c r="I15406" s="9"/>
      <c r="L15406" s="9"/>
      <c r="O15406" s="9"/>
      <c r="P15406" s="9"/>
      <c r="R15406" s="9"/>
      <c r="U15406" s="9"/>
    </row>
    <row r="15407" spans="3:21">
      <c r="C15407" s="9"/>
      <c r="F15407" s="9"/>
      <c r="G15407" s="9"/>
      <c r="I15407" s="9"/>
      <c r="L15407" s="9"/>
      <c r="O15407" s="9"/>
      <c r="P15407" s="9"/>
      <c r="R15407" s="9"/>
      <c r="U15407" s="9"/>
    </row>
    <row r="15408" spans="3:21">
      <c r="C15408" s="9"/>
      <c r="F15408" s="9"/>
      <c r="G15408" s="9"/>
      <c r="I15408" s="9"/>
      <c r="L15408" s="9"/>
      <c r="O15408" s="9"/>
      <c r="P15408" s="9"/>
      <c r="R15408" s="9"/>
      <c r="U15408" s="9"/>
    </row>
    <row r="15409" spans="3:21">
      <c r="C15409" s="9"/>
      <c r="F15409" s="9"/>
      <c r="G15409" s="9"/>
      <c r="I15409" s="9"/>
      <c r="L15409" s="9"/>
      <c r="O15409" s="9"/>
      <c r="P15409" s="9"/>
      <c r="R15409" s="9"/>
      <c r="U15409" s="9"/>
    </row>
    <row r="15410" spans="3:21">
      <c r="C15410" s="9"/>
      <c r="F15410" s="9"/>
      <c r="G15410" s="9"/>
      <c r="I15410" s="9"/>
      <c r="L15410" s="9"/>
      <c r="O15410" s="9"/>
      <c r="P15410" s="9"/>
      <c r="R15410" s="9"/>
      <c r="U15410" s="9"/>
    </row>
    <row r="15411" spans="3:21">
      <c r="C15411" s="9"/>
      <c r="F15411" s="9"/>
      <c r="G15411" s="9"/>
      <c r="I15411" s="9"/>
      <c r="L15411" s="9"/>
      <c r="O15411" s="9"/>
      <c r="P15411" s="9"/>
      <c r="R15411" s="9"/>
      <c r="U15411" s="9"/>
    </row>
    <row r="15412" spans="3:21">
      <c r="C15412" s="9"/>
      <c r="F15412" s="9"/>
      <c r="G15412" s="9"/>
      <c r="I15412" s="9"/>
      <c r="L15412" s="9"/>
      <c r="O15412" s="9"/>
      <c r="P15412" s="9"/>
      <c r="R15412" s="9"/>
      <c r="U15412" s="9"/>
    </row>
    <row r="15413" spans="3:21">
      <c r="C15413" s="9"/>
      <c r="F15413" s="9"/>
      <c r="G15413" s="9"/>
      <c r="I15413" s="9"/>
      <c r="L15413" s="9"/>
      <c r="O15413" s="9"/>
      <c r="P15413" s="9"/>
      <c r="R15413" s="9"/>
      <c r="U15413" s="9"/>
    </row>
    <row r="15414" spans="3:21">
      <c r="C15414" s="9"/>
      <c r="F15414" s="9"/>
      <c r="G15414" s="9"/>
      <c r="I15414" s="9"/>
      <c r="L15414" s="9"/>
      <c r="O15414" s="9"/>
      <c r="P15414" s="9"/>
      <c r="R15414" s="9"/>
      <c r="U15414" s="9"/>
    </row>
    <row r="15415" spans="3:21">
      <c r="C15415" s="9"/>
      <c r="F15415" s="9"/>
      <c r="G15415" s="9"/>
      <c r="I15415" s="9"/>
      <c r="L15415" s="9"/>
      <c r="O15415" s="9"/>
      <c r="P15415" s="9"/>
      <c r="R15415" s="9"/>
      <c r="U15415" s="9"/>
    </row>
    <row r="15416" spans="3:21">
      <c r="C15416" s="9"/>
      <c r="F15416" s="9"/>
      <c r="G15416" s="9"/>
      <c r="I15416" s="9"/>
      <c r="L15416" s="9"/>
      <c r="O15416" s="9"/>
      <c r="P15416" s="9"/>
      <c r="R15416" s="9"/>
      <c r="U15416" s="9"/>
    </row>
    <row r="15417" spans="3:21">
      <c r="C15417" s="9"/>
      <c r="F15417" s="9"/>
      <c r="G15417" s="9"/>
      <c r="I15417" s="9"/>
      <c r="L15417" s="9"/>
      <c r="O15417" s="9"/>
      <c r="P15417" s="9"/>
      <c r="R15417" s="9"/>
      <c r="U15417" s="9"/>
    </row>
    <row r="15418" spans="3:21">
      <c r="C15418" s="9"/>
      <c r="F15418" s="9"/>
      <c r="G15418" s="9"/>
      <c r="I15418" s="9"/>
      <c r="L15418" s="9"/>
      <c r="O15418" s="9"/>
      <c r="P15418" s="9"/>
      <c r="R15418" s="9"/>
      <c r="U15418" s="9"/>
    </row>
    <row r="15419" spans="3:21">
      <c r="C15419" s="9"/>
      <c r="F15419" s="9"/>
      <c r="G15419" s="9"/>
      <c r="I15419" s="9"/>
      <c r="L15419" s="9"/>
      <c r="O15419" s="9"/>
      <c r="P15419" s="9"/>
      <c r="R15419" s="9"/>
      <c r="U15419" s="9"/>
    </row>
    <row r="15420" spans="3:21">
      <c r="C15420" s="9"/>
      <c r="F15420" s="9"/>
      <c r="G15420" s="9"/>
      <c r="I15420" s="9"/>
      <c r="L15420" s="9"/>
      <c r="O15420" s="9"/>
      <c r="P15420" s="9"/>
      <c r="R15420" s="9"/>
      <c r="U15420" s="9"/>
    </row>
    <row r="15421" spans="3:21">
      <c r="C15421" s="9"/>
      <c r="F15421" s="9"/>
      <c r="G15421" s="9"/>
      <c r="I15421" s="9"/>
      <c r="L15421" s="9"/>
      <c r="O15421" s="9"/>
      <c r="P15421" s="9"/>
      <c r="R15421" s="9"/>
      <c r="U15421" s="9"/>
    </row>
    <row r="15422" spans="3:21">
      <c r="C15422" s="9"/>
      <c r="F15422" s="9"/>
      <c r="G15422" s="9"/>
      <c r="I15422" s="9"/>
      <c r="L15422" s="9"/>
      <c r="O15422" s="9"/>
      <c r="P15422" s="9"/>
      <c r="R15422" s="9"/>
      <c r="U15422" s="9"/>
    </row>
    <row r="15423" spans="3:21">
      <c r="C15423" s="9"/>
      <c r="F15423" s="9"/>
      <c r="G15423" s="9"/>
      <c r="I15423" s="9"/>
      <c r="L15423" s="9"/>
      <c r="O15423" s="9"/>
      <c r="P15423" s="9"/>
      <c r="R15423" s="9"/>
      <c r="U15423" s="9"/>
    </row>
    <row r="15424" spans="3:21">
      <c r="C15424" s="9"/>
      <c r="F15424" s="9"/>
      <c r="G15424" s="9"/>
      <c r="I15424" s="9"/>
      <c r="L15424" s="9"/>
      <c r="O15424" s="9"/>
      <c r="P15424" s="9"/>
      <c r="R15424" s="9"/>
      <c r="U15424" s="9"/>
    </row>
    <row r="15425" spans="3:21">
      <c r="C15425" s="9"/>
      <c r="F15425" s="9"/>
      <c r="G15425" s="9"/>
      <c r="I15425" s="9"/>
      <c r="L15425" s="9"/>
      <c r="O15425" s="9"/>
      <c r="P15425" s="9"/>
      <c r="R15425" s="9"/>
      <c r="U15425" s="9"/>
    </row>
    <row r="15426" spans="3:21">
      <c r="C15426" s="9"/>
      <c r="F15426" s="9"/>
      <c r="G15426" s="9"/>
      <c r="I15426" s="9"/>
      <c r="L15426" s="9"/>
      <c r="O15426" s="9"/>
      <c r="P15426" s="9"/>
      <c r="R15426" s="9"/>
      <c r="U15426" s="9"/>
    </row>
    <row r="15427" spans="3:21">
      <c r="C15427" s="9"/>
      <c r="F15427" s="9"/>
      <c r="G15427" s="9"/>
      <c r="I15427" s="9"/>
      <c r="L15427" s="9"/>
      <c r="O15427" s="9"/>
      <c r="P15427" s="9"/>
      <c r="R15427" s="9"/>
      <c r="U15427" s="9"/>
    </row>
    <row r="15428" spans="3:21">
      <c r="C15428" s="9"/>
      <c r="F15428" s="9"/>
      <c r="G15428" s="9"/>
      <c r="I15428" s="9"/>
      <c r="L15428" s="9"/>
      <c r="O15428" s="9"/>
      <c r="P15428" s="9"/>
      <c r="R15428" s="9"/>
      <c r="U15428" s="9"/>
    </row>
    <row r="15429" spans="3:21">
      <c r="C15429" s="9"/>
      <c r="F15429" s="9"/>
      <c r="G15429" s="9"/>
      <c r="I15429" s="9"/>
      <c r="L15429" s="9"/>
      <c r="O15429" s="9"/>
      <c r="P15429" s="9"/>
      <c r="R15429" s="9"/>
      <c r="U15429" s="9"/>
    </row>
    <row r="15430" spans="3:21">
      <c r="C15430" s="9"/>
      <c r="F15430" s="9"/>
      <c r="G15430" s="9"/>
      <c r="I15430" s="9"/>
      <c r="L15430" s="9"/>
      <c r="O15430" s="9"/>
      <c r="P15430" s="9"/>
      <c r="R15430" s="9"/>
      <c r="U15430" s="9"/>
    </row>
    <row r="15431" spans="3:21">
      <c r="C15431" s="9"/>
      <c r="F15431" s="9"/>
      <c r="G15431" s="9"/>
      <c r="I15431" s="9"/>
      <c r="L15431" s="9"/>
      <c r="O15431" s="9"/>
      <c r="P15431" s="9"/>
      <c r="R15431" s="9"/>
      <c r="U15431" s="9"/>
    </row>
    <row r="15432" spans="3:21">
      <c r="C15432" s="9"/>
      <c r="F15432" s="9"/>
      <c r="G15432" s="9"/>
      <c r="I15432" s="9"/>
      <c r="L15432" s="9"/>
      <c r="O15432" s="9"/>
      <c r="P15432" s="9"/>
      <c r="R15432" s="9"/>
      <c r="U15432" s="9"/>
    </row>
    <row r="15433" spans="3:21">
      <c r="C15433" s="9"/>
      <c r="F15433" s="9"/>
      <c r="G15433" s="9"/>
      <c r="I15433" s="9"/>
      <c r="L15433" s="9"/>
      <c r="O15433" s="9"/>
      <c r="P15433" s="9"/>
      <c r="R15433" s="9"/>
      <c r="U15433" s="9"/>
    </row>
    <row r="15434" spans="3:21">
      <c r="C15434" s="9"/>
      <c r="F15434" s="9"/>
      <c r="G15434" s="9"/>
      <c r="I15434" s="9"/>
      <c r="L15434" s="9"/>
      <c r="O15434" s="9"/>
      <c r="P15434" s="9"/>
      <c r="R15434" s="9"/>
      <c r="U15434" s="9"/>
    </row>
    <row r="15435" spans="3:21">
      <c r="C15435" s="9"/>
      <c r="F15435" s="9"/>
      <c r="G15435" s="9"/>
      <c r="I15435" s="9"/>
      <c r="L15435" s="9"/>
      <c r="O15435" s="9"/>
      <c r="P15435" s="9"/>
      <c r="R15435" s="9"/>
      <c r="U15435" s="9"/>
    </row>
    <row r="15436" spans="3:21">
      <c r="C15436" s="9"/>
      <c r="F15436" s="9"/>
      <c r="G15436" s="9"/>
      <c r="I15436" s="9"/>
      <c r="L15436" s="9"/>
      <c r="O15436" s="9"/>
      <c r="P15436" s="9"/>
      <c r="R15436" s="9"/>
      <c r="U15436" s="9"/>
    </row>
    <row r="15437" spans="3:21">
      <c r="C15437" s="9"/>
      <c r="F15437" s="9"/>
      <c r="G15437" s="9"/>
      <c r="I15437" s="9"/>
      <c r="L15437" s="9"/>
      <c r="O15437" s="9"/>
      <c r="P15437" s="9"/>
      <c r="R15437" s="9"/>
      <c r="U15437" s="9"/>
    </row>
    <row r="15438" spans="3:21">
      <c r="C15438" s="9"/>
      <c r="F15438" s="9"/>
      <c r="G15438" s="9"/>
      <c r="I15438" s="9"/>
      <c r="L15438" s="9"/>
      <c r="O15438" s="9"/>
      <c r="P15438" s="9"/>
      <c r="R15438" s="9"/>
      <c r="U15438" s="9"/>
    </row>
    <row r="15439" spans="3:21">
      <c r="C15439" s="9"/>
      <c r="F15439" s="9"/>
      <c r="G15439" s="9"/>
      <c r="I15439" s="9"/>
      <c r="L15439" s="9"/>
      <c r="O15439" s="9"/>
      <c r="P15439" s="9"/>
      <c r="R15439" s="9"/>
      <c r="U15439" s="9"/>
    </row>
    <row r="15440" spans="3:21">
      <c r="C15440" s="9"/>
      <c r="F15440" s="9"/>
      <c r="G15440" s="9"/>
      <c r="I15440" s="9"/>
      <c r="L15440" s="9"/>
      <c r="O15440" s="9"/>
      <c r="P15440" s="9"/>
      <c r="R15440" s="9"/>
      <c r="U15440" s="9"/>
    </row>
    <row r="15441" spans="3:21">
      <c r="C15441" s="9"/>
      <c r="F15441" s="9"/>
      <c r="G15441" s="9"/>
      <c r="I15441" s="9"/>
      <c r="L15441" s="9"/>
      <c r="O15441" s="9"/>
      <c r="P15441" s="9"/>
      <c r="R15441" s="9"/>
      <c r="U15441" s="9"/>
    </row>
    <row r="15442" spans="3:21">
      <c r="C15442" s="9"/>
      <c r="F15442" s="9"/>
      <c r="G15442" s="9"/>
      <c r="I15442" s="9"/>
      <c r="L15442" s="9"/>
      <c r="O15442" s="9"/>
      <c r="P15442" s="9"/>
      <c r="R15442" s="9"/>
      <c r="U15442" s="9"/>
    </row>
    <row r="15443" spans="3:21">
      <c r="C15443" s="9"/>
      <c r="F15443" s="9"/>
      <c r="G15443" s="9"/>
      <c r="I15443" s="9"/>
      <c r="L15443" s="9"/>
      <c r="O15443" s="9"/>
      <c r="P15443" s="9"/>
      <c r="R15443" s="9"/>
      <c r="U15443" s="9"/>
    </row>
    <row r="15444" spans="3:21">
      <c r="C15444" s="9"/>
      <c r="F15444" s="9"/>
      <c r="G15444" s="9"/>
      <c r="I15444" s="9"/>
      <c r="L15444" s="9"/>
      <c r="O15444" s="9"/>
      <c r="P15444" s="9"/>
      <c r="R15444" s="9"/>
      <c r="U15444" s="9"/>
    </row>
    <row r="15445" spans="3:21">
      <c r="C15445" s="9"/>
      <c r="F15445" s="9"/>
      <c r="G15445" s="9"/>
      <c r="I15445" s="9"/>
      <c r="L15445" s="9"/>
      <c r="O15445" s="9"/>
      <c r="P15445" s="9"/>
      <c r="R15445" s="9"/>
      <c r="U15445" s="9"/>
    </row>
    <row r="15446" spans="3:21">
      <c r="C15446" s="9"/>
      <c r="F15446" s="9"/>
      <c r="G15446" s="9"/>
      <c r="I15446" s="9"/>
      <c r="L15446" s="9"/>
      <c r="O15446" s="9"/>
      <c r="P15446" s="9"/>
      <c r="R15446" s="9"/>
      <c r="U15446" s="9"/>
    </row>
    <row r="15447" spans="3:21">
      <c r="C15447" s="9"/>
      <c r="F15447" s="9"/>
      <c r="G15447" s="9"/>
      <c r="I15447" s="9"/>
      <c r="L15447" s="9"/>
      <c r="O15447" s="9"/>
      <c r="P15447" s="9"/>
      <c r="R15447" s="9"/>
      <c r="U15447" s="9"/>
    </row>
    <row r="15448" spans="3:21">
      <c r="C15448" s="9"/>
      <c r="F15448" s="9"/>
      <c r="G15448" s="9"/>
      <c r="I15448" s="9"/>
      <c r="L15448" s="9"/>
      <c r="O15448" s="9"/>
      <c r="P15448" s="9"/>
      <c r="R15448" s="9"/>
      <c r="U15448" s="9"/>
    </row>
    <row r="15449" spans="3:21">
      <c r="C15449" s="9"/>
      <c r="F15449" s="9"/>
      <c r="G15449" s="9"/>
      <c r="I15449" s="9"/>
      <c r="L15449" s="9"/>
      <c r="O15449" s="9"/>
      <c r="P15449" s="9"/>
      <c r="R15449" s="9"/>
      <c r="U15449" s="9"/>
    </row>
    <row r="15450" spans="3:21">
      <c r="C15450" s="9"/>
      <c r="F15450" s="9"/>
      <c r="G15450" s="9"/>
      <c r="I15450" s="9"/>
      <c r="L15450" s="9"/>
      <c r="O15450" s="9"/>
      <c r="P15450" s="9"/>
      <c r="R15450" s="9"/>
      <c r="U15450" s="9"/>
    </row>
    <row r="15451" spans="3:21">
      <c r="C15451" s="9"/>
      <c r="F15451" s="9"/>
      <c r="G15451" s="9"/>
      <c r="I15451" s="9"/>
      <c r="L15451" s="9"/>
      <c r="O15451" s="9"/>
      <c r="P15451" s="9"/>
      <c r="R15451" s="9"/>
      <c r="U15451" s="9"/>
    </row>
    <row r="15452" spans="3:21">
      <c r="C15452" s="9"/>
      <c r="F15452" s="9"/>
      <c r="G15452" s="9"/>
      <c r="I15452" s="9"/>
      <c r="L15452" s="9"/>
      <c r="O15452" s="9"/>
      <c r="P15452" s="9"/>
      <c r="R15452" s="9"/>
      <c r="U15452" s="9"/>
    </row>
    <row r="15453" spans="3:21">
      <c r="C15453" s="9"/>
      <c r="F15453" s="9"/>
      <c r="G15453" s="9"/>
      <c r="I15453" s="9"/>
      <c r="L15453" s="9"/>
      <c r="O15453" s="9"/>
      <c r="P15453" s="9"/>
      <c r="R15453" s="9"/>
      <c r="U15453" s="9"/>
    </row>
    <row r="15454" spans="3:21">
      <c r="C15454" s="9"/>
      <c r="F15454" s="9"/>
      <c r="G15454" s="9"/>
      <c r="I15454" s="9"/>
      <c r="L15454" s="9"/>
      <c r="O15454" s="9"/>
      <c r="P15454" s="9"/>
      <c r="R15454" s="9"/>
      <c r="U15454" s="9"/>
    </row>
    <row r="15455" spans="3:21">
      <c r="C15455" s="9"/>
      <c r="F15455" s="9"/>
      <c r="G15455" s="9"/>
      <c r="I15455" s="9"/>
      <c r="L15455" s="9"/>
      <c r="O15455" s="9"/>
      <c r="P15455" s="9"/>
      <c r="R15455" s="9"/>
      <c r="U15455" s="9"/>
    </row>
    <row r="15456" spans="3:21">
      <c r="C15456" s="9"/>
      <c r="F15456" s="9"/>
      <c r="G15456" s="9"/>
      <c r="I15456" s="9"/>
      <c r="L15456" s="9"/>
      <c r="O15456" s="9"/>
      <c r="P15456" s="9"/>
      <c r="R15456" s="9"/>
      <c r="U15456" s="9"/>
    </row>
    <row r="15457" spans="3:21">
      <c r="C15457" s="9"/>
      <c r="F15457" s="9"/>
      <c r="G15457" s="9"/>
      <c r="I15457" s="9"/>
      <c r="L15457" s="9"/>
      <c r="O15457" s="9"/>
      <c r="P15457" s="9"/>
      <c r="R15457" s="9"/>
      <c r="U15457" s="9"/>
    </row>
    <row r="15458" spans="3:21">
      <c r="C15458" s="9"/>
      <c r="F15458" s="9"/>
      <c r="G15458" s="9"/>
      <c r="I15458" s="9"/>
      <c r="L15458" s="9"/>
      <c r="O15458" s="9"/>
      <c r="P15458" s="9"/>
      <c r="R15458" s="9"/>
      <c r="U15458" s="9"/>
    </row>
    <row r="15459" spans="3:21">
      <c r="C15459" s="9"/>
      <c r="F15459" s="9"/>
      <c r="G15459" s="9"/>
      <c r="I15459" s="9"/>
      <c r="L15459" s="9"/>
      <c r="O15459" s="9"/>
      <c r="P15459" s="9"/>
      <c r="R15459" s="9"/>
      <c r="U15459" s="9"/>
    </row>
    <row r="15460" spans="3:21">
      <c r="C15460" s="9"/>
      <c r="F15460" s="9"/>
      <c r="G15460" s="9"/>
      <c r="I15460" s="9"/>
      <c r="L15460" s="9"/>
      <c r="O15460" s="9"/>
      <c r="P15460" s="9"/>
      <c r="R15460" s="9"/>
      <c r="U15460" s="9"/>
    </row>
    <row r="15461" spans="3:21">
      <c r="C15461" s="9"/>
      <c r="F15461" s="9"/>
      <c r="G15461" s="9"/>
      <c r="I15461" s="9"/>
      <c r="L15461" s="9"/>
      <c r="O15461" s="9"/>
      <c r="P15461" s="9"/>
      <c r="R15461" s="9"/>
      <c r="U15461" s="9"/>
    </row>
    <row r="15462" spans="3:21">
      <c r="C15462" s="9"/>
      <c r="F15462" s="9"/>
      <c r="G15462" s="9"/>
      <c r="I15462" s="9"/>
      <c r="L15462" s="9"/>
      <c r="O15462" s="9"/>
      <c r="P15462" s="9"/>
      <c r="R15462" s="9"/>
      <c r="U15462" s="9"/>
    </row>
    <row r="15463" spans="3:21">
      <c r="C15463" s="9"/>
      <c r="F15463" s="9"/>
      <c r="G15463" s="9"/>
      <c r="I15463" s="9"/>
      <c r="L15463" s="9"/>
      <c r="O15463" s="9"/>
      <c r="P15463" s="9"/>
      <c r="R15463" s="9"/>
      <c r="U15463" s="9"/>
    </row>
    <row r="15464" spans="3:21">
      <c r="C15464" s="9"/>
      <c r="F15464" s="9"/>
      <c r="G15464" s="9"/>
      <c r="I15464" s="9"/>
      <c r="L15464" s="9"/>
      <c r="O15464" s="9"/>
      <c r="P15464" s="9"/>
      <c r="R15464" s="9"/>
      <c r="U15464" s="9"/>
    </row>
    <row r="15465" spans="3:21">
      <c r="C15465" s="9"/>
      <c r="F15465" s="9"/>
      <c r="G15465" s="9"/>
      <c r="I15465" s="9"/>
      <c r="L15465" s="9"/>
      <c r="O15465" s="9"/>
      <c r="P15465" s="9"/>
      <c r="R15465" s="9"/>
      <c r="U15465" s="9"/>
    </row>
    <row r="15466" spans="3:21">
      <c r="C15466" s="9"/>
      <c r="F15466" s="9"/>
      <c r="G15466" s="9"/>
      <c r="I15466" s="9"/>
      <c r="L15466" s="9"/>
      <c r="O15466" s="9"/>
      <c r="P15466" s="9"/>
      <c r="R15466" s="9"/>
      <c r="U15466" s="9"/>
    </row>
    <row r="15467" spans="3:21">
      <c r="C15467" s="9"/>
      <c r="F15467" s="9"/>
      <c r="G15467" s="9"/>
      <c r="I15467" s="9"/>
      <c r="L15467" s="9"/>
      <c r="O15467" s="9"/>
      <c r="P15467" s="9"/>
      <c r="R15467" s="9"/>
      <c r="U15467" s="9"/>
    </row>
    <row r="15468" spans="3:21">
      <c r="C15468" s="9"/>
      <c r="F15468" s="9"/>
      <c r="G15468" s="9"/>
      <c r="I15468" s="9"/>
      <c r="L15468" s="9"/>
      <c r="O15468" s="9"/>
      <c r="P15468" s="9"/>
      <c r="R15468" s="9"/>
      <c r="U15468" s="9"/>
    </row>
    <row r="15469" spans="3:21">
      <c r="C15469" s="9"/>
      <c r="F15469" s="9"/>
      <c r="G15469" s="9"/>
      <c r="I15469" s="9"/>
      <c r="L15469" s="9"/>
      <c r="O15469" s="9"/>
      <c r="P15469" s="9"/>
      <c r="R15469" s="9"/>
      <c r="U15469" s="9"/>
    </row>
    <row r="15470" spans="3:21">
      <c r="C15470" s="9"/>
      <c r="F15470" s="9"/>
      <c r="G15470" s="9"/>
      <c r="I15470" s="9"/>
      <c r="L15470" s="9"/>
      <c r="O15470" s="9"/>
      <c r="P15470" s="9"/>
      <c r="R15470" s="9"/>
      <c r="U15470" s="9"/>
    </row>
    <row r="15471" spans="3:21">
      <c r="C15471" s="9"/>
      <c r="F15471" s="9"/>
      <c r="G15471" s="9"/>
      <c r="I15471" s="9"/>
      <c r="L15471" s="9"/>
      <c r="O15471" s="9"/>
      <c r="P15471" s="9"/>
      <c r="R15471" s="9"/>
      <c r="U15471" s="9"/>
    </row>
    <row r="15472" spans="3:21">
      <c r="C15472" s="9"/>
      <c r="F15472" s="9"/>
      <c r="G15472" s="9"/>
      <c r="I15472" s="9"/>
      <c r="L15472" s="9"/>
      <c r="O15472" s="9"/>
      <c r="P15472" s="9"/>
      <c r="R15472" s="9"/>
      <c r="U15472" s="9"/>
    </row>
    <row r="15473" spans="3:21">
      <c r="C15473" s="9"/>
      <c r="F15473" s="9"/>
      <c r="G15473" s="9"/>
      <c r="I15473" s="9"/>
      <c r="L15473" s="9"/>
      <c r="O15473" s="9"/>
      <c r="P15473" s="9"/>
      <c r="R15473" s="9"/>
      <c r="U15473" s="9"/>
    </row>
    <row r="15474" spans="3:21">
      <c r="C15474" s="9"/>
      <c r="F15474" s="9"/>
      <c r="G15474" s="9"/>
      <c r="I15474" s="9"/>
      <c r="L15474" s="9"/>
      <c r="O15474" s="9"/>
      <c r="P15474" s="9"/>
      <c r="R15474" s="9"/>
      <c r="U15474" s="9"/>
    </row>
    <row r="15475" spans="3:21">
      <c r="C15475" s="9"/>
      <c r="F15475" s="9"/>
      <c r="G15475" s="9"/>
      <c r="I15475" s="9"/>
      <c r="L15475" s="9"/>
      <c r="O15475" s="9"/>
      <c r="P15475" s="9"/>
      <c r="R15475" s="9"/>
      <c r="U15475" s="9"/>
    </row>
    <row r="15476" spans="3:21">
      <c r="C15476" s="9"/>
      <c r="F15476" s="9"/>
      <c r="G15476" s="9"/>
      <c r="I15476" s="9"/>
      <c r="L15476" s="9"/>
      <c r="O15476" s="9"/>
      <c r="P15476" s="9"/>
      <c r="R15476" s="9"/>
      <c r="U15476" s="9"/>
    </row>
    <row r="15477" spans="3:21">
      <c r="C15477" s="9"/>
      <c r="F15477" s="9"/>
      <c r="G15477" s="9"/>
      <c r="I15477" s="9"/>
      <c r="L15477" s="9"/>
      <c r="O15477" s="9"/>
      <c r="P15477" s="9"/>
      <c r="R15477" s="9"/>
      <c r="U15477" s="9"/>
    </row>
    <row r="15478" spans="3:21">
      <c r="C15478" s="9"/>
      <c r="F15478" s="9"/>
      <c r="G15478" s="9"/>
      <c r="I15478" s="9"/>
      <c r="L15478" s="9"/>
      <c r="O15478" s="9"/>
      <c r="P15478" s="9"/>
      <c r="R15478" s="9"/>
      <c r="U15478" s="9"/>
    </row>
    <row r="15479" spans="3:21">
      <c r="C15479" s="9"/>
      <c r="F15479" s="9"/>
      <c r="G15479" s="9"/>
      <c r="I15479" s="9"/>
      <c r="L15479" s="9"/>
      <c r="O15479" s="9"/>
      <c r="P15479" s="9"/>
      <c r="R15479" s="9"/>
      <c r="U15479" s="9"/>
    </row>
    <row r="15480" spans="3:21">
      <c r="C15480" s="9"/>
      <c r="F15480" s="9"/>
      <c r="G15480" s="9"/>
      <c r="I15480" s="9"/>
      <c r="L15480" s="9"/>
      <c r="O15480" s="9"/>
      <c r="P15480" s="9"/>
      <c r="R15480" s="9"/>
      <c r="U15480" s="9"/>
    </row>
    <row r="15481" spans="3:21">
      <c r="C15481" s="9"/>
      <c r="F15481" s="9"/>
      <c r="G15481" s="9"/>
      <c r="I15481" s="9"/>
      <c r="L15481" s="9"/>
      <c r="O15481" s="9"/>
      <c r="P15481" s="9"/>
      <c r="R15481" s="9"/>
      <c r="U15481" s="9"/>
    </row>
    <row r="15482" spans="3:21">
      <c r="C15482" s="9"/>
      <c r="F15482" s="9"/>
      <c r="G15482" s="9"/>
      <c r="I15482" s="9"/>
      <c r="L15482" s="9"/>
      <c r="O15482" s="9"/>
      <c r="P15482" s="9"/>
      <c r="R15482" s="9"/>
      <c r="U15482" s="9"/>
    </row>
    <row r="15483" spans="3:21">
      <c r="C15483" s="9"/>
      <c r="F15483" s="9"/>
      <c r="G15483" s="9"/>
      <c r="I15483" s="9"/>
      <c r="L15483" s="9"/>
      <c r="O15483" s="9"/>
      <c r="P15483" s="9"/>
      <c r="R15483" s="9"/>
      <c r="U15483" s="9"/>
    </row>
    <row r="15484" spans="3:21">
      <c r="C15484" s="9"/>
      <c r="F15484" s="9"/>
      <c r="G15484" s="9"/>
      <c r="I15484" s="9"/>
      <c r="L15484" s="9"/>
      <c r="O15484" s="9"/>
      <c r="P15484" s="9"/>
      <c r="R15484" s="9"/>
      <c r="U15484" s="9"/>
    </row>
    <row r="15485" spans="3:21">
      <c r="C15485" s="9"/>
      <c r="F15485" s="9"/>
      <c r="G15485" s="9"/>
      <c r="I15485" s="9"/>
      <c r="L15485" s="9"/>
      <c r="O15485" s="9"/>
      <c r="P15485" s="9"/>
      <c r="R15485" s="9"/>
      <c r="U15485" s="9"/>
    </row>
    <row r="15486" spans="3:21">
      <c r="C15486" s="9"/>
      <c r="F15486" s="9"/>
      <c r="G15486" s="9"/>
      <c r="I15486" s="9"/>
      <c r="L15486" s="9"/>
      <c r="O15486" s="9"/>
      <c r="P15486" s="9"/>
      <c r="R15486" s="9"/>
      <c r="U15486" s="9"/>
    </row>
    <row r="15487" spans="3:21">
      <c r="C15487" s="9"/>
      <c r="F15487" s="9"/>
      <c r="G15487" s="9"/>
      <c r="I15487" s="9"/>
      <c r="L15487" s="9"/>
      <c r="O15487" s="9"/>
      <c r="P15487" s="9"/>
      <c r="R15487" s="9"/>
      <c r="U15487" s="9"/>
    </row>
    <row r="15488" spans="3:21">
      <c r="C15488" s="9"/>
      <c r="F15488" s="9"/>
      <c r="G15488" s="9"/>
      <c r="I15488" s="9"/>
      <c r="L15488" s="9"/>
      <c r="O15488" s="9"/>
      <c r="P15488" s="9"/>
      <c r="R15488" s="9"/>
      <c r="U15488" s="9"/>
    </row>
    <row r="15489" spans="3:21">
      <c r="C15489" s="9"/>
      <c r="F15489" s="9"/>
      <c r="G15489" s="9"/>
      <c r="I15489" s="9"/>
      <c r="L15489" s="9"/>
      <c r="O15489" s="9"/>
      <c r="P15489" s="9"/>
      <c r="R15489" s="9"/>
      <c r="U15489" s="9"/>
    </row>
    <row r="15490" spans="3:21">
      <c r="C15490" s="9"/>
      <c r="F15490" s="9"/>
      <c r="G15490" s="9"/>
      <c r="I15490" s="9"/>
      <c r="L15490" s="9"/>
      <c r="O15490" s="9"/>
      <c r="P15490" s="9"/>
      <c r="R15490" s="9"/>
      <c r="U15490" s="9"/>
    </row>
    <row r="15491" spans="3:21">
      <c r="C15491" s="9"/>
      <c r="F15491" s="9"/>
      <c r="G15491" s="9"/>
      <c r="I15491" s="9"/>
      <c r="L15491" s="9"/>
      <c r="O15491" s="9"/>
      <c r="P15491" s="9"/>
      <c r="R15491" s="9"/>
      <c r="U15491" s="9"/>
    </row>
    <row r="15492" spans="3:21">
      <c r="C15492" s="9"/>
      <c r="F15492" s="9"/>
      <c r="G15492" s="9"/>
      <c r="I15492" s="9"/>
      <c r="L15492" s="9"/>
      <c r="O15492" s="9"/>
      <c r="P15492" s="9"/>
      <c r="R15492" s="9"/>
      <c r="U15492" s="9"/>
    </row>
    <row r="15493" spans="3:21">
      <c r="C15493" s="9"/>
      <c r="F15493" s="9"/>
      <c r="G15493" s="9"/>
      <c r="I15493" s="9"/>
      <c r="L15493" s="9"/>
      <c r="O15493" s="9"/>
      <c r="P15493" s="9"/>
      <c r="R15493" s="9"/>
      <c r="U15493" s="9"/>
    </row>
    <row r="15494" spans="3:21">
      <c r="C15494" s="9"/>
      <c r="F15494" s="9"/>
      <c r="G15494" s="9"/>
      <c r="I15494" s="9"/>
      <c r="L15494" s="9"/>
      <c r="O15494" s="9"/>
      <c r="P15494" s="9"/>
      <c r="R15494" s="9"/>
      <c r="U15494" s="9"/>
    </row>
    <row r="15495" spans="3:21">
      <c r="C15495" s="9"/>
      <c r="F15495" s="9"/>
      <c r="G15495" s="9"/>
      <c r="I15495" s="9"/>
      <c r="L15495" s="9"/>
      <c r="O15495" s="9"/>
      <c r="P15495" s="9"/>
      <c r="R15495" s="9"/>
      <c r="U15495" s="9"/>
    </row>
    <row r="15496" spans="3:21">
      <c r="C15496" s="9"/>
      <c r="F15496" s="9"/>
      <c r="G15496" s="9"/>
      <c r="I15496" s="9"/>
      <c r="L15496" s="9"/>
      <c r="O15496" s="9"/>
      <c r="P15496" s="9"/>
      <c r="R15496" s="9"/>
      <c r="U15496" s="9"/>
    </row>
    <row r="15497" spans="3:21">
      <c r="C15497" s="9"/>
      <c r="F15497" s="9"/>
      <c r="G15497" s="9"/>
      <c r="I15497" s="9"/>
      <c r="L15497" s="9"/>
      <c r="O15497" s="9"/>
      <c r="P15497" s="9"/>
      <c r="R15497" s="9"/>
      <c r="U15497" s="9"/>
    </row>
    <row r="15498" spans="3:21">
      <c r="C15498" s="9"/>
      <c r="F15498" s="9"/>
      <c r="G15498" s="9"/>
      <c r="I15498" s="9"/>
      <c r="L15498" s="9"/>
      <c r="O15498" s="9"/>
      <c r="P15498" s="9"/>
      <c r="R15498" s="9"/>
      <c r="U15498" s="9"/>
    </row>
    <row r="15499" spans="3:21">
      <c r="C15499" s="9"/>
      <c r="F15499" s="9"/>
      <c r="G15499" s="9"/>
      <c r="I15499" s="9"/>
      <c r="L15499" s="9"/>
      <c r="O15499" s="9"/>
      <c r="P15499" s="9"/>
      <c r="R15499" s="9"/>
      <c r="U15499" s="9"/>
    </row>
    <row r="15500" spans="3:21">
      <c r="C15500" s="9"/>
      <c r="F15500" s="9"/>
      <c r="G15500" s="9"/>
      <c r="I15500" s="9"/>
      <c r="L15500" s="9"/>
      <c r="O15500" s="9"/>
      <c r="P15500" s="9"/>
      <c r="R15500" s="9"/>
      <c r="U15500" s="9"/>
    </row>
    <row r="15501" spans="3:21">
      <c r="C15501" s="9"/>
      <c r="F15501" s="9"/>
      <c r="G15501" s="9"/>
      <c r="I15501" s="9"/>
      <c r="L15501" s="9"/>
      <c r="O15501" s="9"/>
      <c r="P15501" s="9"/>
      <c r="R15501" s="9"/>
      <c r="U15501" s="9"/>
    </row>
    <row r="15502" spans="3:21">
      <c r="C15502" s="9"/>
      <c r="F15502" s="9"/>
      <c r="G15502" s="9"/>
      <c r="I15502" s="9"/>
      <c r="L15502" s="9"/>
      <c r="O15502" s="9"/>
      <c r="P15502" s="9"/>
      <c r="R15502" s="9"/>
      <c r="U15502" s="9"/>
    </row>
    <row r="15503" spans="3:21">
      <c r="C15503" s="9"/>
      <c r="F15503" s="9"/>
      <c r="G15503" s="9"/>
      <c r="I15503" s="9"/>
      <c r="L15503" s="9"/>
      <c r="O15503" s="9"/>
      <c r="P15503" s="9"/>
      <c r="R15503" s="9"/>
      <c r="U15503" s="9"/>
    </row>
    <row r="15504" spans="3:21">
      <c r="C15504" s="9"/>
      <c r="F15504" s="9"/>
      <c r="G15504" s="9"/>
      <c r="I15504" s="9"/>
      <c r="L15504" s="9"/>
      <c r="O15504" s="9"/>
      <c r="P15504" s="9"/>
      <c r="R15504" s="9"/>
      <c r="U15504" s="9"/>
    </row>
    <row r="15505" spans="3:21">
      <c r="C15505" s="9"/>
      <c r="F15505" s="9"/>
      <c r="G15505" s="9"/>
      <c r="I15505" s="9"/>
      <c r="L15505" s="9"/>
      <c r="O15505" s="9"/>
      <c r="P15505" s="9"/>
      <c r="R15505" s="9"/>
      <c r="U15505" s="9"/>
    </row>
    <row r="15506" spans="3:21">
      <c r="C15506" s="9"/>
      <c r="F15506" s="9"/>
      <c r="G15506" s="9"/>
      <c r="I15506" s="9"/>
      <c r="L15506" s="9"/>
      <c r="O15506" s="9"/>
      <c r="P15506" s="9"/>
      <c r="R15506" s="9"/>
      <c r="U15506" s="9"/>
    </row>
    <row r="15507" spans="3:21">
      <c r="C15507" s="9"/>
      <c r="F15507" s="9"/>
      <c r="G15507" s="9"/>
      <c r="I15507" s="9"/>
      <c r="L15507" s="9"/>
      <c r="O15507" s="9"/>
      <c r="P15507" s="9"/>
      <c r="R15507" s="9"/>
      <c r="U15507" s="9"/>
    </row>
    <row r="15508" spans="3:21">
      <c r="C15508" s="9"/>
      <c r="F15508" s="9"/>
      <c r="G15508" s="9"/>
      <c r="I15508" s="9"/>
      <c r="L15508" s="9"/>
      <c r="O15508" s="9"/>
      <c r="P15508" s="9"/>
      <c r="R15508" s="9"/>
      <c r="U15508" s="9"/>
    </row>
    <row r="15509" spans="3:21">
      <c r="C15509" s="9"/>
      <c r="F15509" s="9"/>
      <c r="G15509" s="9"/>
      <c r="I15509" s="9"/>
      <c r="L15509" s="9"/>
      <c r="O15509" s="9"/>
      <c r="P15509" s="9"/>
      <c r="R15509" s="9"/>
      <c r="U15509" s="9"/>
    </row>
    <row r="15510" spans="3:21">
      <c r="C15510" s="9"/>
      <c r="F15510" s="9"/>
      <c r="G15510" s="9"/>
      <c r="I15510" s="9"/>
      <c r="L15510" s="9"/>
      <c r="O15510" s="9"/>
      <c r="P15510" s="9"/>
      <c r="R15510" s="9"/>
      <c r="U15510" s="9"/>
    </row>
    <row r="15511" spans="3:21">
      <c r="C15511" s="9"/>
      <c r="F15511" s="9"/>
      <c r="G15511" s="9"/>
      <c r="I15511" s="9"/>
      <c r="L15511" s="9"/>
      <c r="O15511" s="9"/>
      <c r="P15511" s="9"/>
      <c r="R15511" s="9"/>
      <c r="U15511" s="9"/>
    </row>
    <row r="15512" spans="3:21">
      <c r="C15512" s="9"/>
      <c r="F15512" s="9"/>
      <c r="G15512" s="9"/>
      <c r="I15512" s="9"/>
      <c r="L15512" s="9"/>
      <c r="O15512" s="9"/>
      <c r="P15512" s="9"/>
      <c r="R15512" s="9"/>
      <c r="U15512" s="9"/>
    </row>
    <row r="15513" spans="3:21">
      <c r="C15513" s="9"/>
      <c r="F15513" s="9"/>
      <c r="G15513" s="9"/>
      <c r="I15513" s="9"/>
      <c r="L15513" s="9"/>
      <c r="O15513" s="9"/>
      <c r="P15513" s="9"/>
      <c r="R15513" s="9"/>
      <c r="U15513" s="9"/>
    </row>
    <row r="15514" spans="3:21">
      <c r="C15514" s="9"/>
      <c r="F15514" s="9"/>
      <c r="G15514" s="9"/>
      <c r="I15514" s="9"/>
      <c r="L15514" s="9"/>
      <c r="O15514" s="9"/>
      <c r="P15514" s="9"/>
      <c r="R15514" s="9"/>
      <c r="U15514" s="9"/>
    </row>
    <row r="15515" spans="3:21">
      <c r="C15515" s="9"/>
      <c r="F15515" s="9"/>
      <c r="G15515" s="9"/>
      <c r="I15515" s="9"/>
      <c r="L15515" s="9"/>
      <c r="O15515" s="9"/>
      <c r="P15515" s="9"/>
      <c r="R15515" s="9"/>
      <c r="U15515" s="9"/>
    </row>
    <row r="15516" spans="3:21">
      <c r="C15516" s="9"/>
      <c r="F15516" s="9"/>
      <c r="G15516" s="9"/>
      <c r="I15516" s="9"/>
      <c r="L15516" s="9"/>
      <c r="O15516" s="9"/>
      <c r="P15516" s="9"/>
      <c r="R15516" s="9"/>
      <c r="U15516" s="9"/>
    </row>
    <row r="15517" spans="3:21">
      <c r="C15517" s="9"/>
      <c r="F15517" s="9"/>
      <c r="G15517" s="9"/>
      <c r="I15517" s="9"/>
      <c r="L15517" s="9"/>
      <c r="O15517" s="9"/>
      <c r="P15517" s="9"/>
      <c r="R15517" s="9"/>
      <c r="U15517" s="9"/>
    </row>
    <row r="15518" spans="3:21">
      <c r="C15518" s="9"/>
      <c r="F15518" s="9"/>
      <c r="G15518" s="9"/>
      <c r="I15518" s="9"/>
      <c r="L15518" s="9"/>
      <c r="O15518" s="9"/>
      <c r="P15518" s="9"/>
      <c r="R15518" s="9"/>
      <c r="U15518" s="9"/>
    </row>
    <row r="15519" spans="3:21">
      <c r="C15519" s="9"/>
      <c r="F15519" s="9"/>
      <c r="G15519" s="9"/>
      <c r="I15519" s="9"/>
      <c r="L15519" s="9"/>
      <c r="O15519" s="9"/>
      <c r="P15519" s="9"/>
      <c r="R15519" s="9"/>
      <c r="U15519" s="9"/>
    </row>
    <row r="15520" spans="3:21">
      <c r="C15520" s="9"/>
      <c r="F15520" s="9"/>
      <c r="G15520" s="9"/>
      <c r="I15520" s="9"/>
      <c r="L15520" s="9"/>
      <c r="O15520" s="9"/>
      <c r="P15520" s="9"/>
      <c r="R15520" s="9"/>
      <c r="U15520" s="9"/>
    </row>
    <row r="15521" spans="3:21">
      <c r="C15521" s="9"/>
      <c r="F15521" s="9"/>
      <c r="G15521" s="9"/>
      <c r="I15521" s="9"/>
      <c r="L15521" s="9"/>
      <c r="O15521" s="9"/>
      <c r="P15521" s="9"/>
      <c r="R15521" s="9"/>
      <c r="U15521" s="9"/>
    </row>
    <row r="15522" spans="3:21">
      <c r="C15522" s="9"/>
      <c r="F15522" s="9"/>
      <c r="G15522" s="9"/>
      <c r="I15522" s="9"/>
      <c r="L15522" s="9"/>
      <c r="O15522" s="9"/>
      <c r="P15522" s="9"/>
      <c r="R15522" s="9"/>
      <c r="U15522" s="9"/>
    </row>
    <row r="15523" spans="3:21">
      <c r="C15523" s="9"/>
      <c r="F15523" s="9"/>
      <c r="G15523" s="9"/>
      <c r="I15523" s="9"/>
      <c r="L15523" s="9"/>
      <c r="O15523" s="9"/>
      <c r="P15523" s="9"/>
      <c r="R15523" s="9"/>
      <c r="U15523" s="9"/>
    </row>
    <row r="15524" spans="3:21">
      <c r="C15524" s="9"/>
      <c r="F15524" s="9"/>
      <c r="G15524" s="9"/>
      <c r="I15524" s="9"/>
      <c r="L15524" s="9"/>
      <c r="O15524" s="9"/>
      <c r="P15524" s="9"/>
      <c r="R15524" s="9"/>
      <c r="U15524" s="9"/>
    </row>
    <row r="15525" spans="3:21">
      <c r="C15525" s="9"/>
      <c r="F15525" s="9"/>
      <c r="G15525" s="9"/>
      <c r="I15525" s="9"/>
      <c r="L15525" s="9"/>
      <c r="O15525" s="9"/>
      <c r="P15525" s="9"/>
      <c r="R15525" s="9"/>
      <c r="U15525" s="9"/>
    </row>
    <row r="15526" spans="3:21">
      <c r="C15526" s="9"/>
      <c r="F15526" s="9"/>
      <c r="G15526" s="9"/>
      <c r="I15526" s="9"/>
      <c r="L15526" s="9"/>
      <c r="O15526" s="9"/>
      <c r="P15526" s="9"/>
      <c r="R15526" s="9"/>
      <c r="U15526" s="9"/>
    </row>
    <row r="15527" spans="3:21">
      <c r="C15527" s="9"/>
      <c r="F15527" s="9"/>
      <c r="G15527" s="9"/>
      <c r="I15527" s="9"/>
      <c r="L15527" s="9"/>
      <c r="O15527" s="9"/>
      <c r="P15527" s="9"/>
      <c r="R15527" s="9"/>
      <c r="U15527" s="9"/>
    </row>
    <row r="15528" spans="3:21">
      <c r="C15528" s="9"/>
      <c r="F15528" s="9"/>
      <c r="G15528" s="9"/>
      <c r="I15528" s="9"/>
      <c r="L15528" s="9"/>
      <c r="O15528" s="9"/>
      <c r="P15528" s="9"/>
      <c r="R15528" s="9"/>
      <c r="U15528" s="9"/>
    </row>
    <row r="15529" spans="3:21">
      <c r="C15529" s="9"/>
      <c r="F15529" s="9"/>
      <c r="G15529" s="9"/>
      <c r="I15529" s="9"/>
      <c r="L15529" s="9"/>
      <c r="O15529" s="9"/>
      <c r="P15529" s="9"/>
      <c r="R15529" s="9"/>
      <c r="U15529" s="9"/>
    </row>
    <row r="15530" spans="3:21">
      <c r="C15530" s="9"/>
      <c r="F15530" s="9"/>
      <c r="G15530" s="9"/>
      <c r="I15530" s="9"/>
      <c r="L15530" s="9"/>
      <c r="O15530" s="9"/>
      <c r="P15530" s="9"/>
      <c r="R15530" s="9"/>
      <c r="U15530" s="9"/>
    </row>
    <row r="15531" spans="3:21">
      <c r="C15531" s="9"/>
      <c r="F15531" s="9"/>
      <c r="G15531" s="9"/>
      <c r="I15531" s="9"/>
      <c r="L15531" s="9"/>
      <c r="O15531" s="9"/>
      <c r="P15531" s="9"/>
      <c r="R15531" s="9"/>
      <c r="U15531" s="9"/>
    </row>
    <row r="15532" spans="3:21">
      <c r="C15532" s="9"/>
      <c r="F15532" s="9"/>
      <c r="G15532" s="9"/>
      <c r="I15532" s="9"/>
      <c r="L15532" s="9"/>
      <c r="O15532" s="9"/>
      <c r="P15532" s="9"/>
      <c r="R15532" s="9"/>
      <c r="U15532" s="9"/>
    </row>
    <row r="15533" spans="3:21">
      <c r="C15533" s="9"/>
      <c r="F15533" s="9"/>
      <c r="G15533" s="9"/>
      <c r="I15533" s="9"/>
      <c r="L15533" s="9"/>
      <c r="O15533" s="9"/>
      <c r="P15533" s="9"/>
      <c r="R15533" s="9"/>
      <c r="U15533" s="9"/>
    </row>
    <row r="15534" spans="3:21">
      <c r="C15534" s="9"/>
      <c r="F15534" s="9"/>
      <c r="G15534" s="9"/>
      <c r="I15534" s="9"/>
      <c r="L15534" s="9"/>
      <c r="O15534" s="9"/>
      <c r="P15534" s="9"/>
      <c r="R15534" s="9"/>
      <c r="U15534" s="9"/>
    </row>
    <row r="15535" spans="3:21">
      <c r="C15535" s="9"/>
      <c r="F15535" s="9"/>
      <c r="G15535" s="9"/>
      <c r="I15535" s="9"/>
      <c r="L15535" s="9"/>
      <c r="O15535" s="9"/>
      <c r="P15535" s="9"/>
      <c r="R15535" s="9"/>
      <c r="U15535" s="9"/>
    </row>
    <row r="15536" spans="3:21">
      <c r="C15536" s="9"/>
      <c r="F15536" s="9"/>
      <c r="G15536" s="9"/>
      <c r="I15536" s="9"/>
      <c r="L15536" s="9"/>
      <c r="O15536" s="9"/>
      <c r="P15536" s="9"/>
      <c r="R15536" s="9"/>
      <c r="U15536" s="9"/>
    </row>
    <row r="15537" spans="3:21">
      <c r="C15537" s="9"/>
      <c r="F15537" s="9"/>
      <c r="G15537" s="9"/>
      <c r="I15537" s="9"/>
      <c r="L15537" s="9"/>
      <c r="O15537" s="9"/>
      <c r="P15537" s="9"/>
      <c r="R15537" s="9"/>
      <c r="U15537" s="9"/>
    </row>
    <row r="15538" spans="3:21">
      <c r="C15538" s="9"/>
      <c r="F15538" s="9"/>
      <c r="G15538" s="9"/>
      <c r="I15538" s="9"/>
      <c r="L15538" s="9"/>
      <c r="O15538" s="9"/>
      <c r="P15538" s="9"/>
      <c r="R15538" s="9"/>
      <c r="U15538" s="9"/>
    </row>
    <row r="15539" spans="3:21">
      <c r="C15539" s="9"/>
      <c r="F15539" s="9"/>
      <c r="G15539" s="9"/>
      <c r="I15539" s="9"/>
      <c r="L15539" s="9"/>
      <c r="O15539" s="9"/>
      <c r="P15539" s="9"/>
      <c r="R15539" s="9"/>
      <c r="U15539" s="9"/>
    </row>
    <row r="15540" spans="3:21">
      <c r="C15540" s="9"/>
      <c r="F15540" s="9"/>
      <c r="G15540" s="9"/>
      <c r="I15540" s="9"/>
      <c r="L15540" s="9"/>
      <c r="O15540" s="9"/>
      <c r="P15540" s="9"/>
      <c r="R15540" s="9"/>
      <c r="U15540" s="9"/>
    </row>
    <row r="15541" spans="3:21">
      <c r="C15541" s="9"/>
      <c r="F15541" s="9"/>
      <c r="G15541" s="9"/>
      <c r="I15541" s="9"/>
      <c r="L15541" s="9"/>
      <c r="O15541" s="9"/>
      <c r="P15541" s="9"/>
      <c r="R15541" s="9"/>
      <c r="U15541" s="9"/>
    </row>
    <row r="15542" spans="3:21">
      <c r="C15542" s="9"/>
      <c r="F15542" s="9"/>
      <c r="G15542" s="9"/>
      <c r="I15542" s="9"/>
      <c r="L15542" s="9"/>
      <c r="O15542" s="9"/>
      <c r="P15542" s="9"/>
      <c r="R15542" s="9"/>
      <c r="U15542" s="9"/>
    </row>
    <row r="15543" spans="3:21">
      <c r="C15543" s="9"/>
      <c r="F15543" s="9"/>
      <c r="G15543" s="9"/>
      <c r="I15543" s="9"/>
      <c r="L15543" s="9"/>
      <c r="O15543" s="9"/>
      <c r="P15543" s="9"/>
      <c r="R15543" s="9"/>
      <c r="U15543" s="9"/>
    </row>
    <row r="15544" spans="3:21">
      <c r="C15544" s="9"/>
      <c r="F15544" s="9"/>
      <c r="G15544" s="9"/>
      <c r="I15544" s="9"/>
      <c r="L15544" s="9"/>
      <c r="O15544" s="9"/>
      <c r="P15544" s="9"/>
      <c r="R15544" s="9"/>
      <c r="U15544" s="9"/>
    </row>
    <row r="15545" spans="3:21">
      <c r="C15545" s="9"/>
      <c r="F15545" s="9"/>
      <c r="G15545" s="9"/>
      <c r="I15545" s="9"/>
      <c r="L15545" s="9"/>
      <c r="O15545" s="9"/>
      <c r="P15545" s="9"/>
      <c r="R15545" s="9"/>
      <c r="U15545" s="9"/>
    </row>
    <row r="15546" spans="3:21">
      <c r="C15546" s="9"/>
      <c r="F15546" s="9"/>
      <c r="G15546" s="9"/>
      <c r="I15546" s="9"/>
      <c r="L15546" s="9"/>
      <c r="O15546" s="9"/>
      <c r="P15546" s="9"/>
      <c r="R15546" s="9"/>
      <c r="U15546" s="9"/>
    </row>
    <row r="15547" spans="3:21">
      <c r="C15547" s="9"/>
      <c r="F15547" s="9"/>
      <c r="G15547" s="9"/>
      <c r="I15547" s="9"/>
      <c r="L15547" s="9"/>
      <c r="O15547" s="9"/>
      <c r="P15547" s="9"/>
      <c r="R15547" s="9"/>
      <c r="U15547" s="9"/>
    </row>
    <row r="15548" spans="3:21">
      <c r="C15548" s="9"/>
      <c r="F15548" s="9"/>
      <c r="G15548" s="9"/>
      <c r="I15548" s="9"/>
      <c r="L15548" s="9"/>
      <c r="O15548" s="9"/>
      <c r="P15548" s="9"/>
      <c r="R15548" s="9"/>
      <c r="U15548" s="9"/>
    </row>
    <row r="15549" spans="3:21">
      <c r="C15549" s="9"/>
      <c r="F15549" s="9"/>
      <c r="G15549" s="9"/>
      <c r="I15549" s="9"/>
      <c r="L15549" s="9"/>
      <c r="O15549" s="9"/>
      <c r="P15549" s="9"/>
      <c r="R15549" s="9"/>
      <c r="U15549" s="9"/>
    </row>
    <row r="15550" spans="3:21">
      <c r="C15550" s="9"/>
      <c r="F15550" s="9"/>
      <c r="G15550" s="9"/>
      <c r="I15550" s="9"/>
      <c r="L15550" s="9"/>
      <c r="O15550" s="9"/>
      <c r="P15550" s="9"/>
      <c r="R15550" s="9"/>
      <c r="U15550" s="9"/>
    </row>
    <row r="15551" spans="3:21">
      <c r="C15551" s="9"/>
      <c r="F15551" s="9"/>
      <c r="G15551" s="9"/>
      <c r="I15551" s="9"/>
      <c r="L15551" s="9"/>
      <c r="O15551" s="9"/>
      <c r="P15551" s="9"/>
      <c r="R15551" s="9"/>
      <c r="U15551" s="9"/>
    </row>
    <row r="15552" spans="3:21">
      <c r="C15552" s="9"/>
      <c r="F15552" s="9"/>
      <c r="G15552" s="9"/>
      <c r="I15552" s="9"/>
      <c r="L15552" s="9"/>
      <c r="O15552" s="9"/>
      <c r="P15552" s="9"/>
      <c r="R15552" s="9"/>
      <c r="U15552" s="9"/>
    </row>
    <row r="15553" spans="3:21">
      <c r="C15553" s="9"/>
      <c r="F15553" s="9"/>
      <c r="G15553" s="9"/>
      <c r="I15553" s="9"/>
      <c r="L15553" s="9"/>
      <c r="O15553" s="9"/>
      <c r="P15553" s="9"/>
      <c r="R15553" s="9"/>
      <c r="U15553" s="9"/>
    </row>
    <row r="15554" spans="3:21">
      <c r="C15554" s="9"/>
      <c r="F15554" s="9"/>
      <c r="G15554" s="9"/>
      <c r="I15554" s="9"/>
      <c r="L15554" s="9"/>
      <c r="O15554" s="9"/>
      <c r="P15554" s="9"/>
      <c r="R15554" s="9"/>
      <c r="U15554" s="9"/>
    </row>
    <row r="15555" spans="3:21">
      <c r="C15555" s="9"/>
      <c r="F15555" s="9"/>
      <c r="G15555" s="9"/>
      <c r="I15555" s="9"/>
      <c r="L15555" s="9"/>
      <c r="O15555" s="9"/>
      <c r="P15555" s="9"/>
      <c r="R15555" s="9"/>
      <c r="U15555" s="9"/>
    </row>
    <row r="15556" spans="3:21">
      <c r="C15556" s="9"/>
      <c r="F15556" s="9"/>
      <c r="G15556" s="9"/>
      <c r="I15556" s="9"/>
      <c r="L15556" s="9"/>
      <c r="O15556" s="9"/>
      <c r="P15556" s="9"/>
      <c r="R15556" s="9"/>
      <c r="U15556" s="9"/>
    </row>
    <row r="15557" spans="3:21">
      <c r="C15557" s="9"/>
      <c r="F15557" s="9"/>
      <c r="G15557" s="9"/>
      <c r="I15557" s="9"/>
      <c r="L15557" s="9"/>
      <c r="O15557" s="9"/>
      <c r="P15557" s="9"/>
      <c r="R15557" s="9"/>
      <c r="U15557" s="9"/>
    </row>
    <row r="15558" spans="3:21">
      <c r="C15558" s="9"/>
      <c r="F15558" s="9"/>
      <c r="G15558" s="9"/>
      <c r="I15558" s="9"/>
      <c r="L15558" s="9"/>
      <c r="O15558" s="9"/>
      <c r="P15558" s="9"/>
      <c r="R15558" s="9"/>
      <c r="U15558" s="9"/>
    </row>
    <row r="15559" spans="3:21">
      <c r="C15559" s="9"/>
      <c r="F15559" s="9"/>
      <c r="G15559" s="9"/>
      <c r="I15559" s="9"/>
      <c r="L15559" s="9"/>
      <c r="O15559" s="9"/>
      <c r="P15559" s="9"/>
      <c r="R15559" s="9"/>
      <c r="U15559" s="9"/>
    </row>
    <row r="15560" spans="3:21">
      <c r="C15560" s="9"/>
      <c r="F15560" s="9"/>
      <c r="G15560" s="9"/>
      <c r="I15560" s="9"/>
      <c r="L15560" s="9"/>
      <c r="O15560" s="9"/>
      <c r="P15560" s="9"/>
      <c r="R15560" s="9"/>
      <c r="U15560" s="9"/>
    </row>
    <row r="15561" spans="3:21">
      <c r="C15561" s="9"/>
      <c r="F15561" s="9"/>
      <c r="G15561" s="9"/>
      <c r="I15561" s="9"/>
      <c r="L15561" s="9"/>
      <c r="O15561" s="9"/>
      <c r="P15561" s="9"/>
      <c r="R15561" s="9"/>
      <c r="U15561" s="9"/>
    </row>
    <row r="15562" spans="3:21">
      <c r="C15562" s="9"/>
      <c r="F15562" s="9"/>
      <c r="G15562" s="9"/>
      <c r="I15562" s="9"/>
      <c r="L15562" s="9"/>
      <c r="O15562" s="9"/>
      <c r="P15562" s="9"/>
      <c r="R15562" s="9"/>
      <c r="U15562" s="9"/>
    </row>
    <row r="15563" spans="3:21">
      <c r="C15563" s="9"/>
      <c r="F15563" s="9"/>
      <c r="G15563" s="9"/>
      <c r="I15563" s="9"/>
      <c r="L15563" s="9"/>
      <c r="O15563" s="9"/>
      <c r="P15563" s="9"/>
      <c r="R15563" s="9"/>
      <c r="U15563" s="9"/>
    </row>
    <row r="15564" spans="3:21">
      <c r="C15564" s="9"/>
      <c r="F15564" s="9"/>
      <c r="G15564" s="9"/>
      <c r="I15564" s="9"/>
      <c r="L15564" s="9"/>
      <c r="O15564" s="9"/>
      <c r="P15564" s="9"/>
      <c r="R15564" s="9"/>
      <c r="U15564" s="9"/>
    </row>
    <row r="15565" spans="3:21">
      <c r="C15565" s="9"/>
      <c r="F15565" s="9"/>
      <c r="G15565" s="9"/>
      <c r="I15565" s="9"/>
      <c r="L15565" s="9"/>
      <c r="O15565" s="9"/>
      <c r="P15565" s="9"/>
      <c r="R15565" s="9"/>
      <c r="U15565" s="9"/>
    </row>
    <row r="15566" spans="3:21">
      <c r="C15566" s="9"/>
      <c r="F15566" s="9"/>
      <c r="G15566" s="9"/>
      <c r="I15566" s="9"/>
      <c r="L15566" s="9"/>
      <c r="O15566" s="9"/>
      <c r="P15566" s="9"/>
      <c r="R15566" s="9"/>
      <c r="U15566" s="9"/>
    </row>
    <row r="15567" spans="3:21">
      <c r="C15567" s="9"/>
      <c r="F15567" s="9"/>
      <c r="G15567" s="9"/>
      <c r="I15567" s="9"/>
      <c r="L15567" s="9"/>
      <c r="O15567" s="9"/>
      <c r="P15567" s="9"/>
      <c r="R15567" s="9"/>
      <c r="U15567" s="9"/>
    </row>
    <row r="15568" spans="3:21">
      <c r="C15568" s="9"/>
      <c r="F15568" s="9"/>
      <c r="G15568" s="9"/>
      <c r="I15568" s="9"/>
      <c r="L15568" s="9"/>
      <c r="O15568" s="9"/>
      <c r="P15568" s="9"/>
      <c r="R15568" s="9"/>
      <c r="U15568" s="9"/>
    </row>
    <row r="15569" spans="3:21">
      <c r="C15569" s="9"/>
      <c r="F15569" s="9"/>
      <c r="G15569" s="9"/>
      <c r="I15569" s="9"/>
      <c r="L15569" s="9"/>
      <c r="O15569" s="9"/>
      <c r="P15569" s="9"/>
      <c r="R15569" s="9"/>
      <c r="U15569" s="9"/>
    </row>
    <row r="15570" spans="3:21">
      <c r="C15570" s="9"/>
      <c r="F15570" s="9"/>
      <c r="G15570" s="9"/>
      <c r="I15570" s="9"/>
      <c r="L15570" s="9"/>
      <c r="O15570" s="9"/>
      <c r="P15570" s="9"/>
      <c r="R15570" s="9"/>
      <c r="U15570" s="9"/>
    </row>
    <row r="15571" spans="3:21">
      <c r="C15571" s="9"/>
      <c r="F15571" s="9"/>
      <c r="G15571" s="9"/>
      <c r="I15571" s="9"/>
      <c r="L15571" s="9"/>
      <c r="O15571" s="9"/>
      <c r="P15571" s="9"/>
      <c r="R15571" s="9"/>
      <c r="U15571" s="9"/>
    </row>
    <row r="15572" spans="3:21">
      <c r="C15572" s="9"/>
      <c r="F15572" s="9"/>
      <c r="G15572" s="9"/>
      <c r="I15572" s="9"/>
      <c r="L15572" s="9"/>
      <c r="O15572" s="9"/>
      <c r="P15572" s="9"/>
      <c r="R15572" s="9"/>
      <c r="U15572" s="9"/>
    </row>
    <row r="15573" spans="3:21">
      <c r="C15573" s="9"/>
      <c r="F15573" s="9"/>
      <c r="G15573" s="9"/>
      <c r="I15573" s="9"/>
      <c r="L15573" s="9"/>
      <c r="O15573" s="9"/>
      <c r="P15573" s="9"/>
      <c r="R15573" s="9"/>
      <c r="U15573" s="9"/>
    </row>
    <row r="15574" spans="3:21">
      <c r="C15574" s="9"/>
      <c r="F15574" s="9"/>
      <c r="G15574" s="9"/>
      <c r="I15574" s="9"/>
      <c r="L15574" s="9"/>
      <c r="O15574" s="9"/>
      <c r="P15574" s="9"/>
      <c r="R15574" s="9"/>
      <c r="U15574" s="9"/>
    </row>
    <row r="15575" spans="3:21">
      <c r="C15575" s="9"/>
      <c r="F15575" s="9"/>
      <c r="G15575" s="9"/>
      <c r="I15575" s="9"/>
      <c r="L15575" s="9"/>
      <c r="O15575" s="9"/>
      <c r="P15575" s="9"/>
      <c r="R15575" s="9"/>
      <c r="U15575" s="9"/>
    </row>
    <row r="15576" spans="3:21">
      <c r="C15576" s="9"/>
      <c r="F15576" s="9"/>
      <c r="G15576" s="9"/>
      <c r="I15576" s="9"/>
      <c r="L15576" s="9"/>
      <c r="O15576" s="9"/>
      <c r="P15576" s="9"/>
      <c r="R15576" s="9"/>
      <c r="U15576" s="9"/>
    </row>
    <row r="15577" spans="3:21">
      <c r="C15577" s="9"/>
      <c r="F15577" s="9"/>
      <c r="G15577" s="9"/>
      <c r="I15577" s="9"/>
      <c r="L15577" s="9"/>
      <c r="O15577" s="9"/>
      <c r="P15577" s="9"/>
      <c r="R15577" s="9"/>
      <c r="U15577" s="9"/>
    </row>
    <row r="15578" spans="3:21">
      <c r="C15578" s="9"/>
      <c r="F15578" s="9"/>
      <c r="G15578" s="9"/>
      <c r="I15578" s="9"/>
      <c r="L15578" s="9"/>
      <c r="O15578" s="9"/>
      <c r="P15578" s="9"/>
      <c r="R15578" s="9"/>
      <c r="U15578" s="9"/>
    </row>
    <row r="15579" spans="3:21">
      <c r="C15579" s="9"/>
      <c r="F15579" s="9"/>
      <c r="G15579" s="9"/>
      <c r="I15579" s="9"/>
      <c r="L15579" s="9"/>
      <c r="O15579" s="9"/>
      <c r="P15579" s="9"/>
      <c r="R15579" s="9"/>
      <c r="U15579" s="9"/>
    </row>
    <row r="15580" spans="3:21">
      <c r="C15580" s="9"/>
      <c r="F15580" s="9"/>
      <c r="G15580" s="9"/>
      <c r="I15580" s="9"/>
      <c r="L15580" s="9"/>
      <c r="O15580" s="9"/>
      <c r="P15580" s="9"/>
      <c r="R15580" s="9"/>
      <c r="U15580" s="9"/>
    </row>
    <row r="15581" spans="3:21">
      <c r="C15581" s="9"/>
      <c r="F15581" s="9"/>
      <c r="G15581" s="9"/>
      <c r="I15581" s="9"/>
      <c r="L15581" s="9"/>
      <c r="O15581" s="9"/>
      <c r="P15581" s="9"/>
      <c r="R15581" s="9"/>
      <c r="U15581" s="9"/>
    </row>
    <row r="15582" spans="3:21">
      <c r="C15582" s="9"/>
      <c r="F15582" s="9"/>
      <c r="G15582" s="9"/>
      <c r="I15582" s="9"/>
      <c r="L15582" s="9"/>
      <c r="O15582" s="9"/>
      <c r="P15582" s="9"/>
      <c r="R15582" s="9"/>
      <c r="U15582" s="9"/>
    </row>
    <row r="15583" spans="3:21">
      <c r="C15583" s="9"/>
      <c r="F15583" s="9"/>
      <c r="G15583" s="9"/>
      <c r="I15583" s="9"/>
      <c r="L15583" s="9"/>
      <c r="O15583" s="9"/>
      <c r="P15583" s="9"/>
      <c r="R15583" s="9"/>
      <c r="U15583" s="9"/>
    </row>
    <row r="15584" spans="3:21">
      <c r="C15584" s="9"/>
      <c r="F15584" s="9"/>
      <c r="G15584" s="9"/>
      <c r="I15584" s="9"/>
      <c r="L15584" s="9"/>
      <c r="O15584" s="9"/>
      <c r="P15584" s="9"/>
      <c r="R15584" s="9"/>
      <c r="U15584" s="9"/>
    </row>
    <row r="15585" spans="3:21">
      <c r="C15585" s="9"/>
      <c r="F15585" s="9"/>
      <c r="G15585" s="9"/>
      <c r="I15585" s="9"/>
      <c r="L15585" s="9"/>
      <c r="O15585" s="9"/>
      <c r="P15585" s="9"/>
      <c r="R15585" s="9"/>
      <c r="U15585" s="9"/>
    </row>
    <row r="15586" spans="3:21">
      <c r="C15586" s="9"/>
      <c r="F15586" s="9"/>
      <c r="G15586" s="9"/>
      <c r="I15586" s="9"/>
      <c r="L15586" s="9"/>
      <c r="O15586" s="9"/>
      <c r="P15586" s="9"/>
      <c r="R15586" s="9"/>
      <c r="U15586" s="9"/>
    </row>
    <row r="15587" spans="3:21">
      <c r="C15587" s="9"/>
      <c r="F15587" s="9"/>
      <c r="G15587" s="9"/>
      <c r="I15587" s="9"/>
      <c r="L15587" s="9"/>
      <c r="O15587" s="9"/>
      <c r="P15587" s="9"/>
      <c r="R15587" s="9"/>
      <c r="U15587" s="9"/>
    </row>
    <row r="15588" spans="3:21">
      <c r="C15588" s="9"/>
      <c r="F15588" s="9"/>
      <c r="G15588" s="9"/>
      <c r="I15588" s="9"/>
      <c r="L15588" s="9"/>
      <c r="O15588" s="9"/>
      <c r="P15588" s="9"/>
      <c r="R15588" s="9"/>
      <c r="U15588" s="9"/>
    </row>
    <row r="15589" spans="3:21">
      <c r="C15589" s="9"/>
      <c r="F15589" s="9"/>
      <c r="G15589" s="9"/>
      <c r="I15589" s="9"/>
      <c r="L15589" s="9"/>
      <c r="O15589" s="9"/>
      <c r="P15589" s="9"/>
      <c r="R15589" s="9"/>
      <c r="U15589" s="9"/>
    </row>
    <row r="15590" spans="3:21">
      <c r="C15590" s="9"/>
      <c r="F15590" s="9"/>
      <c r="G15590" s="9"/>
      <c r="I15590" s="9"/>
      <c r="L15590" s="9"/>
      <c r="O15590" s="9"/>
      <c r="P15590" s="9"/>
      <c r="R15590" s="9"/>
      <c r="U15590" s="9"/>
    </row>
    <row r="15591" spans="3:21">
      <c r="C15591" s="9"/>
      <c r="F15591" s="9"/>
      <c r="G15591" s="9"/>
      <c r="I15591" s="9"/>
      <c r="L15591" s="9"/>
      <c r="O15591" s="9"/>
      <c r="P15591" s="9"/>
      <c r="R15591" s="9"/>
      <c r="U15591" s="9"/>
    </row>
    <row r="15592" spans="3:21">
      <c r="C15592" s="9"/>
      <c r="F15592" s="9"/>
      <c r="G15592" s="9"/>
      <c r="I15592" s="9"/>
      <c r="L15592" s="9"/>
      <c r="O15592" s="9"/>
      <c r="P15592" s="9"/>
      <c r="R15592" s="9"/>
      <c r="U15592" s="9"/>
    </row>
    <row r="15593" spans="3:21">
      <c r="C15593" s="9"/>
      <c r="F15593" s="9"/>
      <c r="G15593" s="9"/>
      <c r="I15593" s="9"/>
      <c r="L15593" s="9"/>
      <c r="O15593" s="9"/>
      <c r="P15593" s="9"/>
      <c r="R15593" s="9"/>
      <c r="U15593" s="9"/>
    </row>
    <row r="15594" spans="3:21">
      <c r="C15594" s="9"/>
      <c r="F15594" s="9"/>
      <c r="G15594" s="9"/>
      <c r="I15594" s="9"/>
      <c r="L15594" s="9"/>
      <c r="O15594" s="9"/>
      <c r="P15594" s="9"/>
      <c r="R15594" s="9"/>
      <c r="U15594" s="9"/>
    </row>
    <row r="15595" spans="3:21">
      <c r="C15595" s="9"/>
      <c r="F15595" s="9"/>
      <c r="G15595" s="9"/>
      <c r="I15595" s="9"/>
      <c r="L15595" s="9"/>
      <c r="O15595" s="9"/>
      <c r="P15595" s="9"/>
      <c r="R15595" s="9"/>
      <c r="U15595" s="9"/>
    </row>
    <row r="15596" spans="3:21">
      <c r="C15596" s="9"/>
      <c r="F15596" s="9"/>
      <c r="G15596" s="9"/>
      <c r="I15596" s="9"/>
      <c r="L15596" s="9"/>
      <c r="O15596" s="9"/>
      <c r="P15596" s="9"/>
      <c r="R15596" s="9"/>
      <c r="U15596" s="9"/>
    </row>
    <row r="15597" spans="3:21">
      <c r="C15597" s="9"/>
      <c r="F15597" s="9"/>
      <c r="G15597" s="9"/>
      <c r="I15597" s="9"/>
      <c r="L15597" s="9"/>
      <c r="O15597" s="9"/>
      <c r="P15597" s="9"/>
      <c r="R15597" s="9"/>
      <c r="U15597" s="9"/>
    </row>
    <row r="15598" spans="3:21">
      <c r="C15598" s="9"/>
      <c r="F15598" s="9"/>
      <c r="G15598" s="9"/>
      <c r="I15598" s="9"/>
      <c r="L15598" s="9"/>
      <c r="O15598" s="9"/>
      <c r="P15598" s="9"/>
      <c r="R15598" s="9"/>
      <c r="U15598" s="9"/>
    </row>
    <row r="15599" spans="3:21">
      <c r="C15599" s="9"/>
      <c r="F15599" s="9"/>
      <c r="G15599" s="9"/>
      <c r="I15599" s="9"/>
      <c r="L15599" s="9"/>
      <c r="O15599" s="9"/>
      <c r="P15599" s="9"/>
      <c r="R15599" s="9"/>
      <c r="U15599" s="9"/>
    </row>
    <row r="15600" spans="3:21">
      <c r="C15600" s="9"/>
      <c r="F15600" s="9"/>
      <c r="G15600" s="9"/>
      <c r="I15600" s="9"/>
      <c r="L15600" s="9"/>
      <c r="O15600" s="9"/>
      <c r="P15600" s="9"/>
      <c r="R15600" s="9"/>
      <c r="U15600" s="9"/>
    </row>
    <row r="15601" spans="3:21">
      <c r="C15601" s="9"/>
      <c r="F15601" s="9"/>
      <c r="G15601" s="9"/>
      <c r="I15601" s="9"/>
      <c r="L15601" s="9"/>
      <c r="O15601" s="9"/>
      <c r="P15601" s="9"/>
      <c r="R15601" s="9"/>
      <c r="U15601" s="9"/>
    </row>
    <row r="15602" spans="3:21">
      <c r="C15602" s="9"/>
      <c r="F15602" s="9"/>
      <c r="G15602" s="9"/>
      <c r="I15602" s="9"/>
      <c r="L15602" s="9"/>
      <c r="O15602" s="9"/>
      <c r="P15602" s="9"/>
      <c r="R15602" s="9"/>
      <c r="U15602" s="9"/>
    </row>
    <row r="15603" spans="3:21">
      <c r="C15603" s="9"/>
      <c r="F15603" s="9"/>
      <c r="G15603" s="9"/>
      <c r="I15603" s="9"/>
      <c r="L15603" s="9"/>
      <c r="O15603" s="9"/>
      <c r="P15603" s="9"/>
      <c r="R15603" s="9"/>
      <c r="U15603" s="9"/>
    </row>
    <row r="15604" spans="3:21">
      <c r="C15604" s="9"/>
      <c r="F15604" s="9"/>
      <c r="G15604" s="9"/>
      <c r="I15604" s="9"/>
      <c r="L15604" s="9"/>
      <c r="O15604" s="9"/>
      <c r="P15604" s="9"/>
      <c r="R15604" s="9"/>
      <c r="U15604" s="9"/>
    </row>
    <row r="15605" spans="3:21">
      <c r="C15605" s="9"/>
      <c r="F15605" s="9"/>
      <c r="G15605" s="9"/>
      <c r="I15605" s="9"/>
      <c r="L15605" s="9"/>
      <c r="O15605" s="9"/>
      <c r="P15605" s="9"/>
      <c r="R15605" s="9"/>
      <c r="U15605" s="9"/>
    </row>
    <row r="15606" spans="3:21">
      <c r="C15606" s="9"/>
      <c r="F15606" s="9"/>
      <c r="G15606" s="9"/>
      <c r="I15606" s="9"/>
      <c r="L15606" s="9"/>
      <c r="O15606" s="9"/>
      <c r="P15606" s="9"/>
      <c r="R15606" s="9"/>
      <c r="U15606" s="9"/>
    </row>
    <row r="15607" spans="3:21">
      <c r="C15607" s="9"/>
      <c r="F15607" s="9"/>
      <c r="G15607" s="9"/>
      <c r="I15607" s="9"/>
      <c r="L15607" s="9"/>
      <c r="O15607" s="9"/>
      <c r="P15607" s="9"/>
      <c r="R15607" s="9"/>
      <c r="U15607" s="9"/>
    </row>
    <row r="15608" spans="3:21">
      <c r="C15608" s="9"/>
      <c r="F15608" s="9"/>
      <c r="G15608" s="9"/>
      <c r="I15608" s="9"/>
      <c r="L15608" s="9"/>
      <c r="O15608" s="9"/>
      <c r="P15608" s="9"/>
      <c r="R15608" s="9"/>
      <c r="U15608" s="9"/>
    </row>
    <row r="15609" spans="3:21">
      <c r="C15609" s="9"/>
      <c r="F15609" s="9"/>
      <c r="G15609" s="9"/>
      <c r="I15609" s="9"/>
      <c r="L15609" s="9"/>
      <c r="O15609" s="9"/>
      <c r="P15609" s="9"/>
      <c r="R15609" s="9"/>
      <c r="U15609" s="9"/>
    </row>
    <row r="15610" spans="3:21">
      <c r="C15610" s="9"/>
      <c r="F15610" s="9"/>
      <c r="G15610" s="9"/>
      <c r="I15610" s="9"/>
      <c r="L15610" s="9"/>
      <c r="O15610" s="9"/>
      <c r="P15610" s="9"/>
      <c r="R15610" s="9"/>
      <c r="U15610" s="9"/>
    </row>
    <row r="15611" spans="3:21">
      <c r="C15611" s="9"/>
      <c r="F15611" s="9"/>
      <c r="G15611" s="9"/>
      <c r="I15611" s="9"/>
      <c r="L15611" s="9"/>
      <c r="O15611" s="9"/>
      <c r="P15611" s="9"/>
      <c r="R15611" s="9"/>
      <c r="U15611" s="9"/>
    </row>
    <row r="15612" spans="3:21">
      <c r="C15612" s="9"/>
      <c r="F15612" s="9"/>
      <c r="G15612" s="9"/>
      <c r="I15612" s="9"/>
      <c r="L15612" s="9"/>
      <c r="O15612" s="9"/>
      <c r="P15612" s="9"/>
      <c r="R15612" s="9"/>
      <c r="U15612" s="9"/>
    </row>
    <row r="15613" spans="3:21">
      <c r="C15613" s="9"/>
      <c r="F15613" s="9"/>
      <c r="G15613" s="9"/>
      <c r="I15613" s="9"/>
      <c r="L15613" s="9"/>
      <c r="O15613" s="9"/>
      <c r="P15613" s="9"/>
      <c r="R15613" s="9"/>
      <c r="U15613" s="9"/>
    </row>
    <row r="15614" spans="3:21">
      <c r="C15614" s="9"/>
      <c r="F15614" s="9"/>
      <c r="G15614" s="9"/>
      <c r="I15614" s="9"/>
      <c r="L15614" s="9"/>
      <c r="O15614" s="9"/>
      <c r="P15614" s="9"/>
      <c r="R15614" s="9"/>
      <c r="U15614" s="9"/>
    </row>
    <row r="15615" spans="3:21">
      <c r="C15615" s="9"/>
      <c r="F15615" s="9"/>
      <c r="G15615" s="9"/>
      <c r="I15615" s="9"/>
      <c r="L15615" s="9"/>
      <c r="O15615" s="9"/>
      <c r="P15615" s="9"/>
      <c r="R15615" s="9"/>
      <c r="U15615" s="9"/>
    </row>
    <row r="15616" spans="3:21">
      <c r="C15616" s="9"/>
      <c r="F15616" s="9"/>
      <c r="G15616" s="9"/>
      <c r="I15616" s="9"/>
      <c r="L15616" s="9"/>
      <c r="O15616" s="9"/>
      <c r="P15616" s="9"/>
      <c r="R15616" s="9"/>
      <c r="U15616" s="9"/>
    </row>
    <row r="15617" spans="3:21">
      <c r="C15617" s="9"/>
      <c r="F15617" s="9"/>
      <c r="G15617" s="9"/>
      <c r="I15617" s="9"/>
      <c r="L15617" s="9"/>
      <c r="O15617" s="9"/>
      <c r="P15617" s="9"/>
      <c r="R15617" s="9"/>
      <c r="U15617" s="9"/>
    </row>
    <row r="15618" spans="3:21">
      <c r="C15618" s="9"/>
      <c r="F15618" s="9"/>
      <c r="G15618" s="9"/>
      <c r="I15618" s="9"/>
      <c r="L15618" s="9"/>
      <c r="O15618" s="9"/>
      <c r="P15618" s="9"/>
      <c r="R15618" s="9"/>
      <c r="U15618" s="9"/>
    </row>
    <row r="15619" spans="3:21">
      <c r="C15619" s="9"/>
      <c r="F15619" s="9"/>
      <c r="G15619" s="9"/>
      <c r="I15619" s="9"/>
      <c r="L15619" s="9"/>
      <c r="O15619" s="9"/>
      <c r="P15619" s="9"/>
      <c r="R15619" s="9"/>
      <c r="U15619" s="9"/>
    </row>
    <row r="15620" spans="3:21">
      <c r="C15620" s="9"/>
      <c r="F15620" s="9"/>
      <c r="G15620" s="9"/>
      <c r="I15620" s="9"/>
      <c r="L15620" s="9"/>
      <c r="O15620" s="9"/>
      <c r="P15620" s="9"/>
      <c r="R15620" s="9"/>
      <c r="U15620" s="9"/>
    </row>
    <row r="15621" spans="3:21">
      <c r="C15621" s="9"/>
      <c r="F15621" s="9"/>
      <c r="G15621" s="9"/>
      <c r="I15621" s="9"/>
      <c r="L15621" s="9"/>
      <c r="O15621" s="9"/>
      <c r="P15621" s="9"/>
      <c r="R15621" s="9"/>
      <c r="U15621" s="9"/>
    </row>
    <row r="15622" spans="3:21">
      <c r="C15622" s="9"/>
      <c r="F15622" s="9"/>
      <c r="G15622" s="9"/>
      <c r="I15622" s="9"/>
      <c r="L15622" s="9"/>
      <c r="O15622" s="9"/>
      <c r="P15622" s="9"/>
      <c r="R15622" s="9"/>
      <c r="U15622" s="9"/>
    </row>
    <row r="15623" spans="3:21">
      <c r="C15623" s="9"/>
      <c r="F15623" s="9"/>
      <c r="G15623" s="9"/>
      <c r="I15623" s="9"/>
      <c r="L15623" s="9"/>
      <c r="O15623" s="9"/>
      <c r="P15623" s="9"/>
      <c r="R15623" s="9"/>
      <c r="U15623" s="9"/>
    </row>
    <row r="15624" spans="3:21">
      <c r="C15624" s="9"/>
      <c r="F15624" s="9"/>
      <c r="G15624" s="9"/>
      <c r="I15624" s="9"/>
      <c r="L15624" s="9"/>
      <c r="O15624" s="9"/>
      <c r="P15624" s="9"/>
      <c r="R15624" s="9"/>
      <c r="U15624" s="9"/>
    </row>
    <row r="15625" spans="3:21">
      <c r="C15625" s="9"/>
      <c r="F15625" s="9"/>
      <c r="G15625" s="9"/>
      <c r="I15625" s="9"/>
      <c r="L15625" s="9"/>
      <c r="O15625" s="9"/>
      <c r="P15625" s="9"/>
      <c r="R15625" s="9"/>
      <c r="U15625" s="9"/>
    </row>
    <row r="15626" spans="3:21">
      <c r="C15626" s="9"/>
      <c r="F15626" s="9"/>
      <c r="G15626" s="9"/>
      <c r="I15626" s="9"/>
      <c r="L15626" s="9"/>
      <c r="O15626" s="9"/>
      <c r="P15626" s="9"/>
      <c r="R15626" s="9"/>
      <c r="U15626" s="9"/>
    </row>
    <row r="15627" spans="3:21">
      <c r="C15627" s="9"/>
      <c r="F15627" s="9"/>
      <c r="G15627" s="9"/>
      <c r="I15627" s="9"/>
      <c r="L15627" s="9"/>
      <c r="O15627" s="9"/>
      <c r="P15627" s="9"/>
      <c r="R15627" s="9"/>
      <c r="U15627" s="9"/>
    </row>
    <row r="15628" spans="3:21">
      <c r="C15628" s="9"/>
      <c r="F15628" s="9"/>
      <c r="G15628" s="9"/>
      <c r="I15628" s="9"/>
      <c r="L15628" s="9"/>
      <c r="O15628" s="9"/>
      <c r="P15628" s="9"/>
      <c r="R15628" s="9"/>
      <c r="U15628" s="9"/>
    </row>
    <row r="15629" spans="3:21">
      <c r="C15629" s="9"/>
      <c r="F15629" s="9"/>
      <c r="G15629" s="9"/>
      <c r="I15629" s="9"/>
      <c r="L15629" s="9"/>
      <c r="O15629" s="9"/>
      <c r="P15629" s="9"/>
      <c r="R15629" s="9"/>
      <c r="U15629" s="9"/>
    </row>
    <row r="15630" spans="3:21">
      <c r="C15630" s="9"/>
      <c r="F15630" s="9"/>
      <c r="G15630" s="9"/>
      <c r="I15630" s="9"/>
      <c r="L15630" s="9"/>
      <c r="O15630" s="9"/>
      <c r="P15630" s="9"/>
      <c r="R15630" s="9"/>
      <c r="U15630" s="9"/>
    </row>
    <row r="15631" spans="3:21">
      <c r="C15631" s="9"/>
      <c r="F15631" s="9"/>
      <c r="G15631" s="9"/>
      <c r="I15631" s="9"/>
      <c r="L15631" s="9"/>
      <c r="O15631" s="9"/>
      <c r="P15631" s="9"/>
      <c r="R15631" s="9"/>
      <c r="U15631" s="9"/>
    </row>
    <row r="15632" spans="3:21">
      <c r="C15632" s="9"/>
      <c r="F15632" s="9"/>
      <c r="G15632" s="9"/>
      <c r="I15632" s="9"/>
      <c r="L15632" s="9"/>
      <c r="O15632" s="9"/>
      <c r="P15632" s="9"/>
      <c r="R15632" s="9"/>
      <c r="U15632" s="9"/>
    </row>
    <row r="15633" spans="3:21">
      <c r="C15633" s="9"/>
      <c r="F15633" s="9"/>
      <c r="G15633" s="9"/>
      <c r="I15633" s="9"/>
      <c r="L15633" s="9"/>
      <c r="O15633" s="9"/>
      <c r="P15633" s="9"/>
      <c r="R15633" s="9"/>
      <c r="U15633" s="9"/>
    </row>
    <row r="15634" spans="3:21">
      <c r="C15634" s="9"/>
      <c r="F15634" s="9"/>
      <c r="G15634" s="9"/>
      <c r="I15634" s="9"/>
      <c r="L15634" s="9"/>
      <c r="O15634" s="9"/>
      <c r="P15634" s="9"/>
      <c r="R15634" s="9"/>
      <c r="U15634" s="9"/>
    </row>
    <row r="15635" spans="3:21">
      <c r="C15635" s="9"/>
      <c r="F15635" s="9"/>
      <c r="G15635" s="9"/>
      <c r="I15635" s="9"/>
      <c r="L15635" s="9"/>
      <c r="O15635" s="9"/>
      <c r="P15635" s="9"/>
      <c r="R15635" s="9"/>
      <c r="U15635" s="9"/>
    </row>
    <row r="15636" spans="3:21">
      <c r="C15636" s="9"/>
      <c r="F15636" s="9"/>
      <c r="G15636" s="9"/>
      <c r="I15636" s="9"/>
      <c r="L15636" s="9"/>
      <c r="O15636" s="9"/>
      <c r="P15636" s="9"/>
      <c r="R15636" s="9"/>
      <c r="U15636" s="9"/>
    </row>
    <row r="15637" spans="3:21">
      <c r="C15637" s="9"/>
      <c r="F15637" s="9"/>
      <c r="G15637" s="9"/>
      <c r="I15637" s="9"/>
      <c r="L15637" s="9"/>
      <c r="O15637" s="9"/>
      <c r="P15637" s="9"/>
      <c r="R15637" s="9"/>
      <c r="U15637" s="9"/>
    </row>
    <row r="15638" spans="3:21">
      <c r="C15638" s="9"/>
      <c r="F15638" s="9"/>
      <c r="G15638" s="9"/>
      <c r="I15638" s="9"/>
      <c r="L15638" s="9"/>
      <c r="O15638" s="9"/>
      <c r="P15638" s="9"/>
      <c r="R15638" s="9"/>
      <c r="U15638" s="9"/>
    </row>
    <row r="15639" spans="3:21">
      <c r="C15639" s="9"/>
      <c r="F15639" s="9"/>
      <c r="G15639" s="9"/>
      <c r="I15639" s="9"/>
      <c r="L15639" s="9"/>
      <c r="O15639" s="9"/>
      <c r="P15639" s="9"/>
      <c r="R15639" s="9"/>
      <c r="U15639" s="9"/>
    </row>
    <row r="15640" spans="3:21">
      <c r="C15640" s="9"/>
      <c r="F15640" s="9"/>
      <c r="G15640" s="9"/>
      <c r="I15640" s="9"/>
      <c r="L15640" s="9"/>
      <c r="O15640" s="9"/>
      <c r="P15640" s="9"/>
      <c r="R15640" s="9"/>
      <c r="U15640" s="9"/>
    </row>
    <row r="15641" spans="3:21">
      <c r="C15641" s="9"/>
      <c r="F15641" s="9"/>
      <c r="G15641" s="9"/>
      <c r="I15641" s="9"/>
      <c r="L15641" s="9"/>
      <c r="O15641" s="9"/>
      <c r="P15641" s="9"/>
      <c r="R15641" s="9"/>
      <c r="U15641" s="9"/>
    </row>
    <row r="15642" spans="3:21">
      <c r="C15642" s="9"/>
      <c r="F15642" s="9"/>
      <c r="G15642" s="9"/>
      <c r="I15642" s="9"/>
      <c r="L15642" s="9"/>
      <c r="O15642" s="9"/>
      <c r="P15642" s="9"/>
      <c r="R15642" s="9"/>
      <c r="U15642" s="9"/>
    </row>
    <row r="15643" spans="3:21">
      <c r="C15643" s="9"/>
      <c r="F15643" s="9"/>
      <c r="G15643" s="9"/>
      <c r="I15643" s="9"/>
      <c r="L15643" s="9"/>
      <c r="O15643" s="9"/>
      <c r="P15643" s="9"/>
      <c r="R15643" s="9"/>
      <c r="U15643" s="9"/>
    </row>
    <row r="15644" spans="3:21">
      <c r="C15644" s="9"/>
      <c r="F15644" s="9"/>
      <c r="G15644" s="9"/>
      <c r="I15644" s="9"/>
      <c r="L15644" s="9"/>
      <c r="O15644" s="9"/>
      <c r="P15644" s="9"/>
      <c r="R15644" s="9"/>
      <c r="U15644" s="9"/>
    </row>
    <row r="15645" spans="3:21">
      <c r="C15645" s="9"/>
      <c r="F15645" s="9"/>
      <c r="G15645" s="9"/>
      <c r="I15645" s="9"/>
      <c r="L15645" s="9"/>
      <c r="O15645" s="9"/>
      <c r="P15645" s="9"/>
      <c r="R15645" s="9"/>
      <c r="U15645" s="9"/>
    </row>
    <row r="15646" spans="3:21">
      <c r="C15646" s="9"/>
      <c r="F15646" s="9"/>
      <c r="G15646" s="9"/>
      <c r="I15646" s="9"/>
      <c r="L15646" s="9"/>
      <c r="O15646" s="9"/>
      <c r="P15646" s="9"/>
      <c r="R15646" s="9"/>
      <c r="U15646" s="9"/>
    </row>
    <row r="15647" spans="3:21">
      <c r="C15647" s="9"/>
      <c r="F15647" s="9"/>
      <c r="G15647" s="9"/>
      <c r="I15647" s="9"/>
      <c r="L15647" s="9"/>
      <c r="O15647" s="9"/>
      <c r="P15647" s="9"/>
      <c r="R15647" s="9"/>
      <c r="U15647" s="9"/>
    </row>
    <row r="15648" spans="3:21">
      <c r="C15648" s="9"/>
      <c r="F15648" s="9"/>
      <c r="G15648" s="9"/>
      <c r="I15648" s="9"/>
      <c r="L15648" s="9"/>
      <c r="O15648" s="9"/>
      <c r="P15648" s="9"/>
      <c r="R15648" s="9"/>
      <c r="U15648" s="9"/>
    </row>
    <row r="15649" spans="3:21">
      <c r="C15649" s="9"/>
      <c r="F15649" s="9"/>
      <c r="G15649" s="9"/>
      <c r="I15649" s="9"/>
      <c r="L15649" s="9"/>
      <c r="O15649" s="9"/>
      <c r="P15649" s="9"/>
      <c r="R15649" s="9"/>
      <c r="U15649" s="9"/>
    </row>
    <row r="15650" spans="3:21">
      <c r="C15650" s="9"/>
      <c r="F15650" s="9"/>
      <c r="G15650" s="9"/>
      <c r="I15650" s="9"/>
      <c r="L15650" s="9"/>
      <c r="O15650" s="9"/>
      <c r="P15650" s="9"/>
      <c r="R15650" s="9"/>
      <c r="U15650" s="9"/>
    </row>
    <row r="15651" spans="3:21">
      <c r="C15651" s="9"/>
      <c r="F15651" s="9"/>
      <c r="G15651" s="9"/>
      <c r="I15651" s="9"/>
      <c r="L15651" s="9"/>
      <c r="O15651" s="9"/>
      <c r="P15651" s="9"/>
      <c r="R15651" s="9"/>
      <c r="U15651" s="9"/>
    </row>
    <row r="15652" spans="3:21">
      <c r="C15652" s="9"/>
      <c r="F15652" s="9"/>
      <c r="G15652" s="9"/>
      <c r="I15652" s="9"/>
      <c r="L15652" s="9"/>
      <c r="O15652" s="9"/>
      <c r="P15652" s="9"/>
      <c r="R15652" s="9"/>
      <c r="U15652" s="9"/>
    </row>
    <row r="15653" spans="3:21">
      <c r="C15653" s="9"/>
      <c r="F15653" s="9"/>
      <c r="G15653" s="9"/>
      <c r="I15653" s="9"/>
      <c r="L15653" s="9"/>
      <c r="O15653" s="9"/>
      <c r="P15653" s="9"/>
      <c r="R15653" s="9"/>
      <c r="U15653" s="9"/>
    </row>
    <row r="15654" spans="3:21">
      <c r="C15654" s="9"/>
      <c r="F15654" s="9"/>
      <c r="G15654" s="9"/>
      <c r="I15654" s="9"/>
      <c r="L15654" s="9"/>
      <c r="O15654" s="9"/>
      <c r="P15654" s="9"/>
      <c r="R15654" s="9"/>
      <c r="U15654" s="9"/>
    </row>
    <row r="15655" spans="3:21">
      <c r="C15655" s="9"/>
      <c r="F15655" s="9"/>
      <c r="G15655" s="9"/>
      <c r="I15655" s="9"/>
      <c r="L15655" s="9"/>
      <c r="O15655" s="9"/>
      <c r="P15655" s="9"/>
      <c r="R15655" s="9"/>
      <c r="U15655" s="9"/>
    </row>
    <row r="15656" spans="3:21">
      <c r="C15656" s="9"/>
      <c r="F15656" s="9"/>
      <c r="G15656" s="9"/>
      <c r="I15656" s="9"/>
      <c r="L15656" s="9"/>
      <c r="O15656" s="9"/>
      <c r="P15656" s="9"/>
      <c r="R15656" s="9"/>
      <c r="U15656" s="9"/>
    </row>
    <row r="15657" spans="3:21">
      <c r="C15657" s="9"/>
      <c r="F15657" s="9"/>
      <c r="G15657" s="9"/>
      <c r="I15657" s="9"/>
      <c r="L15657" s="9"/>
      <c r="O15657" s="9"/>
      <c r="P15657" s="9"/>
      <c r="R15657" s="9"/>
      <c r="U15657" s="9"/>
    </row>
    <row r="15658" spans="3:21">
      <c r="C15658" s="9"/>
      <c r="F15658" s="9"/>
      <c r="G15658" s="9"/>
      <c r="I15658" s="9"/>
      <c r="L15658" s="9"/>
      <c r="O15658" s="9"/>
      <c r="P15658" s="9"/>
      <c r="R15658" s="9"/>
      <c r="U15658" s="9"/>
    </row>
    <row r="15659" spans="3:21">
      <c r="C15659" s="9"/>
      <c r="F15659" s="9"/>
      <c r="G15659" s="9"/>
      <c r="I15659" s="9"/>
      <c r="L15659" s="9"/>
      <c r="O15659" s="9"/>
      <c r="P15659" s="9"/>
      <c r="R15659" s="9"/>
      <c r="U15659" s="9"/>
    </row>
    <row r="15660" spans="3:21">
      <c r="C15660" s="9"/>
      <c r="F15660" s="9"/>
      <c r="G15660" s="9"/>
      <c r="I15660" s="9"/>
      <c r="L15660" s="9"/>
      <c r="O15660" s="9"/>
      <c r="P15660" s="9"/>
      <c r="R15660" s="9"/>
      <c r="U15660" s="9"/>
    </row>
    <row r="15661" spans="3:21">
      <c r="C15661" s="9"/>
      <c r="F15661" s="9"/>
      <c r="G15661" s="9"/>
      <c r="I15661" s="9"/>
      <c r="L15661" s="9"/>
      <c r="O15661" s="9"/>
      <c r="P15661" s="9"/>
      <c r="R15661" s="9"/>
      <c r="U15661" s="9"/>
    </row>
    <row r="15662" spans="3:21">
      <c r="C15662" s="9"/>
      <c r="F15662" s="9"/>
      <c r="G15662" s="9"/>
      <c r="I15662" s="9"/>
      <c r="L15662" s="9"/>
      <c r="O15662" s="9"/>
      <c r="P15662" s="9"/>
      <c r="R15662" s="9"/>
      <c r="U15662" s="9"/>
    </row>
    <row r="15663" spans="3:21">
      <c r="C15663" s="9"/>
      <c r="F15663" s="9"/>
      <c r="G15663" s="9"/>
      <c r="I15663" s="9"/>
      <c r="L15663" s="9"/>
      <c r="O15663" s="9"/>
      <c r="P15663" s="9"/>
      <c r="R15663" s="9"/>
      <c r="U15663" s="9"/>
    </row>
    <row r="15664" spans="3:21">
      <c r="C15664" s="9"/>
      <c r="F15664" s="9"/>
      <c r="G15664" s="9"/>
      <c r="I15664" s="9"/>
      <c r="L15664" s="9"/>
      <c r="O15664" s="9"/>
      <c r="P15664" s="9"/>
      <c r="R15664" s="9"/>
      <c r="U15664" s="9"/>
    </row>
    <row r="15665" spans="3:21">
      <c r="C15665" s="9"/>
      <c r="F15665" s="9"/>
      <c r="G15665" s="9"/>
      <c r="I15665" s="9"/>
      <c r="L15665" s="9"/>
      <c r="O15665" s="9"/>
      <c r="P15665" s="9"/>
      <c r="R15665" s="9"/>
      <c r="U15665" s="9"/>
    </row>
    <row r="15666" spans="3:21">
      <c r="C15666" s="9"/>
      <c r="F15666" s="9"/>
      <c r="G15666" s="9"/>
      <c r="I15666" s="9"/>
      <c r="L15666" s="9"/>
      <c r="O15666" s="9"/>
      <c r="P15666" s="9"/>
      <c r="R15666" s="9"/>
      <c r="U15666" s="9"/>
    </row>
    <row r="15667" spans="3:21">
      <c r="C15667" s="9"/>
      <c r="F15667" s="9"/>
      <c r="G15667" s="9"/>
      <c r="I15667" s="9"/>
      <c r="L15667" s="9"/>
      <c r="O15667" s="9"/>
      <c r="P15667" s="9"/>
      <c r="R15667" s="9"/>
      <c r="U15667" s="9"/>
    </row>
    <row r="15668" spans="3:21">
      <c r="C15668" s="9"/>
      <c r="F15668" s="9"/>
      <c r="G15668" s="9"/>
      <c r="I15668" s="9"/>
      <c r="L15668" s="9"/>
      <c r="O15668" s="9"/>
      <c r="P15668" s="9"/>
      <c r="R15668" s="9"/>
      <c r="U15668" s="9"/>
    </row>
    <row r="15669" spans="3:21">
      <c r="C15669" s="9"/>
      <c r="F15669" s="9"/>
      <c r="G15669" s="9"/>
      <c r="I15669" s="9"/>
      <c r="L15669" s="9"/>
      <c r="O15669" s="9"/>
      <c r="P15669" s="9"/>
      <c r="R15669" s="9"/>
      <c r="U15669" s="9"/>
    </row>
    <row r="15670" spans="3:21">
      <c r="C15670" s="9"/>
      <c r="F15670" s="9"/>
      <c r="G15670" s="9"/>
      <c r="I15670" s="9"/>
      <c r="L15670" s="9"/>
      <c r="O15670" s="9"/>
      <c r="P15670" s="9"/>
      <c r="R15670" s="9"/>
      <c r="U15670" s="9"/>
    </row>
    <row r="15671" spans="3:21">
      <c r="C15671" s="9"/>
      <c r="F15671" s="9"/>
      <c r="G15671" s="9"/>
      <c r="I15671" s="9"/>
      <c r="L15671" s="9"/>
      <c r="O15671" s="9"/>
      <c r="P15671" s="9"/>
      <c r="R15671" s="9"/>
      <c r="U15671" s="9"/>
    </row>
    <row r="15672" spans="3:21">
      <c r="C15672" s="9"/>
      <c r="F15672" s="9"/>
      <c r="G15672" s="9"/>
      <c r="I15672" s="9"/>
      <c r="L15672" s="9"/>
      <c r="O15672" s="9"/>
      <c r="P15672" s="9"/>
      <c r="R15672" s="9"/>
      <c r="U15672" s="9"/>
    </row>
    <row r="15673" spans="3:21">
      <c r="C15673" s="9"/>
      <c r="F15673" s="9"/>
      <c r="G15673" s="9"/>
      <c r="I15673" s="9"/>
      <c r="L15673" s="9"/>
      <c r="O15673" s="9"/>
      <c r="P15673" s="9"/>
      <c r="R15673" s="9"/>
      <c r="U15673" s="9"/>
    </row>
    <row r="15674" spans="3:21">
      <c r="C15674" s="9"/>
      <c r="F15674" s="9"/>
      <c r="G15674" s="9"/>
      <c r="I15674" s="9"/>
      <c r="L15674" s="9"/>
      <c r="O15674" s="9"/>
      <c r="P15674" s="9"/>
      <c r="R15674" s="9"/>
      <c r="U15674" s="9"/>
    </row>
    <row r="15675" spans="3:21">
      <c r="C15675" s="9"/>
      <c r="F15675" s="9"/>
      <c r="G15675" s="9"/>
      <c r="I15675" s="9"/>
      <c r="L15675" s="9"/>
      <c r="O15675" s="9"/>
      <c r="P15675" s="9"/>
      <c r="R15675" s="9"/>
      <c r="U15675" s="9"/>
    </row>
    <row r="15676" spans="3:21">
      <c r="C15676" s="9"/>
      <c r="F15676" s="9"/>
      <c r="G15676" s="9"/>
      <c r="I15676" s="9"/>
      <c r="L15676" s="9"/>
      <c r="O15676" s="9"/>
      <c r="P15676" s="9"/>
      <c r="R15676" s="9"/>
      <c r="U15676" s="9"/>
    </row>
    <row r="15677" spans="3:21">
      <c r="C15677" s="9"/>
      <c r="F15677" s="9"/>
      <c r="G15677" s="9"/>
      <c r="I15677" s="9"/>
      <c r="L15677" s="9"/>
      <c r="O15677" s="9"/>
      <c r="P15677" s="9"/>
      <c r="R15677" s="9"/>
      <c r="U15677" s="9"/>
    </row>
    <row r="15678" spans="3:21">
      <c r="C15678" s="9"/>
      <c r="F15678" s="9"/>
      <c r="G15678" s="9"/>
      <c r="I15678" s="9"/>
      <c r="L15678" s="9"/>
      <c r="O15678" s="9"/>
      <c r="P15678" s="9"/>
      <c r="R15678" s="9"/>
      <c r="U15678" s="9"/>
    </row>
    <row r="15679" spans="3:21">
      <c r="C15679" s="9"/>
      <c r="F15679" s="9"/>
      <c r="G15679" s="9"/>
      <c r="I15679" s="9"/>
      <c r="L15679" s="9"/>
      <c r="O15679" s="9"/>
      <c r="P15679" s="9"/>
      <c r="R15679" s="9"/>
      <c r="U15679" s="9"/>
    </row>
    <row r="15680" spans="3:21">
      <c r="C15680" s="9"/>
      <c r="F15680" s="9"/>
      <c r="G15680" s="9"/>
      <c r="I15680" s="9"/>
      <c r="L15680" s="9"/>
      <c r="O15680" s="9"/>
      <c r="P15680" s="9"/>
      <c r="R15680" s="9"/>
      <c r="U15680" s="9"/>
    </row>
    <row r="15681" spans="3:21">
      <c r="C15681" s="9"/>
      <c r="F15681" s="9"/>
      <c r="G15681" s="9"/>
      <c r="I15681" s="9"/>
      <c r="L15681" s="9"/>
      <c r="O15681" s="9"/>
      <c r="P15681" s="9"/>
      <c r="R15681" s="9"/>
      <c r="U15681" s="9"/>
    </row>
    <row r="15682" spans="3:21">
      <c r="C15682" s="9"/>
      <c r="F15682" s="9"/>
      <c r="G15682" s="9"/>
      <c r="I15682" s="9"/>
      <c r="L15682" s="9"/>
      <c r="O15682" s="9"/>
      <c r="P15682" s="9"/>
      <c r="R15682" s="9"/>
      <c r="U15682" s="9"/>
    </row>
    <row r="15683" spans="3:21">
      <c r="C15683" s="9"/>
      <c r="F15683" s="9"/>
      <c r="G15683" s="9"/>
      <c r="I15683" s="9"/>
      <c r="L15683" s="9"/>
      <c r="O15683" s="9"/>
      <c r="P15683" s="9"/>
      <c r="R15683" s="9"/>
      <c r="U15683" s="9"/>
    </row>
    <row r="15684" spans="3:21">
      <c r="C15684" s="9"/>
      <c r="F15684" s="9"/>
      <c r="G15684" s="9"/>
      <c r="I15684" s="9"/>
      <c r="L15684" s="9"/>
      <c r="O15684" s="9"/>
      <c r="P15684" s="9"/>
      <c r="R15684" s="9"/>
      <c r="U15684" s="9"/>
    </row>
    <row r="15685" spans="3:21">
      <c r="C15685" s="9"/>
      <c r="F15685" s="9"/>
      <c r="G15685" s="9"/>
      <c r="I15685" s="9"/>
      <c r="L15685" s="9"/>
      <c r="O15685" s="9"/>
      <c r="P15685" s="9"/>
      <c r="R15685" s="9"/>
      <c r="U15685" s="9"/>
    </row>
    <row r="15686" spans="3:21">
      <c r="C15686" s="9"/>
      <c r="F15686" s="9"/>
      <c r="G15686" s="9"/>
      <c r="I15686" s="9"/>
      <c r="L15686" s="9"/>
      <c r="O15686" s="9"/>
      <c r="P15686" s="9"/>
      <c r="R15686" s="9"/>
      <c r="U15686" s="9"/>
    </row>
    <row r="15687" spans="3:21">
      <c r="C15687" s="9"/>
      <c r="F15687" s="9"/>
      <c r="G15687" s="9"/>
      <c r="I15687" s="9"/>
      <c r="L15687" s="9"/>
      <c r="O15687" s="9"/>
      <c r="P15687" s="9"/>
      <c r="R15687" s="9"/>
      <c r="U15687" s="9"/>
    </row>
    <row r="15688" spans="3:21">
      <c r="C15688" s="9"/>
      <c r="F15688" s="9"/>
      <c r="G15688" s="9"/>
      <c r="I15688" s="9"/>
      <c r="L15688" s="9"/>
      <c r="O15688" s="9"/>
      <c r="P15688" s="9"/>
      <c r="R15688" s="9"/>
      <c r="U15688" s="9"/>
    </row>
    <row r="15689" spans="3:21">
      <c r="C15689" s="9"/>
      <c r="F15689" s="9"/>
      <c r="G15689" s="9"/>
      <c r="I15689" s="9"/>
      <c r="L15689" s="9"/>
      <c r="O15689" s="9"/>
      <c r="P15689" s="9"/>
      <c r="R15689" s="9"/>
      <c r="U15689" s="9"/>
    </row>
    <row r="15690" spans="3:21">
      <c r="C15690" s="9"/>
      <c r="F15690" s="9"/>
      <c r="G15690" s="9"/>
      <c r="I15690" s="9"/>
      <c r="L15690" s="9"/>
      <c r="O15690" s="9"/>
      <c r="P15690" s="9"/>
      <c r="R15690" s="9"/>
      <c r="U15690" s="9"/>
    </row>
    <row r="15691" spans="3:21">
      <c r="C15691" s="9"/>
      <c r="F15691" s="9"/>
      <c r="G15691" s="9"/>
      <c r="I15691" s="9"/>
      <c r="L15691" s="9"/>
      <c r="O15691" s="9"/>
      <c r="P15691" s="9"/>
      <c r="R15691" s="9"/>
      <c r="U15691" s="9"/>
    </row>
    <row r="15692" spans="3:21">
      <c r="C15692" s="9"/>
      <c r="F15692" s="9"/>
      <c r="G15692" s="9"/>
      <c r="I15692" s="9"/>
      <c r="L15692" s="9"/>
      <c r="O15692" s="9"/>
      <c r="P15692" s="9"/>
      <c r="R15692" s="9"/>
      <c r="U15692" s="9"/>
    </row>
    <row r="15693" spans="3:21">
      <c r="C15693" s="9"/>
      <c r="F15693" s="9"/>
      <c r="G15693" s="9"/>
      <c r="I15693" s="9"/>
      <c r="L15693" s="9"/>
      <c r="O15693" s="9"/>
      <c r="P15693" s="9"/>
      <c r="R15693" s="9"/>
      <c r="U15693" s="9"/>
    </row>
    <row r="15694" spans="3:21">
      <c r="C15694" s="9"/>
      <c r="F15694" s="9"/>
      <c r="G15694" s="9"/>
      <c r="I15694" s="9"/>
      <c r="L15694" s="9"/>
      <c r="O15694" s="9"/>
      <c r="P15694" s="9"/>
      <c r="R15694" s="9"/>
      <c r="U15694" s="9"/>
    </row>
    <row r="15695" spans="3:21">
      <c r="C15695" s="9"/>
      <c r="F15695" s="9"/>
      <c r="G15695" s="9"/>
      <c r="I15695" s="9"/>
      <c r="L15695" s="9"/>
      <c r="O15695" s="9"/>
      <c r="P15695" s="9"/>
      <c r="R15695" s="9"/>
      <c r="U15695" s="9"/>
    </row>
    <row r="15696" spans="3:21">
      <c r="C15696" s="9"/>
      <c r="F15696" s="9"/>
      <c r="G15696" s="9"/>
      <c r="I15696" s="9"/>
      <c r="L15696" s="9"/>
      <c r="O15696" s="9"/>
      <c r="P15696" s="9"/>
      <c r="R15696" s="9"/>
      <c r="U15696" s="9"/>
    </row>
    <row r="15697" spans="3:21">
      <c r="C15697" s="9"/>
      <c r="F15697" s="9"/>
      <c r="G15697" s="9"/>
      <c r="I15697" s="9"/>
      <c r="L15697" s="9"/>
      <c r="O15697" s="9"/>
      <c r="P15697" s="9"/>
      <c r="R15697" s="9"/>
      <c r="U15697" s="9"/>
    </row>
    <row r="15698" spans="3:21">
      <c r="C15698" s="9"/>
      <c r="F15698" s="9"/>
      <c r="G15698" s="9"/>
      <c r="I15698" s="9"/>
      <c r="L15698" s="9"/>
      <c r="O15698" s="9"/>
      <c r="P15698" s="9"/>
      <c r="R15698" s="9"/>
      <c r="U15698" s="9"/>
    </row>
    <row r="15699" spans="3:21">
      <c r="C15699" s="9"/>
      <c r="F15699" s="9"/>
      <c r="G15699" s="9"/>
      <c r="I15699" s="9"/>
      <c r="L15699" s="9"/>
      <c r="O15699" s="9"/>
      <c r="P15699" s="9"/>
      <c r="R15699" s="9"/>
      <c r="U15699" s="9"/>
    </row>
    <row r="15700" spans="3:21">
      <c r="C15700" s="9"/>
      <c r="F15700" s="9"/>
      <c r="G15700" s="9"/>
      <c r="I15700" s="9"/>
      <c r="L15700" s="9"/>
      <c r="O15700" s="9"/>
      <c r="P15700" s="9"/>
      <c r="R15700" s="9"/>
      <c r="U15700" s="9"/>
    </row>
    <row r="15701" spans="3:21">
      <c r="C15701" s="9"/>
      <c r="F15701" s="9"/>
      <c r="G15701" s="9"/>
      <c r="I15701" s="9"/>
      <c r="L15701" s="9"/>
      <c r="O15701" s="9"/>
      <c r="P15701" s="9"/>
      <c r="R15701" s="9"/>
      <c r="U15701" s="9"/>
    </row>
    <row r="15702" spans="3:21">
      <c r="C15702" s="9"/>
      <c r="F15702" s="9"/>
      <c r="G15702" s="9"/>
      <c r="I15702" s="9"/>
      <c r="L15702" s="9"/>
      <c r="O15702" s="9"/>
      <c r="P15702" s="9"/>
      <c r="R15702" s="9"/>
      <c r="U15702" s="9"/>
    </row>
    <row r="15703" spans="3:21">
      <c r="C15703" s="9"/>
      <c r="F15703" s="9"/>
      <c r="G15703" s="9"/>
      <c r="I15703" s="9"/>
      <c r="L15703" s="9"/>
      <c r="O15703" s="9"/>
      <c r="P15703" s="9"/>
      <c r="R15703" s="9"/>
      <c r="U15703" s="9"/>
    </row>
    <row r="15704" spans="3:21">
      <c r="C15704" s="9"/>
      <c r="F15704" s="9"/>
      <c r="G15704" s="9"/>
      <c r="I15704" s="9"/>
      <c r="L15704" s="9"/>
      <c r="O15704" s="9"/>
      <c r="P15704" s="9"/>
      <c r="R15704" s="9"/>
      <c r="U15704" s="9"/>
    </row>
    <row r="15705" spans="3:21">
      <c r="C15705" s="9"/>
      <c r="F15705" s="9"/>
      <c r="G15705" s="9"/>
      <c r="I15705" s="9"/>
      <c r="L15705" s="9"/>
      <c r="O15705" s="9"/>
      <c r="P15705" s="9"/>
      <c r="R15705" s="9"/>
      <c r="U15705" s="9"/>
    </row>
    <row r="15706" spans="3:21">
      <c r="C15706" s="9"/>
      <c r="F15706" s="9"/>
      <c r="G15706" s="9"/>
      <c r="I15706" s="9"/>
      <c r="L15706" s="9"/>
      <c r="O15706" s="9"/>
      <c r="P15706" s="9"/>
      <c r="R15706" s="9"/>
      <c r="U15706" s="9"/>
    </row>
    <row r="15707" spans="3:21">
      <c r="C15707" s="9"/>
      <c r="F15707" s="9"/>
      <c r="G15707" s="9"/>
      <c r="I15707" s="9"/>
      <c r="L15707" s="9"/>
      <c r="O15707" s="9"/>
      <c r="P15707" s="9"/>
      <c r="R15707" s="9"/>
      <c r="U15707" s="9"/>
    </row>
    <row r="15708" spans="3:21">
      <c r="C15708" s="9"/>
      <c r="F15708" s="9"/>
      <c r="G15708" s="9"/>
      <c r="I15708" s="9"/>
      <c r="L15708" s="9"/>
      <c r="O15708" s="9"/>
      <c r="P15708" s="9"/>
      <c r="R15708" s="9"/>
      <c r="U15708" s="9"/>
    </row>
    <row r="15709" spans="3:21">
      <c r="C15709" s="9"/>
      <c r="F15709" s="9"/>
      <c r="G15709" s="9"/>
      <c r="I15709" s="9"/>
      <c r="L15709" s="9"/>
      <c r="O15709" s="9"/>
      <c r="P15709" s="9"/>
      <c r="R15709" s="9"/>
      <c r="U15709" s="9"/>
    </row>
    <row r="15710" spans="3:21">
      <c r="C15710" s="9"/>
      <c r="F15710" s="9"/>
      <c r="G15710" s="9"/>
      <c r="I15710" s="9"/>
      <c r="L15710" s="9"/>
      <c r="O15710" s="9"/>
      <c r="P15710" s="9"/>
      <c r="R15710" s="9"/>
      <c r="U15710" s="9"/>
    </row>
    <row r="15711" spans="3:21">
      <c r="C15711" s="9"/>
      <c r="F15711" s="9"/>
      <c r="G15711" s="9"/>
      <c r="I15711" s="9"/>
      <c r="L15711" s="9"/>
      <c r="O15711" s="9"/>
      <c r="P15711" s="9"/>
      <c r="R15711" s="9"/>
      <c r="U15711" s="9"/>
    </row>
    <row r="15712" spans="3:21">
      <c r="C15712" s="9"/>
      <c r="F15712" s="9"/>
      <c r="G15712" s="9"/>
      <c r="I15712" s="9"/>
      <c r="L15712" s="9"/>
      <c r="O15712" s="9"/>
      <c r="P15712" s="9"/>
      <c r="R15712" s="9"/>
      <c r="U15712" s="9"/>
    </row>
    <row r="15713" spans="3:21">
      <c r="C15713" s="9"/>
      <c r="F15713" s="9"/>
      <c r="G15713" s="9"/>
      <c r="I15713" s="9"/>
      <c r="L15713" s="9"/>
      <c r="O15713" s="9"/>
      <c r="P15713" s="9"/>
      <c r="R15713" s="9"/>
      <c r="U15713" s="9"/>
    </row>
    <row r="15714" spans="3:21">
      <c r="C15714" s="9"/>
      <c r="F15714" s="9"/>
      <c r="G15714" s="9"/>
      <c r="I15714" s="9"/>
      <c r="L15714" s="9"/>
      <c r="O15714" s="9"/>
      <c r="P15714" s="9"/>
      <c r="R15714" s="9"/>
      <c r="U15714" s="9"/>
    </row>
    <row r="15715" spans="3:21">
      <c r="C15715" s="9"/>
      <c r="F15715" s="9"/>
      <c r="G15715" s="9"/>
      <c r="I15715" s="9"/>
      <c r="L15715" s="9"/>
      <c r="O15715" s="9"/>
      <c r="P15715" s="9"/>
      <c r="R15715" s="9"/>
      <c r="U15715" s="9"/>
    </row>
    <row r="15716" spans="3:21">
      <c r="C15716" s="9"/>
      <c r="F15716" s="9"/>
      <c r="G15716" s="9"/>
      <c r="I15716" s="9"/>
      <c r="L15716" s="9"/>
      <c r="O15716" s="9"/>
      <c r="P15716" s="9"/>
      <c r="R15716" s="9"/>
      <c r="U15716" s="9"/>
    </row>
    <row r="15717" spans="3:21">
      <c r="C15717" s="9"/>
      <c r="F15717" s="9"/>
      <c r="G15717" s="9"/>
      <c r="I15717" s="9"/>
      <c r="L15717" s="9"/>
      <c r="O15717" s="9"/>
      <c r="P15717" s="9"/>
      <c r="R15717" s="9"/>
      <c r="U15717" s="9"/>
    </row>
    <row r="15718" spans="3:21">
      <c r="C15718" s="9"/>
      <c r="F15718" s="9"/>
      <c r="G15718" s="9"/>
      <c r="I15718" s="9"/>
      <c r="L15718" s="9"/>
      <c r="O15718" s="9"/>
      <c r="P15718" s="9"/>
      <c r="R15718" s="9"/>
      <c r="U15718" s="9"/>
    </row>
    <row r="15719" spans="3:21">
      <c r="C15719" s="9"/>
      <c r="F15719" s="9"/>
      <c r="G15719" s="9"/>
      <c r="I15719" s="9"/>
      <c r="L15719" s="9"/>
      <c r="O15719" s="9"/>
      <c r="P15719" s="9"/>
      <c r="R15719" s="9"/>
      <c r="U15719" s="9"/>
    </row>
    <row r="15720" spans="3:21">
      <c r="C15720" s="9"/>
      <c r="F15720" s="9"/>
      <c r="G15720" s="9"/>
      <c r="I15720" s="9"/>
      <c r="L15720" s="9"/>
      <c r="O15720" s="9"/>
      <c r="P15720" s="9"/>
      <c r="R15720" s="9"/>
      <c r="U15720" s="9"/>
    </row>
    <row r="15721" spans="3:21">
      <c r="C15721" s="9"/>
      <c r="F15721" s="9"/>
      <c r="G15721" s="9"/>
      <c r="I15721" s="9"/>
      <c r="L15721" s="9"/>
      <c r="O15721" s="9"/>
      <c r="P15721" s="9"/>
      <c r="R15721" s="9"/>
      <c r="U15721" s="9"/>
    </row>
    <row r="15722" spans="3:21">
      <c r="C15722" s="9"/>
      <c r="F15722" s="9"/>
      <c r="G15722" s="9"/>
      <c r="I15722" s="9"/>
      <c r="L15722" s="9"/>
      <c r="O15722" s="9"/>
      <c r="P15722" s="9"/>
      <c r="R15722" s="9"/>
      <c r="U15722" s="9"/>
    </row>
    <row r="15723" spans="3:21">
      <c r="C15723" s="9"/>
      <c r="F15723" s="9"/>
      <c r="G15723" s="9"/>
      <c r="I15723" s="9"/>
      <c r="L15723" s="9"/>
      <c r="O15723" s="9"/>
      <c r="P15723" s="9"/>
      <c r="R15723" s="9"/>
      <c r="U15723" s="9"/>
    </row>
    <row r="15724" spans="3:21">
      <c r="C15724" s="9"/>
      <c r="F15724" s="9"/>
      <c r="G15724" s="9"/>
      <c r="I15724" s="9"/>
      <c r="L15724" s="9"/>
      <c r="O15724" s="9"/>
      <c r="P15724" s="9"/>
      <c r="R15724" s="9"/>
      <c r="U15724" s="9"/>
    </row>
    <row r="15725" spans="3:21">
      <c r="C15725" s="9"/>
      <c r="F15725" s="9"/>
      <c r="G15725" s="9"/>
      <c r="I15725" s="9"/>
      <c r="L15725" s="9"/>
      <c r="O15725" s="9"/>
      <c r="P15725" s="9"/>
      <c r="R15725" s="9"/>
      <c r="U15725" s="9"/>
    </row>
    <row r="15726" spans="3:21">
      <c r="C15726" s="9"/>
      <c r="F15726" s="9"/>
      <c r="G15726" s="9"/>
      <c r="I15726" s="9"/>
      <c r="L15726" s="9"/>
      <c r="O15726" s="9"/>
      <c r="P15726" s="9"/>
      <c r="R15726" s="9"/>
      <c r="U15726" s="9"/>
    </row>
    <row r="15727" spans="3:21">
      <c r="C15727" s="9"/>
      <c r="F15727" s="9"/>
      <c r="G15727" s="9"/>
      <c r="I15727" s="9"/>
      <c r="L15727" s="9"/>
      <c r="O15727" s="9"/>
      <c r="P15727" s="9"/>
      <c r="R15727" s="9"/>
      <c r="U15727" s="9"/>
    </row>
    <row r="15728" spans="3:21">
      <c r="C15728" s="9"/>
      <c r="F15728" s="9"/>
      <c r="G15728" s="9"/>
      <c r="I15728" s="9"/>
      <c r="L15728" s="9"/>
      <c r="O15728" s="9"/>
      <c r="P15728" s="9"/>
      <c r="R15728" s="9"/>
      <c r="U15728" s="9"/>
    </row>
    <row r="15729" spans="3:21">
      <c r="C15729" s="9"/>
      <c r="F15729" s="9"/>
      <c r="G15729" s="9"/>
      <c r="I15729" s="9"/>
      <c r="L15729" s="9"/>
      <c r="O15729" s="9"/>
      <c r="P15729" s="9"/>
      <c r="R15729" s="9"/>
      <c r="U15729" s="9"/>
    </row>
    <row r="15730" spans="3:21">
      <c r="C15730" s="9"/>
      <c r="F15730" s="9"/>
      <c r="G15730" s="9"/>
      <c r="I15730" s="9"/>
      <c r="L15730" s="9"/>
      <c r="O15730" s="9"/>
      <c r="P15730" s="9"/>
      <c r="R15730" s="9"/>
      <c r="U15730" s="9"/>
    </row>
    <row r="15731" spans="3:21">
      <c r="C15731" s="9"/>
      <c r="F15731" s="9"/>
      <c r="G15731" s="9"/>
      <c r="I15731" s="9"/>
      <c r="L15731" s="9"/>
      <c r="O15731" s="9"/>
      <c r="P15731" s="9"/>
      <c r="R15731" s="9"/>
      <c r="U15731" s="9"/>
    </row>
    <row r="15732" spans="3:21">
      <c r="C15732" s="9"/>
      <c r="F15732" s="9"/>
      <c r="G15732" s="9"/>
      <c r="I15732" s="9"/>
      <c r="L15732" s="9"/>
      <c r="O15732" s="9"/>
      <c r="P15732" s="9"/>
      <c r="R15732" s="9"/>
      <c r="U15732" s="9"/>
    </row>
    <row r="15733" spans="3:21">
      <c r="C15733" s="9"/>
      <c r="F15733" s="9"/>
      <c r="G15733" s="9"/>
      <c r="I15733" s="9"/>
      <c r="L15733" s="9"/>
      <c r="O15733" s="9"/>
      <c r="P15733" s="9"/>
      <c r="R15733" s="9"/>
      <c r="U15733" s="9"/>
    </row>
    <row r="15734" spans="3:21">
      <c r="C15734" s="9"/>
      <c r="F15734" s="9"/>
      <c r="G15734" s="9"/>
      <c r="I15734" s="9"/>
      <c r="L15734" s="9"/>
      <c r="O15734" s="9"/>
      <c r="P15734" s="9"/>
      <c r="R15734" s="9"/>
      <c r="U15734" s="9"/>
    </row>
    <row r="15735" spans="3:21">
      <c r="C15735" s="9"/>
      <c r="F15735" s="9"/>
      <c r="G15735" s="9"/>
      <c r="I15735" s="9"/>
      <c r="L15735" s="9"/>
      <c r="O15735" s="9"/>
      <c r="P15735" s="9"/>
      <c r="R15735" s="9"/>
      <c r="U15735" s="9"/>
    </row>
    <row r="15736" spans="3:21">
      <c r="C15736" s="9"/>
      <c r="F15736" s="9"/>
      <c r="G15736" s="9"/>
      <c r="I15736" s="9"/>
      <c r="L15736" s="9"/>
      <c r="O15736" s="9"/>
      <c r="P15736" s="9"/>
      <c r="R15736" s="9"/>
      <c r="U15736" s="9"/>
    </row>
    <row r="15737" spans="3:21">
      <c r="C15737" s="9"/>
      <c r="F15737" s="9"/>
      <c r="G15737" s="9"/>
      <c r="I15737" s="9"/>
      <c r="L15737" s="9"/>
      <c r="O15737" s="9"/>
      <c r="P15737" s="9"/>
      <c r="R15737" s="9"/>
      <c r="U15737" s="9"/>
    </row>
    <row r="15738" spans="3:21">
      <c r="C15738" s="9"/>
      <c r="F15738" s="9"/>
      <c r="G15738" s="9"/>
      <c r="I15738" s="9"/>
      <c r="L15738" s="9"/>
      <c r="O15738" s="9"/>
      <c r="P15738" s="9"/>
      <c r="R15738" s="9"/>
      <c r="U15738" s="9"/>
    </row>
    <row r="15739" spans="3:21">
      <c r="C15739" s="9"/>
      <c r="F15739" s="9"/>
      <c r="G15739" s="9"/>
      <c r="I15739" s="9"/>
      <c r="L15739" s="9"/>
      <c r="O15739" s="9"/>
      <c r="P15739" s="9"/>
      <c r="R15739" s="9"/>
      <c r="U15739" s="9"/>
    </row>
    <row r="15740" spans="3:21">
      <c r="C15740" s="9"/>
      <c r="F15740" s="9"/>
      <c r="G15740" s="9"/>
      <c r="I15740" s="9"/>
      <c r="L15740" s="9"/>
      <c r="O15740" s="9"/>
      <c r="P15740" s="9"/>
      <c r="R15740" s="9"/>
      <c r="U15740" s="9"/>
    </row>
    <row r="15741" spans="3:21">
      <c r="C15741" s="9"/>
      <c r="F15741" s="9"/>
      <c r="G15741" s="9"/>
      <c r="I15741" s="9"/>
      <c r="L15741" s="9"/>
      <c r="O15741" s="9"/>
      <c r="P15741" s="9"/>
      <c r="R15741" s="9"/>
      <c r="U15741" s="9"/>
    </row>
    <row r="15742" spans="3:21">
      <c r="C15742" s="9"/>
      <c r="F15742" s="9"/>
      <c r="G15742" s="9"/>
      <c r="I15742" s="9"/>
      <c r="L15742" s="9"/>
      <c r="O15742" s="9"/>
      <c r="P15742" s="9"/>
      <c r="R15742" s="9"/>
      <c r="U15742" s="9"/>
    </row>
    <row r="15743" spans="3:21">
      <c r="C15743" s="9"/>
      <c r="F15743" s="9"/>
      <c r="G15743" s="9"/>
      <c r="I15743" s="9"/>
      <c r="L15743" s="9"/>
      <c r="O15743" s="9"/>
      <c r="P15743" s="9"/>
      <c r="R15743" s="9"/>
      <c r="U15743" s="9"/>
    </row>
    <row r="15744" spans="3:21">
      <c r="C15744" s="9"/>
      <c r="F15744" s="9"/>
      <c r="G15744" s="9"/>
      <c r="I15744" s="9"/>
      <c r="L15744" s="9"/>
      <c r="O15744" s="9"/>
      <c r="P15744" s="9"/>
      <c r="R15744" s="9"/>
      <c r="U15744" s="9"/>
    </row>
    <row r="15745" spans="3:21">
      <c r="C15745" s="9"/>
      <c r="F15745" s="9"/>
      <c r="G15745" s="9"/>
      <c r="I15745" s="9"/>
      <c r="L15745" s="9"/>
      <c r="O15745" s="9"/>
      <c r="P15745" s="9"/>
      <c r="R15745" s="9"/>
      <c r="U15745" s="9"/>
    </row>
    <row r="15746" spans="3:21">
      <c r="C15746" s="9"/>
      <c r="F15746" s="9"/>
      <c r="G15746" s="9"/>
      <c r="I15746" s="9"/>
      <c r="L15746" s="9"/>
      <c r="O15746" s="9"/>
      <c r="P15746" s="9"/>
      <c r="R15746" s="9"/>
      <c r="U15746" s="9"/>
    </row>
    <row r="15747" spans="3:21">
      <c r="C15747" s="9"/>
      <c r="F15747" s="9"/>
      <c r="G15747" s="9"/>
      <c r="I15747" s="9"/>
      <c r="L15747" s="9"/>
      <c r="O15747" s="9"/>
      <c r="P15747" s="9"/>
      <c r="R15747" s="9"/>
      <c r="U15747" s="9"/>
    </row>
    <row r="15748" spans="3:21">
      <c r="C15748" s="9"/>
      <c r="F15748" s="9"/>
      <c r="G15748" s="9"/>
      <c r="I15748" s="9"/>
      <c r="L15748" s="9"/>
      <c r="O15748" s="9"/>
      <c r="P15748" s="9"/>
      <c r="R15748" s="9"/>
      <c r="U15748" s="9"/>
    </row>
    <row r="15749" spans="3:21">
      <c r="C15749" s="9"/>
      <c r="F15749" s="9"/>
      <c r="G15749" s="9"/>
      <c r="I15749" s="9"/>
      <c r="L15749" s="9"/>
      <c r="O15749" s="9"/>
      <c r="P15749" s="9"/>
      <c r="R15749" s="9"/>
      <c r="U15749" s="9"/>
    </row>
    <row r="15750" spans="3:21">
      <c r="C15750" s="9"/>
      <c r="F15750" s="9"/>
      <c r="G15750" s="9"/>
      <c r="I15750" s="9"/>
      <c r="L15750" s="9"/>
      <c r="O15750" s="9"/>
      <c r="P15750" s="9"/>
      <c r="R15750" s="9"/>
      <c r="U15750" s="9"/>
    </row>
    <row r="15751" spans="3:21">
      <c r="C15751" s="9"/>
      <c r="F15751" s="9"/>
      <c r="G15751" s="9"/>
      <c r="I15751" s="9"/>
      <c r="L15751" s="9"/>
      <c r="O15751" s="9"/>
      <c r="P15751" s="9"/>
      <c r="R15751" s="9"/>
      <c r="U15751" s="9"/>
    </row>
    <row r="15752" spans="3:21">
      <c r="C15752" s="9"/>
      <c r="F15752" s="9"/>
      <c r="G15752" s="9"/>
      <c r="I15752" s="9"/>
      <c r="L15752" s="9"/>
      <c r="O15752" s="9"/>
      <c r="P15752" s="9"/>
      <c r="R15752" s="9"/>
      <c r="U15752" s="9"/>
    </row>
    <row r="15753" spans="3:21">
      <c r="C15753" s="9"/>
      <c r="F15753" s="9"/>
      <c r="G15753" s="9"/>
      <c r="I15753" s="9"/>
      <c r="L15753" s="9"/>
      <c r="O15753" s="9"/>
      <c r="P15753" s="9"/>
      <c r="R15753" s="9"/>
      <c r="U15753" s="9"/>
    </row>
    <row r="15754" spans="3:21">
      <c r="C15754" s="9"/>
      <c r="F15754" s="9"/>
      <c r="G15754" s="9"/>
      <c r="I15754" s="9"/>
      <c r="L15754" s="9"/>
      <c r="O15754" s="9"/>
      <c r="P15754" s="9"/>
      <c r="R15754" s="9"/>
      <c r="U15754" s="9"/>
    </row>
    <row r="15755" spans="3:21">
      <c r="C15755" s="9"/>
      <c r="F15755" s="9"/>
      <c r="G15755" s="9"/>
      <c r="I15755" s="9"/>
      <c r="L15755" s="9"/>
      <c r="O15755" s="9"/>
      <c r="P15755" s="9"/>
      <c r="R15755" s="9"/>
      <c r="U15755" s="9"/>
    </row>
    <row r="15756" spans="3:21">
      <c r="C15756" s="9"/>
      <c r="F15756" s="9"/>
      <c r="G15756" s="9"/>
      <c r="I15756" s="9"/>
      <c r="L15756" s="9"/>
      <c r="O15756" s="9"/>
      <c r="P15756" s="9"/>
      <c r="R15756" s="9"/>
      <c r="U15756" s="9"/>
    </row>
    <row r="15757" spans="3:21">
      <c r="C15757" s="9"/>
      <c r="F15757" s="9"/>
      <c r="G15757" s="9"/>
      <c r="I15757" s="9"/>
      <c r="L15757" s="9"/>
      <c r="O15757" s="9"/>
      <c r="P15757" s="9"/>
      <c r="R15757" s="9"/>
      <c r="U15757" s="9"/>
    </row>
    <row r="15758" spans="3:21">
      <c r="C15758" s="9"/>
      <c r="F15758" s="9"/>
      <c r="G15758" s="9"/>
      <c r="I15758" s="9"/>
      <c r="L15758" s="9"/>
      <c r="O15758" s="9"/>
      <c r="P15758" s="9"/>
      <c r="R15758" s="9"/>
      <c r="U15758" s="9"/>
    </row>
    <row r="15759" spans="3:21">
      <c r="C15759" s="9"/>
      <c r="F15759" s="9"/>
      <c r="G15759" s="9"/>
      <c r="I15759" s="9"/>
      <c r="L15759" s="9"/>
      <c r="O15759" s="9"/>
      <c r="P15759" s="9"/>
      <c r="R15759" s="9"/>
      <c r="U15759" s="9"/>
    </row>
    <row r="15760" spans="3:21">
      <c r="C15760" s="9"/>
      <c r="F15760" s="9"/>
      <c r="G15760" s="9"/>
      <c r="I15760" s="9"/>
      <c r="L15760" s="9"/>
      <c r="O15760" s="9"/>
      <c r="P15760" s="9"/>
      <c r="R15760" s="9"/>
      <c r="U15760" s="9"/>
    </row>
    <row r="15761" spans="3:21">
      <c r="C15761" s="9"/>
      <c r="F15761" s="9"/>
      <c r="G15761" s="9"/>
      <c r="I15761" s="9"/>
      <c r="L15761" s="9"/>
      <c r="O15761" s="9"/>
      <c r="P15761" s="9"/>
      <c r="R15761" s="9"/>
      <c r="U15761" s="9"/>
    </row>
    <row r="15762" spans="3:21">
      <c r="C15762" s="9"/>
      <c r="F15762" s="9"/>
      <c r="G15762" s="9"/>
      <c r="I15762" s="9"/>
      <c r="L15762" s="9"/>
      <c r="O15762" s="9"/>
      <c r="P15762" s="9"/>
      <c r="R15762" s="9"/>
      <c r="U15762" s="9"/>
    </row>
    <row r="15763" spans="3:21">
      <c r="C15763" s="9"/>
      <c r="F15763" s="9"/>
      <c r="G15763" s="9"/>
      <c r="I15763" s="9"/>
      <c r="L15763" s="9"/>
      <c r="O15763" s="9"/>
      <c r="P15763" s="9"/>
      <c r="R15763" s="9"/>
      <c r="U15763" s="9"/>
    </row>
    <row r="15764" spans="3:21">
      <c r="C15764" s="9"/>
      <c r="F15764" s="9"/>
      <c r="G15764" s="9"/>
      <c r="I15764" s="9"/>
      <c r="L15764" s="9"/>
      <c r="O15764" s="9"/>
      <c r="P15764" s="9"/>
      <c r="R15764" s="9"/>
      <c r="U15764" s="9"/>
    </row>
    <row r="15765" spans="3:21">
      <c r="C15765" s="9"/>
      <c r="F15765" s="9"/>
      <c r="G15765" s="9"/>
      <c r="I15765" s="9"/>
      <c r="L15765" s="9"/>
      <c r="O15765" s="9"/>
      <c r="P15765" s="9"/>
      <c r="R15765" s="9"/>
      <c r="U15765" s="9"/>
    </row>
    <row r="15766" spans="3:21">
      <c r="C15766" s="9"/>
      <c r="F15766" s="9"/>
      <c r="G15766" s="9"/>
      <c r="I15766" s="9"/>
      <c r="L15766" s="9"/>
      <c r="O15766" s="9"/>
      <c r="P15766" s="9"/>
      <c r="R15766" s="9"/>
      <c r="U15766" s="9"/>
    </row>
    <row r="15767" spans="3:21">
      <c r="C15767" s="9"/>
      <c r="F15767" s="9"/>
      <c r="G15767" s="9"/>
      <c r="I15767" s="9"/>
      <c r="L15767" s="9"/>
      <c r="O15767" s="9"/>
      <c r="P15767" s="9"/>
      <c r="R15767" s="9"/>
      <c r="U15767" s="9"/>
    </row>
    <row r="15768" spans="3:21">
      <c r="C15768" s="9"/>
      <c r="F15768" s="9"/>
      <c r="G15768" s="9"/>
      <c r="I15768" s="9"/>
      <c r="L15768" s="9"/>
      <c r="O15768" s="9"/>
      <c r="P15768" s="9"/>
      <c r="R15768" s="9"/>
      <c r="U15768" s="9"/>
    </row>
    <row r="15769" spans="3:21">
      <c r="C15769" s="9"/>
      <c r="F15769" s="9"/>
      <c r="G15769" s="9"/>
      <c r="I15769" s="9"/>
      <c r="L15769" s="9"/>
      <c r="O15769" s="9"/>
      <c r="P15769" s="9"/>
      <c r="R15769" s="9"/>
      <c r="U15769" s="9"/>
    </row>
    <row r="15770" spans="3:21">
      <c r="C15770" s="9"/>
      <c r="F15770" s="9"/>
      <c r="G15770" s="9"/>
      <c r="I15770" s="9"/>
      <c r="L15770" s="9"/>
      <c r="O15770" s="9"/>
      <c r="P15770" s="9"/>
      <c r="R15770" s="9"/>
      <c r="U15770" s="9"/>
    </row>
    <row r="15771" spans="3:21">
      <c r="C15771" s="9"/>
      <c r="F15771" s="9"/>
      <c r="G15771" s="9"/>
      <c r="I15771" s="9"/>
      <c r="L15771" s="9"/>
      <c r="O15771" s="9"/>
      <c r="P15771" s="9"/>
      <c r="R15771" s="9"/>
      <c r="U15771" s="9"/>
    </row>
    <row r="15772" spans="3:21">
      <c r="C15772" s="9"/>
      <c r="F15772" s="9"/>
      <c r="G15772" s="9"/>
      <c r="I15772" s="9"/>
      <c r="L15772" s="9"/>
      <c r="O15772" s="9"/>
      <c r="P15772" s="9"/>
      <c r="R15772" s="9"/>
      <c r="U15772" s="9"/>
    </row>
    <row r="15773" spans="3:21">
      <c r="C15773" s="9"/>
      <c r="F15773" s="9"/>
      <c r="G15773" s="9"/>
      <c r="I15773" s="9"/>
      <c r="L15773" s="9"/>
      <c r="O15773" s="9"/>
      <c r="P15773" s="9"/>
      <c r="R15773" s="9"/>
      <c r="U15773" s="9"/>
    </row>
    <row r="15774" spans="3:21">
      <c r="C15774" s="9"/>
      <c r="F15774" s="9"/>
      <c r="G15774" s="9"/>
      <c r="I15774" s="9"/>
      <c r="L15774" s="9"/>
      <c r="O15774" s="9"/>
      <c r="P15774" s="9"/>
      <c r="R15774" s="9"/>
      <c r="U15774" s="9"/>
    </row>
    <row r="15775" spans="3:21">
      <c r="C15775" s="9"/>
      <c r="F15775" s="9"/>
      <c r="G15775" s="9"/>
      <c r="I15775" s="9"/>
      <c r="L15775" s="9"/>
      <c r="O15775" s="9"/>
      <c r="P15775" s="9"/>
      <c r="R15775" s="9"/>
      <c r="U15775" s="9"/>
    </row>
    <row r="15776" spans="3:21">
      <c r="C15776" s="9"/>
      <c r="F15776" s="9"/>
      <c r="G15776" s="9"/>
      <c r="I15776" s="9"/>
      <c r="L15776" s="9"/>
      <c r="O15776" s="9"/>
      <c r="P15776" s="9"/>
      <c r="R15776" s="9"/>
      <c r="U15776" s="9"/>
    </row>
    <row r="15777" spans="3:21">
      <c r="C15777" s="9"/>
      <c r="F15777" s="9"/>
      <c r="G15777" s="9"/>
      <c r="I15777" s="9"/>
      <c r="L15777" s="9"/>
      <c r="O15777" s="9"/>
      <c r="P15777" s="9"/>
      <c r="R15777" s="9"/>
      <c r="U15777" s="9"/>
    </row>
    <row r="15778" spans="3:21">
      <c r="C15778" s="9"/>
      <c r="F15778" s="9"/>
      <c r="G15778" s="9"/>
      <c r="I15778" s="9"/>
      <c r="L15778" s="9"/>
      <c r="O15778" s="9"/>
      <c r="P15778" s="9"/>
      <c r="R15778" s="9"/>
      <c r="U15778" s="9"/>
    </row>
    <row r="15779" spans="3:21">
      <c r="C15779" s="9"/>
      <c r="F15779" s="9"/>
      <c r="G15779" s="9"/>
      <c r="I15779" s="9"/>
      <c r="L15779" s="9"/>
      <c r="O15779" s="9"/>
      <c r="P15779" s="9"/>
      <c r="R15779" s="9"/>
      <c r="U15779" s="9"/>
    </row>
    <row r="15780" spans="3:21">
      <c r="C15780" s="9"/>
      <c r="F15780" s="9"/>
      <c r="G15780" s="9"/>
      <c r="I15780" s="9"/>
      <c r="L15780" s="9"/>
      <c r="O15780" s="9"/>
      <c r="P15780" s="9"/>
      <c r="R15780" s="9"/>
      <c r="U15780" s="9"/>
    </row>
    <row r="15781" spans="3:21">
      <c r="C15781" s="9"/>
      <c r="F15781" s="9"/>
      <c r="G15781" s="9"/>
      <c r="I15781" s="9"/>
      <c r="L15781" s="9"/>
      <c r="O15781" s="9"/>
      <c r="P15781" s="9"/>
      <c r="R15781" s="9"/>
      <c r="U15781" s="9"/>
    </row>
    <row r="15782" spans="3:21">
      <c r="C15782" s="9"/>
      <c r="F15782" s="9"/>
      <c r="G15782" s="9"/>
      <c r="I15782" s="9"/>
      <c r="L15782" s="9"/>
      <c r="O15782" s="9"/>
      <c r="P15782" s="9"/>
      <c r="R15782" s="9"/>
      <c r="U15782" s="9"/>
    </row>
    <row r="15783" spans="3:21">
      <c r="C15783" s="9"/>
      <c r="F15783" s="9"/>
      <c r="G15783" s="9"/>
      <c r="I15783" s="9"/>
      <c r="L15783" s="9"/>
      <c r="O15783" s="9"/>
      <c r="P15783" s="9"/>
      <c r="R15783" s="9"/>
      <c r="U15783" s="9"/>
    </row>
    <row r="15784" spans="3:21">
      <c r="C15784" s="9"/>
      <c r="F15784" s="9"/>
      <c r="G15784" s="9"/>
      <c r="I15784" s="9"/>
      <c r="L15784" s="9"/>
      <c r="O15784" s="9"/>
      <c r="P15784" s="9"/>
      <c r="R15784" s="9"/>
      <c r="U15784" s="9"/>
    </row>
    <row r="15785" spans="3:21">
      <c r="C15785" s="9"/>
      <c r="F15785" s="9"/>
      <c r="G15785" s="9"/>
      <c r="I15785" s="9"/>
      <c r="L15785" s="9"/>
      <c r="O15785" s="9"/>
      <c r="P15785" s="9"/>
      <c r="R15785" s="9"/>
      <c r="U15785" s="9"/>
    </row>
    <row r="15786" spans="3:21">
      <c r="C15786" s="9"/>
      <c r="F15786" s="9"/>
      <c r="G15786" s="9"/>
      <c r="I15786" s="9"/>
      <c r="L15786" s="9"/>
      <c r="O15786" s="9"/>
      <c r="P15786" s="9"/>
      <c r="R15786" s="9"/>
      <c r="U15786" s="9"/>
    </row>
    <row r="15787" spans="3:21">
      <c r="C15787" s="9"/>
      <c r="F15787" s="9"/>
      <c r="G15787" s="9"/>
      <c r="I15787" s="9"/>
      <c r="L15787" s="9"/>
      <c r="O15787" s="9"/>
      <c r="P15787" s="9"/>
      <c r="R15787" s="9"/>
      <c r="U15787" s="9"/>
    </row>
    <row r="15788" spans="3:21">
      <c r="C15788" s="9"/>
      <c r="F15788" s="9"/>
      <c r="G15788" s="9"/>
      <c r="I15788" s="9"/>
      <c r="L15788" s="9"/>
      <c r="O15788" s="9"/>
      <c r="P15788" s="9"/>
      <c r="R15788" s="9"/>
      <c r="U15788" s="9"/>
    </row>
    <row r="15789" spans="3:21">
      <c r="C15789" s="9"/>
      <c r="F15789" s="9"/>
      <c r="G15789" s="9"/>
      <c r="I15789" s="9"/>
      <c r="L15789" s="9"/>
      <c r="O15789" s="9"/>
      <c r="P15789" s="9"/>
      <c r="R15789" s="9"/>
      <c r="U15789" s="9"/>
    </row>
    <row r="15790" spans="3:21">
      <c r="C15790" s="9"/>
      <c r="F15790" s="9"/>
      <c r="G15790" s="9"/>
      <c r="I15790" s="9"/>
      <c r="L15790" s="9"/>
      <c r="O15790" s="9"/>
      <c r="P15790" s="9"/>
      <c r="R15790" s="9"/>
      <c r="U15790" s="9"/>
    </row>
    <row r="15791" spans="3:21">
      <c r="C15791" s="9"/>
      <c r="F15791" s="9"/>
      <c r="G15791" s="9"/>
      <c r="I15791" s="9"/>
      <c r="L15791" s="9"/>
      <c r="O15791" s="9"/>
      <c r="P15791" s="9"/>
      <c r="R15791" s="9"/>
      <c r="U15791" s="9"/>
    </row>
    <row r="15792" spans="3:21">
      <c r="C15792" s="9"/>
      <c r="F15792" s="9"/>
      <c r="G15792" s="9"/>
      <c r="I15792" s="9"/>
      <c r="L15792" s="9"/>
      <c r="O15792" s="9"/>
      <c r="P15792" s="9"/>
      <c r="R15792" s="9"/>
      <c r="U15792" s="9"/>
    </row>
    <row r="15793" spans="3:21">
      <c r="C15793" s="9"/>
      <c r="F15793" s="9"/>
      <c r="G15793" s="9"/>
      <c r="I15793" s="9"/>
      <c r="L15793" s="9"/>
      <c r="O15793" s="9"/>
      <c r="P15793" s="9"/>
      <c r="R15793" s="9"/>
      <c r="U15793" s="9"/>
    </row>
    <row r="15794" spans="3:21">
      <c r="C15794" s="9"/>
      <c r="F15794" s="9"/>
      <c r="G15794" s="9"/>
      <c r="I15794" s="9"/>
      <c r="L15794" s="9"/>
      <c r="O15794" s="9"/>
      <c r="P15794" s="9"/>
      <c r="R15794" s="9"/>
      <c r="U15794" s="9"/>
    </row>
    <row r="15795" spans="3:21">
      <c r="C15795" s="9"/>
      <c r="F15795" s="9"/>
      <c r="G15795" s="9"/>
      <c r="I15795" s="9"/>
      <c r="L15795" s="9"/>
      <c r="O15795" s="9"/>
      <c r="P15795" s="9"/>
      <c r="R15795" s="9"/>
      <c r="U15795" s="9"/>
    </row>
    <row r="15796" spans="3:21">
      <c r="C15796" s="9"/>
      <c r="F15796" s="9"/>
      <c r="G15796" s="9"/>
      <c r="I15796" s="9"/>
      <c r="L15796" s="9"/>
      <c r="O15796" s="9"/>
      <c r="P15796" s="9"/>
      <c r="R15796" s="9"/>
      <c r="U15796" s="9"/>
    </row>
    <row r="15797" spans="3:21">
      <c r="C15797" s="9"/>
      <c r="F15797" s="9"/>
      <c r="G15797" s="9"/>
      <c r="I15797" s="9"/>
      <c r="L15797" s="9"/>
      <c r="O15797" s="9"/>
      <c r="P15797" s="9"/>
      <c r="R15797" s="9"/>
      <c r="U15797" s="9"/>
    </row>
    <row r="15798" spans="3:21">
      <c r="C15798" s="9"/>
      <c r="F15798" s="9"/>
      <c r="G15798" s="9"/>
      <c r="I15798" s="9"/>
      <c r="L15798" s="9"/>
      <c r="O15798" s="9"/>
      <c r="P15798" s="9"/>
      <c r="R15798" s="9"/>
      <c r="U15798" s="9"/>
    </row>
    <row r="15799" spans="3:21">
      <c r="C15799" s="9"/>
      <c r="F15799" s="9"/>
      <c r="G15799" s="9"/>
      <c r="I15799" s="9"/>
      <c r="L15799" s="9"/>
      <c r="O15799" s="9"/>
      <c r="P15799" s="9"/>
      <c r="R15799" s="9"/>
      <c r="U15799" s="9"/>
    </row>
    <row r="15800" spans="3:21">
      <c r="C15800" s="9"/>
      <c r="F15800" s="9"/>
      <c r="G15800" s="9"/>
      <c r="I15800" s="9"/>
      <c r="L15800" s="9"/>
      <c r="O15800" s="9"/>
      <c r="P15800" s="9"/>
      <c r="R15800" s="9"/>
      <c r="U15800" s="9"/>
    </row>
    <row r="15801" spans="3:21">
      <c r="C15801" s="9"/>
      <c r="F15801" s="9"/>
      <c r="G15801" s="9"/>
      <c r="I15801" s="9"/>
      <c r="L15801" s="9"/>
      <c r="O15801" s="9"/>
      <c r="P15801" s="9"/>
      <c r="R15801" s="9"/>
      <c r="U15801" s="9"/>
    </row>
    <row r="15802" spans="3:21">
      <c r="C15802" s="9"/>
      <c r="F15802" s="9"/>
      <c r="G15802" s="9"/>
      <c r="I15802" s="9"/>
      <c r="L15802" s="9"/>
      <c r="O15802" s="9"/>
      <c r="P15802" s="9"/>
      <c r="R15802" s="9"/>
      <c r="U15802" s="9"/>
    </row>
    <row r="15803" spans="3:21">
      <c r="C15803" s="9"/>
      <c r="F15803" s="9"/>
      <c r="G15803" s="9"/>
      <c r="I15803" s="9"/>
      <c r="L15803" s="9"/>
      <c r="O15803" s="9"/>
      <c r="P15803" s="9"/>
      <c r="R15803" s="9"/>
      <c r="U15803" s="9"/>
    </row>
    <row r="15804" spans="3:21">
      <c r="C15804" s="9"/>
      <c r="F15804" s="9"/>
      <c r="G15804" s="9"/>
      <c r="I15804" s="9"/>
      <c r="L15804" s="9"/>
      <c r="O15804" s="9"/>
      <c r="P15804" s="9"/>
      <c r="R15804" s="9"/>
      <c r="U15804" s="9"/>
    </row>
    <row r="15805" spans="3:21">
      <c r="C15805" s="9"/>
      <c r="F15805" s="9"/>
      <c r="G15805" s="9"/>
      <c r="I15805" s="9"/>
      <c r="L15805" s="9"/>
      <c r="O15805" s="9"/>
      <c r="P15805" s="9"/>
      <c r="R15805" s="9"/>
      <c r="U15805" s="9"/>
    </row>
    <row r="15806" spans="3:21">
      <c r="C15806" s="9"/>
      <c r="F15806" s="9"/>
      <c r="G15806" s="9"/>
      <c r="I15806" s="9"/>
      <c r="L15806" s="9"/>
      <c r="O15806" s="9"/>
      <c r="P15806" s="9"/>
      <c r="R15806" s="9"/>
      <c r="U15806" s="9"/>
    </row>
    <row r="15807" spans="3:21">
      <c r="C15807" s="9"/>
      <c r="F15807" s="9"/>
      <c r="G15807" s="9"/>
      <c r="I15807" s="9"/>
      <c r="L15807" s="9"/>
      <c r="O15807" s="9"/>
      <c r="P15807" s="9"/>
      <c r="R15807" s="9"/>
      <c r="U15807" s="9"/>
    </row>
    <row r="15808" spans="3:21">
      <c r="C15808" s="9"/>
      <c r="F15808" s="9"/>
      <c r="G15808" s="9"/>
      <c r="I15808" s="9"/>
      <c r="L15808" s="9"/>
      <c r="O15808" s="9"/>
      <c r="P15808" s="9"/>
      <c r="R15808" s="9"/>
      <c r="U15808" s="9"/>
    </row>
    <row r="15809" spans="3:21">
      <c r="C15809" s="9"/>
      <c r="F15809" s="9"/>
      <c r="G15809" s="9"/>
      <c r="I15809" s="9"/>
      <c r="L15809" s="9"/>
      <c r="O15809" s="9"/>
      <c r="P15809" s="9"/>
      <c r="R15809" s="9"/>
      <c r="U15809" s="9"/>
    </row>
    <row r="15810" spans="3:21">
      <c r="C15810" s="9"/>
      <c r="F15810" s="9"/>
      <c r="G15810" s="9"/>
      <c r="I15810" s="9"/>
      <c r="L15810" s="9"/>
      <c r="O15810" s="9"/>
      <c r="P15810" s="9"/>
      <c r="R15810" s="9"/>
      <c r="U15810" s="9"/>
    </row>
    <row r="15811" spans="3:21">
      <c r="C15811" s="9"/>
      <c r="F15811" s="9"/>
      <c r="G15811" s="9"/>
      <c r="I15811" s="9"/>
      <c r="L15811" s="9"/>
      <c r="O15811" s="9"/>
      <c r="P15811" s="9"/>
      <c r="R15811" s="9"/>
      <c r="U15811" s="9"/>
    </row>
    <row r="15812" spans="3:21">
      <c r="C15812" s="9"/>
      <c r="F15812" s="9"/>
      <c r="G15812" s="9"/>
      <c r="I15812" s="9"/>
      <c r="L15812" s="9"/>
      <c r="O15812" s="9"/>
      <c r="P15812" s="9"/>
      <c r="R15812" s="9"/>
      <c r="U15812" s="9"/>
    </row>
    <row r="15813" spans="3:21">
      <c r="C15813" s="9"/>
      <c r="F15813" s="9"/>
      <c r="G15813" s="9"/>
      <c r="I15813" s="9"/>
      <c r="L15813" s="9"/>
      <c r="O15813" s="9"/>
      <c r="P15813" s="9"/>
      <c r="R15813" s="9"/>
      <c r="U15813" s="9"/>
    </row>
    <row r="15814" spans="3:21">
      <c r="C15814" s="9"/>
      <c r="F15814" s="9"/>
      <c r="G15814" s="9"/>
      <c r="I15814" s="9"/>
      <c r="L15814" s="9"/>
      <c r="O15814" s="9"/>
      <c r="P15814" s="9"/>
      <c r="R15814" s="9"/>
      <c r="U15814" s="9"/>
    </row>
    <row r="15815" spans="3:21">
      <c r="C15815" s="9"/>
      <c r="F15815" s="9"/>
      <c r="G15815" s="9"/>
      <c r="I15815" s="9"/>
      <c r="L15815" s="9"/>
      <c r="O15815" s="9"/>
      <c r="P15815" s="9"/>
      <c r="R15815" s="9"/>
      <c r="U15815" s="9"/>
    </row>
    <row r="15816" spans="3:21">
      <c r="C15816" s="9"/>
      <c r="F15816" s="9"/>
      <c r="G15816" s="9"/>
      <c r="I15816" s="9"/>
      <c r="L15816" s="9"/>
      <c r="O15816" s="9"/>
      <c r="P15816" s="9"/>
      <c r="R15816" s="9"/>
      <c r="U15816" s="9"/>
    </row>
    <row r="15817" spans="3:21">
      <c r="C15817" s="9"/>
      <c r="F15817" s="9"/>
      <c r="G15817" s="9"/>
      <c r="I15817" s="9"/>
      <c r="L15817" s="9"/>
      <c r="O15817" s="9"/>
      <c r="P15817" s="9"/>
      <c r="R15817" s="9"/>
      <c r="U15817" s="9"/>
    </row>
    <row r="15818" spans="3:21">
      <c r="C15818" s="9"/>
      <c r="F15818" s="9"/>
      <c r="G15818" s="9"/>
      <c r="I15818" s="9"/>
      <c r="L15818" s="9"/>
      <c r="O15818" s="9"/>
      <c r="P15818" s="9"/>
      <c r="R15818" s="9"/>
      <c r="U15818" s="9"/>
    </row>
    <row r="15819" spans="3:21">
      <c r="C15819" s="9"/>
      <c r="F15819" s="9"/>
      <c r="G15819" s="9"/>
      <c r="I15819" s="9"/>
      <c r="L15819" s="9"/>
      <c r="O15819" s="9"/>
      <c r="P15819" s="9"/>
      <c r="R15819" s="9"/>
      <c r="U15819" s="9"/>
    </row>
    <row r="15820" spans="3:21">
      <c r="C15820" s="9"/>
      <c r="F15820" s="9"/>
      <c r="G15820" s="9"/>
      <c r="I15820" s="9"/>
      <c r="L15820" s="9"/>
      <c r="O15820" s="9"/>
      <c r="P15820" s="9"/>
      <c r="R15820" s="9"/>
      <c r="U15820" s="9"/>
    </row>
    <row r="15821" spans="3:21">
      <c r="C15821" s="9"/>
      <c r="F15821" s="9"/>
      <c r="G15821" s="9"/>
      <c r="I15821" s="9"/>
      <c r="L15821" s="9"/>
      <c r="O15821" s="9"/>
      <c r="P15821" s="9"/>
      <c r="R15821" s="9"/>
      <c r="U15821" s="9"/>
    </row>
    <row r="15822" spans="3:21">
      <c r="C15822" s="9"/>
      <c r="F15822" s="9"/>
      <c r="G15822" s="9"/>
      <c r="I15822" s="9"/>
      <c r="L15822" s="9"/>
      <c r="O15822" s="9"/>
      <c r="P15822" s="9"/>
      <c r="R15822" s="9"/>
      <c r="U15822" s="9"/>
    </row>
    <row r="15823" spans="3:21">
      <c r="C15823" s="9"/>
      <c r="F15823" s="9"/>
      <c r="G15823" s="9"/>
      <c r="I15823" s="9"/>
      <c r="L15823" s="9"/>
      <c r="O15823" s="9"/>
      <c r="P15823" s="9"/>
      <c r="R15823" s="9"/>
      <c r="U15823" s="9"/>
    </row>
    <row r="15824" spans="3:21">
      <c r="C15824" s="9"/>
      <c r="F15824" s="9"/>
      <c r="G15824" s="9"/>
      <c r="I15824" s="9"/>
      <c r="L15824" s="9"/>
      <c r="O15824" s="9"/>
      <c r="P15824" s="9"/>
      <c r="R15824" s="9"/>
      <c r="U15824" s="9"/>
    </row>
    <row r="15825" spans="3:21">
      <c r="C15825" s="9"/>
      <c r="F15825" s="9"/>
      <c r="G15825" s="9"/>
      <c r="I15825" s="9"/>
      <c r="L15825" s="9"/>
      <c r="O15825" s="9"/>
      <c r="P15825" s="9"/>
      <c r="R15825" s="9"/>
      <c r="U15825" s="9"/>
    </row>
    <row r="15826" spans="3:21">
      <c r="C15826" s="9"/>
      <c r="F15826" s="9"/>
      <c r="G15826" s="9"/>
      <c r="I15826" s="9"/>
      <c r="L15826" s="9"/>
      <c r="O15826" s="9"/>
      <c r="P15826" s="9"/>
      <c r="R15826" s="9"/>
      <c r="U15826" s="9"/>
    </row>
    <row r="15827" spans="3:21">
      <c r="C15827" s="9"/>
      <c r="F15827" s="9"/>
      <c r="G15827" s="9"/>
      <c r="I15827" s="9"/>
      <c r="L15827" s="9"/>
      <c r="O15827" s="9"/>
      <c r="P15827" s="9"/>
      <c r="R15827" s="9"/>
      <c r="U15827" s="9"/>
    </row>
    <row r="15828" spans="3:21">
      <c r="C15828" s="9"/>
      <c r="F15828" s="9"/>
      <c r="G15828" s="9"/>
      <c r="I15828" s="9"/>
      <c r="L15828" s="9"/>
      <c r="O15828" s="9"/>
      <c r="P15828" s="9"/>
      <c r="R15828" s="9"/>
      <c r="U15828" s="9"/>
    </row>
    <row r="15829" spans="3:21">
      <c r="C15829" s="9"/>
      <c r="F15829" s="9"/>
      <c r="G15829" s="9"/>
      <c r="I15829" s="9"/>
      <c r="L15829" s="9"/>
      <c r="O15829" s="9"/>
      <c r="P15829" s="9"/>
      <c r="R15829" s="9"/>
      <c r="U15829" s="9"/>
    </row>
    <row r="15830" spans="3:21">
      <c r="C15830" s="9"/>
      <c r="F15830" s="9"/>
      <c r="G15830" s="9"/>
      <c r="I15830" s="9"/>
      <c r="L15830" s="9"/>
      <c r="O15830" s="9"/>
      <c r="P15830" s="9"/>
      <c r="R15830" s="9"/>
      <c r="U15830" s="9"/>
    </row>
    <row r="15831" spans="3:21">
      <c r="C15831" s="9"/>
      <c r="F15831" s="9"/>
      <c r="G15831" s="9"/>
      <c r="I15831" s="9"/>
      <c r="L15831" s="9"/>
      <c r="O15831" s="9"/>
      <c r="P15831" s="9"/>
      <c r="R15831" s="9"/>
      <c r="U15831" s="9"/>
    </row>
    <row r="15832" spans="3:21">
      <c r="C15832" s="9"/>
      <c r="F15832" s="9"/>
      <c r="G15832" s="9"/>
      <c r="I15832" s="9"/>
      <c r="L15832" s="9"/>
      <c r="O15832" s="9"/>
      <c r="P15832" s="9"/>
      <c r="R15832" s="9"/>
      <c r="U15832" s="9"/>
    </row>
    <row r="15833" spans="3:21">
      <c r="C15833" s="9"/>
      <c r="F15833" s="9"/>
      <c r="G15833" s="9"/>
      <c r="I15833" s="9"/>
      <c r="L15833" s="9"/>
      <c r="O15833" s="9"/>
      <c r="P15833" s="9"/>
      <c r="R15833" s="9"/>
      <c r="U15833" s="9"/>
    </row>
    <row r="15834" spans="3:21">
      <c r="C15834" s="9"/>
      <c r="F15834" s="9"/>
      <c r="G15834" s="9"/>
      <c r="I15834" s="9"/>
      <c r="L15834" s="9"/>
      <c r="O15834" s="9"/>
      <c r="P15834" s="9"/>
      <c r="R15834" s="9"/>
      <c r="U15834" s="9"/>
    </row>
    <row r="15835" spans="3:21">
      <c r="C15835" s="9"/>
      <c r="F15835" s="9"/>
      <c r="G15835" s="9"/>
      <c r="I15835" s="9"/>
      <c r="L15835" s="9"/>
      <c r="O15835" s="9"/>
      <c r="P15835" s="9"/>
      <c r="R15835" s="9"/>
      <c r="U15835" s="9"/>
    </row>
    <row r="15836" spans="3:21">
      <c r="C15836" s="9"/>
      <c r="F15836" s="9"/>
      <c r="G15836" s="9"/>
      <c r="I15836" s="9"/>
      <c r="L15836" s="9"/>
      <c r="O15836" s="9"/>
      <c r="P15836" s="9"/>
      <c r="R15836" s="9"/>
      <c r="U15836" s="9"/>
    </row>
    <row r="15837" spans="3:21">
      <c r="C15837" s="9"/>
      <c r="F15837" s="9"/>
      <c r="G15837" s="9"/>
      <c r="I15837" s="9"/>
      <c r="L15837" s="9"/>
      <c r="O15837" s="9"/>
      <c r="P15837" s="9"/>
      <c r="R15837" s="9"/>
      <c r="U15837" s="9"/>
    </row>
    <row r="15838" spans="3:21">
      <c r="C15838" s="9"/>
      <c r="F15838" s="9"/>
      <c r="G15838" s="9"/>
      <c r="I15838" s="9"/>
      <c r="L15838" s="9"/>
      <c r="O15838" s="9"/>
      <c r="P15838" s="9"/>
      <c r="R15838" s="9"/>
      <c r="U15838" s="9"/>
    </row>
    <row r="15839" spans="3:21">
      <c r="C15839" s="9"/>
      <c r="F15839" s="9"/>
      <c r="G15839" s="9"/>
      <c r="I15839" s="9"/>
      <c r="L15839" s="9"/>
      <c r="O15839" s="9"/>
      <c r="P15839" s="9"/>
      <c r="R15839" s="9"/>
      <c r="U15839" s="9"/>
    </row>
    <row r="15840" spans="3:21">
      <c r="C15840" s="9"/>
      <c r="F15840" s="9"/>
      <c r="G15840" s="9"/>
      <c r="I15840" s="9"/>
      <c r="L15840" s="9"/>
      <c r="O15840" s="9"/>
      <c r="P15840" s="9"/>
      <c r="R15840" s="9"/>
      <c r="U15840" s="9"/>
    </row>
    <row r="15841" spans="3:21">
      <c r="C15841" s="9"/>
      <c r="F15841" s="9"/>
      <c r="G15841" s="9"/>
      <c r="I15841" s="9"/>
      <c r="L15841" s="9"/>
      <c r="O15841" s="9"/>
      <c r="P15841" s="9"/>
      <c r="R15841" s="9"/>
      <c r="U15841" s="9"/>
    </row>
    <row r="15842" spans="3:21">
      <c r="C15842" s="9"/>
      <c r="F15842" s="9"/>
      <c r="G15842" s="9"/>
      <c r="I15842" s="9"/>
      <c r="L15842" s="9"/>
      <c r="O15842" s="9"/>
      <c r="P15842" s="9"/>
      <c r="R15842" s="9"/>
      <c r="U15842" s="9"/>
    </row>
    <row r="15843" spans="3:21">
      <c r="C15843" s="9"/>
      <c r="F15843" s="9"/>
      <c r="G15843" s="9"/>
      <c r="I15843" s="9"/>
      <c r="L15843" s="9"/>
      <c r="O15843" s="9"/>
      <c r="P15843" s="9"/>
      <c r="R15843" s="9"/>
      <c r="U15843" s="9"/>
    </row>
    <row r="15844" spans="3:21">
      <c r="C15844" s="9"/>
      <c r="F15844" s="9"/>
      <c r="G15844" s="9"/>
      <c r="I15844" s="9"/>
      <c r="L15844" s="9"/>
      <c r="O15844" s="9"/>
      <c r="P15844" s="9"/>
      <c r="R15844" s="9"/>
      <c r="U15844" s="9"/>
    </row>
    <row r="15845" spans="3:21">
      <c r="C15845" s="9"/>
      <c r="F15845" s="9"/>
      <c r="G15845" s="9"/>
      <c r="I15845" s="9"/>
      <c r="L15845" s="9"/>
      <c r="O15845" s="9"/>
      <c r="P15845" s="9"/>
      <c r="R15845" s="9"/>
      <c r="U15845" s="9"/>
    </row>
    <row r="15846" spans="3:21">
      <c r="C15846" s="9"/>
      <c r="F15846" s="9"/>
      <c r="G15846" s="9"/>
      <c r="I15846" s="9"/>
      <c r="L15846" s="9"/>
      <c r="O15846" s="9"/>
      <c r="P15846" s="9"/>
      <c r="R15846" s="9"/>
      <c r="U15846" s="9"/>
    </row>
    <row r="15847" spans="3:21">
      <c r="C15847" s="9"/>
      <c r="F15847" s="9"/>
      <c r="G15847" s="9"/>
      <c r="I15847" s="9"/>
      <c r="L15847" s="9"/>
      <c r="O15847" s="9"/>
      <c r="P15847" s="9"/>
      <c r="R15847" s="9"/>
      <c r="U15847" s="9"/>
    </row>
    <row r="15848" spans="3:21">
      <c r="C15848" s="9"/>
      <c r="F15848" s="9"/>
      <c r="G15848" s="9"/>
      <c r="I15848" s="9"/>
      <c r="L15848" s="9"/>
      <c r="O15848" s="9"/>
      <c r="P15848" s="9"/>
      <c r="R15848" s="9"/>
      <c r="U15848" s="9"/>
    </row>
    <row r="15849" spans="3:21">
      <c r="C15849" s="9"/>
      <c r="F15849" s="9"/>
      <c r="G15849" s="9"/>
      <c r="I15849" s="9"/>
      <c r="L15849" s="9"/>
      <c r="O15849" s="9"/>
      <c r="P15849" s="9"/>
      <c r="R15849" s="9"/>
      <c r="U15849" s="9"/>
    </row>
    <row r="15850" spans="3:21">
      <c r="C15850" s="9"/>
      <c r="F15850" s="9"/>
      <c r="G15850" s="9"/>
      <c r="I15850" s="9"/>
      <c r="L15850" s="9"/>
      <c r="O15850" s="9"/>
      <c r="P15850" s="9"/>
      <c r="R15850" s="9"/>
      <c r="U15850" s="9"/>
    </row>
    <row r="15851" spans="3:21">
      <c r="C15851" s="9"/>
      <c r="F15851" s="9"/>
      <c r="G15851" s="9"/>
      <c r="I15851" s="9"/>
      <c r="L15851" s="9"/>
      <c r="O15851" s="9"/>
      <c r="P15851" s="9"/>
      <c r="R15851" s="9"/>
      <c r="U15851" s="9"/>
    </row>
    <row r="15852" spans="3:21">
      <c r="C15852" s="9"/>
      <c r="F15852" s="9"/>
      <c r="G15852" s="9"/>
      <c r="I15852" s="9"/>
      <c r="L15852" s="9"/>
      <c r="O15852" s="9"/>
      <c r="P15852" s="9"/>
      <c r="R15852" s="9"/>
      <c r="U15852" s="9"/>
    </row>
    <row r="15853" spans="3:21">
      <c r="C15853" s="9"/>
      <c r="F15853" s="9"/>
      <c r="G15853" s="9"/>
      <c r="I15853" s="9"/>
      <c r="L15853" s="9"/>
      <c r="O15853" s="9"/>
      <c r="P15853" s="9"/>
      <c r="R15853" s="9"/>
      <c r="U15853" s="9"/>
    </row>
    <row r="15854" spans="3:21">
      <c r="C15854" s="9"/>
      <c r="F15854" s="9"/>
      <c r="G15854" s="9"/>
      <c r="I15854" s="9"/>
      <c r="L15854" s="9"/>
      <c r="O15854" s="9"/>
      <c r="P15854" s="9"/>
      <c r="R15854" s="9"/>
      <c r="U15854" s="9"/>
    </row>
    <row r="15855" spans="3:21">
      <c r="C15855" s="9"/>
      <c r="F15855" s="9"/>
      <c r="G15855" s="9"/>
      <c r="I15855" s="9"/>
      <c r="L15855" s="9"/>
      <c r="O15855" s="9"/>
      <c r="P15855" s="9"/>
      <c r="R15855" s="9"/>
      <c r="U15855" s="9"/>
    </row>
    <row r="15856" spans="3:21">
      <c r="C15856" s="9"/>
      <c r="F15856" s="9"/>
      <c r="G15856" s="9"/>
      <c r="I15856" s="9"/>
      <c r="L15856" s="9"/>
      <c r="O15856" s="9"/>
      <c r="P15856" s="9"/>
      <c r="R15856" s="9"/>
      <c r="U15856" s="9"/>
    </row>
    <row r="15857" spans="3:21">
      <c r="C15857" s="9"/>
      <c r="F15857" s="9"/>
      <c r="G15857" s="9"/>
      <c r="I15857" s="9"/>
      <c r="L15857" s="9"/>
      <c r="O15857" s="9"/>
      <c r="P15857" s="9"/>
      <c r="R15857" s="9"/>
      <c r="U15857" s="9"/>
    </row>
    <row r="15858" spans="3:21">
      <c r="C15858" s="9"/>
      <c r="F15858" s="9"/>
      <c r="G15858" s="9"/>
      <c r="I15858" s="9"/>
      <c r="L15858" s="9"/>
      <c r="O15858" s="9"/>
      <c r="P15858" s="9"/>
      <c r="R15858" s="9"/>
      <c r="U15858" s="9"/>
    </row>
    <row r="15859" spans="3:21">
      <c r="C15859" s="9"/>
      <c r="F15859" s="9"/>
      <c r="G15859" s="9"/>
      <c r="I15859" s="9"/>
      <c r="L15859" s="9"/>
      <c r="O15859" s="9"/>
      <c r="P15859" s="9"/>
      <c r="R15859" s="9"/>
      <c r="U15859" s="9"/>
    </row>
    <row r="15860" spans="3:21">
      <c r="C15860" s="9"/>
      <c r="F15860" s="9"/>
      <c r="G15860" s="9"/>
      <c r="I15860" s="9"/>
      <c r="L15860" s="9"/>
      <c r="O15860" s="9"/>
      <c r="P15860" s="9"/>
      <c r="R15860" s="9"/>
      <c r="U15860" s="9"/>
    </row>
    <row r="15861" spans="3:21">
      <c r="C15861" s="9"/>
      <c r="F15861" s="9"/>
      <c r="G15861" s="9"/>
      <c r="I15861" s="9"/>
      <c r="L15861" s="9"/>
      <c r="O15861" s="9"/>
      <c r="P15861" s="9"/>
      <c r="R15861" s="9"/>
      <c r="U15861" s="9"/>
    </row>
    <row r="15862" spans="3:21">
      <c r="C15862" s="9"/>
      <c r="F15862" s="9"/>
      <c r="G15862" s="9"/>
      <c r="I15862" s="9"/>
      <c r="L15862" s="9"/>
      <c r="O15862" s="9"/>
      <c r="P15862" s="9"/>
      <c r="R15862" s="9"/>
      <c r="U15862" s="9"/>
    </row>
    <row r="15863" spans="3:21">
      <c r="C15863" s="9"/>
      <c r="F15863" s="9"/>
      <c r="G15863" s="9"/>
      <c r="I15863" s="9"/>
      <c r="L15863" s="9"/>
      <c r="O15863" s="9"/>
      <c r="P15863" s="9"/>
      <c r="R15863" s="9"/>
      <c r="U15863" s="9"/>
    </row>
    <row r="15864" spans="3:21">
      <c r="C15864" s="9"/>
      <c r="F15864" s="9"/>
      <c r="G15864" s="9"/>
      <c r="I15864" s="9"/>
      <c r="L15864" s="9"/>
      <c r="O15864" s="9"/>
      <c r="P15864" s="9"/>
      <c r="R15864" s="9"/>
      <c r="U15864" s="9"/>
    </row>
    <row r="15865" spans="3:21">
      <c r="C15865" s="9"/>
      <c r="F15865" s="9"/>
      <c r="G15865" s="9"/>
      <c r="I15865" s="9"/>
      <c r="L15865" s="9"/>
      <c r="O15865" s="9"/>
      <c r="P15865" s="9"/>
      <c r="R15865" s="9"/>
      <c r="U15865" s="9"/>
    </row>
    <row r="15866" spans="3:21">
      <c r="C15866" s="9"/>
      <c r="F15866" s="9"/>
      <c r="G15866" s="9"/>
      <c r="I15866" s="9"/>
      <c r="L15866" s="9"/>
      <c r="O15866" s="9"/>
      <c r="P15866" s="9"/>
      <c r="R15866" s="9"/>
      <c r="U15866" s="9"/>
    </row>
    <row r="15867" spans="3:21">
      <c r="C15867" s="9"/>
      <c r="F15867" s="9"/>
      <c r="G15867" s="9"/>
      <c r="I15867" s="9"/>
      <c r="L15867" s="9"/>
      <c r="O15867" s="9"/>
      <c r="P15867" s="9"/>
      <c r="R15867" s="9"/>
      <c r="U15867" s="9"/>
    </row>
    <row r="15868" spans="3:21">
      <c r="C15868" s="9"/>
      <c r="F15868" s="9"/>
      <c r="G15868" s="9"/>
      <c r="I15868" s="9"/>
      <c r="L15868" s="9"/>
      <c r="O15868" s="9"/>
      <c r="P15868" s="9"/>
      <c r="R15868" s="9"/>
      <c r="U15868" s="9"/>
    </row>
    <row r="15869" spans="3:21">
      <c r="C15869" s="9"/>
      <c r="F15869" s="9"/>
      <c r="G15869" s="9"/>
      <c r="I15869" s="9"/>
      <c r="L15869" s="9"/>
      <c r="O15869" s="9"/>
      <c r="P15869" s="9"/>
      <c r="R15869" s="9"/>
      <c r="U15869" s="9"/>
    </row>
    <row r="15870" spans="3:21">
      <c r="C15870" s="9"/>
      <c r="F15870" s="9"/>
      <c r="G15870" s="9"/>
      <c r="I15870" s="9"/>
      <c r="L15870" s="9"/>
      <c r="O15870" s="9"/>
      <c r="P15870" s="9"/>
      <c r="R15870" s="9"/>
      <c r="U15870" s="9"/>
    </row>
    <row r="15871" spans="3:21">
      <c r="C15871" s="9"/>
      <c r="F15871" s="9"/>
      <c r="G15871" s="9"/>
      <c r="I15871" s="9"/>
      <c r="L15871" s="9"/>
      <c r="O15871" s="9"/>
      <c r="P15871" s="9"/>
      <c r="R15871" s="9"/>
      <c r="U15871" s="9"/>
    </row>
    <row r="15872" spans="3:21">
      <c r="C15872" s="9"/>
      <c r="F15872" s="9"/>
      <c r="G15872" s="9"/>
      <c r="I15872" s="9"/>
      <c r="L15872" s="9"/>
      <c r="O15872" s="9"/>
      <c r="P15872" s="9"/>
      <c r="R15872" s="9"/>
      <c r="U15872" s="9"/>
    </row>
    <row r="15873" spans="3:21">
      <c r="C15873" s="9"/>
      <c r="F15873" s="9"/>
      <c r="G15873" s="9"/>
      <c r="I15873" s="9"/>
      <c r="L15873" s="9"/>
      <c r="O15873" s="9"/>
      <c r="P15873" s="9"/>
      <c r="R15873" s="9"/>
      <c r="U15873" s="9"/>
    </row>
    <row r="15874" spans="3:21">
      <c r="C15874" s="9"/>
      <c r="F15874" s="9"/>
      <c r="G15874" s="9"/>
      <c r="I15874" s="9"/>
      <c r="L15874" s="9"/>
      <c r="O15874" s="9"/>
      <c r="P15874" s="9"/>
      <c r="R15874" s="9"/>
      <c r="U15874" s="9"/>
    </row>
    <row r="15875" spans="3:21">
      <c r="C15875" s="9"/>
      <c r="F15875" s="9"/>
      <c r="G15875" s="9"/>
      <c r="I15875" s="9"/>
      <c r="L15875" s="9"/>
      <c r="O15875" s="9"/>
      <c r="P15875" s="9"/>
      <c r="R15875" s="9"/>
      <c r="U15875" s="9"/>
    </row>
    <row r="15876" spans="3:21">
      <c r="C15876" s="9"/>
      <c r="F15876" s="9"/>
      <c r="G15876" s="9"/>
      <c r="I15876" s="9"/>
      <c r="L15876" s="9"/>
      <c r="O15876" s="9"/>
      <c r="P15876" s="9"/>
      <c r="R15876" s="9"/>
      <c r="U15876" s="9"/>
    </row>
    <row r="15877" spans="3:21">
      <c r="C15877" s="9"/>
      <c r="F15877" s="9"/>
      <c r="G15877" s="9"/>
      <c r="I15877" s="9"/>
      <c r="L15877" s="9"/>
      <c r="O15877" s="9"/>
      <c r="P15877" s="9"/>
      <c r="R15877" s="9"/>
      <c r="U15877" s="9"/>
    </row>
    <row r="15878" spans="3:21">
      <c r="C15878" s="9"/>
      <c r="F15878" s="9"/>
      <c r="G15878" s="9"/>
      <c r="I15878" s="9"/>
      <c r="L15878" s="9"/>
      <c r="O15878" s="9"/>
      <c r="P15878" s="9"/>
      <c r="R15878" s="9"/>
      <c r="U15878" s="9"/>
    </row>
    <row r="15879" spans="3:21">
      <c r="C15879" s="9"/>
      <c r="F15879" s="9"/>
      <c r="G15879" s="9"/>
      <c r="I15879" s="9"/>
      <c r="L15879" s="9"/>
      <c r="O15879" s="9"/>
      <c r="P15879" s="9"/>
      <c r="R15879" s="9"/>
      <c r="U15879" s="9"/>
    </row>
    <row r="15880" spans="3:21">
      <c r="C15880" s="9"/>
      <c r="F15880" s="9"/>
      <c r="G15880" s="9"/>
      <c r="I15880" s="9"/>
      <c r="L15880" s="9"/>
      <c r="O15880" s="9"/>
      <c r="P15880" s="9"/>
      <c r="R15880" s="9"/>
      <c r="U15880" s="9"/>
    </row>
    <row r="15881" spans="3:21">
      <c r="C15881" s="9"/>
      <c r="F15881" s="9"/>
      <c r="G15881" s="9"/>
      <c r="I15881" s="9"/>
      <c r="L15881" s="9"/>
      <c r="O15881" s="9"/>
      <c r="P15881" s="9"/>
      <c r="R15881" s="9"/>
      <c r="U15881" s="9"/>
    </row>
    <row r="15882" spans="3:21">
      <c r="C15882" s="9"/>
      <c r="F15882" s="9"/>
      <c r="G15882" s="9"/>
      <c r="I15882" s="9"/>
      <c r="L15882" s="9"/>
      <c r="O15882" s="9"/>
      <c r="P15882" s="9"/>
      <c r="R15882" s="9"/>
      <c r="U15882" s="9"/>
    </row>
    <row r="15883" spans="3:21">
      <c r="C15883" s="9"/>
      <c r="F15883" s="9"/>
      <c r="G15883" s="9"/>
      <c r="I15883" s="9"/>
      <c r="L15883" s="9"/>
      <c r="O15883" s="9"/>
      <c r="P15883" s="9"/>
      <c r="R15883" s="9"/>
      <c r="U15883" s="9"/>
    </row>
    <row r="15884" spans="3:21">
      <c r="C15884" s="9"/>
      <c r="F15884" s="9"/>
      <c r="G15884" s="9"/>
      <c r="I15884" s="9"/>
      <c r="L15884" s="9"/>
      <c r="O15884" s="9"/>
      <c r="P15884" s="9"/>
      <c r="R15884" s="9"/>
      <c r="U15884" s="9"/>
    </row>
    <row r="15885" spans="3:21">
      <c r="C15885" s="9"/>
      <c r="F15885" s="9"/>
      <c r="G15885" s="9"/>
      <c r="I15885" s="9"/>
      <c r="L15885" s="9"/>
      <c r="O15885" s="9"/>
      <c r="P15885" s="9"/>
      <c r="R15885" s="9"/>
      <c r="U15885" s="9"/>
    </row>
    <row r="15886" spans="3:21">
      <c r="C15886" s="9"/>
      <c r="F15886" s="9"/>
      <c r="G15886" s="9"/>
      <c r="I15886" s="9"/>
      <c r="L15886" s="9"/>
      <c r="O15886" s="9"/>
      <c r="P15886" s="9"/>
      <c r="R15886" s="9"/>
      <c r="U15886" s="9"/>
    </row>
    <row r="15887" spans="3:21">
      <c r="C15887" s="9"/>
      <c r="F15887" s="9"/>
      <c r="G15887" s="9"/>
      <c r="I15887" s="9"/>
      <c r="L15887" s="9"/>
      <c r="O15887" s="9"/>
      <c r="P15887" s="9"/>
      <c r="R15887" s="9"/>
      <c r="U15887" s="9"/>
    </row>
    <row r="15888" spans="3:21">
      <c r="C15888" s="9"/>
      <c r="F15888" s="9"/>
      <c r="G15888" s="9"/>
      <c r="I15888" s="9"/>
      <c r="L15888" s="9"/>
      <c r="O15888" s="9"/>
      <c r="P15888" s="9"/>
      <c r="R15888" s="9"/>
      <c r="U15888" s="9"/>
    </row>
    <row r="15889" spans="3:21">
      <c r="C15889" s="9"/>
      <c r="F15889" s="9"/>
      <c r="G15889" s="9"/>
      <c r="I15889" s="9"/>
      <c r="L15889" s="9"/>
      <c r="O15889" s="9"/>
      <c r="P15889" s="9"/>
      <c r="R15889" s="9"/>
      <c r="U15889" s="9"/>
    </row>
    <row r="15890" spans="3:21">
      <c r="C15890" s="9"/>
      <c r="F15890" s="9"/>
      <c r="G15890" s="9"/>
      <c r="I15890" s="9"/>
      <c r="L15890" s="9"/>
      <c r="O15890" s="9"/>
      <c r="P15890" s="9"/>
      <c r="R15890" s="9"/>
      <c r="U15890" s="9"/>
    </row>
    <row r="15891" spans="3:21">
      <c r="C15891" s="9"/>
      <c r="F15891" s="9"/>
      <c r="G15891" s="9"/>
      <c r="I15891" s="9"/>
      <c r="L15891" s="9"/>
      <c r="O15891" s="9"/>
      <c r="P15891" s="9"/>
      <c r="R15891" s="9"/>
      <c r="U15891" s="9"/>
    </row>
    <row r="15892" spans="3:21">
      <c r="C15892" s="9"/>
      <c r="F15892" s="9"/>
      <c r="G15892" s="9"/>
      <c r="I15892" s="9"/>
      <c r="L15892" s="9"/>
      <c r="O15892" s="9"/>
      <c r="P15892" s="9"/>
      <c r="R15892" s="9"/>
      <c r="U15892" s="9"/>
    </row>
    <row r="15893" spans="3:21">
      <c r="C15893" s="9"/>
      <c r="F15893" s="9"/>
      <c r="G15893" s="9"/>
      <c r="I15893" s="9"/>
      <c r="L15893" s="9"/>
      <c r="O15893" s="9"/>
      <c r="P15893" s="9"/>
      <c r="R15893" s="9"/>
      <c r="U15893" s="9"/>
    </row>
    <row r="15894" spans="3:21">
      <c r="C15894" s="9"/>
      <c r="F15894" s="9"/>
      <c r="G15894" s="9"/>
      <c r="I15894" s="9"/>
      <c r="L15894" s="9"/>
      <c r="O15894" s="9"/>
      <c r="P15894" s="9"/>
      <c r="R15894" s="9"/>
      <c r="U15894" s="9"/>
    </row>
    <row r="15895" spans="3:21">
      <c r="C15895" s="9"/>
      <c r="F15895" s="9"/>
      <c r="G15895" s="9"/>
      <c r="I15895" s="9"/>
      <c r="L15895" s="9"/>
      <c r="O15895" s="9"/>
      <c r="P15895" s="9"/>
      <c r="R15895" s="9"/>
      <c r="U15895" s="9"/>
    </row>
    <row r="15896" spans="3:21">
      <c r="C15896" s="9"/>
      <c r="F15896" s="9"/>
      <c r="G15896" s="9"/>
      <c r="I15896" s="9"/>
      <c r="L15896" s="9"/>
      <c r="O15896" s="9"/>
      <c r="P15896" s="9"/>
      <c r="R15896" s="9"/>
      <c r="U15896" s="9"/>
    </row>
    <row r="15897" spans="3:21">
      <c r="C15897" s="9"/>
      <c r="F15897" s="9"/>
      <c r="G15897" s="9"/>
      <c r="I15897" s="9"/>
      <c r="L15897" s="9"/>
      <c r="O15897" s="9"/>
      <c r="P15897" s="9"/>
      <c r="R15897" s="9"/>
      <c r="U15897" s="9"/>
    </row>
    <row r="15898" spans="3:21">
      <c r="C15898" s="9"/>
      <c r="F15898" s="9"/>
      <c r="G15898" s="9"/>
      <c r="I15898" s="9"/>
      <c r="L15898" s="9"/>
      <c r="O15898" s="9"/>
      <c r="P15898" s="9"/>
      <c r="R15898" s="9"/>
      <c r="U15898" s="9"/>
    </row>
    <row r="15899" spans="3:21">
      <c r="C15899" s="9"/>
      <c r="F15899" s="9"/>
      <c r="G15899" s="9"/>
      <c r="I15899" s="9"/>
      <c r="L15899" s="9"/>
      <c r="O15899" s="9"/>
      <c r="P15899" s="9"/>
      <c r="R15899" s="9"/>
      <c r="U15899" s="9"/>
    </row>
    <row r="15900" spans="3:21">
      <c r="C15900" s="9"/>
      <c r="F15900" s="9"/>
      <c r="G15900" s="9"/>
      <c r="I15900" s="9"/>
      <c r="L15900" s="9"/>
      <c r="O15900" s="9"/>
      <c r="P15900" s="9"/>
      <c r="R15900" s="9"/>
      <c r="U15900" s="9"/>
    </row>
    <row r="15901" spans="3:21">
      <c r="C15901" s="9"/>
      <c r="F15901" s="9"/>
      <c r="G15901" s="9"/>
      <c r="I15901" s="9"/>
      <c r="L15901" s="9"/>
      <c r="O15901" s="9"/>
      <c r="P15901" s="9"/>
      <c r="R15901" s="9"/>
      <c r="U15901" s="9"/>
    </row>
    <row r="15902" spans="3:21">
      <c r="C15902" s="9"/>
      <c r="F15902" s="9"/>
      <c r="G15902" s="9"/>
      <c r="I15902" s="9"/>
      <c r="L15902" s="9"/>
      <c r="O15902" s="9"/>
      <c r="P15902" s="9"/>
      <c r="R15902" s="9"/>
      <c r="U15902" s="9"/>
    </row>
    <row r="15903" spans="3:21">
      <c r="C15903" s="9"/>
      <c r="F15903" s="9"/>
      <c r="G15903" s="9"/>
      <c r="I15903" s="9"/>
      <c r="L15903" s="9"/>
      <c r="O15903" s="9"/>
      <c r="P15903" s="9"/>
      <c r="R15903" s="9"/>
      <c r="U15903" s="9"/>
    </row>
    <row r="15904" spans="3:21">
      <c r="C15904" s="9"/>
      <c r="F15904" s="9"/>
      <c r="G15904" s="9"/>
      <c r="I15904" s="9"/>
      <c r="L15904" s="9"/>
      <c r="O15904" s="9"/>
      <c r="P15904" s="9"/>
      <c r="R15904" s="9"/>
      <c r="U15904" s="9"/>
    </row>
    <row r="15905" spans="3:21">
      <c r="C15905" s="9"/>
      <c r="F15905" s="9"/>
      <c r="G15905" s="9"/>
      <c r="I15905" s="9"/>
      <c r="L15905" s="9"/>
      <c r="O15905" s="9"/>
      <c r="P15905" s="9"/>
      <c r="R15905" s="9"/>
      <c r="U15905" s="9"/>
    </row>
    <row r="15906" spans="3:21">
      <c r="C15906" s="9"/>
      <c r="F15906" s="9"/>
      <c r="G15906" s="9"/>
      <c r="I15906" s="9"/>
      <c r="L15906" s="9"/>
      <c r="O15906" s="9"/>
      <c r="P15906" s="9"/>
      <c r="R15906" s="9"/>
      <c r="U15906" s="9"/>
    </row>
    <row r="15907" spans="3:21">
      <c r="C15907" s="9"/>
      <c r="F15907" s="9"/>
      <c r="G15907" s="9"/>
      <c r="I15907" s="9"/>
      <c r="L15907" s="9"/>
      <c r="O15907" s="9"/>
      <c r="P15907" s="9"/>
      <c r="R15907" s="9"/>
      <c r="U15907" s="9"/>
    </row>
    <row r="15908" spans="3:21">
      <c r="C15908" s="9"/>
      <c r="F15908" s="9"/>
      <c r="G15908" s="9"/>
      <c r="I15908" s="9"/>
      <c r="L15908" s="9"/>
      <c r="O15908" s="9"/>
      <c r="P15908" s="9"/>
      <c r="R15908" s="9"/>
      <c r="U15908" s="9"/>
    </row>
    <row r="15909" spans="3:21">
      <c r="C15909" s="9"/>
      <c r="F15909" s="9"/>
      <c r="G15909" s="9"/>
      <c r="I15909" s="9"/>
      <c r="L15909" s="9"/>
      <c r="O15909" s="9"/>
      <c r="P15909" s="9"/>
      <c r="R15909" s="9"/>
      <c r="U15909" s="9"/>
    </row>
    <row r="15910" spans="3:21">
      <c r="C15910" s="9"/>
      <c r="F15910" s="9"/>
      <c r="G15910" s="9"/>
      <c r="I15910" s="9"/>
      <c r="L15910" s="9"/>
      <c r="O15910" s="9"/>
      <c r="P15910" s="9"/>
      <c r="R15910" s="9"/>
      <c r="U15910" s="9"/>
    </row>
    <row r="15911" spans="3:21">
      <c r="C15911" s="9"/>
      <c r="F15911" s="9"/>
      <c r="G15911" s="9"/>
      <c r="I15911" s="9"/>
      <c r="L15911" s="9"/>
      <c r="O15911" s="9"/>
      <c r="P15911" s="9"/>
      <c r="R15911" s="9"/>
      <c r="U15911" s="9"/>
    </row>
    <row r="15912" spans="3:21">
      <c r="C15912" s="9"/>
      <c r="F15912" s="9"/>
      <c r="G15912" s="9"/>
      <c r="I15912" s="9"/>
      <c r="L15912" s="9"/>
      <c r="O15912" s="9"/>
      <c r="P15912" s="9"/>
      <c r="R15912" s="9"/>
      <c r="U15912" s="9"/>
    </row>
    <row r="15913" spans="3:21">
      <c r="C15913" s="9"/>
      <c r="F15913" s="9"/>
      <c r="G15913" s="9"/>
      <c r="I15913" s="9"/>
      <c r="L15913" s="9"/>
      <c r="O15913" s="9"/>
      <c r="P15913" s="9"/>
      <c r="R15913" s="9"/>
      <c r="U15913" s="9"/>
    </row>
    <row r="15914" spans="3:21">
      <c r="C15914" s="9"/>
      <c r="F15914" s="9"/>
      <c r="G15914" s="9"/>
      <c r="I15914" s="9"/>
      <c r="L15914" s="9"/>
      <c r="O15914" s="9"/>
      <c r="P15914" s="9"/>
      <c r="R15914" s="9"/>
      <c r="U15914" s="9"/>
    </row>
    <row r="15915" spans="3:21">
      <c r="C15915" s="9"/>
      <c r="F15915" s="9"/>
      <c r="G15915" s="9"/>
      <c r="I15915" s="9"/>
      <c r="L15915" s="9"/>
      <c r="O15915" s="9"/>
      <c r="P15915" s="9"/>
      <c r="R15915" s="9"/>
      <c r="U15915" s="9"/>
    </row>
    <row r="15916" spans="3:21">
      <c r="C15916" s="9"/>
      <c r="F15916" s="9"/>
      <c r="G15916" s="9"/>
      <c r="I15916" s="9"/>
      <c r="L15916" s="9"/>
      <c r="O15916" s="9"/>
      <c r="P15916" s="9"/>
      <c r="R15916" s="9"/>
      <c r="U15916" s="9"/>
    </row>
    <row r="15917" spans="3:21">
      <c r="C15917" s="9"/>
      <c r="F15917" s="9"/>
      <c r="G15917" s="9"/>
      <c r="I15917" s="9"/>
      <c r="L15917" s="9"/>
      <c r="O15917" s="9"/>
      <c r="P15917" s="9"/>
      <c r="R15917" s="9"/>
      <c r="U15917" s="9"/>
    </row>
    <row r="15918" spans="3:21">
      <c r="C15918" s="9"/>
      <c r="F15918" s="9"/>
      <c r="G15918" s="9"/>
      <c r="I15918" s="9"/>
      <c r="L15918" s="9"/>
      <c r="O15918" s="9"/>
      <c r="P15918" s="9"/>
      <c r="R15918" s="9"/>
      <c r="U15918" s="9"/>
    </row>
    <row r="15919" spans="3:21">
      <c r="C15919" s="9"/>
      <c r="F15919" s="9"/>
      <c r="G15919" s="9"/>
      <c r="I15919" s="9"/>
      <c r="L15919" s="9"/>
      <c r="O15919" s="9"/>
      <c r="P15919" s="9"/>
      <c r="R15919" s="9"/>
      <c r="U15919" s="9"/>
    </row>
    <row r="15920" spans="3:21">
      <c r="C15920" s="9"/>
      <c r="F15920" s="9"/>
      <c r="G15920" s="9"/>
      <c r="I15920" s="9"/>
      <c r="L15920" s="9"/>
      <c r="O15920" s="9"/>
      <c r="P15920" s="9"/>
      <c r="R15920" s="9"/>
      <c r="U15920" s="9"/>
    </row>
    <row r="15921" spans="3:21">
      <c r="C15921" s="9"/>
      <c r="F15921" s="9"/>
      <c r="G15921" s="9"/>
      <c r="I15921" s="9"/>
      <c r="L15921" s="9"/>
      <c r="O15921" s="9"/>
      <c r="P15921" s="9"/>
      <c r="R15921" s="9"/>
      <c r="U15921" s="9"/>
    </row>
    <row r="15922" spans="3:21">
      <c r="C15922" s="9"/>
      <c r="F15922" s="9"/>
      <c r="G15922" s="9"/>
      <c r="I15922" s="9"/>
      <c r="L15922" s="9"/>
      <c r="O15922" s="9"/>
      <c r="P15922" s="9"/>
      <c r="R15922" s="9"/>
      <c r="U15922" s="9"/>
    </row>
    <row r="15923" spans="3:21">
      <c r="C15923" s="9"/>
      <c r="F15923" s="9"/>
      <c r="G15923" s="9"/>
      <c r="I15923" s="9"/>
      <c r="L15923" s="9"/>
      <c r="O15923" s="9"/>
      <c r="P15923" s="9"/>
      <c r="R15923" s="9"/>
      <c r="U15923" s="9"/>
    </row>
    <row r="15924" spans="3:21">
      <c r="C15924" s="9"/>
      <c r="F15924" s="9"/>
      <c r="G15924" s="9"/>
      <c r="I15924" s="9"/>
      <c r="L15924" s="9"/>
      <c r="O15924" s="9"/>
      <c r="P15924" s="9"/>
      <c r="R15924" s="9"/>
      <c r="U15924" s="9"/>
    </row>
    <row r="15925" spans="3:21">
      <c r="C15925" s="9"/>
      <c r="F15925" s="9"/>
      <c r="G15925" s="9"/>
      <c r="I15925" s="9"/>
      <c r="L15925" s="9"/>
      <c r="O15925" s="9"/>
      <c r="P15925" s="9"/>
      <c r="R15925" s="9"/>
      <c r="U15925" s="9"/>
    </row>
    <row r="15926" spans="3:21">
      <c r="C15926" s="9"/>
      <c r="F15926" s="9"/>
      <c r="G15926" s="9"/>
      <c r="I15926" s="9"/>
      <c r="L15926" s="9"/>
      <c r="O15926" s="9"/>
      <c r="P15926" s="9"/>
      <c r="R15926" s="9"/>
      <c r="U15926" s="9"/>
    </row>
    <row r="15927" spans="3:21">
      <c r="C15927" s="9"/>
      <c r="F15927" s="9"/>
      <c r="G15927" s="9"/>
      <c r="I15927" s="9"/>
      <c r="L15927" s="9"/>
      <c r="O15927" s="9"/>
      <c r="P15927" s="9"/>
      <c r="R15927" s="9"/>
      <c r="U15927" s="9"/>
    </row>
    <row r="15928" spans="3:21">
      <c r="C15928" s="9"/>
      <c r="F15928" s="9"/>
      <c r="G15928" s="9"/>
      <c r="I15928" s="9"/>
      <c r="L15928" s="9"/>
      <c r="O15928" s="9"/>
      <c r="P15928" s="9"/>
      <c r="R15928" s="9"/>
      <c r="U15928" s="9"/>
    </row>
    <row r="15929" spans="3:21">
      <c r="C15929" s="9"/>
      <c r="F15929" s="9"/>
      <c r="G15929" s="9"/>
      <c r="I15929" s="9"/>
      <c r="L15929" s="9"/>
      <c r="O15929" s="9"/>
      <c r="P15929" s="9"/>
      <c r="R15929" s="9"/>
      <c r="U15929" s="9"/>
    </row>
    <row r="15930" spans="3:21">
      <c r="C15930" s="9"/>
      <c r="F15930" s="9"/>
      <c r="G15930" s="9"/>
      <c r="I15930" s="9"/>
      <c r="L15930" s="9"/>
      <c r="O15930" s="9"/>
      <c r="P15930" s="9"/>
      <c r="R15930" s="9"/>
      <c r="U15930" s="9"/>
    </row>
    <row r="15931" spans="3:21">
      <c r="C15931" s="9"/>
      <c r="F15931" s="9"/>
      <c r="G15931" s="9"/>
      <c r="I15931" s="9"/>
      <c r="L15931" s="9"/>
      <c r="O15931" s="9"/>
      <c r="P15931" s="9"/>
      <c r="R15931" s="9"/>
      <c r="U15931" s="9"/>
    </row>
    <row r="15932" spans="3:21">
      <c r="C15932" s="9"/>
      <c r="F15932" s="9"/>
      <c r="G15932" s="9"/>
      <c r="I15932" s="9"/>
      <c r="L15932" s="9"/>
      <c r="O15932" s="9"/>
      <c r="P15932" s="9"/>
      <c r="R15932" s="9"/>
      <c r="U15932" s="9"/>
    </row>
    <row r="15933" spans="3:21">
      <c r="C15933" s="9"/>
      <c r="F15933" s="9"/>
      <c r="G15933" s="9"/>
      <c r="I15933" s="9"/>
      <c r="L15933" s="9"/>
      <c r="O15933" s="9"/>
      <c r="P15933" s="9"/>
      <c r="R15933" s="9"/>
      <c r="U15933" s="9"/>
    </row>
    <row r="15934" spans="3:21">
      <c r="C15934" s="9"/>
      <c r="F15934" s="9"/>
      <c r="G15934" s="9"/>
      <c r="I15934" s="9"/>
      <c r="L15934" s="9"/>
      <c r="O15934" s="9"/>
      <c r="P15934" s="9"/>
      <c r="R15934" s="9"/>
      <c r="U15934" s="9"/>
    </row>
    <row r="15935" spans="3:21">
      <c r="C15935" s="9"/>
      <c r="F15935" s="9"/>
      <c r="G15935" s="9"/>
      <c r="I15935" s="9"/>
      <c r="L15935" s="9"/>
      <c r="O15935" s="9"/>
      <c r="P15935" s="9"/>
      <c r="R15935" s="9"/>
      <c r="U15935" s="9"/>
    </row>
    <row r="15936" spans="3:21">
      <c r="C15936" s="9"/>
      <c r="F15936" s="9"/>
      <c r="G15936" s="9"/>
      <c r="I15936" s="9"/>
      <c r="L15936" s="9"/>
      <c r="O15936" s="9"/>
      <c r="P15936" s="9"/>
      <c r="R15936" s="9"/>
      <c r="U15936" s="9"/>
    </row>
    <row r="15937" spans="3:21">
      <c r="C15937" s="9"/>
      <c r="F15937" s="9"/>
      <c r="G15937" s="9"/>
      <c r="I15937" s="9"/>
      <c r="L15937" s="9"/>
      <c r="O15937" s="9"/>
      <c r="P15937" s="9"/>
      <c r="R15937" s="9"/>
      <c r="U15937" s="9"/>
    </row>
    <row r="15938" spans="3:21">
      <c r="C15938" s="9"/>
      <c r="F15938" s="9"/>
      <c r="G15938" s="9"/>
      <c r="I15938" s="9"/>
      <c r="L15938" s="9"/>
      <c r="O15938" s="9"/>
      <c r="P15938" s="9"/>
      <c r="R15938" s="9"/>
      <c r="U15938" s="9"/>
    </row>
    <row r="15939" spans="3:21">
      <c r="C15939" s="9"/>
      <c r="F15939" s="9"/>
      <c r="G15939" s="9"/>
      <c r="I15939" s="9"/>
      <c r="L15939" s="9"/>
      <c r="O15939" s="9"/>
      <c r="P15939" s="9"/>
      <c r="R15939" s="9"/>
      <c r="U15939" s="9"/>
    </row>
    <row r="15940" spans="3:21">
      <c r="C15940" s="9"/>
      <c r="F15940" s="9"/>
      <c r="G15940" s="9"/>
      <c r="I15940" s="9"/>
      <c r="L15940" s="9"/>
      <c r="O15940" s="9"/>
      <c r="P15940" s="9"/>
      <c r="R15940" s="9"/>
      <c r="U15940" s="9"/>
    </row>
    <row r="15941" spans="3:21">
      <c r="C15941" s="9"/>
      <c r="F15941" s="9"/>
      <c r="G15941" s="9"/>
      <c r="I15941" s="9"/>
      <c r="L15941" s="9"/>
      <c r="O15941" s="9"/>
      <c r="P15941" s="9"/>
      <c r="R15941" s="9"/>
      <c r="U15941" s="9"/>
    </row>
    <row r="15942" spans="3:21">
      <c r="C15942" s="9"/>
      <c r="F15942" s="9"/>
      <c r="G15942" s="9"/>
      <c r="I15942" s="9"/>
      <c r="L15942" s="9"/>
      <c r="O15942" s="9"/>
      <c r="P15942" s="9"/>
      <c r="R15942" s="9"/>
      <c r="U15942" s="9"/>
    </row>
    <row r="15943" spans="3:21">
      <c r="C15943" s="9"/>
      <c r="F15943" s="9"/>
      <c r="G15943" s="9"/>
      <c r="I15943" s="9"/>
      <c r="L15943" s="9"/>
      <c r="O15943" s="9"/>
      <c r="P15943" s="9"/>
      <c r="R15943" s="9"/>
      <c r="U15943" s="9"/>
    </row>
    <row r="15944" spans="3:21">
      <c r="C15944" s="9"/>
      <c r="F15944" s="9"/>
      <c r="G15944" s="9"/>
      <c r="I15944" s="9"/>
      <c r="L15944" s="9"/>
      <c r="O15944" s="9"/>
      <c r="P15944" s="9"/>
      <c r="R15944" s="9"/>
      <c r="U15944" s="9"/>
    </row>
    <row r="15945" spans="3:21">
      <c r="C15945" s="9"/>
      <c r="F15945" s="9"/>
      <c r="G15945" s="9"/>
      <c r="I15945" s="9"/>
      <c r="L15945" s="9"/>
      <c r="O15945" s="9"/>
      <c r="P15945" s="9"/>
      <c r="R15945" s="9"/>
      <c r="U15945" s="9"/>
    </row>
    <row r="15946" spans="3:21">
      <c r="C15946" s="9"/>
      <c r="F15946" s="9"/>
      <c r="G15946" s="9"/>
      <c r="I15946" s="9"/>
      <c r="L15946" s="9"/>
      <c r="O15946" s="9"/>
      <c r="P15946" s="9"/>
      <c r="R15946" s="9"/>
      <c r="U15946" s="9"/>
    </row>
    <row r="15947" spans="3:21">
      <c r="C15947" s="9"/>
      <c r="F15947" s="9"/>
      <c r="G15947" s="9"/>
      <c r="I15947" s="9"/>
      <c r="L15947" s="9"/>
      <c r="O15947" s="9"/>
      <c r="P15947" s="9"/>
      <c r="R15947" s="9"/>
      <c r="U15947" s="9"/>
    </row>
    <row r="15948" spans="3:21">
      <c r="C15948" s="9"/>
      <c r="F15948" s="9"/>
      <c r="G15948" s="9"/>
      <c r="I15948" s="9"/>
      <c r="L15948" s="9"/>
      <c r="O15948" s="9"/>
      <c r="P15948" s="9"/>
      <c r="R15948" s="9"/>
      <c r="U15948" s="9"/>
    </row>
    <row r="15949" spans="3:21">
      <c r="C15949" s="9"/>
      <c r="F15949" s="9"/>
      <c r="G15949" s="9"/>
      <c r="I15949" s="9"/>
      <c r="L15949" s="9"/>
      <c r="O15949" s="9"/>
      <c r="P15949" s="9"/>
      <c r="R15949" s="9"/>
      <c r="U15949" s="9"/>
    </row>
    <row r="15950" spans="3:21">
      <c r="C15950" s="9"/>
      <c r="F15950" s="9"/>
      <c r="G15950" s="9"/>
      <c r="I15950" s="9"/>
      <c r="L15950" s="9"/>
      <c r="O15950" s="9"/>
      <c r="P15950" s="9"/>
      <c r="R15950" s="9"/>
      <c r="U15950" s="9"/>
    </row>
    <row r="15951" spans="3:21">
      <c r="C15951" s="9"/>
      <c r="F15951" s="9"/>
      <c r="G15951" s="9"/>
      <c r="I15951" s="9"/>
      <c r="L15951" s="9"/>
      <c r="O15951" s="9"/>
      <c r="P15951" s="9"/>
      <c r="R15951" s="9"/>
      <c r="U15951" s="9"/>
    </row>
    <row r="15952" spans="3:21">
      <c r="C15952" s="9"/>
      <c r="F15952" s="9"/>
      <c r="G15952" s="9"/>
      <c r="I15952" s="9"/>
      <c r="L15952" s="9"/>
      <c r="O15952" s="9"/>
      <c r="P15952" s="9"/>
      <c r="R15952" s="9"/>
      <c r="U15952" s="9"/>
    </row>
    <row r="15953" spans="3:21">
      <c r="C15953" s="9"/>
      <c r="F15953" s="9"/>
      <c r="G15953" s="9"/>
      <c r="I15953" s="9"/>
      <c r="L15953" s="9"/>
      <c r="O15953" s="9"/>
      <c r="P15953" s="9"/>
      <c r="R15953" s="9"/>
      <c r="U15953" s="9"/>
    </row>
    <row r="15954" spans="3:21">
      <c r="C15954" s="9"/>
      <c r="F15954" s="9"/>
      <c r="G15954" s="9"/>
      <c r="I15954" s="9"/>
      <c r="L15954" s="9"/>
      <c r="O15954" s="9"/>
      <c r="P15954" s="9"/>
      <c r="R15954" s="9"/>
      <c r="U15954" s="9"/>
    </row>
    <row r="15955" spans="3:21">
      <c r="C15955" s="9"/>
      <c r="F15955" s="9"/>
      <c r="G15955" s="9"/>
      <c r="I15955" s="9"/>
      <c r="L15955" s="9"/>
      <c r="O15955" s="9"/>
      <c r="P15955" s="9"/>
      <c r="R15955" s="9"/>
      <c r="U15955" s="9"/>
    </row>
    <row r="15956" spans="3:21">
      <c r="C15956" s="9"/>
      <c r="F15956" s="9"/>
      <c r="G15956" s="9"/>
      <c r="I15956" s="9"/>
      <c r="L15956" s="9"/>
      <c r="O15956" s="9"/>
      <c r="P15956" s="9"/>
      <c r="R15956" s="9"/>
      <c r="U15956" s="9"/>
    </row>
    <row r="15957" spans="3:21">
      <c r="C15957" s="9"/>
      <c r="F15957" s="9"/>
      <c r="G15957" s="9"/>
      <c r="I15957" s="9"/>
      <c r="L15957" s="9"/>
      <c r="O15957" s="9"/>
      <c r="P15957" s="9"/>
      <c r="R15957" s="9"/>
      <c r="U15957" s="9"/>
    </row>
    <row r="15958" spans="3:21">
      <c r="C15958" s="9"/>
      <c r="F15958" s="9"/>
      <c r="G15958" s="9"/>
      <c r="I15958" s="9"/>
      <c r="L15958" s="9"/>
      <c r="O15958" s="9"/>
      <c r="P15958" s="9"/>
      <c r="R15958" s="9"/>
      <c r="U15958" s="9"/>
    </row>
    <row r="15959" spans="3:21">
      <c r="C15959" s="9"/>
      <c r="F15959" s="9"/>
      <c r="G15959" s="9"/>
      <c r="I15959" s="9"/>
      <c r="L15959" s="9"/>
      <c r="O15959" s="9"/>
      <c r="P15959" s="9"/>
      <c r="R15959" s="9"/>
      <c r="U15959" s="9"/>
    </row>
    <row r="15960" spans="3:21">
      <c r="C15960" s="9"/>
      <c r="F15960" s="9"/>
      <c r="G15960" s="9"/>
      <c r="I15960" s="9"/>
      <c r="L15960" s="9"/>
      <c r="O15960" s="9"/>
      <c r="P15960" s="9"/>
      <c r="R15960" s="9"/>
      <c r="U15960" s="9"/>
    </row>
    <row r="15961" spans="3:21">
      <c r="C15961" s="9"/>
      <c r="F15961" s="9"/>
      <c r="G15961" s="9"/>
      <c r="I15961" s="9"/>
      <c r="L15961" s="9"/>
      <c r="O15961" s="9"/>
      <c r="P15961" s="9"/>
      <c r="R15961" s="9"/>
      <c r="U15961" s="9"/>
    </row>
    <row r="15962" spans="3:21">
      <c r="C15962" s="9"/>
      <c r="F15962" s="9"/>
      <c r="G15962" s="9"/>
      <c r="I15962" s="9"/>
      <c r="L15962" s="9"/>
      <c r="O15962" s="9"/>
      <c r="P15962" s="9"/>
      <c r="R15962" s="9"/>
      <c r="U15962" s="9"/>
    </row>
    <row r="15963" spans="3:21">
      <c r="C15963" s="9"/>
      <c r="F15963" s="9"/>
      <c r="G15963" s="9"/>
      <c r="I15963" s="9"/>
      <c r="L15963" s="9"/>
      <c r="O15963" s="9"/>
      <c r="P15963" s="9"/>
      <c r="R15963" s="9"/>
      <c r="U15963" s="9"/>
    </row>
    <row r="15964" spans="3:21">
      <c r="C15964" s="9"/>
      <c r="F15964" s="9"/>
      <c r="G15964" s="9"/>
      <c r="I15964" s="9"/>
      <c r="L15964" s="9"/>
      <c r="O15964" s="9"/>
      <c r="P15964" s="9"/>
      <c r="R15964" s="9"/>
      <c r="U15964" s="9"/>
    </row>
    <row r="15965" spans="3:21">
      <c r="C15965" s="9"/>
      <c r="F15965" s="9"/>
      <c r="G15965" s="9"/>
      <c r="I15965" s="9"/>
      <c r="L15965" s="9"/>
      <c r="O15965" s="9"/>
      <c r="P15965" s="9"/>
      <c r="R15965" s="9"/>
      <c r="U15965" s="9"/>
    </row>
    <row r="15966" spans="3:21">
      <c r="C15966" s="9"/>
      <c r="F15966" s="9"/>
      <c r="G15966" s="9"/>
      <c r="I15966" s="9"/>
      <c r="L15966" s="9"/>
      <c r="O15966" s="9"/>
      <c r="P15966" s="9"/>
      <c r="R15966" s="9"/>
      <c r="U15966" s="9"/>
    </row>
    <row r="15967" spans="3:21">
      <c r="C15967" s="9"/>
      <c r="F15967" s="9"/>
      <c r="G15967" s="9"/>
      <c r="I15967" s="9"/>
      <c r="L15967" s="9"/>
      <c r="O15967" s="9"/>
      <c r="P15967" s="9"/>
      <c r="R15967" s="9"/>
      <c r="U15967" s="9"/>
    </row>
    <row r="15968" spans="3:21">
      <c r="C15968" s="9"/>
      <c r="F15968" s="9"/>
      <c r="G15968" s="9"/>
      <c r="I15968" s="9"/>
      <c r="L15968" s="9"/>
      <c r="O15968" s="9"/>
      <c r="P15968" s="9"/>
      <c r="R15968" s="9"/>
      <c r="U15968" s="9"/>
    </row>
    <row r="15969" spans="3:21">
      <c r="C15969" s="9"/>
      <c r="F15969" s="9"/>
      <c r="G15969" s="9"/>
      <c r="I15969" s="9"/>
      <c r="L15969" s="9"/>
      <c r="O15969" s="9"/>
      <c r="P15969" s="9"/>
      <c r="R15969" s="9"/>
      <c r="U15969" s="9"/>
    </row>
    <row r="15970" spans="3:21">
      <c r="C15970" s="9"/>
      <c r="F15970" s="9"/>
      <c r="G15970" s="9"/>
      <c r="I15970" s="9"/>
      <c r="L15970" s="9"/>
      <c r="O15970" s="9"/>
      <c r="P15970" s="9"/>
      <c r="R15970" s="9"/>
      <c r="U15970" s="9"/>
    </row>
    <row r="15971" spans="3:21">
      <c r="C15971" s="9"/>
      <c r="F15971" s="9"/>
      <c r="G15971" s="9"/>
      <c r="I15971" s="9"/>
      <c r="L15971" s="9"/>
      <c r="O15971" s="9"/>
      <c r="P15971" s="9"/>
      <c r="R15971" s="9"/>
      <c r="U15971" s="9"/>
    </row>
    <row r="15972" spans="3:21">
      <c r="C15972" s="9"/>
      <c r="F15972" s="9"/>
      <c r="G15972" s="9"/>
      <c r="I15972" s="9"/>
      <c r="L15972" s="9"/>
      <c r="O15972" s="9"/>
      <c r="P15972" s="9"/>
      <c r="R15972" s="9"/>
      <c r="U15972" s="9"/>
    </row>
    <row r="15973" spans="3:21">
      <c r="C15973" s="9"/>
      <c r="F15973" s="9"/>
      <c r="G15973" s="9"/>
      <c r="I15973" s="9"/>
      <c r="L15973" s="9"/>
      <c r="O15973" s="9"/>
      <c r="P15973" s="9"/>
      <c r="R15973" s="9"/>
      <c r="U15973" s="9"/>
    </row>
    <row r="15974" spans="3:21">
      <c r="C15974" s="9"/>
      <c r="F15974" s="9"/>
      <c r="G15974" s="9"/>
      <c r="I15974" s="9"/>
      <c r="L15974" s="9"/>
      <c r="O15974" s="9"/>
      <c r="P15974" s="9"/>
      <c r="R15974" s="9"/>
      <c r="U15974" s="9"/>
    </row>
    <row r="15975" spans="3:21">
      <c r="C15975" s="9"/>
      <c r="F15975" s="9"/>
      <c r="G15975" s="9"/>
      <c r="I15975" s="9"/>
      <c r="L15975" s="9"/>
      <c r="O15975" s="9"/>
      <c r="P15975" s="9"/>
      <c r="R15975" s="9"/>
      <c r="U15975" s="9"/>
    </row>
    <row r="15976" spans="3:21">
      <c r="C15976" s="9"/>
      <c r="F15976" s="9"/>
      <c r="G15976" s="9"/>
      <c r="I15976" s="9"/>
      <c r="L15976" s="9"/>
      <c r="O15976" s="9"/>
      <c r="P15976" s="9"/>
      <c r="R15976" s="9"/>
      <c r="U15976" s="9"/>
    </row>
    <row r="15977" spans="3:21">
      <c r="C15977" s="9"/>
      <c r="F15977" s="9"/>
      <c r="G15977" s="9"/>
      <c r="I15977" s="9"/>
      <c r="L15977" s="9"/>
      <c r="O15977" s="9"/>
      <c r="P15977" s="9"/>
      <c r="R15977" s="9"/>
      <c r="U15977" s="9"/>
    </row>
    <row r="15978" spans="3:21">
      <c r="C15978" s="9"/>
      <c r="F15978" s="9"/>
      <c r="G15978" s="9"/>
      <c r="I15978" s="9"/>
      <c r="L15978" s="9"/>
      <c r="O15978" s="9"/>
      <c r="P15978" s="9"/>
      <c r="R15978" s="9"/>
      <c r="U15978" s="9"/>
    </row>
    <row r="15979" spans="3:21">
      <c r="C15979" s="9"/>
      <c r="F15979" s="9"/>
      <c r="G15979" s="9"/>
      <c r="I15979" s="9"/>
      <c r="L15979" s="9"/>
      <c r="O15979" s="9"/>
      <c r="P15979" s="9"/>
      <c r="R15979" s="9"/>
      <c r="U15979" s="9"/>
    </row>
    <row r="15980" spans="3:21">
      <c r="C15980" s="9"/>
      <c r="F15980" s="9"/>
      <c r="G15980" s="9"/>
      <c r="I15980" s="9"/>
      <c r="L15980" s="9"/>
      <c r="O15980" s="9"/>
      <c r="P15980" s="9"/>
      <c r="R15980" s="9"/>
      <c r="U15980" s="9"/>
    </row>
    <row r="15981" spans="3:21">
      <c r="C15981" s="9"/>
      <c r="F15981" s="9"/>
      <c r="G15981" s="9"/>
      <c r="I15981" s="9"/>
      <c r="L15981" s="9"/>
      <c r="O15981" s="9"/>
      <c r="P15981" s="9"/>
      <c r="R15981" s="9"/>
      <c r="U15981" s="9"/>
    </row>
    <row r="15982" spans="3:21">
      <c r="C15982" s="9"/>
      <c r="F15982" s="9"/>
      <c r="G15982" s="9"/>
      <c r="I15982" s="9"/>
      <c r="L15982" s="9"/>
      <c r="O15982" s="9"/>
      <c r="P15982" s="9"/>
      <c r="R15982" s="9"/>
      <c r="U15982" s="9"/>
    </row>
    <row r="15983" spans="3:21">
      <c r="C15983" s="9"/>
      <c r="F15983" s="9"/>
      <c r="G15983" s="9"/>
      <c r="I15983" s="9"/>
      <c r="L15983" s="9"/>
      <c r="O15983" s="9"/>
      <c r="P15983" s="9"/>
      <c r="R15983" s="9"/>
      <c r="U15983" s="9"/>
    </row>
    <row r="15984" spans="3:21">
      <c r="C15984" s="9"/>
      <c r="F15984" s="9"/>
      <c r="G15984" s="9"/>
      <c r="I15984" s="9"/>
      <c r="L15984" s="9"/>
      <c r="O15984" s="9"/>
      <c r="P15984" s="9"/>
      <c r="R15984" s="9"/>
      <c r="U15984" s="9"/>
    </row>
    <row r="15985" spans="3:21">
      <c r="C15985" s="9"/>
      <c r="F15985" s="9"/>
      <c r="G15985" s="9"/>
      <c r="I15985" s="9"/>
      <c r="L15985" s="9"/>
      <c r="O15985" s="9"/>
      <c r="P15985" s="9"/>
      <c r="R15985" s="9"/>
      <c r="U15985" s="9"/>
    </row>
    <row r="15986" spans="3:21">
      <c r="C15986" s="9"/>
      <c r="F15986" s="9"/>
      <c r="G15986" s="9"/>
      <c r="I15986" s="9"/>
      <c r="L15986" s="9"/>
      <c r="O15986" s="9"/>
      <c r="P15986" s="9"/>
      <c r="R15986" s="9"/>
      <c r="U15986" s="9"/>
    </row>
    <row r="15987" spans="3:21">
      <c r="C15987" s="9"/>
      <c r="F15987" s="9"/>
      <c r="G15987" s="9"/>
      <c r="I15987" s="9"/>
      <c r="L15987" s="9"/>
      <c r="O15987" s="9"/>
      <c r="P15987" s="9"/>
      <c r="R15987" s="9"/>
      <c r="U15987" s="9"/>
    </row>
    <row r="15988" spans="3:21">
      <c r="C15988" s="9"/>
      <c r="F15988" s="9"/>
      <c r="G15988" s="9"/>
      <c r="I15988" s="9"/>
      <c r="L15988" s="9"/>
      <c r="O15988" s="9"/>
      <c r="P15988" s="9"/>
      <c r="R15988" s="9"/>
      <c r="U15988" s="9"/>
    </row>
    <row r="15989" spans="3:21">
      <c r="C15989" s="9"/>
      <c r="F15989" s="9"/>
      <c r="G15989" s="9"/>
      <c r="I15989" s="9"/>
      <c r="L15989" s="9"/>
      <c r="O15989" s="9"/>
      <c r="P15989" s="9"/>
      <c r="R15989" s="9"/>
      <c r="U15989" s="9"/>
    </row>
    <row r="15990" spans="3:21">
      <c r="C15990" s="9"/>
      <c r="F15990" s="9"/>
      <c r="G15990" s="9"/>
      <c r="I15990" s="9"/>
      <c r="L15990" s="9"/>
      <c r="O15990" s="9"/>
      <c r="P15990" s="9"/>
      <c r="R15990" s="9"/>
      <c r="U15990" s="9"/>
    </row>
    <row r="15991" spans="3:21">
      <c r="C15991" s="9"/>
      <c r="F15991" s="9"/>
      <c r="G15991" s="9"/>
      <c r="I15991" s="9"/>
      <c r="L15991" s="9"/>
      <c r="O15991" s="9"/>
      <c r="P15991" s="9"/>
      <c r="R15991" s="9"/>
      <c r="U15991" s="9"/>
    </row>
    <row r="15992" spans="3:21">
      <c r="C15992" s="9"/>
      <c r="F15992" s="9"/>
      <c r="G15992" s="9"/>
      <c r="I15992" s="9"/>
      <c r="L15992" s="9"/>
      <c r="O15992" s="9"/>
      <c r="P15992" s="9"/>
      <c r="R15992" s="9"/>
      <c r="U15992" s="9"/>
    </row>
    <row r="15993" spans="3:21">
      <c r="C15993" s="9"/>
      <c r="F15993" s="9"/>
      <c r="G15993" s="9"/>
      <c r="I15993" s="9"/>
      <c r="L15993" s="9"/>
      <c r="O15993" s="9"/>
      <c r="P15993" s="9"/>
      <c r="R15993" s="9"/>
      <c r="U15993" s="9"/>
    </row>
    <row r="15994" spans="3:21">
      <c r="C15994" s="9"/>
      <c r="F15994" s="9"/>
      <c r="G15994" s="9"/>
      <c r="I15994" s="9"/>
      <c r="L15994" s="9"/>
      <c r="O15994" s="9"/>
      <c r="P15994" s="9"/>
      <c r="R15994" s="9"/>
      <c r="U15994" s="9"/>
    </row>
    <row r="15995" spans="3:21">
      <c r="C15995" s="9"/>
      <c r="F15995" s="9"/>
      <c r="G15995" s="9"/>
      <c r="I15995" s="9"/>
      <c r="L15995" s="9"/>
      <c r="O15995" s="9"/>
      <c r="P15995" s="9"/>
      <c r="R15995" s="9"/>
      <c r="U15995" s="9"/>
    </row>
    <row r="15996" spans="3:21">
      <c r="C15996" s="9"/>
      <c r="F15996" s="9"/>
      <c r="G15996" s="9"/>
      <c r="I15996" s="9"/>
      <c r="L15996" s="9"/>
      <c r="O15996" s="9"/>
      <c r="P15996" s="9"/>
      <c r="R15996" s="9"/>
      <c r="U15996" s="9"/>
    </row>
    <row r="15997" spans="3:21">
      <c r="C15997" s="9"/>
      <c r="F15997" s="9"/>
      <c r="G15997" s="9"/>
      <c r="I15997" s="9"/>
      <c r="L15997" s="9"/>
      <c r="O15997" s="9"/>
      <c r="P15997" s="9"/>
      <c r="R15997" s="9"/>
      <c r="U15997" s="9"/>
    </row>
    <row r="15998" spans="3:21">
      <c r="C15998" s="9"/>
      <c r="F15998" s="9"/>
      <c r="G15998" s="9"/>
      <c r="I15998" s="9"/>
      <c r="L15998" s="9"/>
      <c r="O15998" s="9"/>
      <c r="P15998" s="9"/>
      <c r="R15998" s="9"/>
      <c r="U15998" s="9"/>
    </row>
    <row r="15999" spans="3:21">
      <c r="C15999" s="9"/>
      <c r="F15999" s="9"/>
      <c r="G15999" s="9"/>
      <c r="I15999" s="9"/>
      <c r="L15999" s="9"/>
      <c r="O15999" s="9"/>
      <c r="P15999" s="9"/>
      <c r="R15999" s="9"/>
      <c r="U15999" s="9"/>
    </row>
    <row r="16000" spans="3:21">
      <c r="C16000" s="9"/>
      <c r="F16000" s="9"/>
      <c r="G16000" s="9"/>
      <c r="I16000" s="9"/>
      <c r="L16000" s="9"/>
      <c r="O16000" s="9"/>
      <c r="P16000" s="9"/>
      <c r="R16000" s="9"/>
      <c r="U16000" s="9"/>
    </row>
    <row r="16001" spans="3:21">
      <c r="C16001" s="9"/>
      <c r="F16001" s="9"/>
      <c r="G16001" s="9"/>
      <c r="I16001" s="9"/>
      <c r="L16001" s="9"/>
      <c r="O16001" s="9"/>
      <c r="P16001" s="9"/>
      <c r="R16001" s="9"/>
      <c r="U16001" s="9"/>
    </row>
    <row r="16002" spans="3:21">
      <c r="C16002" s="9"/>
      <c r="F16002" s="9"/>
      <c r="G16002" s="9"/>
      <c r="I16002" s="9"/>
      <c r="L16002" s="9"/>
      <c r="O16002" s="9"/>
      <c r="P16002" s="9"/>
      <c r="R16002" s="9"/>
      <c r="U16002" s="9"/>
    </row>
    <row r="16003" spans="3:21">
      <c r="C16003" s="9"/>
      <c r="F16003" s="9"/>
      <c r="G16003" s="9"/>
      <c r="I16003" s="9"/>
      <c r="L16003" s="9"/>
      <c r="O16003" s="9"/>
      <c r="P16003" s="9"/>
      <c r="R16003" s="9"/>
      <c r="U16003" s="9"/>
    </row>
    <row r="16004" spans="3:21">
      <c r="C16004" s="9"/>
      <c r="F16004" s="9"/>
      <c r="G16004" s="9"/>
      <c r="I16004" s="9"/>
      <c r="L16004" s="9"/>
      <c r="O16004" s="9"/>
      <c r="P16004" s="9"/>
      <c r="R16004" s="9"/>
      <c r="U16004" s="9"/>
    </row>
    <row r="16005" spans="3:21">
      <c r="C16005" s="9"/>
      <c r="F16005" s="9"/>
      <c r="G16005" s="9"/>
      <c r="I16005" s="9"/>
      <c r="L16005" s="9"/>
      <c r="O16005" s="9"/>
      <c r="P16005" s="9"/>
      <c r="R16005" s="9"/>
      <c r="U16005" s="9"/>
    </row>
    <row r="16006" spans="3:21">
      <c r="C16006" s="9"/>
      <c r="F16006" s="9"/>
      <c r="G16006" s="9"/>
      <c r="I16006" s="9"/>
      <c r="L16006" s="9"/>
      <c r="O16006" s="9"/>
      <c r="P16006" s="9"/>
      <c r="R16006" s="9"/>
      <c r="U16006" s="9"/>
    </row>
    <row r="16007" spans="3:21">
      <c r="C16007" s="9"/>
      <c r="F16007" s="9"/>
      <c r="G16007" s="9"/>
      <c r="I16007" s="9"/>
      <c r="L16007" s="9"/>
      <c r="O16007" s="9"/>
      <c r="P16007" s="9"/>
      <c r="R16007" s="9"/>
      <c r="U16007" s="9"/>
    </row>
    <row r="16008" spans="3:21">
      <c r="C16008" s="9"/>
      <c r="F16008" s="9"/>
      <c r="G16008" s="9"/>
      <c r="I16008" s="9"/>
      <c r="L16008" s="9"/>
      <c r="O16008" s="9"/>
      <c r="P16008" s="9"/>
      <c r="R16008" s="9"/>
      <c r="U16008" s="9"/>
    </row>
    <row r="16009" spans="3:21">
      <c r="C16009" s="9"/>
      <c r="F16009" s="9"/>
      <c r="G16009" s="9"/>
      <c r="I16009" s="9"/>
      <c r="L16009" s="9"/>
      <c r="O16009" s="9"/>
      <c r="P16009" s="9"/>
      <c r="R16009" s="9"/>
      <c r="U16009" s="9"/>
    </row>
    <row r="16010" spans="3:21">
      <c r="C16010" s="9"/>
      <c r="F16010" s="9"/>
      <c r="G16010" s="9"/>
      <c r="I16010" s="9"/>
      <c r="L16010" s="9"/>
      <c r="O16010" s="9"/>
      <c r="P16010" s="9"/>
      <c r="R16010" s="9"/>
      <c r="U16010" s="9"/>
    </row>
    <row r="16011" spans="3:21">
      <c r="C16011" s="9"/>
      <c r="F16011" s="9"/>
      <c r="G16011" s="9"/>
      <c r="I16011" s="9"/>
      <c r="L16011" s="9"/>
      <c r="O16011" s="9"/>
      <c r="P16011" s="9"/>
      <c r="R16011" s="9"/>
      <c r="U16011" s="9"/>
    </row>
    <row r="16012" spans="3:21">
      <c r="C16012" s="9"/>
      <c r="F16012" s="9"/>
      <c r="G16012" s="9"/>
      <c r="I16012" s="9"/>
      <c r="L16012" s="9"/>
      <c r="O16012" s="9"/>
      <c r="P16012" s="9"/>
      <c r="R16012" s="9"/>
      <c r="U16012" s="9"/>
    </row>
    <row r="16013" spans="3:21">
      <c r="C16013" s="9"/>
      <c r="F16013" s="9"/>
      <c r="G16013" s="9"/>
      <c r="I16013" s="9"/>
      <c r="L16013" s="9"/>
      <c r="O16013" s="9"/>
      <c r="P16013" s="9"/>
      <c r="R16013" s="9"/>
      <c r="U16013" s="9"/>
    </row>
    <row r="16014" spans="3:21">
      <c r="C16014" s="9"/>
      <c r="F16014" s="9"/>
      <c r="G16014" s="9"/>
      <c r="I16014" s="9"/>
      <c r="L16014" s="9"/>
      <c r="O16014" s="9"/>
      <c r="P16014" s="9"/>
      <c r="R16014" s="9"/>
      <c r="U16014" s="9"/>
    </row>
    <row r="16015" spans="3:21">
      <c r="C16015" s="9"/>
      <c r="F16015" s="9"/>
      <c r="G16015" s="9"/>
      <c r="I16015" s="9"/>
      <c r="L16015" s="9"/>
      <c r="O16015" s="9"/>
      <c r="P16015" s="9"/>
      <c r="R16015" s="9"/>
      <c r="U16015" s="9"/>
    </row>
    <row r="16016" spans="3:21">
      <c r="C16016" s="9"/>
      <c r="F16016" s="9"/>
      <c r="G16016" s="9"/>
      <c r="I16016" s="9"/>
      <c r="L16016" s="9"/>
      <c r="O16016" s="9"/>
      <c r="P16016" s="9"/>
      <c r="R16016" s="9"/>
      <c r="U16016" s="9"/>
    </row>
    <row r="16017" spans="3:21">
      <c r="C16017" s="9"/>
      <c r="F16017" s="9"/>
      <c r="G16017" s="9"/>
      <c r="I16017" s="9"/>
      <c r="L16017" s="9"/>
      <c r="O16017" s="9"/>
      <c r="P16017" s="9"/>
      <c r="R16017" s="9"/>
      <c r="U16017" s="9"/>
    </row>
    <row r="16018" spans="3:21">
      <c r="C16018" s="9"/>
      <c r="F16018" s="9"/>
      <c r="G16018" s="9"/>
      <c r="I16018" s="9"/>
      <c r="L16018" s="9"/>
      <c r="O16018" s="9"/>
      <c r="P16018" s="9"/>
      <c r="R16018" s="9"/>
      <c r="U16018" s="9"/>
    </row>
    <row r="16019" spans="3:21">
      <c r="C16019" s="9"/>
      <c r="F16019" s="9"/>
      <c r="G16019" s="9"/>
      <c r="I16019" s="9"/>
      <c r="L16019" s="9"/>
      <c r="O16019" s="9"/>
      <c r="P16019" s="9"/>
      <c r="R16019" s="9"/>
      <c r="U16019" s="9"/>
    </row>
    <row r="16020" spans="3:21">
      <c r="C16020" s="9"/>
      <c r="F16020" s="9"/>
      <c r="G16020" s="9"/>
      <c r="I16020" s="9"/>
      <c r="L16020" s="9"/>
      <c r="O16020" s="9"/>
      <c r="P16020" s="9"/>
      <c r="R16020" s="9"/>
      <c r="U16020" s="9"/>
    </row>
    <row r="16021" spans="3:21">
      <c r="C16021" s="9"/>
      <c r="F16021" s="9"/>
      <c r="G16021" s="9"/>
      <c r="I16021" s="9"/>
      <c r="L16021" s="9"/>
      <c r="O16021" s="9"/>
      <c r="P16021" s="9"/>
      <c r="R16021" s="9"/>
      <c r="U16021" s="9"/>
    </row>
    <row r="16022" spans="3:21">
      <c r="C16022" s="9"/>
      <c r="F16022" s="9"/>
      <c r="G16022" s="9"/>
      <c r="I16022" s="9"/>
      <c r="L16022" s="9"/>
      <c r="O16022" s="9"/>
      <c r="P16022" s="9"/>
      <c r="R16022" s="9"/>
      <c r="U16022" s="9"/>
    </row>
    <row r="16023" spans="3:21">
      <c r="C16023" s="9"/>
      <c r="F16023" s="9"/>
      <c r="G16023" s="9"/>
      <c r="I16023" s="9"/>
      <c r="L16023" s="9"/>
      <c r="O16023" s="9"/>
      <c r="P16023" s="9"/>
      <c r="R16023" s="9"/>
      <c r="U16023" s="9"/>
    </row>
    <row r="16024" spans="3:21">
      <c r="C16024" s="9"/>
      <c r="F16024" s="9"/>
      <c r="G16024" s="9"/>
      <c r="I16024" s="9"/>
      <c r="L16024" s="9"/>
      <c r="O16024" s="9"/>
      <c r="P16024" s="9"/>
      <c r="R16024" s="9"/>
      <c r="U16024" s="9"/>
    </row>
    <row r="16025" spans="3:21">
      <c r="C16025" s="9"/>
      <c r="F16025" s="9"/>
      <c r="G16025" s="9"/>
      <c r="I16025" s="9"/>
      <c r="L16025" s="9"/>
      <c r="O16025" s="9"/>
      <c r="P16025" s="9"/>
      <c r="R16025" s="9"/>
      <c r="U16025" s="9"/>
    </row>
    <row r="16026" spans="3:21">
      <c r="C16026" s="9"/>
      <c r="F16026" s="9"/>
      <c r="G16026" s="9"/>
      <c r="I16026" s="9"/>
      <c r="L16026" s="9"/>
      <c r="O16026" s="9"/>
      <c r="P16026" s="9"/>
      <c r="R16026" s="9"/>
      <c r="U16026" s="9"/>
    </row>
    <row r="16027" spans="3:21">
      <c r="C16027" s="9"/>
      <c r="F16027" s="9"/>
      <c r="G16027" s="9"/>
      <c r="I16027" s="9"/>
      <c r="L16027" s="9"/>
      <c r="O16027" s="9"/>
      <c r="P16027" s="9"/>
      <c r="R16027" s="9"/>
      <c r="U16027" s="9"/>
    </row>
    <row r="16028" spans="3:21">
      <c r="C16028" s="9"/>
      <c r="F16028" s="9"/>
      <c r="G16028" s="9"/>
      <c r="I16028" s="9"/>
      <c r="L16028" s="9"/>
      <c r="O16028" s="9"/>
      <c r="P16028" s="9"/>
      <c r="R16028" s="9"/>
      <c r="U16028" s="9"/>
    </row>
    <row r="16029" spans="3:21">
      <c r="C16029" s="9"/>
      <c r="F16029" s="9"/>
      <c r="G16029" s="9"/>
      <c r="I16029" s="9"/>
      <c r="L16029" s="9"/>
      <c r="O16029" s="9"/>
      <c r="P16029" s="9"/>
      <c r="R16029" s="9"/>
      <c r="U16029" s="9"/>
    </row>
    <row r="16030" spans="3:21">
      <c r="C16030" s="9"/>
      <c r="F16030" s="9"/>
      <c r="G16030" s="9"/>
      <c r="I16030" s="9"/>
      <c r="L16030" s="9"/>
      <c r="O16030" s="9"/>
      <c r="P16030" s="9"/>
      <c r="R16030" s="9"/>
      <c r="U16030" s="9"/>
    </row>
    <row r="16031" spans="3:21">
      <c r="C16031" s="9"/>
      <c r="F16031" s="9"/>
      <c r="G16031" s="9"/>
      <c r="I16031" s="9"/>
      <c r="L16031" s="9"/>
      <c r="O16031" s="9"/>
      <c r="P16031" s="9"/>
      <c r="R16031" s="9"/>
      <c r="U16031" s="9"/>
    </row>
    <row r="16032" spans="3:21">
      <c r="C16032" s="9"/>
      <c r="F16032" s="9"/>
      <c r="G16032" s="9"/>
      <c r="I16032" s="9"/>
      <c r="L16032" s="9"/>
      <c r="O16032" s="9"/>
      <c r="P16032" s="9"/>
      <c r="R16032" s="9"/>
      <c r="U16032" s="9"/>
    </row>
    <row r="16033" spans="3:21">
      <c r="C16033" s="9"/>
      <c r="F16033" s="9"/>
      <c r="G16033" s="9"/>
      <c r="I16033" s="9"/>
      <c r="L16033" s="9"/>
      <c r="O16033" s="9"/>
      <c r="P16033" s="9"/>
      <c r="R16033" s="9"/>
      <c r="U16033" s="9"/>
    </row>
    <row r="16034" spans="3:21">
      <c r="C16034" s="9"/>
      <c r="F16034" s="9"/>
      <c r="G16034" s="9"/>
      <c r="I16034" s="9"/>
      <c r="L16034" s="9"/>
      <c r="O16034" s="9"/>
      <c r="P16034" s="9"/>
      <c r="R16034" s="9"/>
      <c r="U16034" s="9"/>
    </row>
    <row r="16035" spans="3:21">
      <c r="C16035" s="9"/>
      <c r="F16035" s="9"/>
      <c r="G16035" s="9"/>
      <c r="I16035" s="9"/>
      <c r="L16035" s="9"/>
      <c r="O16035" s="9"/>
      <c r="P16035" s="9"/>
      <c r="R16035" s="9"/>
      <c r="U16035" s="9"/>
    </row>
    <row r="16036" spans="3:21">
      <c r="C16036" s="9"/>
      <c r="F16036" s="9"/>
      <c r="G16036" s="9"/>
      <c r="I16036" s="9"/>
      <c r="L16036" s="9"/>
      <c r="O16036" s="9"/>
      <c r="P16036" s="9"/>
      <c r="R16036" s="9"/>
      <c r="U16036" s="9"/>
    </row>
    <row r="16037" spans="3:21">
      <c r="C16037" s="9"/>
      <c r="F16037" s="9"/>
      <c r="G16037" s="9"/>
      <c r="I16037" s="9"/>
      <c r="L16037" s="9"/>
      <c r="O16037" s="9"/>
      <c r="P16037" s="9"/>
      <c r="R16037" s="9"/>
      <c r="U16037" s="9"/>
    </row>
    <row r="16038" spans="3:21">
      <c r="C16038" s="9"/>
      <c r="F16038" s="9"/>
      <c r="G16038" s="9"/>
      <c r="I16038" s="9"/>
      <c r="L16038" s="9"/>
      <c r="O16038" s="9"/>
      <c r="P16038" s="9"/>
      <c r="R16038" s="9"/>
      <c r="U16038" s="9"/>
    </row>
    <row r="16039" spans="3:21">
      <c r="C16039" s="9"/>
      <c r="F16039" s="9"/>
      <c r="G16039" s="9"/>
      <c r="I16039" s="9"/>
      <c r="L16039" s="9"/>
      <c r="O16039" s="9"/>
      <c r="P16039" s="9"/>
      <c r="R16039" s="9"/>
      <c r="U16039" s="9"/>
    </row>
    <row r="16040" spans="3:21">
      <c r="C16040" s="9"/>
      <c r="F16040" s="9"/>
      <c r="G16040" s="9"/>
      <c r="I16040" s="9"/>
      <c r="L16040" s="9"/>
      <c r="O16040" s="9"/>
      <c r="P16040" s="9"/>
      <c r="R16040" s="9"/>
      <c r="U16040" s="9"/>
    </row>
    <row r="16041" spans="3:21">
      <c r="C16041" s="9"/>
      <c r="F16041" s="9"/>
      <c r="G16041" s="9"/>
      <c r="I16041" s="9"/>
      <c r="L16041" s="9"/>
      <c r="O16041" s="9"/>
      <c r="P16041" s="9"/>
      <c r="R16041" s="9"/>
      <c r="U16041" s="9"/>
    </row>
    <row r="16042" spans="3:21">
      <c r="C16042" s="9"/>
      <c r="F16042" s="9"/>
      <c r="G16042" s="9"/>
      <c r="I16042" s="9"/>
      <c r="L16042" s="9"/>
      <c r="O16042" s="9"/>
      <c r="P16042" s="9"/>
      <c r="R16042" s="9"/>
      <c r="U16042" s="9"/>
    </row>
    <row r="16043" spans="3:21">
      <c r="C16043" s="9"/>
      <c r="F16043" s="9"/>
      <c r="G16043" s="9"/>
      <c r="I16043" s="9"/>
      <c r="L16043" s="9"/>
      <c r="O16043" s="9"/>
      <c r="P16043" s="9"/>
      <c r="R16043" s="9"/>
      <c r="U16043" s="9"/>
    </row>
    <row r="16044" spans="3:21">
      <c r="C16044" s="9"/>
      <c r="F16044" s="9"/>
      <c r="G16044" s="9"/>
      <c r="I16044" s="9"/>
      <c r="L16044" s="9"/>
      <c r="O16044" s="9"/>
      <c r="P16044" s="9"/>
      <c r="R16044" s="9"/>
      <c r="U16044" s="9"/>
    </row>
    <row r="16045" spans="3:21">
      <c r="C16045" s="9"/>
      <c r="F16045" s="9"/>
      <c r="G16045" s="9"/>
      <c r="I16045" s="9"/>
      <c r="L16045" s="9"/>
      <c r="O16045" s="9"/>
      <c r="P16045" s="9"/>
      <c r="R16045" s="9"/>
      <c r="U16045" s="9"/>
    </row>
    <row r="16046" spans="3:21">
      <c r="C16046" s="9"/>
      <c r="F16046" s="9"/>
      <c r="G16046" s="9"/>
      <c r="I16046" s="9"/>
      <c r="L16046" s="9"/>
      <c r="O16046" s="9"/>
      <c r="P16046" s="9"/>
      <c r="R16046" s="9"/>
      <c r="U16046" s="9"/>
    </row>
    <row r="16047" spans="3:21">
      <c r="C16047" s="9"/>
      <c r="F16047" s="9"/>
      <c r="G16047" s="9"/>
      <c r="I16047" s="9"/>
      <c r="L16047" s="9"/>
      <c r="O16047" s="9"/>
      <c r="P16047" s="9"/>
      <c r="R16047" s="9"/>
      <c r="U16047" s="9"/>
    </row>
    <row r="16048" spans="3:21">
      <c r="C16048" s="9"/>
      <c r="F16048" s="9"/>
      <c r="G16048" s="9"/>
      <c r="I16048" s="9"/>
      <c r="L16048" s="9"/>
      <c r="O16048" s="9"/>
      <c r="P16048" s="9"/>
      <c r="R16048" s="9"/>
      <c r="U16048" s="9"/>
    </row>
    <row r="16049" spans="3:21">
      <c r="C16049" s="9"/>
      <c r="F16049" s="9"/>
      <c r="G16049" s="9"/>
      <c r="I16049" s="9"/>
      <c r="L16049" s="9"/>
      <c r="O16049" s="9"/>
      <c r="P16049" s="9"/>
      <c r="R16049" s="9"/>
      <c r="U16049" s="9"/>
    </row>
    <row r="16050" spans="3:21">
      <c r="C16050" s="9"/>
      <c r="F16050" s="9"/>
      <c r="G16050" s="9"/>
      <c r="I16050" s="9"/>
      <c r="L16050" s="9"/>
      <c r="O16050" s="9"/>
      <c r="P16050" s="9"/>
      <c r="R16050" s="9"/>
      <c r="U16050" s="9"/>
    </row>
    <row r="16051" spans="3:21">
      <c r="C16051" s="9"/>
      <c r="F16051" s="9"/>
      <c r="G16051" s="9"/>
      <c r="I16051" s="9"/>
      <c r="L16051" s="9"/>
      <c r="O16051" s="9"/>
      <c r="P16051" s="9"/>
      <c r="R16051" s="9"/>
      <c r="U16051" s="9"/>
    </row>
    <row r="16052" spans="3:21">
      <c r="C16052" s="9"/>
      <c r="F16052" s="9"/>
      <c r="G16052" s="9"/>
      <c r="I16052" s="9"/>
      <c r="L16052" s="9"/>
      <c r="O16052" s="9"/>
      <c r="P16052" s="9"/>
      <c r="R16052" s="9"/>
      <c r="U16052" s="9"/>
    </row>
    <row r="16053" spans="3:21">
      <c r="C16053" s="9"/>
      <c r="F16053" s="9"/>
      <c r="G16053" s="9"/>
      <c r="I16053" s="9"/>
      <c r="L16053" s="9"/>
      <c r="O16053" s="9"/>
      <c r="P16053" s="9"/>
      <c r="R16053" s="9"/>
      <c r="U16053" s="9"/>
    </row>
    <row r="16054" spans="3:21">
      <c r="C16054" s="9"/>
      <c r="F16054" s="9"/>
      <c r="G16054" s="9"/>
      <c r="I16054" s="9"/>
      <c r="L16054" s="9"/>
      <c r="O16054" s="9"/>
      <c r="P16054" s="9"/>
      <c r="R16054" s="9"/>
      <c r="U16054" s="9"/>
    </row>
    <row r="16055" spans="3:21">
      <c r="C16055" s="9"/>
      <c r="F16055" s="9"/>
      <c r="G16055" s="9"/>
      <c r="I16055" s="9"/>
      <c r="L16055" s="9"/>
      <c r="O16055" s="9"/>
      <c r="P16055" s="9"/>
      <c r="R16055" s="9"/>
      <c r="U16055" s="9"/>
    </row>
    <row r="16056" spans="3:21">
      <c r="C16056" s="9"/>
      <c r="F16056" s="9"/>
      <c r="G16056" s="9"/>
      <c r="I16056" s="9"/>
      <c r="L16056" s="9"/>
      <c r="O16056" s="9"/>
      <c r="P16056" s="9"/>
      <c r="R16056" s="9"/>
      <c r="U16056" s="9"/>
    </row>
    <row r="16057" spans="3:21">
      <c r="C16057" s="9"/>
      <c r="F16057" s="9"/>
      <c r="G16057" s="9"/>
      <c r="I16057" s="9"/>
      <c r="L16057" s="9"/>
      <c r="O16057" s="9"/>
      <c r="P16057" s="9"/>
      <c r="R16057" s="9"/>
      <c r="U16057" s="9"/>
    </row>
    <row r="16058" spans="3:21">
      <c r="C16058" s="9"/>
      <c r="F16058" s="9"/>
      <c r="G16058" s="9"/>
      <c r="I16058" s="9"/>
      <c r="L16058" s="9"/>
      <c r="O16058" s="9"/>
      <c r="P16058" s="9"/>
      <c r="R16058" s="9"/>
      <c r="U16058" s="9"/>
    </row>
    <row r="16059" spans="3:21">
      <c r="C16059" s="9"/>
      <c r="F16059" s="9"/>
      <c r="G16059" s="9"/>
      <c r="I16059" s="9"/>
      <c r="L16059" s="9"/>
      <c r="O16059" s="9"/>
      <c r="P16059" s="9"/>
      <c r="R16059" s="9"/>
      <c r="U16059" s="9"/>
    </row>
    <row r="16060" spans="3:21">
      <c r="C16060" s="9"/>
      <c r="F16060" s="9"/>
      <c r="G16060" s="9"/>
      <c r="I16060" s="9"/>
      <c r="L16060" s="9"/>
      <c r="O16060" s="9"/>
      <c r="P16060" s="9"/>
      <c r="R16060" s="9"/>
      <c r="U16060" s="9"/>
    </row>
    <row r="16061" spans="3:21">
      <c r="C16061" s="9"/>
      <c r="F16061" s="9"/>
      <c r="G16061" s="9"/>
      <c r="I16061" s="9"/>
      <c r="L16061" s="9"/>
      <c r="O16061" s="9"/>
      <c r="P16061" s="9"/>
      <c r="R16061" s="9"/>
      <c r="U16061" s="9"/>
    </row>
    <row r="16062" spans="3:21">
      <c r="C16062" s="9"/>
      <c r="F16062" s="9"/>
      <c r="G16062" s="9"/>
      <c r="I16062" s="9"/>
      <c r="L16062" s="9"/>
      <c r="O16062" s="9"/>
      <c r="P16062" s="9"/>
      <c r="R16062" s="9"/>
      <c r="U16062" s="9"/>
    </row>
    <row r="16063" spans="3:21">
      <c r="C16063" s="9"/>
      <c r="F16063" s="9"/>
      <c r="G16063" s="9"/>
      <c r="I16063" s="9"/>
      <c r="L16063" s="9"/>
      <c r="O16063" s="9"/>
      <c r="P16063" s="9"/>
      <c r="R16063" s="9"/>
      <c r="U16063" s="9"/>
    </row>
    <row r="16064" spans="3:21">
      <c r="C16064" s="9"/>
      <c r="F16064" s="9"/>
      <c r="G16064" s="9"/>
      <c r="I16064" s="9"/>
      <c r="L16064" s="9"/>
      <c r="O16064" s="9"/>
      <c r="P16064" s="9"/>
      <c r="R16064" s="9"/>
      <c r="U16064" s="9"/>
    </row>
    <row r="16065" spans="3:21">
      <c r="C16065" s="9"/>
      <c r="F16065" s="9"/>
      <c r="G16065" s="9"/>
      <c r="I16065" s="9"/>
      <c r="L16065" s="9"/>
      <c r="O16065" s="9"/>
      <c r="P16065" s="9"/>
      <c r="R16065" s="9"/>
      <c r="U16065" s="9"/>
    </row>
    <row r="16066" spans="3:21">
      <c r="C16066" s="9"/>
      <c r="F16066" s="9"/>
      <c r="G16066" s="9"/>
      <c r="I16066" s="9"/>
      <c r="L16066" s="9"/>
      <c r="O16066" s="9"/>
      <c r="P16066" s="9"/>
      <c r="R16066" s="9"/>
      <c r="U16066" s="9"/>
    </row>
    <row r="16067" spans="3:21">
      <c r="C16067" s="9"/>
      <c r="F16067" s="9"/>
      <c r="G16067" s="9"/>
      <c r="I16067" s="9"/>
      <c r="L16067" s="9"/>
      <c r="O16067" s="9"/>
      <c r="P16067" s="9"/>
      <c r="R16067" s="9"/>
      <c r="U16067" s="9"/>
    </row>
    <row r="16068" spans="3:21">
      <c r="C16068" s="9"/>
      <c r="F16068" s="9"/>
      <c r="G16068" s="9"/>
      <c r="I16068" s="9"/>
      <c r="L16068" s="9"/>
      <c r="O16068" s="9"/>
      <c r="P16068" s="9"/>
      <c r="R16068" s="9"/>
      <c r="U16068" s="9"/>
    </row>
    <row r="16069" spans="3:21">
      <c r="C16069" s="9"/>
      <c r="F16069" s="9"/>
      <c r="G16069" s="9"/>
      <c r="I16069" s="9"/>
      <c r="L16069" s="9"/>
      <c r="O16069" s="9"/>
      <c r="P16069" s="9"/>
      <c r="R16069" s="9"/>
      <c r="U16069" s="9"/>
    </row>
    <row r="16070" spans="3:21">
      <c r="C16070" s="9"/>
      <c r="F16070" s="9"/>
      <c r="G16070" s="9"/>
      <c r="I16070" s="9"/>
      <c r="L16070" s="9"/>
      <c r="O16070" s="9"/>
      <c r="P16070" s="9"/>
      <c r="R16070" s="9"/>
      <c r="U16070" s="9"/>
    </row>
    <row r="16071" spans="3:21">
      <c r="C16071" s="9"/>
      <c r="F16071" s="9"/>
      <c r="G16071" s="9"/>
      <c r="I16071" s="9"/>
      <c r="L16071" s="9"/>
      <c r="O16071" s="9"/>
      <c r="P16071" s="9"/>
      <c r="R16071" s="9"/>
      <c r="U16071" s="9"/>
    </row>
    <row r="16072" spans="3:21">
      <c r="C16072" s="9"/>
      <c r="F16072" s="9"/>
      <c r="G16072" s="9"/>
      <c r="I16072" s="9"/>
      <c r="L16072" s="9"/>
      <c r="O16072" s="9"/>
      <c r="P16072" s="9"/>
      <c r="R16072" s="9"/>
      <c r="U16072" s="9"/>
    </row>
    <row r="16073" spans="3:21">
      <c r="C16073" s="9"/>
      <c r="F16073" s="9"/>
      <c r="G16073" s="9"/>
      <c r="I16073" s="9"/>
      <c r="L16073" s="9"/>
      <c r="O16073" s="9"/>
      <c r="P16073" s="9"/>
      <c r="R16073" s="9"/>
      <c r="U16073" s="9"/>
    </row>
    <row r="16074" spans="3:21">
      <c r="C16074" s="9"/>
      <c r="F16074" s="9"/>
      <c r="G16074" s="9"/>
      <c r="I16074" s="9"/>
      <c r="L16074" s="9"/>
      <c r="O16074" s="9"/>
      <c r="P16074" s="9"/>
      <c r="R16074" s="9"/>
      <c r="U16074" s="9"/>
    </row>
    <row r="16075" spans="3:21">
      <c r="C16075" s="9"/>
      <c r="F16075" s="9"/>
      <c r="G16075" s="9"/>
      <c r="I16075" s="9"/>
      <c r="L16075" s="9"/>
      <c r="O16075" s="9"/>
      <c r="P16075" s="9"/>
      <c r="R16075" s="9"/>
      <c r="U16075" s="9"/>
    </row>
    <row r="16076" spans="3:21">
      <c r="C16076" s="9"/>
      <c r="F16076" s="9"/>
      <c r="G16076" s="9"/>
      <c r="I16076" s="9"/>
      <c r="L16076" s="9"/>
      <c r="O16076" s="9"/>
      <c r="P16076" s="9"/>
      <c r="R16076" s="9"/>
      <c r="U16076" s="9"/>
    </row>
    <row r="16077" spans="3:21">
      <c r="C16077" s="9"/>
      <c r="F16077" s="9"/>
      <c r="G16077" s="9"/>
      <c r="I16077" s="9"/>
      <c r="L16077" s="9"/>
      <c r="O16077" s="9"/>
      <c r="P16077" s="9"/>
      <c r="R16077" s="9"/>
      <c r="U16077" s="9"/>
    </row>
    <row r="16078" spans="3:21">
      <c r="C16078" s="9"/>
      <c r="F16078" s="9"/>
      <c r="G16078" s="9"/>
      <c r="I16078" s="9"/>
      <c r="L16078" s="9"/>
      <c r="O16078" s="9"/>
      <c r="P16078" s="9"/>
      <c r="R16078" s="9"/>
      <c r="U16078" s="9"/>
    </row>
    <row r="16079" spans="3:21">
      <c r="C16079" s="9"/>
      <c r="F16079" s="9"/>
      <c r="G16079" s="9"/>
      <c r="I16079" s="9"/>
      <c r="L16079" s="9"/>
      <c r="O16079" s="9"/>
      <c r="P16079" s="9"/>
      <c r="R16079" s="9"/>
      <c r="U16079" s="9"/>
    </row>
    <row r="16080" spans="3:21">
      <c r="C16080" s="9"/>
      <c r="F16080" s="9"/>
      <c r="G16080" s="9"/>
      <c r="I16080" s="9"/>
      <c r="L16080" s="9"/>
      <c r="O16080" s="9"/>
      <c r="P16080" s="9"/>
      <c r="R16080" s="9"/>
      <c r="U16080" s="9"/>
    </row>
    <row r="16081" spans="3:21">
      <c r="C16081" s="9"/>
      <c r="F16081" s="9"/>
      <c r="G16081" s="9"/>
      <c r="I16081" s="9"/>
      <c r="L16081" s="9"/>
      <c r="O16081" s="9"/>
      <c r="P16081" s="9"/>
      <c r="R16081" s="9"/>
      <c r="U16081" s="9"/>
    </row>
    <row r="16082" spans="3:21">
      <c r="C16082" s="9"/>
      <c r="F16082" s="9"/>
      <c r="G16082" s="9"/>
      <c r="I16082" s="9"/>
      <c r="L16082" s="9"/>
      <c r="O16082" s="9"/>
      <c r="P16082" s="9"/>
      <c r="R16082" s="9"/>
      <c r="U16082" s="9"/>
    </row>
    <row r="16083" spans="3:21">
      <c r="C16083" s="9"/>
      <c r="F16083" s="9"/>
      <c r="G16083" s="9"/>
      <c r="I16083" s="9"/>
      <c r="L16083" s="9"/>
      <c r="O16083" s="9"/>
      <c r="P16083" s="9"/>
      <c r="R16083" s="9"/>
      <c r="U16083" s="9"/>
    </row>
    <row r="16084" spans="3:21">
      <c r="C16084" s="9"/>
      <c r="F16084" s="9"/>
      <c r="G16084" s="9"/>
      <c r="I16084" s="9"/>
      <c r="L16084" s="9"/>
      <c r="O16084" s="9"/>
      <c r="P16084" s="9"/>
      <c r="R16084" s="9"/>
      <c r="U16084" s="9"/>
    </row>
    <row r="16085" spans="3:21">
      <c r="C16085" s="9"/>
      <c r="F16085" s="9"/>
      <c r="G16085" s="9"/>
      <c r="I16085" s="9"/>
      <c r="L16085" s="9"/>
      <c r="O16085" s="9"/>
      <c r="P16085" s="9"/>
      <c r="R16085" s="9"/>
      <c r="U16085" s="9"/>
    </row>
    <row r="16086" spans="3:21">
      <c r="C16086" s="9"/>
      <c r="F16086" s="9"/>
      <c r="G16086" s="9"/>
      <c r="I16086" s="9"/>
      <c r="L16086" s="9"/>
      <c r="O16086" s="9"/>
      <c r="P16086" s="9"/>
      <c r="R16086" s="9"/>
      <c r="U16086" s="9"/>
    </row>
    <row r="16087" spans="3:21">
      <c r="C16087" s="9"/>
      <c r="F16087" s="9"/>
      <c r="G16087" s="9"/>
      <c r="I16087" s="9"/>
      <c r="L16087" s="9"/>
      <c r="O16087" s="9"/>
      <c r="P16087" s="9"/>
      <c r="R16087" s="9"/>
      <c r="U16087" s="9"/>
    </row>
    <row r="16088" spans="3:21">
      <c r="C16088" s="9"/>
      <c r="F16088" s="9"/>
      <c r="G16088" s="9"/>
      <c r="I16088" s="9"/>
      <c r="L16088" s="9"/>
      <c r="O16088" s="9"/>
      <c r="P16088" s="9"/>
      <c r="R16088" s="9"/>
      <c r="U16088" s="9"/>
    </row>
    <row r="16089" spans="3:21">
      <c r="C16089" s="9"/>
      <c r="F16089" s="9"/>
      <c r="G16089" s="9"/>
      <c r="I16089" s="9"/>
      <c r="L16089" s="9"/>
      <c r="O16089" s="9"/>
      <c r="P16089" s="9"/>
      <c r="R16089" s="9"/>
      <c r="U16089" s="9"/>
    </row>
    <row r="16090" spans="3:21">
      <c r="C16090" s="9"/>
      <c r="F16090" s="9"/>
      <c r="G16090" s="9"/>
      <c r="I16090" s="9"/>
      <c r="L16090" s="9"/>
      <c r="O16090" s="9"/>
      <c r="P16090" s="9"/>
      <c r="R16090" s="9"/>
      <c r="U16090" s="9"/>
    </row>
    <row r="16091" spans="3:21">
      <c r="C16091" s="9"/>
      <c r="F16091" s="9"/>
      <c r="G16091" s="9"/>
      <c r="I16091" s="9"/>
      <c r="L16091" s="9"/>
      <c r="O16091" s="9"/>
      <c r="P16091" s="9"/>
      <c r="R16091" s="9"/>
      <c r="U16091" s="9"/>
    </row>
    <row r="16092" spans="3:21">
      <c r="C16092" s="9"/>
      <c r="F16092" s="9"/>
      <c r="G16092" s="9"/>
      <c r="I16092" s="9"/>
      <c r="L16092" s="9"/>
      <c r="O16092" s="9"/>
      <c r="P16092" s="9"/>
      <c r="R16092" s="9"/>
      <c r="U16092" s="9"/>
    </row>
    <row r="16093" spans="3:21">
      <c r="C16093" s="9"/>
      <c r="F16093" s="9"/>
      <c r="G16093" s="9"/>
      <c r="I16093" s="9"/>
      <c r="L16093" s="9"/>
      <c r="O16093" s="9"/>
      <c r="P16093" s="9"/>
      <c r="R16093" s="9"/>
      <c r="U16093" s="9"/>
    </row>
    <row r="16094" spans="3:21">
      <c r="C16094" s="9"/>
      <c r="F16094" s="9"/>
      <c r="G16094" s="9"/>
      <c r="I16094" s="9"/>
      <c r="L16094" s="9"/>
      <c r="O16094" s="9"/>
      <c r="P16094" s="9"/>
      <c r="R16094" s="9"/>
      <c r="U16094" s="9"/>
    </row>
    <row r="16095" spans="3:21">
      <c r="C16095" s="9"/>
      <c r="F16095" s="9"/>
      <c r="G16095" s="9"/>
      <c r="I16095" s="9"/>
      <c r="L16095" s="9"/>
      <c r="O16095" s="9"/>
      <c r="P16095" s="9"/>
      <c r="R16095" s="9"/>
      <c r="U16095" s="9"/>
    </row>
    <row r="16096" spans="3:21">
      <c r="C16096" s="9"/>
      <c r="F16096" s="9"/>
      <c r="G16096" s="9"/>
      <c r="I16096" s="9"/>
      <c r="L16096" s="9"/>
      <c r="O16096" s="9"/>
      <c r="P16096" s="9"/>
      <c r="R16096" s="9"/>
      <c r="U16096" s="9"/>
    </row>
    <row r="16097" spans="3:21">
      <c r="C16097" s="9"/>
      <c r="F16097" s="9"/>
      <c r="G16097" s="9"/>
      <c r="I16097" s="9"/>
      <c r="L16097" s="9"/>
      <c r="O16097" s="9"/>
      <c r="P16097" s="9"/>
      <c r="R16097" s="9"/>
      <c r="U16097" s="9"/>
    </row>
    <row r="16098" spans="3:21">
      <c r="C16098" s="9"/>
      <c r="F16098" s="9"/>
      <c r="G16098" s="9"/>
      <c r="I16098" s="9"/>
      <c r="L16098" s="9"/>
      <c r="O16098" s="9"/>
      <c r="P16098" s="9"/>
      <c r="R16098" s="9"/>
      <c r="U16098" s="9"/>
    </row>
    <row r="16099" spans="3:21">
      <c r="C16099" s="9"/>
      <c r="F16099" s="9"/>
      <c r="G16099" s="9"/>
      <c r="I16099" s="9"/>
      <c r="L16099" s="9"/>
      <c r="O16099" s="9"/>
      <c r="P16099" s="9"/>
      <c r="R16099" s="9"/>
      <c r="U16099" s="9"/>
    </row>
    <row r="16100" spans="3:21">
      <c r="C16100" s="9"/>
      <c r="F16100" s="9"/>
      <c r="G16100" s="9"/>
      <c r="I16100" s="9"/>
      <c r="L16100" s="9"/>
      <c r="O16100" s="9"/>
      <c r="P16100" s="9"/>
      <c r="R16100" s="9"/>
      <c r="U16100" s="9"/>
    </row>
    <row r="16101" spans="3:21">
      <c r="C16101" s="9"/>
      <c r="F16101" s="9"/>
      <c r="G16101" s="9"/>
      <c r="I16101" s="9"/>
      <c r="L16101" s="9"/>
      <c r="O16101" s="9"/>
      <c r="P16101" s="9"/>
      <c r="R16101" s="9"/>
      <c r="U16101" s="9"/>
    </row>
    <row r="16102" spans="3:21">
      <c r="C16102" s="9"/>
      <c r="F16102" s="9"/>
      <c r="G16102" s="9"/>
      <c r="I16102" s="9"/>
      <c r="L16102" s="9"/>
      <c r="O16102" s="9"/>
      <c r="P16102" s="9"/>
      <c r="R16102" s="9"/>
      <c r="U16102" s="9"/>
    </row>
    <row r="16103" spans="3:21">
      <c r="C16103" s="9"/>
      <c r="F16103" s="9"/>
      <c r="G16103" s="9"/>
      <c r="I16103" s="9"/>
      <c r="L16103" s="9"/>
      <c r="O16103" s="9"/>
      <c r="P16103" s="9"/>
      <c r="R16103" s="9"/>
      <c r="U16103" s="9"/>
    </row>
    <row r="16104" spans="3:21">
      <c r="C16104" s="9"/>
      <c r="F16104" s="9"/>
      <c r="G16104" s="9"/>
      <c r="I16104" s="9"/>
      <c r="L16104" s="9"/>
      <c r="O16104" s="9"/>
      <c r="P16104" s="9"/>
      <c r="R16104" s="9"/>
      <c r="U16104" s="9"/>
    </row>
    <row r="16105" spans="3:21">
      <c r="C16105" s="9"/>
      <c r="F16105" s="9"/>
      <c r="G16105" s="9"/>
      <c r="I16105" s="9"/>
      <c r="L16105" s="9"/>
      <c r="O16105" s="9"/>
      <c r="P16105" s="9"/>
      <c r="R16105" s="9"/>
      <c r="U16105" s="9"/>
    </row>
    <row r="16106" spans="3:21">
      <c r="C16106" s="9"/>
      <c r="F16106" s="9"/>
      <c r="G16106" s="9"/>
      <c r="I16106" s="9"/>
      <c r="L16106" s="9"/>
      <c r="O16106" s="9"/>
      <c r="P16106" s="9"/>
      <c r="R16106" s="9"/>
      <c r="U16106" s="9"/>
    </row>
    <row r="16107" spans="3:21">
      <c r="C16107" s="9"/>
      <c r="F16107" s="9"/>
      <c r="G16107" s="9"/>
      <c r="I16107" s="9"/>
      <c r="L16107" s="9"/>
      <c r="O16107" s="9"/>
      <c r="P16107" s="9"/>
      <c r="R16107" s="9"/>
      <c r="U16107" s="9"/>
    </row>
    <row r="16108" spans="3:21">
      <c r="C16108" s="9"/>
      <c r="F16108" s="9"/>
      <c r="G16108" s="9"/>
      <c r="I16108" s="9"/>
      <c r="L16108" s="9"/>
      <c r="O16108" s="9"/>
      <c r="P16108" s="9"/>
      <c r="R16108" s="9"/>
      <c r="U16108" s="9"/>
    </row>
    <row r="16109" spans="3:21">
      <c r="C16109" s="9"/>
      <c r="F16109" s="9"/>
      <c r="G16109" s="9"/>
      <c r="I16109" s="9"/>
      <c r="L16109" s="9"/>
      <c r="O16109" s="9"/>
      <c r="P16109" s="9"/>
      <c r="R16109" s="9"/>
      <c r="U16109" s="9"/>
    </row>
    <row r="16110" spans="3:21">
      <c r="C16110" s="9"/>
      <c r="F16110" s="9"/>
      <c r="G16110" s="9"/>
      <c r="I16110" s="9"/>
      <c r="L16110" s="9"/>
      <c r="O16110" s="9"/>
      <c r="P16110" s="9"/>
      <c r="R16110" s="9"/>
      <c r="U16110" s="9"/>
    </row>
    <row r="16111" spans="3:21">
      <c r="C16111" s="9"/>
      <c r="F16111" s="9"/>
      <c r="G16111" s="9"/>
      <c r="I16111" s="9"/>
      <c r="L16111" s="9"/>
      <c r="O16111" s="9"/>
      <c r="P16111" s="9"/>
      <c r="R16111" s="9"/>
      <c r="U16111" s="9"/>
    </row>
    <row r="16112" spans="3:21">
      <c r="C16112" s="9"/>
      <c r="F16112" s="9"/>
      <c r="G16112" s="9"/>
      <c r="I16112" s="9"/>
      <c r="L16112" s="9"/>
      <c r="O16112" s="9"/>
      <c r="P16112" s="9"/>
      <c r="R16112" s="9"/>
      <c r="U16112" s="9"/>
    </row>
    <row r="16113" spans="3:21">
      <c r="C16113" s="9"/>
      <c r="F16113" s="9"/>
      <c r="G16113" s="9"/>
      <c r="I16113" s="9"/>
      <c r="L16113" s="9"/>
      <c r="O16113" s="9"/>
      <c r="P16113" s="9"/>
      <c r="R16113" s="9"/>
      <c r="U16113" s="9"/>
    </row>
    <row r="16114" spans="3:21">
      <c r="C16114" s="9"/>
      <c r="F16114" s="9"/>
      <c r="G16114" s="9"/>
      <c r="I16114" s="9"/>
      <c r="L16114" s="9"/>
      <c r="O16114" s="9"/>
      <c r="P16114" s="9"/>
      <c r="R16114" s="9"/>
      <c r="U16114" s="9"/>
    </row>
    <row r="16115" spans="3:21">
      <c r="C16115" s="9"/>
      <c r="F16115" s="9"/>
      <c r="G16115" s="9"/>
      <c r="I16115" s="9"/>
      <c r="L16115" s="9"/>
      <c r="O16115" s="9"/>
      <c r="P16115" s="9"/>
      <c r="R16115" s="9"/>
      <c r="U16115" s="9"/>
    </row>
    <row r="16116" spans="3:21">
      <c r="C16116" s="9"/>
      <c r="F16116" s="9"/>
      <c r="G16116" s="9"/>
      <c r="I16116" s="9"/>
      <c r="L16116" s="9"/>
      <c r="O16116" s="9"/>
      <c r="P16116" s="9"/>
      <c r="R16116" s="9"/>
      <c r="U16116" s="9"/>
    </row>
    <row r="16117" spans="3:21">
      <c r="C16117" s="9"/>
      <c r="F16117" s="9"/>
      <c r="G16117" s="9"/>
      <c r="I16117" s="9"/>
      <c r="L16117" s="9"/>
      <c r="O16117" s="9"/>
      <c r="P16117" s="9"/>
      <c r="R16117" s="9"/>
      <c r="U16117" s="9"/>
    </row>
    <row r="16118" spans="3:21">
      <c r="C16118" s="9"/>
      <c r="F16118" s="9"/>
      <c r="G16118" s="9"/>
      <c r="I16118" s="9"/>
      <c r="L16118" s="9"/>
      <c r="O16118" s="9"/>
      <c r="P16118" s="9"/>
      <c r="R16118" s="9"/>
      <c r="U16118" s="9"/>
    </row>
    <row r="16119" spans="3:21">
      <c r="C16119" s="9"/>
      <c r="F16119" s="9"/>
      <c r="G16119" s="9"/>
      <c r="I16119" s="9"/>
      <c r="L16119" s="9"/>
      <c r="O16119" s="9"/>
      <c r="P16119" s="9"/>
      <c r="R16119" s="9"/>
      <c r="U16119" s="9"/>
    </row>
    <row r="16120" spans="3:21">
      <c r="C16120" s="9"/>
      <c r="F16120" s="9"/>
      <c r="G16120" s="9"/>
      <c r="I16120" s="9"/>
      <c r="L16120" s="9"/>
      <c r="O16120" s="9"/>
      <c r="P16120" s="9"/>
      <c r="R16120" s="9"/>
      <c r="U16120" s="9"/>
    </row>
    <row r="16121" spans="3:21">
      <c r="C16121" s="9"/>
      <c r="F16121" s="9"/>
      <c r="G16121" s="9"/>
      <c r="I16121" s="9"/>
      <c r="L16121" s="9"/>
      <c r="O16121" s="9"/>
      <c r="P16121" s="9"/>
      <c r="R16121" s="9"/>
      <c r="U16121" s="9"/>
    </row>
    <row r="16122" spans="3:21">
      <c r="C16122" s="9"/>
      <c r="F16122" s="9"/>
      <c r="G16122" s="9"/>
      <c r="I16122" s="9"/>
      <c r="L16122" s="9"/>
      <c r="O16122" s="9"/>
      <c r="P16122" s="9"/>
      <c r="R16122" s="9"/>
      <c r="U16122" s="9"/>
    </row>
    <row r="16123" spans="3:21">
      <c r="C16123" s="9"/>
      <c r="F16123" s="9"/>
      <c r="G16123" s="9"/>
      <c r="I16123" s="9"/>
      <c r="L16123" s="9"/>
      <c r="O16123" s="9"/>
      <c r="P16123" s="9"/>
      <c r="R16123" s="9"/>
      <c r="U16123" s="9"/>
    </row>
    <row r="16124" spans="3:21">
      <c r="C16124" s="9"/>
      <c r="F16124" s="9"/>
      <c r="G16124" s="9"/>
      <c r="I16124" s="9"/>
      <c r="L16124" s="9"/>
      <c r="O16124" s="9"/>
      <c r="P16124" s="9"/>
      <c r="R16124" s="9"/>
      <c r="U16124" s="9"/>
    </row>
    <row r="16125" spans="3:21">
      <c r="C16125" s="9"/>
      <c r="F16125" s="9"/>
      <c r="G16125" s="9"/>
      <c r="I16125" s="9"/>
      <c r="L16125" s="9"/>
      <c r="O16125" s="9"/>
      <c r="P16125" s="9"/>
      <c r="R16125" s="9"/>
      <c r="U16125" s="9"/>
    </row>
    <row r="16126" spans="3:21">
      <c r="C16126" s="9"/>
      <c r="F16126" s="9"/>
      <c r="G16126" s="9"/>
      <c r="I16126" s="9"/>
      <c r="L16126" s="9"/>
      <c r="O16126" s="9"/>
      <c r="P16126" s="9"/>
      <c r="R16126" s="9"/>
      <c r="U16126" s="9"/>
    </row>
    <row r="16127" spans="3:21">
      <c r="C16127" s="9"/>
      <c r="F16127" s="9"/>
      <c r="G16127" s="9"/>
      <c r="I16127" s="9"/>
      <c r="L16127" s="9"/>
      <c r="O16127" s="9"/>
      <c r="P16127" s="9"/>
      <c r="R16127" s="9"/>
      <c r="U16127" s="9"/>
    </row>
    <row r="16128" spans="3:21">
      <c r="C16128" s="9"/>
      <c r="F16128" s="9"/>
      <c r="G16128" s="9"/>
      <c r="I16128" s="9"/>
      <c r="L16128" s="9"/>
      <c r="O16128" s="9"/>
      <c r="P16128" s="9"/>
      <c r="R16128" s="9"/>
      <c r="U16128" s="9"/>
    </row>
    <row r="16129" spans="3:21">
      <c r="C16129" s="9"/>
      <c r="F16129" s="9"/>
      <c r="G16129" s="9"/>
      <c r="I16129" s="9"/>
      <c r="L16129" s="9"/>
      <c r="O16129" s="9"/>
      <c r="P16129" s="9"/>
      <c r="R16129" s="9"/>
      <c r="U16129" s="9"/>
    </row>
    <row r="16130" spans="3:21">
      <c r="C16130" s="9"/>
      <c r="F16130" s="9"/>
      <c r="G16130" s="9"/>
      <c r="I16130" s="9"/>
      <c r="L16130" s="9"/>
      <c r="O16130" s="9"/>
      <c r="P16130" s="9"/>
      <c r="R16130" s="9"/>
      <c r="U16130" s="9"/>
    </row>
    <row r="16131" spans="3:21">
      <c r="C16131" s="9"/>
      <c r="F16131" s="9"/>
      <c r="G16131" s="9"/>
      <c r="I16131" s="9"/>
      <c r="L16131" s="9"/>
      <c r="O16131" s="9"/>
      <c r="P16131" s="9"/>
      <c r="R16131" s="9"/>
      <c r="U16131" s="9"/>
    </row>
    <row r="16132" spans="3:21">
      <c r="C16132" s="9"/>
      <c r="F16132" s="9"/>
      <c r="G16132" s="9"/>
      <c r="I16132" s="9"/>
      <c r="L16132" s="9"/>
      <c r="O16132" s="9"/>
      <c r="P16132" s="9"/>
      <c r="R16132" s="9"/>
      <c r="U16132" s="9"/>
    </row>
    <row r="16133" spans="3:21">
      <c r="C16133" s="9"/>
      <c r="F16133" s="9"/>
      <c r="G16133" s="9"/>
      <c r="I16133" s="9"/>
      <c r="L16133" s="9"/>
      <c r="O16133" s="9"/>
      <c r="P16133" s="9"/>
      <c r="R16133" s="9"/>
      <c r="U16133" s="9"/>
    </row>
    <row r="16134" spans="3:21">
      <c r="C16134" s="9"/>
      <c r="F16134" s="9"/>
      <c r="G16134" s="9"/>
      <c r="I16134" s="9"/>
      <c r="L16134" s="9"/>
      <c r="O16134" s="9"/>
      <c r="P16134" s="9"/>
      <c r="R16134" s="9"/>
      <c r="U16134" s="9"/>
    </row>
    <row r="16135" spans="3:21">
      <c r="C16135" s="9"/>
      <c r="F16135" s="9"/>
      <c r="G16135" s="9"/>
      <c r="I16135" s="9"/>
      <c r="L16135" s="9"/>
      <c r="O16135" s="9"/>
      <c r="P16135" s="9"/>
      <c r="R16135" s="9"/>
      <c r="U16135" s="9"/>
    </row>
    <row r="16136" spans="3:21">
      <c r="C16136" s="9"/>
      <c r="F16136" s="9"/>
      <c r="G16136" s="9"/>
      <c r="I16136" s="9"/>
      <c r="L16136" s="9"/>
      <c r="O16136" s="9"/>
      <c r="P16136" s="9"/>
      <c r="R16136" s="9"/>
      <c r="U16136" s="9"/>
    </row>
    <row r="16137" spans="3:21">
      <c r="C16137" s="9"/>
      <c r="F16137" s="9"/>
      <c r="G16137" s="9"/>
      <c r="I16137" s="9"/>
      <c r="L16137" s="9"/>
      <c r="O16137" s="9"/>
      <c r="P16137" s="9"/>
      <c r="R16137" s="9"/>
      <c r="U16137" s="9"/>
    </row>
    <row r="16138" spans="3:21">
      <c r="C16138" s="9"/>
      <c r="F16138" s="9"/>
      <c r="G16138" s="9"/>
      <c r="I16138" s="9"/>
      <c r="L16138" s="9"/>
      <c r="O16138" s="9"/>
      <c r="P16138" s="9"/>
      <c r="R16138" s="9"/>
      <c r="U16138" s="9"/>
    </row>
    <row r="16139" spans="3:21">
      <c r="C16139" s="9"/>
      <c r="F16139" s="9"/>
      <c r="G16139" s="9"/>
      <c r="I16139" s="9"/>
      <c r="L16139" s="9"/>
      <c r="O16139" s="9"/>
      <c r="P16139" s="9"/>
      <c r="R16139" s="9"/>
      <c r="U16139" s="9"/>
    </row>
    <row r="16140" spans="3:21">
      <c r="C16140" s="9"/>
      <c r="F16140" s="9"/>
      <c r="G16140" s="9"/>
      <c r="I16140" s="9"/>
      <c r="L16140" s="9"/>
      <c r="O16140" s="9"/>
      <c r="P16140" s="9"/>
      <c r="R16140" s="9"/>
      <c r="U16140" s="9"/>
    </row>
    <row r="16141" spans="3:21">
      <c r="C16141" s="9"/>
      <c r="F16141" s="9"/>
      <c r="G16141" s="9"/>
      <c r="I16141" s="9"/>
      <c r="L16141" s="9"/>
      <c r="O16141" s="9"/>
      <c r="P16141" s="9"/>
      <c r="R16141" s="9"/>
      <c r="U16141" s="9"/>
    </row>
    <row r="16142" spans="3:21">
      <c r="C16142" s="9"/>
      <c r="F16142" s="9"/>
      <c r="G16142" s="9"/>
      <c r="I16142" s="9"/>
      <c r="L16142" s="9"/>
      <c r="O16142" s="9"/>
      <c r="P16142" s="9"/>
      <c r="R16142" s="9"/>
      <c r="U16142" s="9"/>
    </row>
    <row r="16143" spans="3:21">
      <c r="C16143" s="9"/>
      <c r="F16143" s="9"/>
      <c r="G16143" s="9"/>
      <c r="I16143" s="9"/>
      <c r="L16143" s="9"/>
      <c r="O16143" s="9"/>
      <c r="P16143" s="9"/>
      <c r="R16143" s="9"/>
      <c r="U16143" s="9"/>
    </row>
    <row r="16144" spans="3:21">
      <c r="C16144" s="9"/>
      <c r="F16144" s="9"/>
      <c r="G16144" s="9"/>
      <c r="I16144" s="9"/>
      <c r="L16144" s="9"/>
      <c r="O16144" s="9"/>
      <c r="P16144" s="9"/>
      <c r="R16144" s="9"/>
      <c r="U16144" s="9"/>
    </row>
    <row r="16145" spans="3:21">
      <c r="C16145" s="9"/>
      <c r="F16145" s="9"/>
      <c r="G16145" s="9"/>
      <c r="I16145" s="9"/>
      <c r="L16145" s="9"/>
      <c r="O16145" s="9"/>
      <c r="P16145" s="9"/>
      <c r="R16145" s="9"/>
      <c r="U16145" s="9"/>
    </row>
    <row r="16146" spans="3:21">
      <c r="C16146" s="9"/>
      <c r="F16146" s="9"/>
      <c r="G16146" s="9"/>
      <c r="I16146" s="9"/>
      <c r="L16146" s="9"/>
      <c r="O16146" s="9"/>
      <c r="P16146" s="9"/>
      <c r="R16146" s="9"/>
      <c r="U16146" s="9"/>
    </row>
    <row r="16147" spans="3:21">
      <c r="C16147" s="9"/>
      <c r="F16147" s="9"/>
      <c r="G16147" s="9"/>
      <c r="I16147" s="9"/>
      <c r="L16147" s="9"/>
      <c r="O16147" s="9"/>
      <c r="P16147" s="9"/>
      <c r="R16147" s="9"/>
      <c r="U16147" s="9"/>
    </row>
    <row r="16148" spans="3:21">
      <c r="C16148" s="9"/>
      <c r="F16148" s="9"/>
      <c r="G16148" s="9"/>
      <c r="I16148" s="9"/>
      <c r="L16148" s="9"/>
      <c r="O16148" s="9"/>
      <c r="P16148" s="9"/>
      <c r="R16148" s="9"/>
      <c r="U16148" s="9"/>
    </row>
    <row r="16149" spans="3:21">
      <c r="C16149" s="9"/>
      <c r="F16149" s="9"/>
      <c r="G16149" s="9"/>
      <c r="I16149" s="9"/>
      <c r="L16149" s="9"/>
      <c r="O16149" s="9"/>
      <c r="P16149" s="9"/>
      <c r="R16149" s="9"/>
      <c r="U16149" s="9"/>
    </row>
    <row r="16150" spans="3:21">
      <c r="C16150" s="9"/>
      <c r="F16150" s="9"/>
      <c r="G16150" s="9"/>
      <c r="I16150" s="9"/>
      <c r="L16150" s="9"/>
      <c r="O16150" s="9"/>
      <c r="P16150" s="9"/>
      <c r="R16150" s="9"/>
      <c r="U16150" s="9"/>
    </row>
    <row r="16151" spans="3:21">
      <c r="C16151" s="9"/>
      <c r="F16151" s="9"/>
      <c r="G16151" s="9"/>
      <c r="I16151" s="9"/>
      <c r="L16151" s="9"/>
      <c r="O16151" s="9"/>
      <c r="P16151" s="9"/>
      <c r="R16151" s="9"/>
      <c r="U16151" s="9"/>
    </row>
    <row r="16152" spans="3:21">
      <c r="C16152" s="9"/>
      <c r="F16152" s="9"/>
      <c r="G16152" s="9"/>
      <c r="I16152" s="9"/>
      <c r="L16152" s="9"/>
      <c r="O16152" s="9"/>
      <c r="P16152" s="9"/>
      <c r="R16152" s="9"/>
      <c r="U16152" s="9"/>
    </row>
    <row r="16153" spans="3:21">
      <c r="C16153" s="9"/>
      <c r="F16153" s="9"/>
      <c r="G16153" s="9"/>
      <c r="I16153" s="9"/>
      <c r="L16153" s="9"/>
      <c r="O16153" s="9"/>
      <c r="P16153" s="9"/>
      <c r="R16153" s="9"/>
      <c r="U16153" s="9"/>
    </row>
    <row r="16154" spans="3:21">
      <c r="C16154" s="9"/>
      <c r="F16154" s="9"/>
      <c r="G16154" s="9"/>
      <c r="I16154" s="9"/>
      <c r="L16154" s="9"/>
      <c r="O16154" s="9"/>
      <c r="P16154" s="9"/>
      <c r="R16154" s="9"/>
      <c r="U16154" s="9"/>
    </row>
    <row r="16155" spans="3:21">
      <c r="C16155" s="9"/>
      <c r="F16155" s="9"/>
      <c r="G16155" s="9"/>
      <c r="I16155" s="9"/>
      <c r="L16155" s="9"/>
      <c r="O16155" s="9"/>
      <c r="P16155" s="9"/>
      <c r="R16155" s="9"/>
      <c r="U16155" s="9"/>
    </row>
    <row r="16156" spans="3:21">
      <c r="C16156" s="9"/>
      <c r="F16156" s="9"/>
      <c r="G16156" s="9"/>
      <c r="I16156" s="9"/>
      <c r="L16156" s="9"/>
      <c r="O16156" s="9"/>
      <c r="P16156" s="9"/>
      <c r="R16156" s="9"/>
      <c r="U16156" s="9"/>
    </row>
    <row r="16157" spans="3:21">
      <c r="C16157" s="9"/>
      <c r="F16157" s="9"/>
      <c r="G16157" s="9"/>
      <c r="I16157" s="9"/>
      <c r="L16157" s="9"/>
      <c r="O16157" s="9"/>
      <c r="P16157" s="9"/>
      <c r="R16157" s="9"/>
      <c r="U16157" s="9"/>
    </row>
    <row r="16158" spans="3:21">
      <c r="C16158" s="9"/>
      <c r="F16158" s="9"/>
      <c r="G16158" s="9"/>
      <c r="I16158" s="9"/>
      <c r="L16158" s="9"/>
      <c r="O16158" s="9"/>
      <c r="P16158" s="9"/>
      <c r="R16158" s="9"/>
      <c r="U16158" s="9"/>
    </row>
    <row r="16159" spans="3:21">
      <c r="C16159" s="9"/>
      <c r="F16159" s="9"/>
      <c r="G16159" s="9"/>
      <c r="I16159" s="9"/>
      <c r="L16159" s="9"/>
      <c r="O16159" s="9"/>
      <c r="P16159" s="9"/>
      <c r="R16159" s="9"/>
      <c r="U16159" s="9"/>
    </row>
    <row r="16160" spans="3:21">
      <c r="C16160" s="9"/>
      <c r="F16160" s="9"/>
      <c r="G16160" s="9"/>
      <c r="I16160" s="9"/>
      <c r="L16160" s="9"/>
      <c r="O16160" s="9"/>
      <c r="P16160" s="9"/>
      <c r="R16160" s="9"/>
      <c r="U16160" s="9"/>
    </row>
    <row r="16161" spans="3:21">
      <c r="C16161" s="9"/>
      <c r="F16161" s="9"/>
      <c r="G16161" s="9"/>
      <c r="I16161" s="9"/>
      <c r="L16161" s="9"/>
      <c r="O16161" s="9"/>
      <c r="P16161" s="9"/>
      <c r="R16161" s="9"/>
      <c r="U16161" s="9"/>
    </row>
    <row r="16162" spans="3:21">
      <c r="C16162" s="9"/>
      <c r="F16162" s="9"/>
      <c r="G16162" s="9"/>
      <c r="I16162" s="9"/>
      <c r="L16162" s="9"/>
      <c r="O16162" s="9"/>
      <c r="P16162" s="9"/>
      <c r="R16162" s="9"/>
      <c r="U16162" s="9"/>
    </row>
    <row r="16163" spans="3:21">
      <c r="C16163" s="9"/>
      <c r="F16163" s="9"/>
      <c r="G16163" s="9"/>
      <c r="I16163" s="9"/>
      <c r="L16163" s="9"/>
      <c r="O16163" s="9"/>
      <c r="P16163" s="9"/>
      <c r="R16163" s="9"/>
      <c r="U16163" s="9"/>
    </row>
    <row r="16164" spans="3:21">
      <c r="C16164" s="9"/>
      <c r="F16164" s="9"/>
      <c r="G16164" s="9"/>
      <c r="I16164" s="9"/>
      <c r="L16164" s="9"/>
      <c r="O16164" s="9"/>
      <c r="P16164" s="9"/>
      <c r="R16164" s="9"/>
      <c r="U16164" s="9"/>
    </row>
    <row r="16165" spans="3:21">
      <c r="C16165" s="9"/>
      <c r="F16165" s="9"/>
      <c r="G16165" s="9"/>
      <c r="I16165" s="9"/>
      <c r="L16165" s="9"/>
      <c r="O16165" s="9"/>
      <c r="P16165" s="9"/>
      <c r="R16165" s="9"/>
      <c r="U16165" s="9"/>
    </row>
    <row r="16166" spans="3:21">
      <c r="C16166" s="9"/>
      <c r="F16166" s="9"/>
      <c r="G16166" s="9"/>
      <c r="I16166" s="9"/>
      <c r="L16166" s="9"/>
      <c r="O16166" s="9"/>
      <c r="P16166" s="9"/>
      <c r="R16166" s="9"/>
      <c r="U16166" s="9"/>
    </row>
    <row r="16167" spans="3:21">
      <c r="C16167" s="9"/>
      <c r="F16167" s="9"/>
      <c r="G16167" s="9"/>
      <c r="I16167" s="9"/>
      <c r="L16167" s="9"/>
      <c r="O16167" s="9"/>
      <c r="P16167" s="9"/>
      <c r="R16167" s="9"/>
      <c r="U16167" s="9"/>
    </row>
    <row r="16168" spans="3:21">
      <c r="C16168" s="9"/>
      <c r="F16168" s="9"/>
      <c r="G16168" s="9"/>
      <c r="I16168" s="9"/>
      <c r="L16168" s="9"/>
      <c r="O16168" s="9"/>
      <c r="P16168" s="9"/>
      <c r="R16168" s="9"/>
      <c r="U16168" s="9"/>
    </row>
    <row r="16169" spans="3:21">
      <c r="C16169" s="9"/>
      <c r="F16169" s="9"/>
      <c r="G16169" s="9"/>
      <c r="I16169" s="9"/>
      <c r="L16169" s="9"/>
      <c r="O16169" s="9"/>
      <c r="P16169" s="9"/>
      <c r="R16169" s="9"/>
      <c r="U16169" s="9"/>
    </row>
    <row r="16170" spans="3:21">
      <c r="C16170" s="9"/>
      <c r="F16170" s="9"/>
      <c r="G16170" s="9"/>
      <c r="I16170" s="9"/>
      <c r="L16170" s="9"/>
      <c r="O16170" s="9"/>
      <c r="P16170" s="9"/>
      <c r="R16170" s="9"/>
      <c r="U16170" s="9"/>
    </row>
    <row r="16171" spans="3:21">
      <c r="C16171" s="9"/>
      <c r="F16171" s="9"/>
      <c r="G16171" s="9"/>
      <c r="I16171" s="9"/>
      <c r="L16171" s="9"/>
      <c r="O16171" s="9"/>
      <c r="P16171" s="9"/>
      <c r="R16171" s="9"/>
      <c r="U16171" s="9"/>
    </row>
    <row r="16172" spans="3:21">
      <c r="C16172" s="9"/>
      <c r="F16172" s="9"/>
      <c r="G16172" s="9"/>
      <c r="I16172" s="9"/>
      <c r="L16172" s="9"/>
      <c r="O16172" s="9"/>
      <c r="P16172" s="9"/>
      <c r="R16172" s="9"/>
      <c r="U16172" s="9"/>
    </row>
    <row r="16173" spans="3:21">
      <c r="C16173" s="9"/>
      <c r="F16173" s="9"/>
      <c r="G16173" s="9"/>
      <c r="I16173" s="9"/>
      <c r="L16173" s="9"/>
      <c r="O16173" s="9"/>
      <c r="P16173" s="9"/>
      <c r="R16173" s="9"/>
      <c r="U16173" s="9"/>
    </row>
    <row r="16174" spans="3:21">
      <c r="C16174" s="9"/>
      <c r="F16174" s="9"/>
      <c r="G16174" s="9"/>
      <c r="I16174" s="9"/>
      <c r="L16174" s="9"/>
      <c r="O16174" s="9"/>
      <c r="P16174" s="9"/>
      <c r="R16174" s="9"/>
      <c r="U16174" s="9"/>
    </row>
    <row r="16175" spans="3:21">
      <c r="C16175" s="9"/>
      <c r="F16175" s="9"/>
      <c r="G16175" s="9"/>
      <c r="I16175" s="9"/>
      <c r="L16175" s="9"/>
      <c r="O16175" s="9"/>
      <c r="P16175" s="9"/>
      <c r="R16175" s="9"/>
      <c r="U16175" s="9"/>
    </row>
    <row r="16176" spans="3:21">
      <c r="C16176" s="9"/>
      <c r="F16176" s="9"/>
      <c r="G16176" s="9"/>
      <c r="I16176" s="9"/>
      <c r="L16176" s="9"/>
      <c r="O16176" s="9"/>
      <c r="P16176" s="9"/>
      <c r="R16176" s="9"/>
      <c r="U16176" s="9"/>
    </row>
    <row r="16177" spans="3:21">
      <c r="C16177" s="9"/>
      <c r="F16177" s="9"/>
      <c r="G16177" s="9"/>
      <c r="I16177" s="9"/>
      <c r="L16177" s="9"/>
      <c r="O16177" s="9"/>
      <c r="P16177" s="9"/>
      <c r="R16177" s="9"/>
      <c r="U16177" s="9"/>
    </row>
    <row r="16178" spans="3:21">
      <c r="C16178" s="9"/>
      <c r="F16178" s="9"/>
      <c r="G16178" s="9"/>
      <c r="I16178" s="9"/>
      <c r="L16178" s="9"/>
      <c r="O16178" s="9"/>
      <c r="P16178" s="9"/>
      <c r="R16178" s="9"/>
      <c r="U16178" s="9"/>
    </row>
    <row r="16179" spans="3:21">
      <c r="C16179" s="9"/>
      <c r="F16179" s="9"/>
      <c r="G16179" s="9"/>
      <c r="I16179" s="9"/>
      <c r="L16179" s="9"/>
      <c r="O16179" s="9"/>
      <c r="P16179" s="9"/>
      <c r="R16179" s="9"/>
      <c r="U16179" s="9"/>
    </row>
    <row r="16180" spans="3:21">
      <c r="C16180" s="9"/>
      <c r="F16180" s="9"/>
      <c r="G16180" s="9"/>
      <c r="I16180" s="9"/>
      <c r="L16180" s="9"/>
      <c r="O16180" s="9"/>
      <c r="P16180" s="9"/>
      <c r="R16180" s="9"/>
      <c r="U16180" s="9"/>
    </row>
    <row r="16181" spans="3:21">
      <c r="C16181" s="9"/>
      <c r="F16181" s="9"/>
      <c r="G16181" s="9"/>
      <c r="I16181" s="9"/>
      <c r="L16181" s="9"/>
      <c r="O16181" s="9"/>
      <c r="P16181" s="9"/>
      <c r="R16181" s="9"/>
      <c r="U16181" s="9"/>
    </row>
    <row r="16182" spans="3:21">
      <c r="C16182" s="9"/>
      <c r="F16182" s="9"/>
      <c r="G16182" s="9"/>
      <c r="I16182" s="9"/>
      <c r="L16182" s="9"/>
      <c r="O16182" s="9"/>
      <c r="P16182" s="9"/>
      <c r="R16182" s="9"/>
      <c r="U16182" s="9"/>
    </row>
    <row r="16183" spans="3:21">
      <c r="C16183" s="9"/>
      <c r="F16183" s="9"/>
      <c r="G16183" s="9"/>
      <c r="I16183" s="9"/>
      <c r="L16183" s="9"/>
      <c r="O16183" s="9"/>
      <c r="P16183" s="9"/>
      <c r="R16183" s="9"/>
      <c r="U16183" s="9"/>
    </row>
    <row r="16184" spans="3:21">
      <c r="C16184" s="9"/>
      <c r="F16184" s="9"/>
      <c r="G16184" s="9"/>
      <c r="I16184" s="9"/>
      <c r="L16184" s="9"/>
      <c r="O16184" s="9"/>
      <c r="P16184" s="9"/>
      <c r="R16184" s="9"/>
      <c r="U16184" s="9"/>
    </row>
    <row r="16185" spans="3:21">
      <c r="C16185" s="9"/>
      <c r="F16185" s="9"/>
      <c r="G16185" s="9"/>
      <c r="I16185" s="9"/>
      <c r="L16185" s="9"/>
      <c r="O16185" s="9"/>
      <c r="P16185" s="9"/>
      <c r="R16185" s="9"/>
      <c r="U16185" s="9"/>
    </row>
    <row r="16186" spans="3:21">
      <c r="C16186" s="9"/>
      <c r="F16186" s="9"/>
      <c r="G16186" s="9"/>
      <c r="I16186" s="9"/>
      <c r="L16186" s="9"/>
      <c r="O16186" s="9"/>
      <c r="P16186" s="9"/>
      <c r="R16186" s="9"/>
      <c r="U16186" s="9"/>
    </row>
    <row r="16187" spans="3:21">
      <c r="C16187" s="9"/>
      <c r="F16187" s="9"/>
      <c r="G16187" s="9"/>
      <c r="I16187" s="9"/>
      <c r="L16187" s="9"/>
      <c r="O16187" s="9"/>
      <c r="P16187" s="9"/>
      <c r="R16187" s="9"/>
      <c r="U16187" s="9"/>
    </row>
    <row r="16188" spans="3:21">
      <c r="C16188" s="9"/>
      <c r="F16188" s="9"/>
      <c r="G16188" s="9"/>
      <c r="I16188" s="9"/>
      <c r="L16188" s="9"/>
      <c r="O16188" s="9"/>
      <c r="P16188" s="9"/>
      <c r="R16188" s="9"/>
      <c r="U16188" s="9"/>
    </row>
    <row r="16189" spans="3:21">
      <c r="C16189" s="9"/>
      <c r="F16189" s="9"/>
      <c r="G16189" s="9"/>
      <c r="I16189" s="9"/>
      <c r="L16189" s="9"/>
      <c r="O16189" s="9"/>
      <c r="P16189" s="9"/>
      <c r="R16189" s="9"/>
      <c r="U16189" s="9"/>
    </row>
    <row r="16190" spans="3:21">
      <c r="C16190" s="9"/>
      <c r="F16190" s="9"/>
      <c r="G16190" s="9"/>
      <c r="I16190" s="9"/>
      <c r="L16190" s="9"/>
      <c r="O16190" s="9"/>
      <c r="P16190" s="9"/>
      <c r="R16190" s="9"/>
      <c r="U16190" s="9"/>
    </row>
    <row r="16191" spans="3:21">
      <c r="C16191" s="9"/>
      <c r="F16191" s="9"/>
      <c r="G16191" s="9"/>
      <c r="I16191" s="9"/>
      <c r="L16191" s="9"/>
      <c r="O16191" s="9"/>
      <c r="P16191" s="9"/>
      <c r="R16191" s="9"/>
      <c r="U16191" s="9"/>
    </row>
    <row r="16192" spans="3:21">
      <c r="C16192" s="9"/>
      <c r="F16192" s="9"/>
      <c r="G16192" s="9"/>
      <c r="I16192" s="9"/>
      <c r="L16192" s="9"/>
      <c r="O16192" s="9"/>
      <c r="P16192" s="9"/>
      <c r="R16192" s="9"/>
      <c r="U16192" s="9"/>
    </row>
    <row r="16193" spans="3:21">
      <c r="C16193" s="9"/>
      <c r="F16193" s="9"/>
      <c r="G16193" s="9"/>
      <c r="I16193" s="9"/>
      <c r="L16193" s="9"/>
      <c r="O16193" s="9"/>
      <c r="P16193" s="9"/>
      <c r="R16193" s="9"/>
      <c r="U16193" s="9"/>
    </row>
    <row r="16194" spans="3:21">
      <c r="C16194" s="9"/>
      <c r="F16194" s="9"/>
      <c r="G16194" s="9"/>
      <c r="I16194" s="9"/>
      <c r="L16194" s="9"/>
      <c r="O16194" s="9"/>
      <c r="P16194" s="9"/>
      <c r="R16194" s="9"/>
      <c r="U16194" s="9"/>
    </row>
    <row r="16195" spans="3:21">
      <c r="C16195" s="9"/>
      <c r="F16195" s="9"/>
      <c r="G16195" s="9"/>
      <c r="I16195" s="9"/>
      <c r="L16195" s="9"/>
      <c r="O16195" s="9"/>
      <c r="P16195" s="9"/>
      <c r="R16195" s="9"/>
      <c r="U16195" s="9"/>
    </row>
    <row r="16196" spans="3:21">
      <c r="C16196" s="9"/>
      <c r="F16196" s="9"/>
      <c r="G16196" s="9"/>
      <c r="I16196" s="9"/>
      <c r="L16196" s="9"/>
      <c r="O16196" s="9"/>
      <c r="P16196" s="9"/>
      <c r="R16196" s="9"/>
      <c r="U16196" s="9"/>
    </row>
    <row r="16197" spans="3:21">
      <c r="C16197" s="9"/>
      <c r="F16197" s="9"/>
      <c r="G16197" s="9"/>
      <c r="I16197" s="9"/>
      <c r="L16197" s="9"/>
      <c r="O16197" s="9"/>
      <c r="P16197" s="9"/>
      <c r="R16197" s="9"/>
      <c r="U16197" s="9"/>
    </row>
    <row r="16198" spans="3:21">
      <c r="C16198" s="9"/>
      <c r="F16198" s="9"/>
      <c r="G16198" s="9"/>
      <c r="I16198" s="9"/>
      <c r="L16198" s="9"/>
      <c r="O16198" s="9"/>
      <c r="P16198" s="9"/>
      <c r="R16198" s="9"/>
      <c r="U16198" s="9"/>
    </row>
    <row r="16199" spans="3:21">
      <c r="C16199" s="9"/>
      <c r="F16199" s="9"/>
      <c r="G16199" s="9"/>
      <c r="I16199" s="9"/>
      <c r="L16199" s="9"/>
      <c r="O16199" s="9"/>
      <c r="P16199" s="9"/>
      <c r="R16199" s="9"/>
      <c r="U16199" s="9"/>
    </row>
    <row r="16200" spans="3:21">
      <c r="C16200" s="9"/>
      <c r="F16200" s="9"/>
      <c r="G16200" s="9"/>
      <c r="I16200" s="9"/>
      <c r="L16200" s="9"/>
      <c r="O16200" s="9"/>
      <c r="P16200" s="9"/>
      <c r="R16200" s="9"/>
      <c r="U16200" s="9"/>
    </row>
    <row r="16201" spans="3:21">
      <c r="C16201" s="9"/>
      <c r="F16201" s="9"/>
      <c r="G16201" s="9"/>
      <c r="I16201" s="9"/>
      <c r="L16201" s="9"/>
      <c r="O16201" s="9"/>
      <c r="P16201" s="9"/>
      <c r="R16201" s="9"/>
      <c r="U16201" s="9"/>
    </row>
    <row r="16202" spans="3:21">
      <c r="C16202" s="9"/>
      <c r="F16202" s="9"/>
      <c r="G16202" s="9"/>
      <c r="I16202" s="9"/>
      <c r="L16202" s="9"/>
      <c r="O16202" s="9"/>
      <c r="P16202" s="9"/>
      <c r="R16202" s="9"/>
      <c r="U16202" s="9"/>
    </row>
    <row r="16203" spans="3:21">
      <c r="C16203" s="9"/>
      <c r="F16203" s="9"/>
      <c r="G16203" s="9"/>
      <c r="I16203" s="9"/>
      <c r="L16203" s="9"/>
      <c r="O16203" s="9"/>
      <c r="P16203" s="9"/>
      <c r="R16203" s="9"/>
      <c r="U16203" s="9"/>
    </row>
    <row r="16204" spans="3:21">
      <c r="C16204" s="9"/>
      <c r="F16204" s="9"/>
      <c r="G16204" s="9"/>
      <c r="I16204" s="9"/>
      <c r="L16204" s="9"/>
      <c r="O16204" s="9"/>
      <c r="P16204" s="9"/>
      <c r="R16204" s="9"/>
      <c r="U16204" s="9"/>
    </row>
    <row r="16205" spans="3:21">
      <c r="C16205" s="9"/>
      <c r="F16205" s="9"/>
      <c r="G16205" s="9"/>
      <c r="I16205" s="9"/>
      <c r="L16205" s="9"/>
      <c r="O16205" s="9"/>
      <c r="P16205" s="9"/>
      <c r="R16205" s="9"/>
      <c r="U16205" s="9"/>
    </row>
    <row r="16206" spans="3:21">
      <c r="C16206" s="9"/>
      <c r="F16206" s="9"/>
      <c r="G16206" s="9"/>
      <c r="I16206" s="9"/>
      <c r="L16206" s="9"/>
      <c r="O16206" s="9"/>
      <c r="P16206" s="9"/>
      <c r="R16206" s="9"/>
      <c r="U16206" s="9"/>
    </row>
    <row r="16207" spans="3:21">
      <c r="C16207" s="9"/>
      <c r="F16207" s="9"/>
      <c r="G16207" s="9"/>
      <c r="I16207" s="9"/>
      <c r="L16207" s="9"/>
      <c r="O16207" s="9"/>
      <c r="P16207" s="9"/>
      <c r="R16207" s="9"/>
      <c r="U16207" s="9"/>
    </row>
    <row r="16208" spans="3:21">
      <c r="C16208" s="9"/>
      <c r="F16208" s="9"/>
      <c r="G16208" s="9"/>
      <c r="I16208" s="9"/>
      <c r="L16208" s="9"/>
      <c r="O16208" s="9"/>
      <c r="P16208" s="9"/>
      <c r="R16208" s="9"/>
      <c r="U16208" s="9"/>
    </row>
    <row r="16209" spans="3:21">
      <c r="C16209" s="9"/>
      <c r="F16209" s="9"/>
      <c r="G16209" s="9"/>
      <c r="I16209" s="9"/>
      <c r="L16209" s="9"/>
      <c r="O16209" s="9"/>
      <c r="P16209" s="9"/>
      <c r="R16209" s="9"/>
      <c r="U16209" s="9"/>
    </row>
    <row r="16210" spans="3:21">
      <c r="C16210" s="9"/>
      <c r="F16210" s="9"/>
      <c r="G16210" s="9"/>
      <c r="I16210" s="9"/>
      <c r="L16210" s="9"/>
      <c r="O16210" s="9"/>
      <c r="P16210" s="9"/>
      <c r="R16210" s="9"/>
      <c r="U16210" s="9"/>
    </row>
    <row r="16211" spans="3:21">
      <c r="C16211" s="9"/>
      <c r="F16211" s="9"/>
      <c r="G16211" s="9"/>
      <c r="I16211" s="9"/>
      <c r="L16211" s="9"/>
      <c r="O16211" s="9"/>
      <c r="P16211" s="9"/>
      <c r="R16211" s="9"/>
      <c r="U16211" s="9"/>
    </row>
    <row r="16212" spans="3:21">
      <c r="C16212" s="9"/>
      <c r="F16212" s="9"/>
      <c r="G16212" s="9"/>
      <c r="I16212" s="9"/>
      <c r="L16212" s="9"/>
      <c r="O16212" s="9"/>
      <c r="P16212" s="9"/>
      <c r="R16212" s="9"/>
      <c r="U16212" s="9"/>
    </row>
    <row r="16213" spans="3:21">
      <c r="C16213" s="9"/>
      <c r="F16213" s="9"/>
      <c r="G16213" s="9"/>
      <c r="I16213" s="9"/>
      <c r="L16213" s="9"/>
      <c r="O16213" s="9"/>
      <c r="P16213" s="9"/>
      <c r="R16213" s="9"/>
      <c r="U16213" s="9"/>
    </row>
    <row r="16214" spans="3:21">
      <c r="C16214" s="9"/>
      <c r="F16214" s="9"/>
      <c r="G16214" s="9"/>
      <c r="I16214" s="9"/>
      <c r="L16214" s="9"/>
      <c r="O16214" s="9"/>
      <c r="P16214" s="9"/>
      <c r="R16214" s="9"/>
      <c r="U16214" s="9"/>
    </row>
    <row r="16215" spans="3:21">
      <c r="C16215" s="9"/>
      <c r="F16215" s="9"/>
      <c r="G16215" s="9"/>
      <c r="I16215" s="9"/>
      <c r="L16215" s="9"/>
      <c r="O16215" s="9"/>
      <c r="P16215" s="9"/>
      <c r="R16215" s="9"/>
      <c r="U16215" s="9"/>
    </row>
    <row r="16216" spans="3:21">
      <c r="C16216" s="9"/>
      <c r="F16216" s="9"/>
      <c r="G16216" s="9"/>
      <c r="I16216" s="9"/>
      <c r="L16216" s="9"/>
      <c r="O16216" s="9"/>
      <c r="P16216" s="9"/>
      <c r="R16216" s="9"/>
      <c r="U16216" s="9"/>
    </row>
    <row r="16217" spans="3:21">
      <c r="C16217" s="9"/>
      <c r="F16217" s="9"/>
      <c r="G16217" s="9"/>
      <c r="I16217" s="9"/>
      <c r="L16217" s="9"/>
      <c r="O16217" s="9"/>
      <c r="P16217" s="9"/>
      <c r="R16217" s="9"/>
      <c r="U16217" s="9"/>
    </row>
    <row r="16218" spans="3:21">
      <c r="C16218" s="9"/>
      <c r="F16218" s="9"/>
      <c r="G16218" s="9"/>
      <c r="I16218" s="9"/>
      <c r="L16218" s="9"/>
      <c r="O16218" s="9"/>
      <c r="P16218" s="9"/>
      <c r="R16218" s="9"/>
      <c r="U16218" s="9"/>
    </row>
    <row r="16219" spans="3:21">
      <c r="C16219" s="9"/>
      <c r="F16219" s="9"/>
      <c r="G16219" s="9"/>
      <c r="I16219" s="9"/>
      <c r="L16219" s="9"/>
      <c r="O16219" s="9"/>
      <c r="P16219" s="9"/>
      <c r="R16219" s="9"/>
      <c r="U16219" s="9"/>
    </row>
    <row r="16220" spans="3:21">
      <c r="C16220" s="9"/>
      <c r="F16220" s="9"/>
      <c r="G16220" s="9"/>
      <c r="I16220" s="9"/>
      <c r="L16220" s="9"/>
      <c r="O16220" s="9"/>
      <c r="P16220" s="9"/>
      <c r="R16220" s="9"/>
      <c r="U16220" s="9"/>
    </row>
    <row r="16221" spans="3:21">
      <c r="C16221" s="9"/>
      <c r="F16221" s="9"/>
      <c r="G16221" s="9"/>
      <c r="I16221" s="9"/>
      <c r="L16221" s="9"/>
      <c r="O16221" s="9"/>
      <c r="P16221" s="9"/>
      <c r="R16221" s="9"/>
      <c r="U16221" s="9"/>
    </row>
    <row r="16222" spans="3:21">
      <c r="C16222" s="9"/>
      <c r="F16222" s="9"/>
      <c r="G16222" s="9"/>
      <c r="I16222" s="9"/>
      <c r="L16222" s="9"/>
      <c r="O16222" s="9"/>
      <c r="P16222" s="9"/>
      <c r="R16222" s="9"/>
      <c r="U16222" s="9"/>
    </row>
    <row r="16223" spans="3:21">
      <c r="C16223" s="9"/>
      <c r="F16223" s="9"/>
      <c r="G16223" s="9"/>
      <c r="I16223" s="9"/>
      <c r="L16223" s="9"/>
      <c r="O16223" s="9"/>
      <c r="P16223" s="9"/>
      <c r="R16223" s="9"/>
      <c r="U16223" s="9"/>
    </row>
    <row r="16224" spans="3:21">
      <c r="C16224" s="9"/>
      <c r="F16224" s="9"/>
      <c r="G16224" s="9"/>
      <c r="I16224" s="9"/>
      <c r="L16224" s="9"/>
      <c r="O16224" s="9"/>
      <c r="P16224" s="9"/>
      <c r="R16224" s="9"/>
      <c r="U16224" s="9"/>
    </row>
    <row r="16225" spans="3:21">
      <c r="C16225" s="9"/>
      <c r="F16225" s="9"/>
      <c r="G16225" s="9"/>
      <c r="I16225" s="9"/>
      <c r="L16225" s="9"/>
      <c r="O16225" s="9"/>
      <c r="P16225" s="9"/>
      <c r="R16225" s="9"/>
      <c r="U16225" s="9"/>
    </row>
    <row r="16226" spans="3:21">
      <c r="C16226" s="9"/>
      <c r="F16226" s="9"/>
      <c r="G16226" s="9"/>
      <c r="I16226" s="9"/>
      <c r="L16226" s="9"/>
      <c r="O16226" s="9"/>
      <c r="P16226" s="9"/>
      <c r="R16226" s="9"/>
      <c r="U16226" s="9"/>
    </row>
    <row r="16227" spans="3:21">
      <c r="C16227" s="9"/>
      <c r="F16227" s="9"/>
      <c r="G16227" s="9"/>
      <c r="I16227" s="9"/>
      <c r="L16227" s="9"/>
      <c r="O16227" s="9"/>
      <c r="P16227" s="9"/>
      <c r="R16227" s="9"/>
      <c r="U16227" s="9"/>
    </row>
    <row r="16228" spans="3:21">
      <c r="C16228" s="9"/>
      <c r="F16228" s="9"/>
      <c r="G16228" s="9"/>
      <c r="I16228" s="9"/>
      <c r="L16228" s="9"/>
      <c r="O16228" s="9"/>
      <c r="P16228" s="9"/>
      <c r="R16228" s="9"/>
      <c r="U16228" s="9"/>
    </row>
    <row r="16229" spans="3:21">
      <c r="C16229" s="9"/>
      <c r="F16229" s="9"/>
      <c r="G16229" s="9"/>
      <c r="I16229" s="9"/>
      <c r="L16229" s="9"/>
      <c r="O16229" s="9"/>
      <c r="P16229" s="9"/>
      <c r="R16229" s="9"/>
      <c r="U16229" s="9"/>
    </row>
    <row r="16230" spans="3:21">
      <c r="C16230" s="9"/>
      <c r="F16230" s="9"/>
      <c r="G16230" s="9"/>
      <c r="I16230" s="9"/>
      <c r="L16230" s="9"/>
      <c r="O16230" s="9"/>
      <c r="P16230" s="9"/>
      <c r="R16230" s="9"/>
      <c r="U16230" s="9"/>
    </row>
    <row r="16231" spans="3:21">
      <c r="C16231" s="9"/>
      <c r="F16231" s="9"/>
      <c r="G16231" s="9"/>
      <c r="I16231" s="9"/>
      <c r="L16231" s="9"/>
      <c r="O16231" s="9"/>
      <c r="P16231" s="9"/>
      <c r="R16231" s="9"/>
      <c r="U16231" s="9"/>
    </row>
    <row r="16232" spans="3:21">
      <c r="C16232" s="9"/>
      <c r="F16232" s="9"/>
      <c r="G16232" s="9"/>
      <c r="I16232" s="9"/>
      <c r="L16232" s="9"/>
      <c r="O16232" s="9"/>
      <c r="P16232" s="9"/>
      <c r="R16232" s="9"/>
      <c r="U16232" s="9"/>
    </row>
    <row r="16233" spans="3:21">
      <c r="C16233" s="9"/>
      <c r="F16233" s="9"/>
      <c r="G16233" s="9"/>
      <c r="I16233" s="9"/>
      <c r="L16233" s="9"/>
      <c r="O16233" s="9"/>
      <c r="P16233" s="9"/>
      <c r="R16233" s="9"/>
      <c r="U16233" s="9"/>
    </row>
    <row r="16234" spans="3:21">
      <c r="C16234" s="9"/>
      <c r="F16234" s="9"/>
      <c r="G16234" s="9"/>
      <c r="I16234" s="9"/>
      <c r="L16234" s="9"/>
      <c r="O16234" s="9"/>
      <c r="P16234" s="9"/>
      <c r="R16234" s="9"/>
      <c r="U16234" s="9"/>
    </row>
    <row r="16235" spans="3:21">
      <c r="C16235" s="9"/>
      <c r="F16235" s="9"/>
      <c r="G16235" s="9"/>
      <c r="I16235" s="9"/>
      <c r="L16235" s="9"/>
      <c r="O16235" s="9"/>
      <c r="P16235" s="9"/>
      <c r="R16235" s="9"/>
      <c r="U16235" s="9"/>
    </row>
    <row r="16236" spans="3:21">
      <c r="C16236" s="9"/>
      <c r="F16236" s="9"/>
      <c r="G16236" s="9"/>
      <c r="I16236" s="9"/>
      <c r="L16236" s="9"/>
      <c r="O16236" s="9"/>
      <c r="P16236" s="9"/>
      <c r="R16236" s="9"/>
      <c r="U16236" s="9"/>
    </row>
    <row r="16237" spans="3:21">
      <c r="C16237" s="9"/>
      <c r="F16237" s="9"/>
      <c r="G16237" s="9"/>
      <c r="I16237" s="9"/>
      <c r="L16237" s="9"/>
      <c r="O16237" s="9"/>
      <c r="P16237" s="9"/>
      <c r="R16237" s="9"/>
      <c r="U16237" s="9"/>
    </row>
    <row r="16238" spans="3:21">
      <c r="C16238" s="9"/>
      <c r="F16238" s="9"/>
      <c r="G16238" s="9"/>
      <c r="I16238" s="9"/>
      <c r="L16238" s="9"/>
      <c r="O16238" s="9"/>
      <c r="P16238" s="9"/>
      <c r="R16238" s="9"/>
      <c r="U16238" s="9"/>
    </row>
    <row r="16239" spans="3:21">
      <c r="C16239" s="9"/>
      <c r="F16239" s="9"/>
      <c r="G16239" s="9"/>
      <c r="I16239" s="9"/>
      <c r="L16239" s="9"/>
      <c r="O16239" s="9"/>
      <c r="P16239" s="9"/>
      <c r="R16239" s="9"/>
      <c r="U16239" s="9"/>
    </row>
    <row r="16240" spans="3:21">
      <c r="C16240" s="9"/>
      <c r="F16240" s="9"/>
      <c r="G16240" s="9"/>
      <c r="I16240" s="9"/>
      <c r="L16240" s="9"/>
      <c r="O16240" s="9"/>
      <c r="P16240" s="9"/>
      <c r="R16240" s="9"/>
      <c r="U16240" s="9"/>
    </row>
    <row r="16241" spans="3:21">
      <c r="C16241" s="9"/>
      <c r="F16241" s="9"/>
      <c r="G16241" s="9"/>
      <c r="I16241" s="9"/>
      <c r="L16241" s="9"/>
      <c r="O16241" s="9"/>
      <c r="P16241" s="9"/>
      <c r="R16241" s="9"/>
      <c r="U16241" s="9"/>
    </row>
    <row r="16242" spans="3:21">
      <c r="C16242" s="9"/>
      <c r="F16242" s="9"/>
      <c r="G16242" s="9"/>
      <c r="I16242" s="9"/>
      <c r="L16242" s="9"/>
      <c r="O16242" s="9"/>
      <c r="P16242" s="9"/>
      <c r="R16242" s="9"/>
      <c r="U16242" s="9"/>
    </row>
    <row r="16243" spans="3:21">
      <c r="C16243" s="9"/>
      <c r="F16243" s="9"/>
      <c r="G16243" s="9"/>
      <c r="I16243" s="9"/>
      <c r="L16243" s="9"/>
      <c r="O16243" s="9"/>
      <c r="P16243" s="9"/>
      <c r="R16243" s="9"/>
      <c r="U16243" s="9"/>
    </row>
    <row r="16244" spans="3:21">
      <c r="C16244" s="9"/>
      <c r="F16244" s="9"/>
      <c r="G16244" s="9"/>
      <c r="I16244" s="9"/>
      <c r="L16244" s="9"/>
      <c r="O16244" s="9"/>
      <c r="P16244" s="9"/>
      <c r="R16244" s="9"/>
      <c r="U16244" s="9"/>
    </row>
    <row r="16245" spans="3:21">
      <c r="C16245" s="9"/>
      <c r="F16245" s="9"/>
      <c r="G16245" s="9"/>
      <c r="I16245" s="9"/>
      <c r="L16245" s="9"/>
      <c r="O16245" s="9"/>
      <c r="P16245" s="9"/>
      <c r="R16245" s="9"/>
      <c r="U16245" s="9"/>
    </row>
    <row r="16246" spans="3:21">
      <c r="C16246" s="9"/>
      <c r="F16246" s="9"/>
      <c r="G16246" s="9"/>
      <c r="I16246" s="9"/>
      <c r="L16246" s="9"/>
      <c r="O16246" s="9"/>
      <c r="P16246" s="9"/>
      <c r="R16246" s="9"/>
      <c r="U16246" s="9"/>
    </row>
    <row r="16247" spans="3:21">
      <c r="C16247" s="9"/>
      <c r="F16247" s="9"/>
      <c r="G16247" s="9"/>
      <c r="I16247" s="9"/>
      <c r="L16247" s="9"/>
      <c r="O16247" s="9"/>
      <c r="P16247" s="9"/>
      <c r="R16247" s="9"/>
      <c r="U16247" s="9"/>
    </row>
    <row r="16248" spans="3:21">
      <c r="C16248" s="9"/>
      <c r="F16248" s="9"/>
      <c r="G16248" s="9"/>
      <c r="I16248" s="9"/>
      <c r="L16248" s="9"/>
      <c r="O16248" s="9"/>
      <c r="P16248" s="9"/>
      <c r="R16248" s="9"/>
      <c r="U16248" s="9"/>
    </row>
    <row r="16249" spans="3:21">
      <c r="C16249" s="9"/>
      <c r="F16249" s="9"/>
      <c r="G16249" s="9"/>
      <c r="I16249" s="9"/>
      <c r="L16249" s="9"/>
      <c r="O16249" s="9"/>
      <c r="P16249" s="9"/>
      <c r="R16249" s="9"/>
      <c r="U16249" s="9"/>
    </row>
    <row r="16250" spans="3:21">
      <c r="C16250" s="9"/>
      <c r="F16250" s="9"/>
      <c r="G16250" s="9"/>
      <c r="I16250" s="9"/>
      <c r="L16250" s="9"/>
      <c r="O16250" s="9"/>
      <c r="P16250" s="9"/>
      <c r="R16250" s="9"/>
      <c r="U16250" s="9"/>
    </row>
    <row r="16251" spans="3:21">
      <c r="C16251" s="9"/>
      <c r="F16251" s="9"/>
      <c r="G16251" s="9"/>
      <c r="I16251" s="9"/>
      <c r="L16251" s="9"/>
      <c r="O16251" s="9"/>
      <c r="P16251" s="9"/>
      <c r="R16251" s="9"/>
      <c r="U16251" s="9"/>
    </row>
    <row r="16252" spans="3:21">
      <c r="C16252" s="9"/>
      <c r="F16252" s="9"/>
      <c r="G16252" s="9"/>
      <c r="I16252" s="9"/>
      <c r="L16252" s="9"/>
      <c r="O16252" s="9"/>
      <c r="P16252" s="9"/>
      <c r="R16252" s="9"/>
      <c r="U16252" s="9"/>
    </row>
    <row r="16253" spans="3:21">
      <c r="C16253" s="9"/>
      <c r="F16253" s="9"/>
      <c r="G16253" s="9"/>
      <c r="I16253" s="9"/>
      <c r="L16253" s="9"/>
      <c r="O16253" s="9"/>
      <c r="P16253" s="9"/>
      <c r="R16253" s="9"/>
      <c r="U16253" s="9"/>
    </row>
    <row r="16254" spans="3:21">
      <c r="C16254" s="9"/>
      <c r="F16254" s="9"/>
      <c r="G16254" s="9"/>
      <c r="I16254" s="9"/>
      <c r="L16254" s="9"/>
      <c r="O16254" s="9"/>
      <c r="P16254" s="9"/>
      <c r="R16254" s="9"/>
      <c r="U16254" s="9"/>
    </row>
    <row r="16255" spans="3:21">
      <c r="C16255" s="9"/>
      <c r="F16255" s="9"/>
      <c r="G16255" s="9"/>
      <c r="I16255" s="9"/>
      <c r="L16255" s="9"/>
      <c r="O16255" s="9"/>
      <c r="P16255" s="9"/>
      <c r="R16255" s="9"/>
      <c r="U16255" s="9"/>
    </row>
    <row r="16256" spans="3:21">
      <c r="C16256" s="9"/>
      <c r="F16256" s="9"/>
      <c r="G16256" s="9"/>
      <c r="I16256" s="9"/>
      <c r="L16256" s="9"/>
      <c r="O16256" s="9"/>
      <c r="P16256" s="9"/>
      <c r="R16256" s="9"/>
      <c r="U16256" s="9"/>
    </row>
    <row r="16257" spans="3:21">
      <c r="C16257" s="9"/>
      <c r="F16257" s="9"/>
      <c r="G16257" s="9"/>
      <c r="I16257" s="9"/>
      <c r="L16257" s="9"/>
      <c r="O16257" s="9"/>
      <c r="P16257" s="9"/>
      <c r="R16257" s="9"/>
      <c r="U16257" s="9"/>
    </row>
    <row r="16258" spans="3:21">
      <c r="C16258" s="9"/>
      <c r="F16258" s="9"/>
      <c r="G16258" s="9"/>
      <c r="I16258" s="9"/>
      <c r="L16258" s="9"/>
      <c r="O16258" s="9"/>
      <c r="P16258" s="9"/>
      <c r="R16258" s="9"/>
      <c r="U16258" s="9"/>
    </row>
    <row r="16259" spans="3:21">
      <c r="C16259" s="9"/>
      <c r="F16259" s="9"/>
      <c r="G16259" s="9"/>
      <c r="I16259" s="9"/>
      <c r="L16259" s="9"/>
      <c r="O16259" s="9"/>
      <c r="P16259" s="9"/>
      <c r="R16259" s="9"/>
      <c r="U16259" s="9"/>
    </row>
    <row r="16260" spans="3:21">
      <c r="C16260" s="9"/>
      <c r="F16260" s="9"/>
      <c r="G16260" s="9"/>
      <c r="I16260" s="9"/>
      <c r="L16260" s="9"/>
      <c r="O16260" s="9"/>
      <c r="P16260" s="9"/>
      <c r="R16260" s="9"/>
      <c r="U16260" s="9"/>
    </row>
    <row r="16261" spans="3:21">
      <c r="C16261" s="9"/>
      <c r="F16261" s="9"/>
      <c r="G16261" s="9"/>
      <c r="I16261" s="9"/>
      <c r="L16261" s="9"/>
      <c r="O16261" s="9"/>
      <c r="P16261" s="9"/>
      <c r="R16261" s="9"/>
      <c r="U16261" s="9"/>
    </row>
    <row r="16262" spans="3:21">
      <c r="C16262" s="9"/>
      <c r="F16262" s="9"/>
      <c r="G16262" s="9"/>
      <c r="I16262" s="9"/>
      <c r="L16262" s="9"/>
      <c r="O16262" s="9"/>
      <c r="P16262" s="9"/>
      <c r="R16262" s="9"/>
      <c r="U16262" s="9"/>
    </row>
    <row r="16263" spans="3:21">
      <c r="C16263" s="9"/>
      <c r="F16263" s="9"/>
      <c r="G16263" s="9"/>
      <c r="I16263" s="9"/>
      <c r="L16263" s="9"/>
      <c r="O16263" s="9"/>
      <c r="P16263" s="9"/>
      <c r="R16263" s="9"/>
      <c r="U16263" s="9"/>
    </row>
    <row r="16264" spans="3:21">
      <c r="C16264" s="9"/>
      <c r="F16264" s="9"/>
      <c r="G16264" s="9"/>
      <c r="I16264" s="9"/>
      <c r="L16264" s="9"/>
      <c r="O16264" s="9"/>
      <c r="P16264" s="9"/>
      <c r="R16264" s="9"/>
      <c r="U16264" s="9"/>
    </row>
    <row r="16265" spans="3:21">
      <c r="C16265" s="9"/>
      <c r="F16265" s="9"/>
      <c r="G16265" s="9"/>
      <c r="I16265" s="9"/>
      <c r="L16265" s="9"/>
      <c r="O16265" s="9"/>
      <c r="P16265" s="9"/>
      <c r="R16265" s="9"/>
      <c r="U16265" s="9"/>
    </row>
    <row r="16266" spans="3:21">
      <c r="C16266" s="9"/>
      <c r="F16266" s="9"/>
      <c r="G16266" s="9"/>
      <c r="I16266" s="9"/>
      <c r="L16266" s="9"/>
      <c r="O16266" s="9"/>
      <c r="P16266" s="9"/>
      <c r="R16266" s="9"/>
      <c r="U16266" s="9"/>
    </row>
    <row r="16267" spans="3:21">
      <c r="C16267" s="9"/>
      <c r="F16267" s="9"/>
      <c r="G16267" s="9"/>
      <c r="I16267" s="9"/>
      <c r="L16267" s="9"/>
      <c r="O16267" s="9"/>
      <c r="P16267" s="9"/>
      <c r="R16267" s="9"/>
      <c r="U16267" s="9"/>
    </row>
    <row r="16268" spans="3:21">
      <c r="C16268" s="9"/>
      <c r="F16268" s="9"/>
      <c r="G16268" s="9"/>
      <c r="I16268" s="9"/>
      <c r="L16268" s="9"/>
      <c r="O16268" s="9"/>
      <c r="P16268" s="9"/>
      <c r="R16268" s="9"/>
      <c r="U16268" s="9"/>
    </row>
    <row r="16269" spans="3:21">
      <c r="C16269" s="9"/>
      <c r="F16269" s="9"/>
      <c r="G16269" s="9"/>
      <c r="I16269" s="9"/>
      <c r="L16269" s="9"/>
      <c r="O16269" s="9"/>
      <c r="P16269" s="9"/>
      <c r="R16269" s="9"/>
      <c r="U16269" s="9"/>
    </row>
    <row r="16270" spans="3:21">
      <c r="C16270" s="9"/>
      <c r="F16270" s="9"/>
      <c r="G16270" s="9"/>
      <c r="I16270" s="9"/>
      <c r="L16270" s="9"/>
      <c r="O16270" s="9"/>
      <c r="P16270" s="9"/>
      <c r="R16270" s="9"/>
      <c r="U16270" s="9"/>
    </row>
    <row r="16271" spans="3:21">
      <c r="C16271" s="9"/>
      <c r="F16271" s="9"/>
      <c r="G16271" s="9"/>
      <c r="I16271" s="9"/>
      <c r="L16271" s="9"/>
      <c r="O16271" s="9"/>
      <c r="P16271" s="9"/>
      <c r="R16271" s="9"/>
      <c r="U16271" s="9"/>
    </row>
    <row r="16272" spans="3:21">
      <c r="C16272" s="9"/>
      <c r="F16272" s="9"/>
      <c r="G16272" s="9"/>
      <c r="I16272" s="9"/>
      <c r="L16272" s="9"/>
      <c r="O16272" s="9"/>
      <c r="P16272" s="9"/>
      <c r="R16272" s="9"/>
      <c r="U16272" s="9"/>
    </row>
    <row r="16273" spans="3:21">
      <c r="C16273" s="9"/>
      <c r="F16273" s="9"/>
      <c r="G16273" s="9"/>
      <c r="I16273" s="9"/>
      <c r="L16273" s="9"/>
      <c r="O16273" s="9"/>
      <c r="P16273" s="9"/>
      <c r="R16273" s="9"/>
      <c r="U16273" s="9"/>
    </row>
    <row r="16274" spans="3:21">
      <c r="C16274" s="9"/>
      <c r="F16274" s="9"/>
      <c r="G16274" s="9"/>
      <c r="I16274" s="9"/>
      <c r="L16274" s="9"/>
      <c r="O16274" s="9"/>
      <c r="P16274" s="9"/>
      <c r="R16274" s="9"/>
      <c r="U16274" s="9"/>
    </row>
    <row r="16275" spans="3:21">
      <c r="C16275" s="9"/>
      <c r="F16275" s="9"/>
      <c r="G16275" s="9"/>
      <c r="I16275" s="9"/>
      <c r="L16275" s="9"/>
      <c r="O16275" s="9"/>
      <c r="P16275" s="9"/>
      <c r="R16275" s="9"/>
      <c r="U16275" s="9"/>
    </row>
    <row r="16276" spans="3:21">
      <c r="C16276" s="9"/>
      <c r="F16276" s="9"/>
      <c r="G16276" s="9"/>
      <c r="I16276" s="9"/>
      <c r="L16276" s="9"/>
      <c r="O16276" s="9"/>
      <c r="P16276" s="9"/>
      <c r="R16276" s="9"/>
      <c r="U16276" s="9"/>
    </row>
    <row r="16277" spans="3:21">
      <c r="C16277" s="9"/>
      <c r="F16277" s="9"/>
      <c r="G16277" s="9"/>
      <c r="I16277" s="9"/>
      <c r="L16277" s="9"/>
      <c r="O16277" s="9"/>
      <c r="P16277" s="9"/>
      <c r="R16277" s="9"/>
      <c r="U16277" s="9"/>
    </row>
    <row r="16278" spans="3:21">
      <c r="C16278" s="9"/>
      <c r="F16278" s="9"/>
      <c r="G16278" s="9"/>
      <c r="I16278" s="9"/>
      <c r="L16278" s="9"/>
      <c r="O16278" s="9"/>
      <c r="P16278" s="9"/>
      <c r="R16278" s="9"/>
      <c r="U16278" s="9"/>
    </row>
    <row r="16279" spans="3:21">
      <c r="C16279" s="9"/>
      <c r="F16279" s="9"/>
      <c r="G16279" s="9"/>
      <c r="I16279" s="9"/>
      <c r="L16279" s="9"/>
      <c r="O16279" s="9"/>
      <c r="P16279" s="9"/>
      <c r="R16279" s="9"/>
      <c r="U16279" s="9"/>
    </row>
    <row r="16280" spans="3:21">
      <c r="C16280" s="9"/>
      <c r="F16280" s="9"/>
      <c r="G16280" s="9"/>
      <c r="I16280" s="9"/>
      <c r="L16280" s="9"/>
      <c r="O16280" s="9"/>
      <c r="P16280" s="9"/>
      <c r="R16280" s="9"/>
      <c r="U16280" s="9"/>
    </row>
    <row r="16281" spans="3:21">
      <c r="C16281" s="9"/>
      <c r="F16281" s="9"/>
      <c r="G16281" s="9"/>
      <c r="I16281" s="9"/>
      <c r="L16281" s="9"/>
      <c r="O16281" s="9"/>
      <c r="P16281" s="9"/>
      <c r="R16281" s="9"/>
      <c r="U16281" s="9"/>
    </row>
    <row r="16282" spans="3:21">
      <c r="C16282" s="9"/>
      <c r="F16282" s="9"/>
      <c r="G16282" s="9"/>
      <c r="I16282" s="9"/>
      <c r="L16282" s="9"/>
      <c r="O16282" s="9"/>
      <c r="P16282" s="9"/>
      <c r="R16282" s="9"/>
      <c r="U16282" s="9"/>
    </row>
    <row r="16283" spans="3:21">
      <c r="C16283" s="9"/>
      <c r="F16283" s="9"/>
      <c r="G16283" s="9"/>
      <c r="I16283" s="9"/>
      <c r="L16283" s="9"/>
      <c r="O16283" s="9"/>
      <c r="P16283" s="9"/>
      <c r="R16283" s="9"/>
      <c r="U16283" s="9"/>
    </row>
    <row r="16284" spans="3:21">
      <c r="C16284" s="9"/>
      <c r="F16284" s="9"/>
      <c r="G16284" s="9"/>
      <c r="I16284" s="9"/>
      <c r="L16284" s="9"/>
      <c r="O16284" s="9"/>
      <c r="P16284" s="9"/>
      <c r="R16284" s="9"/>
      <c r="U16284" s="9"/>
    </row>
    <row r="16285" spans="3:21">
      <c r="C16285" s="9"/>
      <c r="F16285" s="9"/>
      <c r="G16285" s="9"/>
      <c r="I16285" s="9"/>
      <c r="L16285" s="9"/>
      <c r="O16285" s="9"/>
      <c r="P16285" s="9"/>
      <c r="R16285" s="9"/>
      <c r="U16285" s="9"/>
    </row>
    <row r="16286" spans="3:21">
      <c r="C16286" s="9"/>
      <c r="F16286" s="9"/>
      <c r="G16286" s="9"/>
      <c r="I16286" s="9"/>
      <c r="L16286" s="9"/>
      <c r="O16286" s="9"/>
      <c r="P16286" s="9"/>
      <c r="R16286" s="9"/>
      <c r="U16286" s="9"/>
    </row>
    <row r="16287" spans="3:21">
      <c r="C16287" s="9"/>
      <c r="F16287" s="9"/>
      <c r="G16287" s="9"/>
      <c r="I16287" s="9"/>
      <c r="L16287" s="9"/>
      <c r="O16287" s="9"/>
      <c r="P16287" s="9"/>
      <c r="R16287" s="9"/>
      <c r="U16287" s="9"/>
    </row>
    <row r="16288" spans="3:21">
      <c r="C16288" s="9"/>
      <c r="F16288" s="9"/>
      <c r="G16288" s="9"/>
      <c r="I16288" s="9"/>
      <c r="L16288" s="9"/>
      <c r="O16288" s="9"/>
      <c r="P16288" s="9"/>
      <c r="R16288" s="9"/>
      <c r="U16288" s="9"/>
    </row>
    <row r="16289" spans="3:21">
      <c r="C16289" s="9"/>
      <c r="F16289" s="9"/>
      <c r="G16289" s="9"/>
      <c r="I16289" s="9"/>
      <c r="L16289" s="9"/>
      <c r="O16289" s="9"/>
      <c r="P16289" s="9"/>
      <c r="R16289" s="9"/>
      <c r="U16289" s="9"/>
    </row>
    <row r="16290" spans="3:21">
      <c r="C16290" s="9"/>
      <c r="F16290" s="9"/>
      <c r="G16290" s="9"/>
      <c r="I16290" s="9"/>
      <c r="L16290" s="9"/>
      <c r="O16290" s="9"/>
      <c r="P16290" s="9"/>
      <c r="R16290" s="9"/>
      <c r="U16290" s="9"/>
    </row>
    <row r="16291" spans="3:21">
      <c r="C16291" s="9"/>
      <c r="F16291" s="9"/>
      <c r="G16291" s="9"/>
      <c r="I16291" s="9"/>
      <c r="L16291" s="9"/>
      <c r="O16291" s="9"/>
      <c r="P16291" s="9"/>
      <c r="R16291" s="9"/>
      <c r="U16291" s="9"/>
    </row>
    <row r="16292" spans="3:21">
      <c r="C16292" s="9"/>
      <c r="F16292" s="9"/>
      <c r="G16292" s="9"/>
      <c r="I16292" s="9"/>
      <c r="L16292" s="9"/>
      <c r="O16292" s="9"/>
      <c r="P16292" s="9"/>
      <c r="R16292" s="9"/>
      <c r="U16292" s="9"/>
    </row>
    <row r="16293" spans="3:21">
      <c r="C16293" s="9"/>
      <c r="F16293" s="9"/>
      <c r="G16293" s="9"/>
      <c r="I16293" s="9"/>
      <c r="L16293" s="9"/>
      <c r="O16293" s="9"/>
      <c r="P16293" s="9"/>
      <c r="R16293" s="9"/>
      <c r="U16293" s="9"/>
    </row>
    <row r="16294" spans="3:21">
      <c r="C16294" s="9"/>
      <c r="F16294" s="9"/>
      <c r="G16294" s="9"/>
      <c r="I16294" s="9"/>
      <c r="L16294" s="9"/>
      <c r="O16294" s="9"/>
      <c r="P16294" s="9"/>
      <c r="R16294" s="9"/>
      <c r="U16294" s="9"/>
    </row>
    <row r="16295" spans="3:21">
      <c r="C16295" s="9"/>
      <c r="F16295" s="9"/>
      <c r="G16295" s="9"/>
      <c r="I16295" s="9"/>
      <c r="L16295" s="9"/>
      <c r="O16295" s="9"/>
      <c r="P16295" s="9"/>
      <c r="R16295" s="9"/>
      <c r="U16295" s="9"/>
    </row>
    <row r="16296" spans="3:21">
      <c r="C16296" s="9"/>
      <c r="F16296" s="9"/>
      <c r="G16296" s="9"/>
      <c r="I16296" s="9"/>
      <c r="L16296" s="9"/>
      <c r="O16296" s="9"/>
      <c r="P16296" s="9"/>
      <c r="R16296" s="9"/>
      <c r="U16296" s="9"/>
    </row>
    <row r="16297" spans="3:21">
      <c r="C16297" s="9"/>
      <c r="F16297" s="9"/>
      <c r="G16297" s="9"/>
      <c r="I16297" s="9"/>
      <c r="L16297" s="9"/>
      <c r="O16297" s="9"/>
      <c r="P16297" s="9"/>
      <c r="R16297" s="9"/>
      <c r="U16297" s="9"/>
    </row>
    <row r="16298" spans="3:21">
      <c r="C16298" s="9"/>
      <c r="F16298" s="9"/>
      <c r="G16298" s="9"/>
      <c r="I16298" s="9"/>
      <c r="L16298" s="9"/>
      <c r="O16298" s="9"/>
      <c r="P16298" s="9"/>
      <c r="R16298" s="9"/>
      <c r="U16298" s="9"/>
    </row>
    <row r="16299" spans="3:21">
      <c r="C16299" s="9"/>
      <c r="F16299" s="9"/>
      <c r="G16299" s="9"/>
      <c r="I16299" s="9"/>
      <c r="L16299" s="9"/>
      <c r="O16299" s="9"/>
      <c r="P16299" s="9"/>
      <c r="R16299" s="9"/>
      <c r="U16299" s="9"/>
    </row>
    <row r="16300" spans="3:21">
      <c r="C16300" s="9"/>
      <c r="F16300" s="9"/>
      <c r="G16300" s="9"/>
      <c r="I16300" s="9"/>
      <c r="L16300" s="9"/>
      <c r="O16300" s="9"/>
      <c r="P16300" s="9"/>
      <c r="R16300" s="9"/>
      <c r="U16300" s="9"/>
    </row>
    <row r="16301" spans="3:21">
      <c r="C16301" s="9"/>
      <c r="F16301" s="9"/>
      <c r="G16301" s="9"/>
      <c r="I16301" s="9"/>
      <c r="L16301" s="9"/>
      <c r="O16301" s="9"/>
      <c r="P16301" s="9"/>
      <c r="R16301" s="9"/>
      <c r="U16301" s="9"/>
    </row>
    <row r="16302" spans="3:21">
      <c r="C16302" s="9"/>
      <c r="F16302" s="9"/>
      <c r="G16302" s="9"/>
      <c r="I16302" s="9"/>
      <c r="L16302" s="9"/>
      <c r="O16302" s="9"/>
      <c r="P16302" s="9"/>
      <c r="R16302" s="9"/>
      <c r="U16302" s="9"/>
    </row>
    <row r="16303" spans="3:21">
      <c r="C16303" s="9"/>
      <c r="F16303" s="9"/>
      <c r="G16303" s="9"/>
      <c r="I16303" s="9"/>
      <c r="L16303" s="9"/>
      <c r="O16303" s="9"/>
      <c r="P16303" s="9"/>
      <c r="R16303" s="9"/>
      <c r="U16303" s="9"/>
    </row>
    <row r="16304" spans="3:21">
      <c r="C16304" s="9"/>
      <c r="F16304" s="9"/>
      <c r="G16304" s="9"/>
      <c r="I16304" s="9"/>
      <c r="L16304" s="9"/>
      <c r="O16304" s="9"/>
      <c r="P16304" s="9"/>
      <c r="R16304" s="9"/>
      <c r="U16304" s="9"/>
    </row>
    <row r="16305" spans="3:21">
      <c r="C16305" s="9"/>
      <c r="F16305" s="9"/>
      <c r="G16305" s="9"/>
      <c r="I16305" s="9"/>
      <c r="L16305" s="9"/>
      <c r="O16305" s="9"/>
      <c r="P16305" s="9"/>
      <c r="R16305" s="9"/>
      <c r="U16305" s="9"/>
    </row>
    <row r="16306" spans="3:21">
      <c r="C16306" s="9"/>
      <c r="F16306" s="9"/>
      <c r="G16306" s="9"/>
      <c r="I16306" s="9"/>
      <c r="L16306" s="9"/>
      <c r="O16306" s="9"/>
      <c r="P16306" s="9"/>
      <c r="R16306" s="9"/>
      <c r="U16306" s="9"/>
    </row>
    <row r="16307" spans="3:21">
      <c r="C16307" s="9"/>
      <c r="F16307" s="9"/>
      <c r="G16307" s="9"/>
      <c r="I16307" s="9"/>
      <c r="L16307" s="9"/>
      <c r="O16307" s="9"/>
      <c r="P16307" s="9"/>
      <c r="R16307" s="9"/>
      <c r="U16307" s="9"/>
    </row>
    <row r="16308" spans="3:21">
      <c r="C16308" s="9"/>
      <c r="F16308" s="9"/>
      <c r="G16308" s="9"/>
      <c r="I16308" s="9"/>
      <c r="L16308" s="9"/>
      <c r="O16308" s="9"/>
      <c r="P16308" s="9"/>
      <c r="R16308" s="9"/>
      <c r="U16308" s="9"/>
    </row>
    <row r="16309" spans="3:21">
      <c r="C16309" s="9"/>
      <c r="F16309" s="9"/>
      <c r="G16309" s="9"/>
      <c r="I16309" s="9"/>
      <c r="L16309" s="9"/>
      <c r="O16309" s="9"/>
      <c r="P16309" s="9"/>
      <c r="R16309" s="9"/>
      <c r="U16309" s="9"/>
    </row>
    <row r="16310" spans="3:21">
      <c r="C16310" s="9"/>
      <c r="F16310" s="9"/>
      <c r="G16310" s="9"/>
      <c r="I16310" s="9"/>
      <c r="L16310" s="9"/>
      <c r="O16310" s="9"/>
      <c r="P16310" s="9"/>
      <c r="R16310" s="9"/>
      <c r="U16310" s="9"/>
    </row>
    <row r="16311" spans="3:21">
      <c r="C16311" s="9"/>
      <c r="F16311" s="9"/>
      <c r="G16311" s="9"/>
      <c r="I16311" s="9"/>
      <c r="L16311" s="9"/>
      <c r="O16311" s="9"/>
      <c r="P16311" s="9"/>
      <c r="R16311" s="9"/>
      <c r="U16311" s="9"/>
    </row>
    <row r="16312" spans="3:21">
      <c r="C16312" s="9"/>
      <c r="F16312" s="9"/>
      <c r="G16312" s="9"/>
      <c r="I16312" s="9"/>
      <c r="L16312" s="9"/>
      <c r="O16312" s="9"/>
      <c r="P16312" s="9"/>
      <c r="R16312" s="9"/>
      <c r="U16312" s="9"/>
    </row>
    <row r="16313" spans="3:21">
      <c r="C16313" s="9"/>
      <c r="F16313" s="9"/>
      <c r="G16313" s="9"/>
      <c r="I16313" s="9"/>
      <c r="L16313" s="9"/>
      <c r="O16313" s="9"/>
      <c r="P16313" s="9"/>
      <c r="R16313" s="9"/>
      <c r="U16313" s="9"/>
    </row>
    <row r="16314" spans="3:21">
      <c r="C16314" s="9"/>
      <c r="F16314" s="9"/>
      <c r="G16314" s="9"/>
      <c r="I16314" s="9"/>
      <c r="L16314" s="9"/>
      <c r="O16314" s="9"/>
      <c r="P16314" s="9"/>
      <c r="R16314" s="9"/>
      <c r="U16314" s="9"/>
    </row>
    <row r="16315" spans="3:21">
      <c r="C16315" s="9"/>
      <c r="F16315" s="9"/>
      <c r="G16315" s="9"/>
      <c r="I16315" s="9"/>
      <c r="L16315" s="9"/>
      <c r="O16315" s="9"/>
      <c r="P16315" s="9"/>
      <c r="R16315" s="9"/>
      <c r="U16315" s="9"/>
    </row>
    <row r="16316" spans="3:21">
      <c r="C16316" s="9"/>
      <c r="F16316" s="9"/>
      <c r="G16316" s="9"/>
      <c r="I16316" s="9"/>
      <c r="L16316" s="9"/>
      <c r="O16316" s="9"/>
      <c r="P16316" s="9"/>
      <c r="R16316" s="9"/>
      <c r="U16316" s="9"/>
    </row>
    <row r="16317" spans="3:21">
      <c r="C16317" s="9"/>
      <c r="F16317" s="9"/>
      <c r="G16317" s="9"/>
      <c r="I16317" s="9"/>
      <c r="L16317" s="9"/>
      <c r="O16317" s="9"/>
      <c r="P16317" s="9"/>
      <c r="R16317" s="9"/>
      <c r="U16317" s="9"/>
    </row>
    <row r="16318" spans="3:21">
      <c r="C16318" s="9"/>
      <c r="F16318" s="9"/>
      <c r="G16318" s="9"/>
      <c r="I16318" s="9"/>
      <c r="L16318" s="9"/>
      <c r="O16318" s="9"/>
      <c r="P16318" s="9"/>
      <c r="R16318" s="9"/>
      <c r="U16318" s="9"/>
    </row>
    <row r="16319" spans="3:21">
      <c r="C16319" s="9"/>
      <c r="F16319" s="9"/>
      <c r="G16319" s="9"/>
      <c r="I16319" s="9"/>
      <c r="L16319" s="9"/>
      <c r="O16319" s="9"/>
      <c r="P16319" s="9"/>
      <c r="R16319" s="9"/>
      <c r="U16319" s="9"/>
    </row>
    <row r="16320" spans="3:21">
      <c r="C16320" s="9"/>
      <c r="F16320" s="9"/>
      <c r="G16320" s="9"/>
      <c r="I16320" s="9"/>
      <c r="L16320" s="9"/>
      <c r="O16320" s="9"/>
      <c r="P16320" s="9"/>
      <c r="R16320" s="9"/>
      <c r="U16320" s="9"/>
    </row>
    <row r="16321" spans="3:21">
      <c r="C16321" s="9"/>
      <c r="F16321" s="9"/>
      <c r="G16321" s="9"/>
      <c r="I16321" s="9"/>
      <c r="L16321" s="9"/>
      <c r="O16321" s="9"/>
      <c r="P16321" s="9"/>
      <c r="R16321" s="9"/>
      <c r="U16321" s="9"/>
    </row>
    <row r="16322" spans="3:21">
      <c r="C16322" s="9"/>
      <c r="F16322" s="9"/>
      <c r="G16322" s="9"/>
      <c r="I16322" s="9"/>
      <c r="L16322" s="9"/>
      <c r="O16322" s="9"/>
      <c r="P16322" s="9"/>
      <c r="R16322" s="9"/>
      <c r="U16322" s="9"/>
    </row>
    <row r="16323" spans="3:21">
      <c r="C16323" s="9"/>
      <c r="F16323" s="9"/>
      <c r="G16323" s="9"/>
      <c r="I16323" s="9"/>
      <c r="L16323" s="9"/>
      <c r="O16323" s="9"/>
      <c r="P16323" s="9"/>
      <c r="R16323" s="9"/>
      <c r="U16323" s="9"/>
    </row>
    <row r="16324" spans="3:21">
      <c r="C16324" s="9"/>
      <c r="F16324" s="9"/>
      <c r="G16324" s="9"/>
      <c r="I16324" s="9"/>
      <c r="L16324" s="9"/>
      <c r="O16324" s="9"/>
      <c r="P16324" s="9"/>
      <c r="R16324" s="9"/>
      <c r="U16324" s="9"/>
    </row>
    <row r="16325" spans="3:21">
      <c r="C16325" s="9"/>
      <c r="F16325" s="9"/>
      <c r="G16325" s="9"/>
      <c r="I16325" s="9"/>
      <c r="L16325" s="9"/>
      <c r="O16325" s="9"/>
      <c r="P16325" s="9"/>
      <c r="R16325" s="9"/>
      <c r="U16325" s="9"/>
    </row>
    <row r="16326" spans="3:21">
      <c r="C16326" s="9"/>
      <c r="F16326" s="9"/>
      <c r="G16326" s="9"/>
      <c r="I16326" s="9"/>
      <c r="L16326" s="9"/>
      <c r="O16326" s="9"/>
      <c r="P16326" s="9"/>
      <c r="R16326" s="9"/>
      <c r="U16326" s="9"/>
    </row>
    <row r="16327" spans="3:21">
      <c r="C16327" s="9"/>
      <c r="F16327" s="9"/>
      <c r="G16327" s="9"/>
      <c r="I16327" s="9"/>
      <c r="L16327" s="9"/>
      <c r="O16327" s="9"/>
      <c r="P16327" s="9"/>
      <c r="R16327" s="9"/>
      <c r="U16327" s="9"/>
    </row>
    <row r="16328" spans="3:21">
      <c r="C16328" s="9"/>
      <c r="F16328" s="9"/>
      <c r="G16328" s="9"/>
      <c r="I16328" s="9"/>
      <c r="L16328" s="9"/>
      <c r="O16328" s="9"/>
      <c r="P16328" s="9"/>
      <c r="R16328" s="9"/>
      <c r="U16328" s="9"/>
    </row>
    <row r="16329" spans="3:21">
      <c r="C16329" s="9"/>
      <c r="F16329" s="9"/>
      <c r="G16329" s="9"/>
      <c r="I16329" s="9"/>
      <c r="L16329" s="9"/>
      <c r="O16329" s="9"/>
      <c r="P16329" s="9"/>
      <c r="R16329" s="9"/>
      <c r="U16329" s="9"/>
    </row>
    <row r="16330" spans="3:21">
      <c r="C16330" s="9"/>
      <c r="F16330" s="9"/>
      <c r="G16330" s="9"/>
      <c r="I16330" s="9"/>
      <c r="L16330" s="9"/>
      <c r="O16330" s="9"/>
      <c r="P16330" s="9"/>
      <c r="R16330" s="9"/>
      <c r="U16330" s="9"/>
    </row>
    <row r="16331" spans="3:21">
      <c r="C16331" s="9"/>
      <c r="F16331" s="9"/>
      <c r="G16331" s="9"/>
      <c r="I16331" s="9"/>
      <c r="L16331" s="9"/>
      <c r="O16331" s="9"/>
      <c r="P16331" s="9"/>
      <c r="R16331" s="9"/>
      <c r="U16331" s="9"/>
    </row>
    <row r="16332" spans="3:21">
      <c r="C16332" s="9"/>
      <c r="F16332" s="9"/>
      <c r="G16332" s="9"/>
      <c r="I16332" s="9"/>
      <c r="L16332" s="9"/>
      <c r="O16332" s="9"/>
      <c r="P16332" s="9"/>
      <c r="R16332" s="9"/>
      <c r="U16332" s="9"/>
    </row>
    <row r="16333" spans="3:21">
      <c r="C16333" s="9"/>
      <c r="F16333" s="9"/>
      <c r="G16333" s="9"/>
      <c r="I16333" s="9"/>
      <c r="L16333" s="9"/>
      <c r="O16333" s="9"/>
      <c r="P16333" s="9"/>
      <c r="R16333" s="9"/>
      <c r="U16333" s="9"/>
    </row>
    <row r="16334" spans="3:21">
      <c r="C16334" s="9"/>
      <c r="F16334" s="9"/>
      <c r="G16334" s="9"/>
      <c r="I16334" s="9"/>
      <c r="L16334" s="9"/>
      <c r="O16334" s="9"/>
      <c r="P16334" s="9"/>
      <c r="R16334" s="9"/>
      <c r="U16334" s="9"/>
    </row>
    <row r="16335" spans="3:21">
      <c r="C16335" s="9"/>
      <c r="F16335" s="9"/>
      <c r="G16335" s="9"/>
      <c r="I16335" s="9"/>
      <c r="L16335" s="9"/>
      <c r="O16335" s="9"/>
      <c r="P16335" s="9"/>
      <c r="R16335" s="9"/>
      <c r="U16335" s="9"/>
    </row>
    <row r="16336" spans="3:21">
      <c r="C16336" s="9"/>
      <c r="F16336" s="9"/>
      <c r="G16336" s="9"/>
      <c r="I16336" s="9"/>
      <c r="L16336" s="9"/>
      <c r="O16336" s="9"/>
      <c r="P16336" s="9"/>
      <c r="R16336" s="9"/>
      <c r="U16336" s="9"/>
    </row>
    <row r="16337" spans="3:21">
      <c r="C16337" s="9"/>
      <c r="F16337" s="9"/>
      <c r="G16337" s="9"/>
      <c r="I16337" s="9"/>
      <c r="L16337" s="9"/>
      <c r="O16337" s="9"/>
      <c r="P16337" s="9"/>
      <c r="R16337" s="9"/>
      <c r="U16337" s="9"/>
    </row>
    <row r="16338" spans="3:21">
      <c r="C16338" s="9"/>
      <c r="F16338" s="9"/>
      <c r="G16338" s="9"/>
      <c r="I16338" s="9"/>
      <c r="L16338" s="9"/>
      <c r="O16338" s="9"/>
      <c r="P16338" s="9"/>
      <c r="R16338" s="9"/>
      <c r="U16338" s="9"/>
    </row>
    <row r="16339" spans="3:21">
      <c r="C16339" s="9"/>
      <c r="F16339" s="9"/>
      <c r="G16339" s="9"/>
      <c r="I16339" s="9"/>
      <c r="L16339" s="9"/>
      <c r="O16339" s="9"/>
      <c r="P16339" s="9"/>
      <c r="R16339" s="9"/>
      <c r="U16339" s="9"/>
    </row>
    <row r="16340" spans="3:21">
      <c r="C16340" s="9"/>
      <c r="F16340" s="9"/>
      <c r="G16340" s="9"/>
      <c r="I16340" s="9"/>
      <c r="L16340" s="9"/>
      <c r="O16340" s="9"/>
      <c r="P16340" s="9"/>
      <c r="R16340" s="9"/>
      <c r="U16340" s="9"/>
    </row>
    <row r="16341" spans="3:21">
      <c r="C16341" s="9"/>
      <c r="F16341" s="9"/>
      <c r="G16341" s="9"/>
      <c r="I16341" s="9"/>
      <c r="L16341" s="9"/>
      <c r="O16341" s="9"/>
      <c r="P16341" s="9"/>
      <c r="R16341" s="9"/>
      <c r="U16341" s="9"/>
    </row>
    <row r="16342" spans="3:21">
      <c r="C16342" s="9"/>
      <c r="F16342" s="9"/>
      <c r="G16342" s="9"/>
      <c r="I16342" s="9"/>
      <c r="L16342" s="9"/>
      <c r="O16342" s="9"/>
      <c r="P16342" s="9"/>
      <c r="R16342" s="9"/>
      <c r="U16342" s="9"/>
    </row>
    <row r="16343" spans="3:21">
      <c r="C16343" s="9"/>
      <c r="F16343" s="9"/>
      <c r="G16343" s="9"/>
      <c r="I16343" s="9"/>
      <c r="L16343" s="9"/>
      <c r="O16343" s="9"/>
      <c r="P16343" s="9"/>
      <c r="R16343" s="9"/>
      <c r="U16343" s="9"/>
    </row>
    <row r="16344" spans="3:21">
      <c r="C16344" s="9"/>
      <c r="F16344" s="9"/>
      <c r="G16344" s="9"/>
      <c r="I16344" s="9"/>
      <c r="L16344" s="9"/>
      <c r="O16344" s="9"/>
      <c r="P16344" s="9"/>
      <c r="R16344" s="9"/>
      <c r="U16344" s="9"/>
    </row>
    <row r="16345" spans="3:21">
      <c r="C16345" s="9"/>
      <c r="F16345" s="9"/>
      <c r="G16345" s="9"/>
      <c r="I16345" s="9"/>
      <c r="L16345" s="9"/>
      <c r="O16345" s="9"/>
      <c r="P16345" s="9"/>
      <c r="R16345" s="9"/>
      <c r="U16345" s="9"/>
    </row>
    <row r="16346" spans="3:21">
      <c r="C16346" s="9"/>
      <c r="F16346" s="9"/>
      <c r="G16346" s="9"/>
      <c r="I16346" s="9"/>
      <c r="L16346" s="9"/>
      <c r="O16346" s="9"/>
      <c r="P16346" s="9"/>
      <c r="R16346" s="9"/>
      <c r="U16346" s="9"/>
    </row>
    <row r="16347" spans="3:21">
      <c r="C16347" s="9"/>
      <c r="F16347" s="9"/>
      <c r="G16347" s="9"/>
      <c r="I16347" s="9"/>
      <c r="L16347" s="9"/>
      <c r="O16347" s="9"/>
      <c r="P16347" s="9"/>
      <c r="R16347" s="9"/>
      <c r="U16347" s="9"/>
    </row>
    <row r="16348" spans="3:21">
      <c r="C16348" s="9"/>
      <c r="F16348" s="9"/>
      <c r="G16348" s="9"/>
      <c r="I16348" s="9"/>
      <c r="L16348" s="9"/>
      <c r="O16348" s="9"/>
      <c r="P16348" s="9"/>
      <c r="R16348" s="9"/>
      <c r="U16348" s="9"/>
    </row>
    <row r="16349" spans="3:21">
      <c r="C16349" s="9"/>
      <c r="F16349" s="9"/>
      <c r="G16349" s="9"/>
      <c r="I16349" s="9"/>
      <c r="L16349" s="9"/>
      <c r="O16349" s="9"/>
      <c r="P16349" s="9"/>
      <c r="R16349" s="9"/>
      <c r="U16349" s="9"/>
    </row>
    <row r="16350" spans="3:21">
      <c r="C16350" s="9"/>
      <c r="F16350" s="9"/>
      <c r="G16350" s="9"/>
      <c r="I16350" s="9"/>
      <c r="L16350" s="9"/>
      <c r="O16350" s="9"/>
      <c r="P16350" s="9"/>
      <c r="R16350" s="9"/>
      <c r="U16350" s="9"/>
    </row>
    <row r="16351" spans="3:21">
      <c r="C16351" s="9"/>
      <c r="F16351" s="9"/>
      <c r="G16351" s="9"/>
      <c r="I16351" s="9"/>
      <c r="L16351" s="9"/>
      <c r="O16351" s="9"/>
      <c r="P16351" s="9"/>
      <c r="R16351" s="9"/>
      <c r="U16351" s="9"/>
    </row>
    <row r="16352" spans="3:21">
      <c r="C16352" s="9"/>
      <c r="F16352" s="9"/>
      <c r="G16352" s="9"/>
      <c r="I16352" s="9"/>
      <c r="L16352" s="9"/>
      <c r="O16352" s="9"/>
      <c r="P16352" s="9"/>
      <c r="R16352" s="9"/>
      <c r="U16352" s="9"/>
    </row>
    <row r="16353" spans="3:21">
      <c r="C16353" s="9"/>
      <c r="F16353" s="9"/>
      <c r="G16353" s="9"/>
      <c r="I16353" s="9"/>
      <c r="L16353" s="9"/>
      <c r="O16353" s="9"/>
      <c r="P16353" s="9"/>
      <c r="R16353" s="9"/>
      <c r="U16353" s="9"/>
    </row>
    <row r="16354" spans="3:21">
      <c r="C16354" s="9"/>
      <c r="F16354" s="9"/>
      <c r="G16354" s="9"/>
      <c r="I16354" s="9"/>
      <c r="L16354" s="9"/>
      <c r="O16354" s="9"/>
      <c r="P16354" s="9"/>
      <c r="R16354" s="9"/>
      <c r="U16354" s="9"/>
    </row>
    <row r="16355" spans="3:21">
      <c r="C16355" s="9"/>
      <c r="F16355" s="9"/>
      <c r="G16355" s="9"/>
      <c r="I16355" s="9"/>
      <c r="L16355" s="9"/>
      <c r="O16355" s="9"/>
      <c r="P16355" s="9"/>
      <c r="R16355" s="9"/>
      <c r="U16355" s="9"/>
    </row>
    <row r="16356" spans="3:21">
      <c r="C16356" s="9"/>
      <c r="F16356" s="9"/>
      <c r="G16356" s="9"/>
      <c r="I16356" s="9"/>
      <c r="L16356" s="9"/>
      <c r="O16356" s="9"/>
      <c r="P16356" s="9"/>
      <c r="R16356" s="9"/>
      <c r="U16356" s="9"/>
    </row>
    <row r="16357" spans="3:21">
      <c r="C16357" s="9"/>
      <c r="F16357" s="9"/>
      <c r="G16357" s="9"/>
      <c r="I16357" s="9"/>
      <c r="L16357" s="9"/>
      <c r="O16357" s="9"/>
      <c r="P16357" s="9"/>
      <c r="R16357" s="9"/>
      <c r="U16357" s="9"/>
    </row>
    <row r="16358" spans="3:21">
      <c r="C16358" s="9"/>
      <c r="F16358" s="9"/>
      <c r="G16358" s="9"/>
      <c r="I16358" s="9"/>
      <c r="L16358" s="9"/>
      <c r="O16358" s="9"/>
      <c r="P16358" s="9"/>
      <c r="R16358" s="9"/>
      <c r="U16358" s="9"/>
    </row>
    <row r="16359" spans="3:21">
      <c r="C16359" s="9"/>
      <c r="F16359" s="9"/>
      <c r="G16359" s="9"/>
      <c r="I16359" s="9"/>
      <c r="L16359" s="9"/>
      <c r="O16359" s="9"/>
      <c r="P16359" s="9"/>
      <c r="R16359" s="9"/>
      <c r="U16359" s="9"/>
    </row>
    <row r="16360" spans="3:21">
      <c r="C16360" s="9"/>
      <c r="F16360" s="9"/>
      <c r="G16360" s="9"/>
      <c r="I16360" s="9"/>
      <c r="L16360" s="9"/>
      <c r="O16360" s="9"/>
      <c r="P16360" s="9"/>
      <c r="R16360" s="9"/>
      <c r="U16360" s="9"/>
    </row>
    <row r="16361" spans="3:21">
      <c r="C16361" s="9"/>
      <c r="F16361" s="9"/>
      <c r="G16361" s="9"/>
      <c r="I16361" s="9"/>
      <c r="L16361" s="9"/>
      <c r="O16361" s="9"/>
      <c r="P16361" s="9"/>
      <c r="R16361" s="9"/>
      <c r="U16361" s="9"/>
    </row>
    <row r="16362" spans="3:21">
      <c r="C16362" s="9"/>
      <c r="F16362" s="9"/>
      <c r="G16362" s="9"/>
      <c r="I16362" s="9"/>
      <c r="L16362" s="9"/>
      <c r="O16362" s="9"/>
      <c r="P16362" s="9"/>
      <c r="R16362" s="9"/>
      <c r="U16362" s="9"/>
    </row>
    <row r="16363" spans="3:21">
      <c r="C16363" s="9"/>
      <c r="F16363" s="9"/>
      <c r="G16363" s="9"/>
      <c r="I16363" s="9"/>
      <c r="L16363" s="9"/>
      <c r="O16363" s="9"/>
      <c r="P16363" s="9"/>
      <c r="R16363" s="9"/>
      <c r="U16363" s="9"/>
    </row>
    <row r="16364" spans="3:21">
      <c r="C16364" s="9"/>
      <c r="F16364" s="9"/>
      <c r="G16364" s="9"/>
      <c r="I16364" s="9"/>
      <c r="L16364" s="9"/>
      <c r="O16364" s="9"/>
      <c r="P16364" s="9"/>
      <c r="R16364" s="9"/>
      <c r="U16364" s="9"/>
    </row>
    <row r="16365" spans="3:21">
      <c r="C16365" s="9"/>
      <c r="F16365" s="9"/>
      <c r="G16365" s="9"/>
      <c r="I16365" s="9"/>
      <c r="L16365" s="9"/>
      <c r="O16365" s="9"/>
      <c r="P16365" s="9"/>
      <c r="R16365" s="9"/>
      <c r="U16365" s="9"/>
    </row>
    <row r="16366" spans="3:21">
      <c r="C16366" s="9"/>
      <c r="F16366" s="9"/>
      <c r="G16366" s="9"/>
      <c r="I16366" s="9"/>
      <c r="L16366" s="9"/>
      <c r="O16366" s="9"/>
      <c r="P16366" s="9"/>
      <c r="R16366" s="9"/>
      <c r="U16366" s="9"/>
    </row>
    <row r="16367" spans="3:21">
      <c r="C16367" s="9"/>
      <c r="F16367" s="9"/>
      <c r="G16367" s="9"/>
      <c r="I16367" s="9"/>
      <c r="L16367" s="9"/>
      <c r="O16367" s="9"/>
      <c r="P16367" s="9"/>
      <c r="R16367" s="9"/>
      <c r="U16367" s="9"/>
    </row>
    <row r="16368" spans="3:21">
      <c r="C16368" s="9"/>
      <c r="F16368" s="9"/>
      <c r="G16368" s="9"/>
      <c r="I16368" s="9"/>
      <c r="L16368" s="9"/>
      <c r="O16368" s="9"/>
      <c r="P16368" s="9"/>
      <c r="R16368" s="9"/>
      <c r="U16368" s="9"/>
    </row>
    <row r="16369" spans="3:21">
      <c r="C16369" s="9"/>
      <c r="F16369" s="9"/>
      <c r="G16369" s="9"/>
      <c r="I16369" s="9"/>
      <c r="L16369" s="9"/>
      <c r="O16369" s="9"/>
      <c r="P16369" s="9"/>
      <c r="R16369" s="9"/>
      <c r="U16369" s="9"/>
    </row>
    <row r="16370" spans="3:21">
      <c r="C16370" s="9"/>
      <c r="F16370" s="9"/>
      <c r="G16370" s="9"/>
      <c r="I16370" s="9"/>
      <c r="L16370" s="9"/>
      <c r="O16370" s="9"/>
      <c r="P16370" s="9"/>
      <c r="R16370" s="9"/>
      <c r="U16370" s="9"/>
    </row>
    <row r="16371" spans="3:21">
      <c r="C16371" s="9"/>
      <c r="F16371" s="9"/>
      <c r="G16371" s="9"/>
      <c r="I16371" s="9"/>
      <c r="L16371" s="9"/>
      <c r="O16371" s="9"/>
      <c r="P16371" s="9"/>
      <c r="R16371" s="9"/>
      <c r="U16371" s="9"/>
    </row>
    <row r="16372" spans="3:21">
      <c r="C16372" s="9"/>
      <c r="F16372" s="9"/>
      <c r="G16372" s="9"/>
      <c r="I16372" s="9"/>
      <c r="L16372" s="9"/>
      <c r="O16372" s="9"/>
      <c r="P16372" s="9"/>
      <c r="R16372" s="9"/>
      <c r="U16372" s="9"/>
    </row>
    <row r="16373" spans="3:21">
      <c r="C16373" s="9"/>
      <c r="F16373" s="9"/>
      <c r="G16373" s="9"/>
      <c r="I16373" s="9"/>
      <c r="L16373" s="9"/>
      <c r="O16373" s="9"/>
      <c r="P16373" s="9"/>
      <c r="R16373" s="9"/>
      <c r="U16373" s="9"/>
    </row>
    <row r="16374" spans="3:21">
      <c r="C16374" s="9"/>
      <c r="F16374" s="9"/>
      <c r="G16374" s="9"/>
      <c r="I16374" s="9"/>
      <c r="L16374" s="9"/>
      <c r="O16374" s="9"/>
      <c r="P16374" s="9"/>
      <c r="R16374" s="9"/>
      <c r="U16374" s="9"/>
    </row>
    <row r="16375" spans="3:21">
      <c r="C16375" s="9"/>
      <c r="F16375" s="9"/>
      <c r="G16375" s="9"/>
      <c r="I16375" s="9"/>
      <c r="L16375" s="9"/>
      <c r="O16375" s="9"/>
      <c r="P16375" s="9"/>
      <c r="R16375" s="9"/>
      <c r="U16375" s="9"/>
    </row>
    <row r="16376" spans="3:21">
      <c r="C16376" s="9"/>
      <c r="F16376" s="9"/>
      <c r="G16376" s="9"/>
      <c r="I16376" s="9"/>
      <c r="L16376" s="9"/>
      <c r="O16376" s="9"/>
      <c r="P16376" s="9"/>
      <c r="R16376" s="9"/>
      <c r="U16376" s="9"/>
    </row>
    <row r="16377" spans="3:21">
      <c r="C16377" s="9"/>
      <c r="F16377" s="9"/>
      <c r="G16377" s="9"/>
      <c r="I16377" s="9"/>
      <c r="L16377" s="9"/>
      <c r="O16377" s="9"/>
      <c r="P16377" s="9"/>
      <c r="R16377" s="9"/>
      <c r="U16377" s="9"/>
    </row>
    <row r="16378" spans="3:21">
      <c r="C16378" s="9"/>
      <c r="F16378" s="9"/>
      <c r="G16378" s="9"/>
      <c r="I16378" s="9"/>
      <c r="L16378" s="9"/>
      <c r="O16378" s="9"/>
      <c r="P16378" s="9"/>
      <c r="R16378" s="9"/>
      <c r="U16378" s="9"/>
    </row>
    <row r="16379" spans="3:21">
      <c r="C16379" s="9"/>
      <c r="F16379" s="9"/>
      <c r="G16379" s="9"/>
      <c r="I16379" s="9"/>
      <c r="L16379" s="9"/>
      <c r="O16379" s="9"/>
      <c r="P16379" s="9"/>
      <c r="R16379" s="9"/>
      <c r="U16379" s="9"/>
    </row>
    <row r="16380" spans="3:21">
      <c r="C16380" s="9"/>
      <c r="F16380" s="9"/>
      <c r="G16380" s="9"/>
      <c r="I16380" s="9"/>
      <c r="L16380" s="9"/>
      <c r="O16380" s="9"/>
      <c r="P16380" s="9"/>
      <c r="R16380" s="9"/>
      <c r="U16380" s="9"/>
    </row>
    <row r="16381" spans="3:21">
      <c r="C16381" s="9"/>
      <c r="F16381" s="9"/>
      <c r="G16381" s="9"/>
      <c r="I16381" s="9"/>
      <c r="L16381" s="9"/>
      <c r="O16381" s="9"/>
      <c r="P16381" s="9"/>
      <c r="R16381" s="9"/>
      <c r="U16381" s="9"/>
    </row>
    <row r="16382" spans="3:21">
      <c r="C16382" s="9"/>
      <c r="F16382" s="9"/>
      <c r="G16382" s="9"/>
      <c r="I16382" s="9"/>
      <c r="L16382" s="9"/>
      <c r="O16382" s="9"/>
      <c r="P16382" s="9"/>
      <c r="R16382" s="9"/>
      <c r="U16382" s="9"/>
    </row>
    <row r="16383" spans="3:21">
      <c r="C16383" s="9"/>
      <c r="F16383" s="9"/>
      <c r="G16383" s="9"/>
      <c r="I16383" s="9"/>
      <c r="L16383" s="9"/>
      <c r="O16383" s="9"/>
      <c r="P16383" s="9"/>
      <c r="R16383" s="9"/>
      <c r="U16383" s="9"/>
    </row>
    <row r="16384" spans="3:21">
      <c r="C16384" s="9"/>
      <c r="F16384" s="9"/>
      <c r="G16384" s="9"/>
      <c r="I16384" s="9"/>
      <c r="L16384" s="9"/>
      <c r="O16384" s="9"/>
      <c r="P16384" s="9"/>
      <c r="R16384" s="9"/>
      <c r="U16384" s="9"/>
    </row>
    <row r="16385" spans="3:21">
      <c r="C16385" s="9"/>
      <c r="F16385" s="9"/>
      <c r="G16385" s="9"/>
      <c r="I16385" s="9"/>
      <c r="L16385" s="9"/>
      <c r="O16385" s="9"/>
      <c r="P16385" s="9"/>
      <c r="R16385" s="9"/>
      <c r="U16385" s="9"/>
    </row>
    <row r="16386" spans="3:21">
      <c r="C16386" s="9"/>
      <c r="F16386" s="9"/>
      <c r="G16386" s="9"/>
      <c r="I16386" s="9"/>
      <c r="L16386" s="9"/>
      <c r="O16386" s="9"/>
      <c r="P16386" s="9"/>
      <c r="R16386" s="9"/>
      <c r="U16386" s="9"/>
    </row>
    <row r="16387" spans="3:21">
      <c r="C16387" s="9"/>
      <c r="F16387" s="9"/>
      <c r="G16387" s="9"/>
      <c r="I16387" s="9"/>
      <c r="L16387" s="9"/>
      <c r="O16387" s="9"/>
      <c r="P16387" s="9"/>
      <c r="R16387" s="9"/>
      <c r="U16387" s="9"/>
    </row>
  </sheetData>
  <sheetProtection algorithmName="SHA-512" hashValue="22KNk6paFX4URB0RKtXiZ84sh/nK1JnnghRjHoi/PAzZcacdyDshiV9sUhQ5vjx88W8EgDafZAS0a9PM0LwOhA==" saltValue="FopVz7jC2a1qyTUQb7K0Tg==" spinCount="100000" sheet="1" objects="1" scenarios="1"/>
  <mergeCells count="3">
    <mergeCell ref="E1:N2"/>
    <mergeCell ref="B2:C2"/>
    <mergeCell ref="C1:D1"/>
  </mergeCells>
  <conditionalFormatting sqref="C5 F5 I5 L5 O5 R5 U5 X5 AA5 AD5 AG5 AJ5 AM5 AP5 AS5 AV5 AY5 BB5 BE5 BH5 BK5 BN5 BQ5 BT5 BW5">
    <cfRule type="cellIs" dxfId="2" priority="1" operator="greaterThanOrEqual">
      <formula>24</formula>
    </cfRule>
  </conditionalFormatting>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S70"/>
  <sheetViews>
    <sheetView showGridLines="0" zoomScale="120" zoomScaleNormal="120" workbookViewId="0">
      <selection activeCell="E24" sqref="E24"/>
    </sheetView>
  </sheetViews>
  <sheetFormatPr defaultColWidth="9.21875" defaultRowHeight="14.4"/>
  <cols>
    <col min="1" max="1" width="3" style="21" customWidth="1"/>
    <col min="2" max="2" width="30" style="21" customWidth="1"/>
    <col min="3" max="3" width="8.77734375" style="21"/>
    <col min="4" max="4" width="13.77734375" style="108" customWidth="1"/>
    <col min="5" max="5" width="12.77734375" style="107" customWidth="1"/>
    <col min="6" max="6" width="8" style="107" bestFit="1" customWidth="1"/>
    <col min="7" max="7" width="5.21875" style="107" customWidth="1"/>
    <col min="8" max="8" width="10.44140625" style="107" customWidth="1"/>
    <col min="9" max="9" width="12.77734375" style="108" customWidth="1"/>
    <col min="10" max="10" width="3.77734375" style="108" customWidth="1"/>
    <col min="11" max="11" width="9.21875" style="21"/>
    <col min="12" max="12" width="12.77734375" style="21" customWidth="1"/>
    <col min="13" max="13" width="12.5546875" style="21" customWidth="1"/>
    <col min="14" max="14" width="19.5546875" style="265" customWidth="1"/>
    <col min="15" max="16" width="7.21875" style="265" bestFit="1" customWidth="1"/>
    <col min="17" max="17" width="13.5546875" style="21" customWidth="1"/>
    <col min="18" max="18" width="1.77734375" style="21" bestFit="1" customWidth="1"/>
    <col min="19" max="19" width="6.21875" style="265" customWidth="1"/>
    <col min="20" max="20" width="14.77734375" style="21" customWidth="1"/>
    <col min="21" max="16384" width="9.21875" style="21"/>
  </cols>
  <sheetData>
    <row r="1" spans="2:19">
      <c r="B1" s="105" t="s">
        <v>46</v>
      </c>
      <c r="C1" s="858">
        <f>Questions!B1</f>
        <v>0</v>
      </c>
      <c r="D1" s="858"/>
      <c r="E1" s="858"/>
      <c r="F1" s="106"/>
      <c r="H1" s="105" t="s">
        <v>196</v>
      </c>
      <c r="I1" s="858">
        <f>Questions!B2</f>
        <v>0</v>
      </c>
      <c r="J1" s="858"/>
      <c r="K1" s="858"/>
    </row>
    <row r="2" spans="2:19" ht="15" hidden="1" thickBot="1"/>
    <row r="3" spans="2:19" ht="15" hidden="1" thickBot="1">
      <c r="B3" s="109" t="s">
        <v>197</v>
      </c>
      <c r="C3" s="110"/>
      <c r="D3" s="111"/>
      <c r="E3" s="112"/>
      <c r="F3" s="286"/>
      <c r="G3" s="291"/>
      <c r="I3" s="278" t="s">
        <v>198</v>
      </c>
      <c r="J3" s="279"/>
      <c r="K3" s="280"/>
      <c r="L3" s="108"/>
      <c r="N3" s="21"/>
      <c r="O3" s="21"/>
      <c r="P3" s="21"/>
      <c r="S3" s="21"/>
    </row>
    <row r="4" spans="2:19" ht="16.5" hidden="1" customHeight="1">
      <c r="B4" s="113" t="s">
        <v>199</v>
      </c>
      <c r="C4" s="114">
        <f>SUM(C8:C9)</f>
        <v>0</v>
      </c>
      <c r="D4" s="115"/>
      <c r="E4" s="116" t="s">
        <v>200</v>
      </c>
      <c r="F4" s="287"/>
      <c r="G4" s="292"/>
      <c r="H4" s="118"/>
      <c r="I4" s="281" t="s">
        <v>201</v>
      </c>
      <c r="J4" s="282"/>
      <c r="K4" s="283"/>
      <c r="N4" s="21"/>
      <c r="O4" s="21"/>
      <c r="P4" s="21"/>
      <c r="S4" s="21"/>
    </row>
    <row r="5" spans="2:19" ht="16.5" hidden="1" customHeight="1">
      <c r="B5" s="113" t="s">
        <v>202</v>
      </c>
      <c r="C5" s="119">
        <f>SUM(D8:D9)</f>
        <v>0</v>
      </c>
      <c r="D5" s="115"/>
      <c r="E5" s="116"/>
      <c r="F5" s="288" t="e">
        <f>F9/F8</f>
        <v>#DIV/0!</v>
      </c>
      <c r="G5" s="292"/>
      <c r="H5" s="118"/>
      <c r="I5" s="116" t="s">
        <v>203</v>
      </c>
      <c r="J5" s="120"/>
      <c r="K5" s="284">
        <f>SUM(I13:I28)+SUM(L13:L30)</f>
        <v>0</v>
      </c>
      <c r="N5" s="21"/>
      <c r="O5" s="21"/>
      <c r="P5" s="21"/>
      <c r="S5" s="21"/>
    </row>
    <row r="6" spans="2:19" ht="16.5" hidden="1" customHeight="1">
      <c r="B6" s="113" t="s">
        <v>204</v>
      </c>
      <c r="C6" s="114">
        <v>13</v>
      </c>
      <c r="D6" s="115"/>
      <c r="E6" s="116" t="s">
        <v>202</v>
      </c>
      <c r="F6" s="289">
        <f>COUNTIF(E15:E17,"N/A")</f>
        <v>3</v>
      </c>
      <c r="G6" s="292"/>
      <c r="H6" s="118"/>
      <c r="I6" s="116" t="s">
        <v>205</v>
      </c>
      <c r="J6" s="120"/>
      <c r="K6" s="121">
        <f>COUNTIF(I13:I28,"N/A")+COUNTIF(L13:L30,"N/A")</f>
        <v>0</v>
      </c>
      <c r="L6" s="107"/>
      <c r="N6" s="21"/>
      <c r="O6" s="21"/>
      <c r="P6" s="21"/>
      <c r="S6" s="21"/>
    </row>
    <row r="7" spans="2:19" ht="16.5" hidden="1" customHeight="1">
      <c r="B7" s="113" t="s">
        <v>206</v>
      </c>
      <c r="C7" s="114">
        <f>C6-C5</f>
        <v>13</v>
      </c>
      <c r="D7" s="115"/>
      <c r="E7" s="116" t="s">
        <v>204</v>
      </c>
      <c r="F7" s="287">
        <v>3</v>
      </c>
      <c r="G7" s="292"/>
      <c r="H7" s="118"/>
      <c r="I7" s="116" t="s">
        <v>204</v>
      </c>
      <c r="J7" s="120"/>
      <c r="K7" s="122">
        <v>34</v>
      </c>
      <c r="L7" s="107"/>
      <c r="N7" s="21"/>
      <c r="O7" s="21"/>
      <c r="P7" s="21"/>
      <c r="S7" s="21"/>
    </row>
    <row r="8" spans="2:19" ht="16.5" hidden="1" customHeight="1">
      <c r="B8" s="116" t="s">
        <v>245</v>
      </c>
      <c r="C8" s="114">
        <f>COUNTIF(E13:E14,"100.0%")</f>
        <v>0</v>
      </c>
      <c r="D8" s="117">
        <f>COUNTIF(E13:E14,"N/A")</f>
        <v>0</v>
      </c>
      <c r="E8" s="116" t="s">
        <v>207</v>
      </c>
      <c r="F8" s="287">
        <f>F7-F6</f>
        <v>0</v>
      </c>
      <c r="G8" s="292"/>
      <c r="H8" s="118"/>
      <c r="I8" s="123" t="s">
        <v>206</v>
      </c>
      <c r="J8" s="124"/>
      <c r="K8" s="125">
        <f>K7-K6</f>
        <v>34</v>
      </c>
      <c r="L8" s="107"/>
      <c r="N8" s="21"/>
      <c r="O8" s="21"/>
      <c r="P8" s="21"/>
      <c r="S8" s="21"/>
    </row>
    <row r="9" spans="2:19" ht="16.5" hidden="1" customHeight="1" thickBot="1">
      <c r="B9" s="116" t="s">
        <v>757</v>
      </c>
      <c r="C9" s="126">
        <f>COUNTIF(E18:E28,"100.0%")</f>
        <v>0</v>
      </c>
      <c r="D9" s="127">
        <f>COUNTIF(E18:E28,"N/A")</f>
        <v>0</v>
      </c>
      <c r="E9" s="128" t="s">
        <v>758</v>
      </c>
      <c r="F9" s="290">
        <f>SUM(E15:E17)</f>
        <v>0</v>
      </c>
      <c r="G9" s="292"/>
      <c r="H9" s="118"/>
      <c r="I9" s="129" t="s">
        <v>208</v>
      </c>
      <c r="J9" s="130"/>
      <c r="K9" s="285">
        <f>K5/K8</f>
        <v>0</v>
      </c>
      <c r="N9" s="21"/>
      <c r="O9" s="21"/>
      <c r="P9" s="21"/>
      <c r="S9" s="21"/>
    </row>
    <row r="10" spans="2:19" ht="16.5" hidden="1" customHeight="1">
      <c r="B10" s="131"/>
      <c r="C10" s="132"/>
      <c r="D10" s="132"/>
      <c r="E10" s="131"/>
      <c r="F10" s="132"/>
      <c r="G10" s="118"/>
      <c r="J10" s="107"/>
      <c r="N10" s="314"/>
      <c r="S10" s="21"/>
    </row>
    <row r="11" spans="2:19" ht="16.5" customHeight="1" thickBot="1">
      <c r="B11" s="133"/>
      <c r="C11" s="133"/>
      <c r="D11" s="118"/>
      <c r="E11" s="118"/>
      <c r="F11" s="118"/>
      <c r="H11" s="133"/>
      <c r="I11" s="107"/>
      <c r="J11" s="134"/>
      <c r="L11" s="25"/>
      <c r="M11" s="265"/>
      <c r="N11" s="108"/>
      <c r="S11" s="21"/>
    </row>
    <row r="12" spans="2:19" ht="15" thickBot="1">
      <c r="B12" s="856" t="s">
        <v>209</v>
      </c>
      <c r="C12" s="857"/>
      <c r="D12" s="135"/>
      <c r="E12" s="136"/>
      <c r="F12" s="137"/>
      <c r="H12" s="138" t="s">
        <v>198</v>
      </c>
      <c r="I12" s="135"/>
      <c r="J12" s="135"/>
      <c r="K12" s="139"/>
      <c r="L12" s="140"/>
      <c r="N12" s="107"/>
      <c r="S12" s="21"/>
    </row>
    <row r="13" spans="2:19">
      <c r="B13" s="861" t="s">
        <v>210</v>
      </c>
      <c r="C13" s="862"/>
      <c r="D13" s="141">
        <f>Questions!B8</f>
        <v>1</v>
      </c>
      <c r="E13" s="142" t="str">
        <f>IF(Questions!E8="1 Yes",100%,IF(Questions!E8="2 Yes",100%,IF(Questions!E8="3 No",0%,IF(Questions!E8="4 N/A","N/A","Not Answered"))))</f>
        <v>Not Answered</v>
      </c>
      <c r="F13" s="143"/>
      <c r="H13" s="144">
        <f>Questions!B129</f>
        <v>21</v>
      </c>
      <c r="I13" s="145" t="str">
        <f>IF(Questions!E129="","Not Answered",Questions!E129)</f>
        <v>Not Answered</v>
      </c>
      <c r="J13" s="146"/>
      <c r="K13" s="147">
        <f>Questions!B279</f>
        <v>38</v>
      </c>
      <c r="L13" s="148" t="str">
        <f>IF(Questions!E279="","Not Answered",Questions!E279)</f>
        <v>Not Answered</v>
      </c>
      <c r="N13" s="107"/>
      <c r="O13" s="19"/>
      <c r="P13" s="19"/>
    </row>
    <row r="14" spans="2:19">
      <c r="B14" s="852" t="s">
        <v>210</v>
      </c>
      <c r="C14" s="853"/>
      <c r="D14" s="149">
        <f>Questions!B12</f>
        <v>2</v>
      </c>
      <c r="E14" s="150" t="str">
        <f>IF(Questions!E12="1 Yes",100%,IF(Questions!E12="2 Yes",100%,IF(Questions!E12="3 No",0%,IF(Questions!E12="4 N/A","N/A","Not Answered"))))</f>
        <v>Not Answered</v>
      </c>
      <c r="F14" s="143"/>
      <c r="H14" s="144">
        <f>Questions!B138</f>
        <v>22</v>
      </c>
      <c r="I14" s="145" t="str">
        <f>IF(Questions!E138="","Not Answered",Questions!E138)</f>
        <v>Not Answered</v>
      </c>
      <c r="J14" s="146"/>
      <c r="K14" s="147">
        <f>Questions!B288</f>
        <v>39</v>
      </c>
      <c r="L14" s="148" t="str">
        <f>IF(Questions!E288="","Not Answered",Questions!E288)</f>
        <v>Not Answered</v>
      </c>
      <c r="N14" s="107"/>
      <c r="O14" s="19"/>
      <c r="P14" s="19"/>
    </row>
    <row r="15" spans="2:19">
      <c r="B15" s="863" t="s">
        <v>211</v>
      </c>
      <c r="C15" s="864"/>
      <c r="D15" s="149">
        <f>Questions!B21</f>
        <v>5</v>
      </c>
      <c r="E15" s="150" t="str">
        <f>Questions!H21</f>
        <v>N/A</v>
      </c>
      <c r="F15" s="143"/>
      <c r="H15" s="144">
        <f>Questions!B149</f>
        <v>24</v>
      </c>
      <c r="I15" s="145" t="str">
        <f>IF(Questions!E149="","Not Answered",Questions!E149)</f>
        <v>Not Answered</v>
      </c>
      <c r="J15" s="146"/>
      <c r="K15" s="147">
        <v>40</v>
      </c>
      <c r="L15" s="148" t="str">
        <f>IF(Questions!E297="","Not Answered",Questions!E297)</f>
        <v>Not Answered</v>
      </c>
      <c r="N15" s="107"/>
      <c r="O15" s="19"/>
      <c r="P15" s="19"/>
    </row>
    <row r="16" spans="2:19">
      <c r="B16" s="863" t="s">
        <v>212</v>
      </c>
      <c r="C16" s="864"/>
      <c r="D16" s="149">
        <f>Questions!B47</f>
        <v>6</v>
      </c>
      <c r="E16" s="150" t="str">
        <f>Questions!H47</f>
        <v>N/A</v>
      </c>
      <c r="F16" s="143"/>
      <c r="H16" s="144">
        <f>Questions!B158</f>
        <v>25</v>
      </c>
      <c r="I16" s="145" t="str">
        <f>IF(Questions!E158="","Not Answered",Questions!E158)</f>
        <v>Not Answered</v>
      </c>
      <c r="J16" s="146"/>
      <c r="K16" s="147">
        <f>Questions!B305</f>
        <v>41</v>
      </c>
      <c r="L16" s="148" t="str">
        <f>IF(Questions!E305="","Not Answered",Questions!E305)</f>
        <v>Not Answered</v>
      </c>
      <c r="N16" s="107"/>
      <c r="O16" s="19"/>
      <c r="P16" s="19"/>
    </row>
    <row r="17" spans="2:19">
      <c r="B17" s="863" t="s">
        <v>213</v>
      </c>
      <c r="C17" s="864"/>
      <c r="D17" s="149">
        <f>Questions!B55</f>
        <v>7</v>
      </c>
      <c r="E17" s="150" t="str">
        <f>Questions!H55</f>
        <v>N/A</v>
      </c>
      <c r="F17" s="143"/>
      <c r="H17" s="144">
        <f>Questions!B167</f>
        <v>26</v>
      </c>
      <c r="I17" s="145" t="str">
        <f>IF(Questions!E167="","Not Answered",Questions!E167)</f>
        <v>Not Answered</v>
      </c>
      <c r="J17" s="146"/>
      <c r="K17" s="147">
        <f>Questions!B314</f>
        <v>42</v>
      </c>
      <c r="L17" s="148" t="str">
        <f>IF(Questions!E314="","Not Answered",Questions!E314)</f>
        <v>Not Answered</v>
      </c>
      <c r="N17" s="107"/>
      <c r="O17" s="19"/>
      <c r="P17" s="19"/>
      <c r="S17" s="21"/>
    </row>
    <row r="18" spans="2:19">
      <c r="B18" s="852" t="s">
        <v>214</v>
      </c>
      <c r="C18" s="853"/>
      <c r="D18" s="149">
        <f>Questions!B63</f>
        <v>8</v>
      </c>
      <c r="E18" s="150" t="str">
        <f>IF(Questions!E63="1 Yes",100%,IF(Questions!E63="2 No",0%,IF(Questions!E63="3 No",0%,IF(Questions!E63="4 N/A","N/A","Not Answered"))))</f>
        <v>Not Answered</v>
      </c>
      <c r="F18" s="143"/>
      <c r="H18" s="144">
        <f>Questions!B176</f>
        <v>27</v>
      </c>
      <c r="I18" s="145" t="str">
        <f>IF(Questions!E176="","Not Answered",Questions!E176)</f>
        <v>Not Answered</v>
      </c>
      <c r="J18" s="146"/>
      <c r="K18" s="147">
        <f>Questions!B326</f>
        <v>44</v>
      </c>
      <c r="L18" s="148" t="str">
        <f>IF(Questions!E326="","Not Answered",Questions!E326)</f>
        <v>Not Answered</v>
      </c>
      <c r="N18" s="20"/>
      <c r="O18" s="315"/>
      <c r="P18" s="315"/>
      <c r="Q18" s="265"/>
      <c r="S18" s="21"/>
    </row>
    <row r="19" spans="2:19">
      <c r="B19" s="852" t="s">
        <v>754</v>
      </c>
      <c r="C19" s="853"/>
      <c r="D19" s="149">
        <v>9</v>
      </c>
      <c r="E19" s="150" t="str">
        <f>IF(Questions!E68="1 Yes",100%,IF(Questions!E68="2 No",0%,IF(Questions!E68="3 N/A","N/A","Not Answered")))</f>
        <v>Not Answered</v>
      </c>
      <c r="F19" s="143"/>
      <c r="H19" s="268">
        <f>Questions!B185</f>
        <v>28</v>
      </c>
      <c r="I19" s="145" t="str">
        <f>IF(Questions!E185="","Not Answered",Questions!E185)</f>
        <v>Not Answered</v>
      </c>
      <c r="J19" s="146"/>
      <c r="K19" s="147">
        <f>Questions!B335</f>
        <v>45</v>
      </c>
      <c r="L19" s="148" t="str">
        <f>IF(Questions!E335="","Not Answered",Questions!E335)</f>
        <v>Not Answered</v>
      </c>
      <c r="N19" s="20"/>
      <c r="O19" s="315"/>
      <c r="P19" s="315"/>
      <c r="Q19" s="265"/>
      <c r="S19" s="21"/>
    </row>
    <row r="20" spans="2:19">
      <c r="B20" s="852" t="s">
        <v>214</v>
      </c>
      <c r="C20" s="853"/>
      <c r="D20" s="149">
        <v>10</v>
      </c>
      <c r="E20" s="150" t="str">
        <f>IF(Questions!E72="1 Yes",100%,IF(Questions!E72="2 No",0%,IF(Questions!E72="3 N/A","N/A","Not Answered")))</f>
        <v>Not Answered</v>
      </c>
      <c r="F20" s="143"/>
      <c r="H20" s="268">
        <f>Questions!B194</f>
        <v>29</v>
      </c>
      <c r="I20" s="145" t="str">
        <f>IF(Questions!E194="","Not Answered",Questions!E194)</f>
        <v>Not Answered</v>
      </c>
      <c r="J20" s="146"/>
      <c r="K20" s="147">
        <f>Questions!B344</f>
        <v>46</v>
      </c>
      <c r="L20" s="148" t="str">
        <f>IF(Questions!E344="","Not Answered",Questions!E344)</f>
        <v>Not Answered</v>
      </c>
      <c r="N20" s="20"/>
      <c r="O20" s="315"/>
      <c r="P20" s="315"/>
      <c r="Q20" s="265"/>
      <c r="S20" s="21"/>
    </row>
    <row r="21" spans="2:19">
      <c r="B21" s="852" t="s">
        <v>755</v>
      </c>
      <c r="C21" s="853"/>
      <c r="D21" s="149">
        <v>11</v>
      </c>
      <c r="E21" s="150" t="str">
        <f>IF(Questions!E77="1 Yes",100%,IF(Questions!E77="2 No",0%,IF(Questions!E77="3 N/A","N/A","Not Answered")))</f>
        <v>Not Answered</v>
      </c>
      <c r="F21" s="143"/>
      <c r="H21" s="268">
        <f>Questions!B203</f>
        <v>30</v>
      </c>
      <c r="I21" s="145" t="str">
        <f>IF(Questions!E203="","Not Answered",Questions!E203)</f>
        <v>Not Answered</v>
      </c>
      <c r="J21" s="146"/>
      <c r="K21" s="147">
        <f>Questions!B353</f>
        <v>47</v>
      </c>
      <c r="L21" s="148" t="str">
        <f>IF(Questions!E353="","Not Answered",Questions!E353)</f>
        <v>Not Answered</v>
      </c>
      <c r="N21" s="20"/>
      <c r="O21" s="315"/>
      <c r="P21" s="315"/>
      <c r="Q21" s="265"/>
      <c r="S21" s="21"/>
    </row>
    <row r="22" spans="2:19">
      <c r="B22" s="852" t="s">
        <v>215</v>
      </c>
      <c r="C22" s="853"/>
      <c r="D22" s="149">
        <f>Questions!B81</f>
        <v>12</v>
      </c>
      <c r="E22" s="150" t="str">
        <f>IF(Questions!E81="1 Yes",100%,IF(Questions!E81="2 No",0%,IF(Questions!E81="3 N/A","N/A","Not Answered")))</f>
        <v>Not Answered</v>
      </c>
      <c r="F22" s="143"/>
      <c r="H22" s="268">
        <f>Questions!B213</f>
        <v>31</v>
      </c>
      <c r="I22" s="269" t="str">
        <f>IF(Questions!E213="","Not Answered",Questions!E213)</f>
        <v>Not Answered</v>
      </c>
      <c r="J22" s="146"/>
      <c r="K22" s="147">
        <v>48</v>
      </c>
      <c r="L22" s="148" t="str">
        <f>IF(Questions!E362="","Not Answered",Questions!E362)</f>
        <v>Not Answered</v>
      </c>
      <c r="N22" s="21"/>
      <c r="O22" s="19"/>
      <c r="P22" s="19"/>
      <c r="S22" s="21"/>
    </row>
    <row r="23" spans="2:19" ht="14.55" customHeight="1">
      <c r="B23" s="852" t="s">
        <v>216</v>
      </c>
      <c r="C23" s="853"/>
      <c r="D23" s="149">
        <f>Questions!B92</f>
        <v>13</v>
      </c>
      <c r="E23" s="150" t="str">
        <f>IF(Questions!E92="1 Yes",100%,IF(Questions!E92="2 No",0%,IF(Questions!E92="4 N/A","N/A","Not Answered")))</f>
        <v>Not Answered</v>
      </c>
      <c r="F23" s="143"/>
      <c r="H23" s="268">
        <f>Questions!B223</f>
        <v>32</v>
      </c>
      <c r="I23" s="269" t="str">
        <f>IF(Questions!E223="","Not Answered",Questions!E223)</f>
        <v>Not Answered</v>
      </c>
      <c r="J23" s="146"/>
      <c r="K23" s="147">
        <f>Questions!B371</f>
        <v>49</v>
      </c>
      <c r="L23" s="148" t="str">
        <f>IF(Questions!E371="","Not Answered",Questions!E371)</f>
        <v>Not Answered</v>
      </c>
      <c r="N23" s="133"/>
      <c r="O23" s="316"/>
      <c r="P23" s="316"/>
      <c r="S23" s="21"/>
    </row>
    <row r="24" spans="2:19" ht="14.55" customHeight="1">
      <c r="B24" s="852" t="s">
        <v>756</v>
      </c>
      <c r="C24" s="853"/>
      <c r="D24" s="149">
        <v>14</v>
      </c>
      <c r="E24" s="150" t="str">
        <f>IF(Questions!E104="1 Yes",100%,IF(Questions!E104="2 No",0%,IF(Questions!E104="3 N/A","N/A","Not Answered")))</f>
        <v>Not Answered</v>
      </c>
      <c r="F24" s="143"/>
      <c r="H24" s="268">
        <f>Questions!B232</f>
        <v>33</v>
      </c>
      <c r="I24" s="269" t="str">
        <f>IF(Questions!E232="","Not Answered",Questions!E232)</f>
        <v>Not Answered</v>
      </c>
      <c r="J24" s="146"/>
      <c r="K24" s="147">
        <f>Questions!B381</f>
        <v>50</v>
      </c>
      <c r="L24" s="148" t="str">
        <f>IF(Questions!E381="","Not Answered",Questions!E381)</f>
        <v>Not Answered</v>
      </c>
      <c r="N24" s="133"/>
      <c r="O24" s="316"/>
      <c r="P24" s="316"/>
      <c r="S24" s="21"/>
    </row>
    <row r="25" spans="2:19" ht="14.55" customHeight="1">
      <c r="B25" s="852" t="s">
        <v>217</v>
      </c>
      <c r="C25" s="853"/>
      <c r="D25" s="149">
        <f>Questions!B108</f>
        <v>15</v>
      </c>
      <c r="E25" s="150" t="str">
        <f>IF(Questions!E108="1 Yes",100%,IF(Questions!E108="2 No",0%, "Not Answered"))</f>
        <v>Not Answered</v>
      </c>
      <c r="F25" s="143"/>
      <c r="H25" s="268">
        <f>Questions!B243</f>
        <v>34</v>
      </c>
      <c r="I25" s="269" t="str">
        <f>IF(Questions!E243="","Not Answered",Questions!E243)</f>
        <v>Not Answered</v>
      </c>
      <c r="J25" s="21"/>
      <c r="K25" s="147">
        <f>Questions!B390</f>
        <v>51</v>
      </c>
      <c r="L25" s="148" t="str">
        <f>IF(Questions!E390="","Not Answered",Questions!E390)</f>
        <v>Not Answered</v>
      </c>
      <c r="N25" s="133"/>
      <c r="O25" s="316"/>
      <c r="P25" s="316"/>
      <c r="S25" s="21"/>
    </row>
    <row r="26" spans="2:19">
      <c r="B26" s="852" t="s">
        <v>218</v>
      </c>
      <c r="C26" s="853"/>
      <c r="D26" s="149">
        <f>Questions!B112</f>
        <v>16</v>
      </c>
      <c r="E26" s="150" t="str">
        <f>IF(Questions!E112="1 Yes",100%,IF(Questions!E112="2 No",0%, "Not Answered"))</f>
        <v>Not Answered</v>
      </c>
      <c r="F26" s="143"/>
      <c r="H26" s="268">
        <f>Questions!B252</f>
        <v>35</v>
      </c>
      <c r="I26" s="269" t="str">
        <f>IF(Questions!E252="","Not Answered",Questions!E252)</f>
        <v>Not Answered</v>
      </c>
      <c r="J26" s="21"/>
      <c r="K26" s="147">
        <f>Questions!B399</f>
        <v>52</v>
      </c>
      <c r="L26" s="148" t="str">
        <f>IF(Questions!E399="","Not Answered",Questions!E399)</f>
        <v>Not Answered</v>
      </c>
      <c r="N26" s="133"/>
      <c r="O26" s="316"/>
      <c r="P26" s="316"/>
      <c r="S26" s="21"/>
    </row>
    <row r="27" spans="2:19">
      <c r="B27" s="852" t="s">
        <v>219</v>
      </c>
      <c r="C27" s="853"/>
      <c r="D27" s="149">
        <f>Questions!B116</f>
        <v>17</v>
      </c>
      <c r="E27" s="150" t="str">
        <f>IF(Questions!E116="1 Yes",100%,IF(Questions!E116="2 No",0%,IF(Questions!E116="3 N/A","N/A","Not Answered")))</f>
        <v>Not Answered</v>
      </c>
      <c r="F27" s="143"/>
      <c r="H27" s="268">
        <f>Questions!B261</f>
        <v>36</v>
      </c>
      <c r="I27" s="269" t="str">
        <f>IF(Questions!E261="","Not Answered",Questions!E261)</f>
        <v>Not Answered</v>
      </c>
      <c r="J27" s="21"/>
      <c r="K27" s="147">
        <f>Questions!B408</f>
        <v>53</v>
      </c>
      <c r="L27" s="148" t="str">
        <f>IF(Questions!E408="","Not Answered",Questions!E408)</f>
        <v>Not Answered</v>
      </c>
      <c r="N27" s="133"/>
      <c r="O27" s="316"/>
      <c r="P27" s="316"/>
      <c r="S27" s="21"/>
    </row>
    <row r="28" spans="2:19" ht="15" thickBot="1">
      <c r="B28" s="850" t="s">
        <v>220</v>
      </c>
      <c r="C28" s="851"/>
      <c r="D28" s="149">
        <f>Questions!B122</f>
        <v>18</v>
      </c>
      <c r="E28" s="271" t="str">
        <f>IF(Questions!E122="1 Yes",100%,IF(Questions!E122="2 No",0%,IF(Questions!E122="3 N/A","N/A","Not Answered")))</f>
        <v>Not Answered</v>
      </c>
      <c r="F28" s="143"/>
      <c r="H28" s="496">
        <f>Questions!B270</f>
        <v>37</v>
      </c>
      <c r="I28" s="497" t="str">
        <f>IF(Questions!E270="","Not Answered",Questions!E270)</f>
        <v>Not Answered</v>
      </c>
      <c r="J28" s="21"/>
      <c r="K28" s="147">
        <v>54</v>
      </c>
      <c r="L28" s="148" t="str">
        <f>IF(Questions!E418="","Not Answered",Questions!E418)</f>
        <v>Not Answered</v>
      </c>
      <c r="N28" s="133"/>
      <c r="O28" s="316"/>
      <c r="P28" s="316"/>
      <c r="S28" s="21"/>
    </row>
    <row r="29" spans="2:19">
      <c r="B29" s="859" t="s">
        <v>221</v>
      </c>
      <c r="C29" s="860"/>
      <c r="D29" s="860"/>
      <c r="E29" s="151">
        <f>SUM(C4/C7)</f>
        <v>0</v>
      </c>
      <c r="F29" s="134"/>
      <c r="H29" s="498"/>
      <c r="I29" s="322"/>
      <c r="J29" s="21"/>
      <c r="K29" s="147">
        <f>Questions!B428</f>
        <v>55</v>
      </c>
      <c r="L29" s="148" t="str">
        <f>IF(Questions!E428="","Not Answered",Questions!E428)</f>
        <v>Not Answered</v>
      </c>
      <c r="O29" s="19"/>
      <c r="P29" s="19"/>
      <c r="S29" s="21"/>
    </row>
    <row r="30" spans="2:19" ht="15" thickBot="1">
      <c r="B30" s="854" t="s">
        <v>222</v>
      </c>
      <c r="C30" s="855"/>
      <c r="D30" s="855"/>
      <c r="E30" s="152" t="str">
        <f>IF(F8=0,"N/A",SUM(E15:E17)/F8)</f>
        <v>N/A</v>
      </c>
      <c r="F30" s="134"/>
      <c r="H30" s="499"/>
      <c r="I30" s="21"/>
      <c r="J30" s="21"/>
      <c r="K30" s="147">
        <f>Questions!B437</f>
        <v>56</v>
      </c>
      <c r="L30" s="148" t="str">
        <f>IF(Questions!E437="","Not Answered",Questions!E437)</f>
        <v>Not Answered</v>
      </c>
      <c r="N30" s="314"/>
      <c r="O30" s="19"/>
      <c r="P30" s="19"/>
      <c r="S30" s="21"/>
    </row>
    <row r="31" spans="2:19" ht="15.6" customHeight="1" thickBot="1">
      <c r="F31" s="134"/>
      <c r="H31" s="500"/>
      <c r="I31" s="501"/>
      <c r="J31" s="159"/>
      <c r="K31" s="319"/>
      <c r="L31" s="320">
        <f>K9</f>
        <v>0</v>
      </c>
      <c r="N31" s="317"/>
      <c r="O31" s="19"/>
      <c r="P31" s="318"/>
      <c r="S31" s="21"/>
    </row>
    <row r="32" spans="2:19">
      <c r="D32" s="21"/>
      <c r="E32" s="21"/>
      <c r="F32" s="134"/>
      <c r="J32" s="146"/>
      <c r="K32" s="321"/>
      <c r="L32" s="323"/>
      <c r="N32" s="133"/>
      <c r="O32" s="19"/>
      <c r="P32" s="19"/>
      <c r="S32" s="21"/>
    </row>
    <row r="33" spans="4:19">
      <c r="D33" s="21"/>
      <c r="E33" s="21"/>
      <c r="F33" s="134"/>
      <c r="J33" s="146"/>
      <c r="K33" s="325"/>
      <c r="L33" s="324"/>
      <c r="N33" s="133"/>
      <c r="O33" s="19"/>
      <c r="P33" s="19"/>
      <c r="S33" s="21"/>
    </row>
    <row r="34" spans="4:19">
      <c r="D34" s="21"/>
      <c r="E34" s="21"/>
      <c r="F34" s="134"/>
      <c r="J34" s="146"/>
      <c r="K34" s="321"/>
      <c r="N34" s="133"/>
      <c r="Q34" s="324"/>
      <c r="S34" s="21"/>
    </row>
    <row r="35" spans="4:19">
      <c r="D35" s="21"/>
      <c r="E35" s="21"/>
      <c r="F35" s="134"/>
      <c r="J35" s="21"/>
      <c r="N35" s="133"/>
      <c r="S35" s="21"/>
    </row>
    <row r="36" spans="4:19">
      <c r="D36" s="21"/>
      <c r="E36" s="21"/>
      <c r="F36" s="134"/>
      <c r="J36" s="21"/>
      <c r="N36" s="133"/>
      <c r="O36" s="27"/>
      <c r="S36" s="21"/>
    </row>
    <row r="37" spans="4:19">
      <c r="D37" s="21"/>
      <c r="E37" s="21"/>
      <c r="F37" s="134"/>
      <c r="S37" s="21"/>
    </row>
    <row r="38" spans="4:19">
      <c r="D38" s="21"/>
      <c r="E38" s="21"/>
      <c r="F38" s="134"/>
      <c r="S38" s="21"/>
    </row>
    <row r="39" spans="4:19">
      <c r="F39" s="134"/>
      <c r="S39" s="21"/>
    </row>
    <row r="40" spans="4:19">
      <c r="D40" s="21"/>
      <c r="E40" s="21"/>
      <c r="F40" s="134"/>
      <c r="S40" s="21"/>
    </row>
    <row r="41" spans="4:19">
      <c r="F41" s="323"/>
      <c r="S41" s="21"/>
    </row>
    <row r="42" spans="4:19">
      <c r="D42" s="21"/>
      <c r="E42" s="21"/>
      <c r="F42" s="326"/>
      <c r="S42" s="21"/>
    </row>
    <row r="43" spans="4:19">
      <c r="D43" s="21"/>
      <c r="E43" s="21"/>
      <c r="S43" s="21"/>
    </row>
    <row r="44" spans="4:19">
      <c r="N44" s="21"/>
      <c r="O44" s="21"/>
      <c r="P44" s="21"/>
    </row>
    <row r="45" spans="4:19" ht="17.25" customHeight="1">
      <c r="N45" s="21"/>
      <c r="O45" s="21"/>
      <c r="P45" s="21"/>
      <c r="S45" s="21"/>
    </row>
    <row r="46" spans="4:19">
      <c r="N46" s="21"/>
      <c r="O46" s="21"/>
      <c r="P46" s="21"/>
    </row>
    <row r="47" spans="4:19">
      <c r="N47" s="21"/>
      <c r="O47" s="21"/>
      <c r="P47" s="21"/>
      <c r="S47" s="21"/>
    </row>
    <row r="48" spans="4:19">
      <c r="K48" s="107"/>
      <c r="N48" s="21"/>
      <c r="O48" s="21"/>
      <c r="P48" s="21"/>
      <c r="S48" s="21"/>
    </row>
    <row r="49" spans="4:19">
      <c r="K49" s="107"/>
      <c r="N49" s="21"/>
      <c r="O49" s="21"/>
      <c r="P49" s="21"/>
    </row>
    <row r="50" spans="4:19">
      <c r="N50" s="21"/>
      <c r="O50" s="21"/>
      <c r="P50" s="21"/>
    </row>
    <row r="52" spans="4:19">
      <c r="N52" s="21"/>
      <c r="O52" s="21"/>
      <c r="P52" s="21"/>
    </row>
    <row r="54" spans="4:19">
      <c r="N54" s="21"/>
      <c r="O54" s="21"/>
      <c r="P54" s="21"/>
    </row>
    <row r="55" spans="4:19">
      <c r="N55" s="21"/>
      <c r="O55" s="21"/>
      <c r="P55" s="21"/>
    </row>
    <row r="58" spans="4:19">
      <c r="D58" s="21"/>
      <c r="E58" s="21"/>
    </row>
    <row r="60" spans="4:19">
      <c r="I60" s="21"/>
    </row>
    <row r="63" spans="4:19">
      <c r="F63" s="21"/>
      <c r="G63" s="21"/>
      <c r="S63" s="21"/>
    </row>
    <row r="66" spans="10:16">
      <c r="J66" s="21"/>
    </row>
    <row r="70" spans="10:16">
      <c r="N70" s="21"/>
      <c r="O70" s="21"/>
      <c r="P70" s="21"/>
    </row>
  </sheetData>
  <sheetProtection algorithmName="SHA-512" hashValue="I9UeXKE81Ff5o33Yoap7DBlinQNptoFr79AGkWIKEjkNTPUYlD0LPrnutohap4EOJsA9bxvAzazaGlYPv+3Jlg==" saltValue="M0Rhir9mL1YIpDEEXq2BjA==" spinCount="100000" sheet="1" formatColumns="0"/>
  <mergeCells count="21">
    <mergeCell ref="B30:D30"/>
    <mergeCell ref="B12:C12"/>
    <mergeCell ref="C1:E1"/>
    <mergeCell ref="I1:K1"/>
    <mergeCell ref="B29:D29"/>
    <mergeCell ref="B13:C13"/>
    <mergeCell ref="B14:C14"/>
    <mergeCell ref="B15:C15"/>
    <mergeCell ref="B16:C16"/>
    <mergeCell ref="B17:C17"/>
    <mergeCell ref="B18:C18"/>
    <mergeCell ref="B22:C22"/>
    <mergeCell ref="B23:C23"/>
    <mergeCell ref="B25:C25"/>
    <mergeCell ref="B26:C26"/>
    <mergeCell ref="B27:C27"/>
    <mergeCell ref="B28:C28"/>
    <mergeCell ref="B19:C19"/>
    <mergeCell ref="B20:C20"/>
    <mergeCell ref="B21:C21"/>
    <mergeCell ref="B24:C24"/>
  </mergeCells>
  <phoneticPr fontId="26" type="noConversion"/>
  <conditionalFormatting sqref="E13:E28 I13:I28 L13:L30">
    <cfRule type="containsText" dxfId="1" priority="7" operator="containsText" text="Not Answered">
      <formula>NOT(ISERROR(SEARCH("Not Answered",E13)))</formula>
    </cfRule>
  </conditionalFormatting>
  <conditionalFormatting sqref="I13:I28 E13:E30 L13:L31">
    <cfRule type="cellIs" dxfId="0" priority="8" operator="lessThan">
      <formula>0.86</formula>
    </cfRule>
  </conditionalFormatting>
  <printOptions horizontalCentered="1"/>
  <pageMargins left="0.75" right="0.75"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816350F2D132540B386BDF8839ABDC6" ma:contentTypeVersion="2" ma:contentTypeDescription="Create a new document." ma:contentTypeScope="" ma:versionID="feb2b9513f031eff271f868c7e62465d">
  <xsd:schema xmlns:xsd="http://www.w3.org/2001/XMLSchema" xmlns:xs="http://www.w3.org/2001/XMLSchema" xmlns:p="http://schemas.microsoft.com/office/2006/metadata/properties" xmlns:ns3="0ca99946-8855-4a70-8057-d3f296f2918e" targetNamespace="http://schemas.microsoft.com/office/2006/metadata/properties" ma:root="true" ma:fieldsID="cc4556d893351c30a681bc778c009fd6" ns3:_="">
    <xsd:import namespace="0ca99946-8855-4a70-8057-d3f296f2918e"/>
    <xsd:element name="properties">
      <xsd:complexType>
        <xsd:sequence>
          <xsd:element name="documentManagement">
            <xsd:complexType>
              <xsd:all>
                <xsd:element ref="ns3:MediaServiceMetadata" minOccurs="0"/>
                <xsd:element ref="ns3: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a99946-8855-4a70-8057-d3f296f2918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9CEE3E1-586B-475E-AD47-6DB9973D228A}">
  <ds:schemaRefs>
    <ds:schemaRef ds:uri="http://schemas.openxmlformats.org/package/2006/metadata/core-properties"/>
    <ds:schemaRef ds:uri="http://schemas.microsoft.com/office/2006/documentManagement/types"/>
    <ds:schemaRef ds:uri="http://schemas.microsoft.com/office/infopath/2007/PartnerControls"/>
    <ds:schemaRef ds:uri="0ca99946-8855-4a70-8057-d3f296f2918e"/>
    <ds:schemaRef ds:uri="http://purl.org/dc/elements/1.1/"/>
    <ds:schemaRef ds:uri="http://schemas.microsoft.com/office/2006/metadata/properties"/>
    <ds:schemaRef ds:uri="http://purl.org/dc/terms/"/>
    <ds:schemaRef ds:uri="http://www.w3.org/XML/1998/namespace"/>
    <ds:schemaRef ds:uri="http://purl.org/dc/dcmitype/"/>
  </ds:schemaRefs>
</ds:datastoreItem>
</file>

<file path=customXml/itemProps2.xml><?xml version="1.0" encoding="utf-8"?>
<ds:datastoreItem xmlns:ds="http://schemas.openxmlformats.org/officeDocument/2006/customXml" ds:itemID="{6BA0485F-2A14-48E5-8456-98E8669FF13B}">
  <ds:schemaRefs>
    <ds:schemaRef ds:uri="http://schemas.microsoft.com/sharepoint/v3/contenttype/forms"/>
  </ds:schemaRefs>
</ds:datastoreItem>
</file>

<file path=customXml/itemProps3.xml><?xml version="1.0" encoding="utf-8"?>
<ds:datastoreItem xmlns:ds="http://schemas.openxmlformats.org/officeDocument/2006/customXml" ds:itemID="{6B21C3F2-4F58-4761-A440-CD77279B2E8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a99946-8855-4a70-8057-d3f296f2918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1</vt:i4>
      </vt:variant>
    </vt:vector>
  </HeadingPairs>
  <TitlesOfParts>
    <vt:vector size="9" baseType="lpstr">
      <vt:lpstr>How To Use Spreadsheet</vt:lpstr>
      <vt:lpstr>Guidance</vt:lpstr>
      <vt:lpstr>Questions</vt:lpstr>
      <vt:lpstr>Training Tracker</vt:lpstr>
      <vt:lpstr>Addit'l Trng Hours</vt:lpstr>
      <vt:lpstr>Orientation</vt:lpstr>
      <vt:lpstr>Additional Training Hours</vt:lpstr>
      <vt:lpstr>Score</vt:lpstr>
      <vt:lpstr>Questions!Print_Titles</vt:lpstr>
    </vt:vector>
  </TitlesOfParts>
  <Manager/>
  <Company>PA Department of Public Welfare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Grove, Leah</dc:creator>
  <cp:keywords/>
  <dc:description/>
  <cp:lastModifiedBy>Baxter, Madison</cp:lastModifiedBy>
  <cp:revision/>
  <dcterms:created xsi:type="dcterms:W3CDTF">2013-08-01T13:19:44Z</dcterms:created>
  <dcterms:modified xsi:type="dcterms:W3CDTF">2026-07-20T18:18:39Z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0x0101004816350F2D132540B386BDF8839ABDC6</vt:lpwstr>
  </property>
</Properties>
</file>