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https://pagov-my.sharepoint.com/personal/hpesner_pa_gov/Documents/2025 Communications/"/>
    </mc:Choice>
  </mc:AlternateContent>
  <xr:revisionPtr revIDLastSave="0" documentId="8_{6C150EAC-34BF-4AD1-9239-B7CEBEE903B1}" xr6:coauthVersionLast="47" xr6:coauthVersionMax="47" xr10:uidLastSave="{00000000-0000-0000-0000-000000000000}"/>
  <bookViews>
    <workbookView xWindow="-108" yWindow="-108" windowWidth="23256" windowHeight="13896" tabRatio="444" activeTab="2" xr2:uid="{00000000-000D-0000-FFFF-FFFF00000000}"/>
  </bookViews>
  <sheets>
    <sheet name="PRS INDICATORS" sheetId="8" r:id="rId1"/>
    <sheet name="PRS SCORING" sheetId="7" r:id="rId2"/>
    <sheet name="PRS GUIDANCE" sheetId="9" r:id="rId3"/>
    <sheet name="Lookup Values" sheetId="10" state="hidden" r:id="rId4"/>
  </sheets>
  <externalReferences>
    <externalReference r:id="rId5"/>
  </externalReferences>
  <definedNames>
    <definedName name="_xlnm.Print_Area" localSheetId="0">'PRS INDICATORS'!$B$1:$J$31</definedName>
    <definedName name="_xlnm.Print_Area" localSheetId="1">'PRS SCORING'!$B$1:$G$19</definedName>
    <definedName name="_xlnm.Print_Titles" localSheetId="0">'PRS INDICATORS'!$6:$6</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7" i="7" l="1"/>
  <c r="B16" i="7"/>
  <c r="B18" i="7"/>
  <c r="H31" i="8"/>
  <c r="H30" i="8"/>
  <c r="H29" i="8"/>
  <c r="H28" i="8"/>
  <c r="H27" i="8"/>
  <c r="H26" i="8"/>
  <c r="H25" i="8"/>
  <c r="H24" i="8"/>
  <c r="H23" i="8"/>
  <c r="H22" i="8"/>
  <c r="H21" i="8"/>
  <c r="H20" i="8"/>
  <c r="H19" i="8"/>
  <c r="H18" i="8"/>
  <c r="H17" i="8"/>
  <c r="H16" i="8"/>
  <c r="H15" i="8"/>
  <c r="H14" i="8"/>
  <c r="H13" i="8"/>
  <c r="H12" i="8"/>
  <c r="H11" i="8"/>
  <c r="H10" i="8"/>
  <c r="H9" i="8"/>
  <c r="H8" i="8"/>
  <c r="H7" i="8"/>
  <c r="E9" i="7" s="1"/>
  <c r="B19" i="7"/>
  <c r="E12" i="7" l="1"/>
  <c r="F12" i="7" s="1"/>
  <c r="F9" i="7"/>
  <c r="E11" i="7"/>
  <c r="F11" i="7" s="1"/>
  <c r="E14" i="7"/>
  <c r="F14" i="7" s="1"/>
  <c r="E10" i="7"/>
  <c r="F10" i="7" s="1"/>
</calcChain>
</file>

<file path=xl/sharedStrings.xml><?xml version="1.0" encoding="utf-8"?>
<sst xmlns="http://schemas.openxmlformats.org/spreadsheetml/2006/main" count="339" uniqueCount="167">
  <si>
    <t>Financial</t>
  </si>
  <si>
    <t>Org &amp; Operations</t>
  </si>
  <si>
    <t>Regulatory</t>
  </si>
  <si>
    <t>Health &amp; Welfare</t>
  </si>
  <si>
    <t>RISK DOMAIN</t>
  </si>
  <si>
    <t>PROVIDER TYPE</t>
  </si>
  <si>
    <t>ALL</t>
  </si>
  <si>
    <t>Services are billed timely.</t>
  </si>
  <si>
    <t>Billing occurs greater than 60 days after date of service.</t>
  </si>
  <si>
    <t>Services are billed accurately. The AE has not identified billing errors.</t>
  </si>
  <si>
    <t>The AE has identified billing errors requiring voids.</t>
  </si>
  <si>
    <t>Individuals receive effective assistance with annual MA Reapplications to prevent loss of eligibility.</t>
  </si>
  <si>
    <t>Room &amp; Board is managed as per regulatory requirements in 6100.684</t>
  </si>
  <si>
    <t>New or increased service needs are reviewed by the team and authorized by the AE prior to service delivery.</t>
  </si>
  <si>
    <t>Reference/ Source</t>
  </si>
  <si>
    <t>Guidance</t>
  </si>
  <si>
    <t>Individual loss of MA eligibility occurs due to missing or late MA Reapplications</t>
  </si>
  <si>
    <t>Residential Only</t>
  </si>
  <si>
    <t>Room &amp; Board agreement or implementation does not meet regulatory requirements.</t>
  </si>
  <si>
    <t>Services were delivered prior to authorizaton
*Excluding emergency approval</t>
  </si>
  <si>
    <t>#</t>
  </si>
  <si>
    <t>Incidents are finalized within 30 days of discovery.</t>
  </si>
  <si>
    <t>Certified Investigators and Incident Managers are identified and available.</t>
  </si>
  <si>
    <t>No Certified Investigators available and/or No Incident Manager available</t>
  </si>
  <si>
    <t>Effective prevention and mitigation of incidents of Individual-to-Individual Abuse.</t>
  </si>
  <si>
    <t>Repeat incidents of Individual-to-Individual Abuse occurred without effective mitigation.</t>
  </si>
  <si>
    <t>Provider supports and advances individual preferences and goals.</t>
  </si>
  <si>
    <t>Service delivery does not support individual preferences or goals.</t>
  </si>
  <si>
    <t>Provider effectively manages individual staffing needs.</t>
  </si>
  <si>
    <t>Provider effectively manages transportation needs (if required by service type).</t>
  </si>
  <si>
    <t>Transportation needs are not met (if required by service type).</t>
  </si>
  <si>
    <t>A qualified Behavior Specialist is available to address behavioral support needs identified in the ISP (employed, consulting, or sub-contracted).</t>
  </si>
  <si>
    <t>Behavior Supports are not rendered effectively (see Examples) or a Behavior Specialist is not identified or available.</t>
  </si>
  <si>
    <t>Examples of effective behavior supports:
•	Restrictive Plans implemented under HRT oversight.
•	Behavior Supports address individual-specific needs.
•	Assessments are completed and incorporated into BSP.
•	BSC tracks, analyzes, and shares data with the team.
•	BSC completes staff training.
Services rendered per ISP frequency and duration (Behavior Support Provider Agency)</t>
  </si>
  <si>
    <t>Residential
CPS
Behavior Support</t>
  </si>
  <si>
    <t>Health Care Management
Provider demonstrates ability to access necessary physical and behavior health treatment for individuals.</t>
  </si>
  <si>
    <t>Provider management staff demonstrate lack of knowledge or expertise. Staff turnover results in reliance on AE for training of new staff.</t>
  </si>
  <si>
    <t>Individuals/family/legal guardian voice concerns with provider responsiveness.
Community members, local businesses, or local government entities voice concerns with provider responsiveness.</t>
  </si>
  <si>
    <t>Provider effectively manages regulatory requirements without issuance of a CAP or DCAP by the AE.</t>
  </si>
  <si>
    <t xml:space="preserve">Provider effectively manages regulatory requirements without repeat licensing actions and is responsive to corrective actions needed. </t>
  </si>
  <si>
    <t>Individual Transition 
When an individual transitions to a new provider, the current provider and new provider shall participate in transition planning, arrange for transportation when appropriate, and resolve and finalize pending incidents as per regulatory requirements 6100.302</t>
  </si>
  <si>
    <t>Individual Discharge
If the provider is no longer able or willing to provide a service for an individual in accordance with § 6100.303, the provider shall provide written notice at least 45 days prior meeting all requirements in 6100.304</t>
  </si>
  <si>
    <t>AE has issued a CAP or DCAP in the past year.</t>
  </si>
  <si>
    <t>ODP Licensing has issued repeat Provisionals, citations, or sanctions.</t>
  </si>
  <si>
    <t>Provider does not support or participate in transition planning.</t>
  </si>
  <si>
    <t>Written notice of discharge is missing or not in compliance with 6100.304</t>
  </si>
  <si>
    <t>Residential
CPS Facility</t>
  </si>
  <si>
    <t>KEY PERFORMANCE INDICATOR</t>
  </si>
  <si>
    <t>KEY RISK INDICATOR</t>
  </si>
  <si>
    <t>(HCSIS) Tools-Reports-Reports Request- Financials- Provider Financial Metrics Report</t>
  </si>
  <si>
    <t>0 – 0.5</t>
  </si>
  <si>
    <t>0.5 – 1.5</t>
  </si>
  <si>
    <t>Low</t>
  </si>
  <si>
    <t>1.5 – 2.5</t>
  </si>
  <si>
    <t>Moderate</t>
  </si>
  <si>
    <t>High</t>
  </si>
  <si>
    <t>Provide Technical Assistance</t>
  </si>
  <si>
    <t>Reviewing AE:</t>
  </si>
  <si>
    <t>Date review concluded:</t>
  </si>
  <si>
    <t>Incidents are reported as per the IM Bulletin 11-21-02.</t>
  </si>
  <si>
    <t>Incident Corrective Actions adequately address prevention and mitigation of risk.</t>
  </si>
  <si>
    <t>Corretive Actions are inadequate (ex. not relevant, generic or copy/paste)</t>
  </si>
  <si>
    <t xml:space="preserve">Incident reporting overview dashboard - (Run report) Incidents total and extensions. Reports on the corrective actions from the current fiscal year. Review for varied and consistent person-centered responses to mitigate incidents across reports. </t>
  </si>
  <si>
    <t>Docushare - MA REAPP DATES - review of late cases - LOSS OF MA ELIGILBITY - PROVIDER BILLING ISSUES</t>
  </si>
  <si>
    <t>Staffing does not support identified needs as per the ISP.</t>
  </si>
  <si>
    <t>PRS PHASE 1 TOOL</t>
  </si>
  <si>
    <t>No Known Risk</t>
  </si>
  <si>
    <t>Measurement of 60 days is a quality indicator and not a compliance indicator.</t>
  </si>
  <si>
    <t>Overutilization - billing exceeds ISP Outcome Action F&amp;D
Underutilization - billing doesn't reflect services delivered
Errors - significant or repeated billing voids required
***Allowable Exception: billing voids to address SIS NG changes</t>
  </si>
  <si>
    <t>Res Provider proactively assists Individual and/or family to maintain MA, when needed.
***Allowable Exception: Rep Payee or Guardian may have primary responsibility</t>
  </si>
  <si>
    <t>External reports, SCO reports and direct AE encounters.
Room &amp; Board DP 1077 utilized effectively</t>
  </si>
  <si>
    <t>AE situational knowledge only. Potential knowledge through allegations of financial Exploitation or APS RONs.</t>
  </si>
  <si>
    <t xml:space="preserve">Retroactive authorization requests from Providers, SCO reports and direct AE encounters.
</t>
  </si>
  <si>
    <t>***Allowable Exception: Provider/SCO proactively contacts AE for emergency approval prior to service start and authorization.</t>
  </si>
  <si>
    <t>Overall Increases in incidents without effective analysis, mitigation and prevention strategies.</t>
  </si>
  <si>
    <t>Incidents go unreported by the provider until instructed to report by the AE.</t>
  </si>
  <si>
    <t>Potential incidents may be brought to AE attention through various processes and individuals risk management reviews. Fidelity Dashboard yields actionable data.</t>
  </si>
  <si>
    <t>***Allowable Exception: approved Extensions
Be aware that excessive use of extensions may also indicate risk.</t>
  </si>
  <si>
    <t>IM Bulletin Section IV; QA&amp;I
SCO reports and AE situation knowledge.</t>
  </si>
  <si>
    <t>Anouncement 22-116 - HRST Protocol Update 11/4/22
HRST Online Dashboard and Reports</t>
  </si>
  <si>
    <t>HRSTs are missing or beyond annual review dates. HRSTs are incomplete and/or missing Clinical Review to finalize.</t>
  </si>
  <si>
    <t>IM Bulletin 11-21-02
EIM Reports and Dashboard
AE and Provider IM Analysis</t>
  </si>
  <si>
    <t>Repeat incidents of Individual to Individual Abuse are identified and proactive efforts are made to determine causes and potential mitigation. Provider works directly with SCO on transition planning, as needed.</t>
  </si>
  <si>
    <t>Services are in place to address individual preferences and goals. Lifecourse tools may be utilized to help with identification of life goals. Services are delivered as per team agreement, ISP Outcome Actions F&amp;D</t>
  </si>
  <si>
    <t>Management staff address staffing needs effectively. Individual back-up plans and crisis plans are in effect. Provider demonstrates ability to implement back-up and crisis plans.</t>
  </si>
  <si>
    <t xml:space="preserve">Dependent on service definition requiremnts of each service type. </t>
  </si>
  <si>
    <t xml:space="preserve">6100 requirements; Human Rights Team Bulletin; ISP Manual Section 14.19
MyODP Resources - Best Practices in Behavior Supports
</t>
  </si>
  <si>
    <t>•	Proactive attention to required health care appts
•	Follow-through on physician, psychiatrist, health care orders
•	Management of complex physical and behavioral health needs.
•	Analysis and prevention strategies for Medication Errors EIM DASHBOARD</t>
  </si>
  <si>
    <t>Required health care apppointments are missing or out of date. Physician orders are not addressed. Follow-up appts are missed.</t>
  </si>
  <si>
    <t>Provider Qualifcation PQDR - PQ "DOC RECORD" -- SUBMIT OVERALL TRAINING PLAN 
AE and SCO situational knowledge. AE technical assistance tracking.</t>
  </si>
  <si>
    <t>Provider is proactive in identifying points of contact for legal guardians and famlies and is reponsive to family outreach and concerns. Residential provider is a "good neighbor" and responsible community member.
Provider addresses concerns without repeated prompts or intervention from AE.</t>
  </si>
  <si>
    <t>ODP Corrective Action Plan and Directed Corrective Action Plan training for AEs</t>
  </si>
  <si>
    <t>Announcement #093-13, Issued in 2013
Provider QA&amp;I 
PRS Phase 2</t>
  </si>
  <si>
    <t>ODP Monthly Enforcement Summary
6100 Regulatory list serve communications
(HCSIS) Provider - Qualification - Certification Information</t>
  </si>
  <si>
    <t>AEs may also attend licensing exit meetings for providers.</t>
  </si>
  <si>
    <t xml:space="preserve"> 6100.302 / QA&amp;I question#6&amp;7
SCO Service Notes and Individual Monitoring reports
</t>
  </si>
  <si>
    <t>Provider is proactive in planning for transition and meeting all individual preferences and needs. Residential provider effectively plans for new admissions, discharges, and internal moves to best support the individual during transition.</t>
  </si>
  <si>
    <t>Provider makes every reasonable attempt to support the individaul prior to initiating involuntary discharge. Provider communicates concerns with the individual, family and support teams to problem-solve before considering issuing discharege notice. Provider supports the individual throughout the 45 day timeframe, as needed.</t>
  </si>
  <si>
    <t>Initiate Phase 2</t>
  </si>
  <si>
    <t>Further Analysis &amp; Deep Dive for Consideration of Phase 2</t>
  </si>
  <si>
    <t>Risk Range and Actions</t>
  </si>
  <si>
    <t>RISK DETERMINATION</t>
  </si>
  <si>
    <t>LOW</t>
  </si>
  <si>
    <t>MODERATE</t>
  </si>
  <si>
    <t>HIGH</t>
  </si>
  <si>
    <t xml:space="preserve">PROVIDER NAME: </t>
  </si>
  <si>
    <t>MPI:</t>
  </si>
  <si>
    <t>PRS RISK KEY</t>
  </si>
  <si>
    <t>LEVEL</t>
  </si>
  <si>
    <t>RISK LEVEL</t>
  </si>
  <si>
    <t>RANGE</t>
  </si>
  <si>
    <t>RESPONSIVE ACTIONS</t>
  </si>
  <si>
    <t>Service utilization not in alignment with Frequency &amp; Duration and authorized units.</t>
  </si>
  <si>
    <t>Services are delivered and billed to reflect authorization and ISP Frequency &amp; Duration</t>
  </si>
  <si>
    <t>PROVIDER SCORE</t>
  </si>
  <si>
    <t>EIM Incident Data and Dashboards; Incident Management Bulletin 00-21-02 (Quality Management-Provider, SCO 3 Month Analysis)</t>
  </si>
  <si>
    <t>IM Bulletin 11-21-02 reporting guidelines
EIM Reports and Dashboards; Regulations (6100.404) (6400.18i)</t>
  </si>
  <si>
    <t>CAPS are proactive, preventative, relevant to the individual and situation, specific and not generic. CAPs are not copy/paste across time. CAPs also address any relevant CI concerns following investigations.</t>
  </si>
  <si>
    <t>Staff turnover without proactive efforts for new staff to obtain Certified Investigator training. In lieu of internal staff trained, proactive efforts to sub-contract with available CI's. Provider demonstrates effective oversight of any contracted entities.</t>
  </si>
  <si>
    <t>The AE should have an updated, accurate list of main executive points of contact for the provider.  (ex. Billing, incident management)
New management staff have internal provider training
Requests to AE for technical assistance result in effective acquisition of knowledge. AE TA is not over-utilized in lieu of effective supervision or leadership within provider.</t>
  </si>
  <si>
    <t>Individual rights and grievence policy 6100; 
QA&amp;I Question #12 ; HRT Bulletin 00-21-01
AE and SCO tracking of customer service calls/complaints; APS RONs</t>
  </si>
  <si>
    <t>6100.303-6100.305; 6100.304 / QA&amp;I #6
AE copied on 45 day notice of discharge
AE situational knowledge of discharge planning</t>
  </si>
  <si>
    <t>Incident data is analyzed by provider for trends and prevention strategies.</t>
  </si>
  <si>
    <t>Incidents are finalized beyond 30 days after discovery or the extension reason(s) are not justified.</t>
  </si>
  <si>
    <t xml:space="preserve">Responsiveness to Stakeholders
Provider demonstrates responsiveness to individual/family/guardian and community member outreach (priorities, suggestions, and concerns). </t>
  </si>
  <si>
    <t>HRSTs are in place for all individuals enrolled in Waiver and receiving residential services and Health Care Levels are updated annually. Clinical reviews have occurred if the resulting HCL was 3 or higher.</t>
  </si>
  <si>
    <t>HRST Health Care Levels (HCLs) are missing, out of date, or not finalized. Clinical reviews for HCL of 3 or higher are not finalized.</t>
  </si>
  <si>
    <t xml:space="preserve">90% annual utilization and above as a target.  Based on timing of report compared to trend to above 90% utilization.  May review current fiscal year to date and full previous fiscal year.
Review of this indicator initiates PRS process and assists to identify partner AE's. Low utilization may be indicator of staffing or organization concerns.  
</t>
  </si>
  <si>
    <t>NOTES</t>
  </si>
  <si>
    <t>PRS Required Services Delivered by the Provider and any other descriptive information (population, geographic area, specialty areas, etc.):</t>
  </si>
  <si>
    <t>N/A</t>
  </si>
  <si>
    <t>Risk Level</t>
  </si>
  <si>
    <t>Score</t>
  </si>
  <si>
    <t>Greater than 2.5</t>
  </si>
  <si>
    <t>Effective prevention and mitigation of incidents involving “Fatal Five” – the top five causes of preventable deaths in community residential settings:
•	Aspiration/Choking
•	Bowel Obstruction
•	Dehydration
•	Seizures
•	Infection/Sepsis
•	Pressure Injuries (please include)</t>
  </si>
  <si>
    <t>Repeat incidents involving Fatal Five and/or Pressure Injuries occurred without effective mitigation.</t>
  </si>
  <si>
    <t>Required Provider Qualifcation Trainings(22-108); HRST Online reports; HCSIS case reviews; individual risk management reviews; APS reports; Fidelity Dashboard; EIM Incident Mgmt Custom Report - Choking; EIM Custom Report for Neglect-Failure to Provide Needed Care; HRST Custom Report - Fatal Five; EIM Incident Management Custom Report - Pressure Injuries</t>
  </si>
  <si>
    <t>Provider demonstrates responsiveness and effective communication with AE and SCO.
When management staff turnover occurs, knowledge is effectively transferred to new management staff.</t>
  </si>
  <si>
    <t xml:space="preserve">Importance of training for AE, SCO and Providers on risk of Fatal Five. Be aware of Fatal Five in incident trend analysis and individual planning and case reviews. HCQUs also provide available training and provider support. Please also include consider any concerns with pressure injuries as identified through the skin integrity initiative. </t>
  </si>
  <si>
    <t>Technical Assistance, As Needed</t>
  </si>
  <si>
    <t>AE Determination of RESPONSIVE ACTIONS</t>
  </si>
  <si>
    <t xml:space="preserve">
Service utilization not in alignment with Frequency &amp; Duration and authorized units.
</t>
  </si>
  <si>
    <t xml:space="preserve">
6100.483 - 6101.68/ MA guidelines 180 days
Individual case review 
(HCSIS) Plan-Serv &amp; Supp-Serv Dtls
</t>
  </si>
  <si>
    <t xml:space="preserve">
ISP Manual/PROMISe payment files/Bulletin
(HCSIS) Plan-Serv &amp; Supp - Serv Dtls
(HCSIS) Plan-Outcome Actions F&amp;D
</t>
  </si>
  <si>
    <t xml:space="preserve">
Individuals receive effective assistance with annual MA Reapplications to prevent loss of eligibility.
</t>
  </si>
  <si>
    <t xml:space="preserve">
Room &amp; Board agreement or implementation does not meet regulatory requirements.
</t>
  </si>
  <si>
    <t xml:space="preserve">
New or increased service needs are reviewed by the team and authorized by the AE prior to service delivery.
</t>
  </si>
  <si>
    <t xml:space="preserve">
Overall Increases in incidents without effective analysis, mitigation and prevention strategies.
</t>
  </si>
  <si>
    <t xml:space="preserve">
IM Bulletin 11-21-02 / 5 Pa. Code §§ 2380.17, 2390.18, 6100.404, 6400.18, 6500.20
Fidelity Dashboard, APS reports, SCO service notes, direct AE encounters, individual Risk Mgmt.
</t>
  </si>
  <si>
    <t xml:space="preserve">
Incidents are finalized beyond 30 days after discovery or the extension reason(s) are not justified.
</t>
  </si>
  <si>
    <t xml:space="preserve">
IM Bulletin 11-21-02; EIM Incident Corrective Actions Report
MyODP Quality Management Trainings
Administrative Review Manual, CIPR Manual
</t>
  </si>
  <si>
    <t xml:space="preserve">
No Certified Investigators available and/or No Incident Manager available
</t>
  </si>
  <si>
    <t xml:space="preserve">
PA code 6100.227, QA&amp;I question #33, documentation of supporting goals.
HCSIS Outcome Actions reflect Individual Preferences.
</t>
  </si>
  <si>
    <t xml:space="preserve">
ISP / match individual service per plan and ISP manual 
SCO Individual Monitoring and AE situational experience, incident allegations of Neglect, APS RONs
ODP announcement 21-083- Determining When An Event Constitutes Neglect for Purposes of Reporting
</t>
  </si>
  <si>
    <t xml:space="preserve">
ISPs / ISP manual Bulletin 00-22-05 Attachment 1 
SCO monitoring, incidents, AE situational knowledge
</t>
  </si>
  <si>
    <t xml:space="preserve">
Provider demonstrates responsiveness and effective communication with AE and SCO.
When management staff turnover occurs, knowledge is effectively transferred to new management staff.
</t>
  </si>
  <si>
    <t xml:space="preserve">
Individuals/family/legal guardian voice concerns with provider responsiveness.
Community members, local businesses, or local government entities voice concerns with provider responsiveness.
</t>
  </si>
  <si>
    <t xml:space="preserve">
Provider effectively manages regulatory requirements without issuance of a CAP or DCAP by the AE.
</t>
  </si>
  <si>
    <t xml:space="preserve">
Provider effectively manages regulatory requirements without repeat licensing actions and is responsive to corrective actions needed. 
</t>
  </si>
  <si>
    <t xml:space="preserve">
Individual Transition 
When an individual transitions to a new provider, the current provider and new provider shall participate in transition planning, arrange for transportation when appropriate, and resolve and finalize pending incidents as per regulatory requirements 6100.302
</t>
  </si>
  <si>
    <t xml:space="preserve">
Individual Discharge
If the provider is no longer able or willing to provide a service for an individual in accordance with § 6100.303, the provider shall provide written notice at least 45 days prior meeting all requirements in 6100.304
</t>
  </si>
  <si>
    <t xml:space="preserve">
HRSTs are in place for all individuals enrolled in Waiver and receiving residential services and Health Care Levels are updated annually. Clinical reviews have occurred if the resulting HCL was 3 or higher.
</t>
  </si>
  <si>
    <t xml:space="preserve">
Repeat incidents of Individual-to-Individual Abuse occurred without effective mitigation.
</t>
  </si>
  <si>
    <t xml:space="preserve">
Effective prevention and mitigation of incidents involving “Fatal Five” – the top five causes of preventable deaths in community residential settings:
•	Aspiration/Choking
•	Bowel Obstruction
•	Dehydration
•	Seizures
•	Infection/Sepsis
•	Pressure Injuries (please include)
</t>
  </si>
  <si>
    <t xml:space="preserve">
ISP Health Care Appointments, 6100/6400/2380/2390 regulations, HRST records and reports, individual risk management reviews, SCO Individual Monitoirng and AE situational knowledge; EIM Custom Report - Neglect - Failure to Provide Needed Care; Medication Errors - EIM Dashboard
</t>
  </si>
  <si>
    <t xml:space="preserve">
OVERALL SCORE
</t>
  </si>
  <si>
    <r>
      <rPr>
        <b/>
        <sz val="14"/>
        <rFont val="Century Gothic"/>
        <family val="2"/>
      </rPr>
      <t>AE REVIEWER NOTES</t>
    </r>
    <r>
      <rPr>
        <b/>
        <sz val="10"/>
        <rFont val="Century Gothic"/>
        <family val="2"/>
      </rPr>
      <t xml:space="preserve">
If Risk was Identified in Phase 1 and Screening concluded, please explain how risk was addressed. 
Include mitigation efforts and/or other system processes implemented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</si>
</sst>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entury Gothic"/>
      <family val="1"/>
    </font>
    <font>
      <sz val="11"/>
      <color theme="1"/>
      <name val="Century Gothic"/>
      <family val="2"/>
    </font>
    <font>
      <sz val="12"/>
      <color theme="1"/>
      <name val="Century Gothic"/>
      <family val="2"/>
    </font>
    <font>
      <b/>
      <sz val="11"/>
      <color theme="0"/>
      <name val="Calibri"/>
      <family val="2"/>
      <scheme val="minor"/>
    </font>
    <font>
      <sz val="11"/>
      <name val="Century Gothic"/>
      <family val="2"/>
    </font>
    <font>
      <b/>
      <sz val="11"/>
      <name val="Century Gothic"/>
      <family val="2"/>
    </font>
    <font>
      <b/>
      <sz val="11"/>
      <color theme="1"/>
      <name val="Century Gothic"/>
      <family val="2"/>
    </font>
    <font>
      <b/>
      <sz val="12"/>
      <color theme="0"/>
      <name val="Century Gothic"/>
      <family val="2"/>
    </font>
    <font>
      <sz val="11"/>
      <color theme="1"/>
      <name val="Century Gothic"/>
      <family val="1"/>
    </font>
    <font>
      <sz val="11"/>
      <color theme="1"/>
      <name val="Arial"/>
      <family val="2"/>
    </font>
    <font>
      <b/>
      <sz val="11"/>
      <color theme="1"/>
      <name val="Arial"/>
      <family val="2"/>
    </font>
    <font>
      <sz val="12"/>
      <color theme="0"/>
      <name val="Century Gothic"/>
      <family val="2"/>
    </font>
    <font>
      <b/>
      <sz val="14"/>
      <name val="Century Gothic"/>
      <family val="2"/>
    </font>
    <font>
      <b/>
      <sz val="10"/>
      <name val="Century Gothic"/>
      <family val="2"/>
    </font>
    <font>
      <sz val="18"/>
      <color theme="1"/>
      <name val="Century Gothic"/>
      <family val="2"/>
    </font>
    <font>
      <b/>
      <sz val="18"/>
      <color theme="1" tint="0.34998626667073579"/>
      <name val="Century Gothic"/>
      <family val="2"/>
    </font>
  </fonts>
  <fills count="14">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rgb="FFEAEEF3"/>
        <bgColor indexed="64"/>
      </patternFill>
    </fill>
    <fill>
      <patternFill patternType="solid">
        <fgColor rgb="FFF7F9FB"/>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s>
  <borders count="3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medium">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ck">
        <color indexed="64"/>
      </left>
      <right style="thick">
        <color indexed="64"/>
      </right>
      <top style="thick">
        <color indexed="64"/>
      </top>
      <bottom style="thick">
        <color indexed="64"/>
      </bottom>
      <diagonal/>
    </border>
    <border>
      <left style="thin">
        <color theme="0" tint="-0.249977111117893"/>
      </left>
      <right style="thin">
        <color theme="0" tint="-0.249977111117893"/>
      </right>
      <top style="medium">
        <color theme="0" tint="-0.249977111117893"/>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theme="0" tint="-0.249977111117893"/>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3" fillId="0" borderId="0"/>
  </cellStyleXfs>
  <cellXfs count="97">
    <xf numFmtId="0" fontId="0" fillId="0" borderId="0" xfId="0"/>
    <xf numFmtId="0" fontId="6" fillId="0" borderId="0" xfId="0" applyFont="1"/>
    <xf numFmtId="0" fontId="0" fillId="0" borderId="23" xfId="0" applyBorder="1"/>
    <xf numFmtId="0" fontId="0" fillId="0" borderId="0" xfId="0" quotePrefix="1" applyAlignment="1">
      <alignment horizontal="right"/>
    </xf>
    <xf numFmtId="0" fontId="6" fillId="0" borderId="0" xfId="0" applyFont="1" applyAlignment="1">
      <alignment wrapText="1"/>
    </xf>
    <xf numFmtId="0" fontId="2" fillId="0" borderId="0" xfId="0" applyFont="1" applyAlignment="1">
      <alignment wrapText="1"/>
    </xf>
    <xf numFmtId="0" fontId="5" fillId="0" borderId="0" xfId="0" applyFont="1"/>
    <xf numFmtId="0" fontId="11" fillId="7" borderId="14" xfId="0" applyFont="1" applyFill="1" applyBorder="1" applyAlignment="1">
      <alignment horizontal="left" vertical="center" wrapText="1" indent="1"/>
    </xf>
    <xf numFmtId="0" fontId="11" fillId="7" borderId="13" xfId="0" applyFont="1" applyFill="1" applyBorder="1" applyAlignment="1">
      <alignment horizontal="center" vertical="center" wrapText="1"/>
    </xf>
    <xf numFmtId="0" fontId="10" fillId="8" borderId="13" xfId="0" applyFont="1" applyFill="1" applyBorder="1" applyAlignment="1">
      <alignment horizontal="left" vertical="center" wrapText="1"/>
    </xf>
    <xf numFmtId="0" fontId="9" fillId="8" borderId="13" xfId="0" applyFont="1" applyFill="1" applyBorder="1" applyAlignment="1">
      <alignment horizontal="center" vertical="center" wrapText="1"/>
    </xf>
    <xf numFmtId="0" fontId="10" fillId="10" borderId="13" xfId="0" applyFont="1" applyFill="1" applyBorder="1" applyAlignment="1">
      <alignment horizontal="left" vertical="center" wrapText="1"/>
    </xf>
    <xf numFmtId="0" fontId="9" fillId="10" borderId="13" xfId="0" applyFont="1" applyFill="1" applyBorder="1" applyAlignment="1">
      <alignment horizontal="center" vertical="center" wrapText="1"/>
    </xf>
    <xf numFmtId="0" fontId="10" fillId="4" borderId="13" xfId="0" applyFont="1" applyFill="1" applyBorder="1" applyAlignment="1">
      <alignment horizontal="left" vertical="center" wrapText="1"/>
    </xf>
    <xf numFmtId="0" fontId="9" fillId="4" borderId="13" xfId="0" applyFont="1" applyFill="1" applyBorder="1" applyAlignment="1">
      <alignment horizontal="center" vertical="center" wrapText="1"/>
    </xf>
    <xf numFmtId="0" fontId="10" fillId="9" borderId="13" xfId="0" applyFont="1" applyFill="1" applyBorder="1" applyAlignment="1">
      <alignment horizontal="left" vertical="center" wrapText="1"/>
    </xf>
    <xf numFmtId="0" fontId="9" fillId="9" borderId="13" xfId="0" applyFont="1" applyFill="1" applyBorder="1" applyAlignment="1">
      <alignment horizontal="center" vertical="center" wrapText="1"/>
    </xf>
    <xf numFmtId="0" fontId="5" fillId="0" borderId="0" xfId="0" applyFont="1" applyAlignment="1">
      <alignment vertical="top" wrapText="1"/>
    </xf>
    <xf numFmtId="0" fontId="11" fillId="7" borderId="13" xfId="0" applyFont="1" applyFill="1" applyBorder="1" applyAlignment="1">
      <alignment horizontal="left" vertical="center" wrapText="1" indent="1"/>
    </xf>
    <xf numFmtId="165" fontId="10" fillId="0" borderId="13"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6" fillId="0" borderId="0" xfId="0" applyFont="1" applyAlignment="1">
      <alignment vertical="top"/>
    </xf>
    <xf numFmtId="0" fontId="12" fillId="3" borderId="0" xfId="0" applyFont="1" applyFill="1" applyAlignment="1">
      <alignment wrapText="1"/>
    </xf>
    <xf numFmtId="0" fontId="12" fillId="0" borderId="0" xfId="0" applyFont="1" applyAlignment="1">
      <alignment wrapText="1"/>
    </xf>
    <xf numFmtId="0" fontId="5" fillId="3" borderId="1" xfId="0" applyFont="1" applyFill="1" applyBorder="1" applyAlignment="1" applyProtection="1">
      <alignment horizontal="left" vertical="center" wrapText="1"/>
      <protection locked="0"/>
    </xf>
    <xf numFmtId="14" fontId="5" fillId="3" borderId="1" xfId="0" applyNumberFormat="1" applyFont="1" applyFill="1" applyBorder="1" applyAlignment="1" applyProtection="1">
      <alignment horizontal="left" vertical="center" wrapText="1"/>
      <protection locked="0"/>
    </xf>
    <xf numFmtId="0" fontId="12" fillId="0" borderId="0" xfId="0" applyFont="1" applyAlignment="1">
      <alignment vertical="top" wrapText="1"/>
    </xf>
    <xf numFmtId="0" fontId="12" fillId="0" borderId="3" xfId="0" applyFont="1" applyBorder="1" applyAlignment="1">
      <alignment vertical="center" wrapText="1"/>
    </xf>
    <xf numFmtId="0" fontId="12" fillId="0" borderId="0" xfId="0" applyFont="1" applyAlignment="1">
      <alignment horizontal="left" vertical="center" wrapText="1"/>
    </xf>
    <xf numFmtId="0" fontId="4" fillId="0" borderId="0" xfId="0" applyFont="1" applyAlignment="1">
      <alignment wrapText="1"/>
    </xf>
    <xf numFmtId="0" fontId="5" fillId="0" borderId="0" xfId="0" applyFont="1" applyAlignment="1">
      <alignment horizontal="center" vertical="center" wrapText="1"/>
    </xf>
    <xf numFmtId="0" fontId="5" fillId="0" borderId="0" xfId="0" applyFont="1" applyAlignment="1">
      <alignment horizontal="left" wrapText="1"/>
    </xf>
    <xf numFmtId="0" fontId="12" fillId="5" borderId="1" xfId="0"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4" fillId="12" borderId="1" xfId="0" applyFont="1" applyFill="1" applyBorder="1" applyAlignment="1" applyProtection="1">
      <alignment horizontal="left" vertical="center" wrapText="1"/>
      <protection locked="0"/>
    </xf>
    <xf numFmtId="0" fontId="10" fillId="12"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 fontId="12"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center" wrapText="1"/>
    </xf>
    <xf numFmtId="0" fontId="14" fillId="0" borderId="0" xfId="0" applyFont="1" applyAlignment="1">
      <alignment horizontal="center" wrapText="1"/>
    </xf>
    <xf numFmtId="0" fontId="15" fillId="2" borderId="2"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0" fillId="0" borderId="0" xfId="0" applyFont="1"/>
    <xf numFmtId="0" fontId="18" fillId="0" borderId="0" xfId="0" applyFont="1" applyAlignment="1">
      <alignment wrapText="1"/>
    </xf>
    <xf numFmtId="0" fontId="19" fillId="3" borderId="0" xfId="0" applyFont="1" applyFill="1" applyAlignment="1">
      <alignment vertical="center"/>
    </xf>
    <xf numFmtId="0" fontId="18" fillId="3" borderId="0" xfId="0" applyFont="1" applyFill="1" applyAlignment="1">
      <alignment wrapText="1"/>
    </xf>
    <xf numFmtId="0" fontId="18" fillId="0" borderId="0" xfId="0" applyFont="1"/>
    <xf numFmtId="0" fontId="10" fillId="11" borderId="24" xfId="0" applyFont="1" applyFill="1" applyBorder="1" applyAlignment="1">
      <alignment horizontal="left" vertical="center"/>
    </xf>
    <xf numFmtId="0" fontId="1" fillId="0" borderId="0" xfId="0" applyFont="1"/>
    <xf numFmtId="0" fontId="12" fillId="6"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12" fillId="0" borderId="1" xfId="0" applyFont="1" applyBorder="1" applyAlignment="1">
      <alignment horizontal="left" vertical="center" wrapText="1" indent="1"/>
    </xf>
    <xf numFmtId="0" fontId="15" fillId="2" borderId="2" xfId="0" applyFont="1" applyFill="1" applyBorder="1" applyAlignment="1">
      <alignment horizontal="left" vertical="center" wrapText="1" indent="1"/>
    </xf>
    <xf numFmtId="0" fontId="15" fillId="2" borderId="2" xfId="0" applyFont="1" applyFill="1" applyBorder="1" applyAlignment="1">
      <alignment horizontal="left" vertical="center" wrapText="1"/>
    </xf>
    <xf numFmtId="0" fontId="10" fillId="13" borderId="13" xfId="0" applyFont="1" applyFill="1" applyBorder="1" applyAlignment="1">
      <alignment horizontal="left" vertical="center" wrapText="1" indent="1"/>
    </xf>
    <xf numFmtId="0" fontId="10" fillId="13" borderId="25" xfId="0" applyFont="1" applyFill="1" applyBorder="1" applyAlignment="1">
      <alignment horizontal="left" vertical="top" wrapText="1"/>
    </xf>
    <xf numFmtId="0" fontId="10" fillId="13" borderId="26" xfId="0" applyFont="1" applyFill="1" applyBorder="1" applyAlignment="1">
      <alignment horizontal="left" vertical="top" wrapText="1"/>
    </xf>
    <xf numFmtId="0" fontId="15" fillId="2" borderId="6"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2" borderId="21" xfId="0" applyFont="1" applyFill="1" applyBorder="1" applyAlignment="1">
      <alignment horizontal="center" vertical="center" wrapText="1"/>
    </xf>
    <xf numFmtId="0" fontId="5" fillId="3" borderId="21"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15" fillId="2" borderId="27" xfId="0"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9" fillId="3" borderId="0" xfId="0" applyFont="1" applyFill="1" applyAlignment="1">
      <alignment horizontal="center" vertical="center"/>
    </xf>
    <xf numFmtId="0" fontId="17" fillId="11" borderId="15" xfId="0" applyFont="1" applyFill="1" applyBorder="1" applyAlignment="1">
      <alignment horizontal="center" vertical="center" wrapText="1"/>
    </xf>
    <xf numFmtId="0" fontId="17" fillId="11" borderId="16" xfId="0" applyFont="1" applyFill="1" applyBorder="1" applyAlignment="1">
      <alignment horizontal="center" vertical="center"/>
    </xf>
    <xf numFmtId="0" fontId="17" fillId="11" borderId="17" xfId="0" applyFont="1" applyFill="1" applyBorder="1" applyAlignment="1">
      <alignment horizontal="center" vertical="center"/>
    </xf>
  </cellXfs>
  <cellStyles count="2">
    <cellStyle name="Normal" xfId="0" builtinId="0"/>
    <cellStyle name="Normal 2" xfId="1" xr:uid="{A9DF3BC1-9742-6741-902A-E2056DAAB984}"/>
  </cellStyles>
  <dxfs count="35">
    <dxf>
      <fill>
        <patternFill>
          <bgColor theme="9" tint="0.79998168889431442"/>
        </patternFill>
      </fill>
    </dxf>
    <dxf>
      <fill>
        <patternFill>
          <bgColor theme="7" tint="0.79998168889431442"/>
        </patternFill>
      </fill>
    </dxf>
    <dxf>
      <fill>
        <patternFill>
          <bgColor theme="7" tint="0.39994506668294322"/>
        </patternFill>
      </fill>
    </dxf>
    <dxf>
      <fill>
        <patternFill>
          <bgColor theme="5"/>
        </patternFill>
      </fill>
    </dxf>
    <dxf>
      <fill>
        <patternFill>
          <bgColor rgb="FFFF0000"/>
        </patternFill>
      </fill>
    </dxf>
    <dxf>
      <fill>
        <patternFill>
          <bgColor theme="9" tint="0.79998168889431442"/>
        </patternFill>
      </fill>
    </dxf>
    <dxf>
      <fill>
        <patternFill>
          <bgColor theme="7" tint="0.79998168889431442"/>
        </patternFill>
      </fill>
    </dxf>
    <dxf>
      <fill>
        <patternFill>
          <bgColor theme="7" tint="0.39994506668294322"/>
        </patternFill>
      </fill>
    </dxf>
    <dxf>
      <fill>
        <patternFill>
          <bgColor theme="5"/>
        </patternFill>
      </fill>
    </dxf>
    <dxf>
      <fill>
        <patternFill>
          <bgColor rgb="FFFF0000"/>
        </patternFill>
      </fill>
    </dxf>
    <dxf>
      <fill>
        <patternFill>
          <bgColor theme="9" tint="0.79998168889431442"/>
        </patternFill>
      </fill>
    </dxf>
    <dxf>
      <fill>
        <patternFill>
          <bgColor theme="7" tint="0.79998168889431442"/>
        </patternFill>
      </fill>
    </dxf>
    <dxf>
      <fill>
        <patternFill>
          <bgColor theme="7" tint="0.39994506668294322"/>
        </patternFill>
      </fill>
    </dxf>
    <dxf>
      <fill>
        <patternFill>
          <bgColor theme="5"/>
        </patternFill>
      </fill>
    </dxf>
    <dxf>
      <fill>
        <patternFill>
          <bgColor rgb="FFFF0000"/>
        </patternFill>
      </fill>
    </dxf>
    <dxf>
      <fill>
        <patternFill>
          <bgColor theme="9" tint="0.79998168889431442"/>
        </patternFill>
      </fill>
    </dxf>
    <dxf>
      <fill>
        <patternFill>
          <bgColor theme="7" tint="0.79998168889431442"/>
        </patternFill>
      </fill>
    </dxf>
    <dxf>
      <fill>
        <patternFill>
          <bgColor theme="7" tint="0.39994506668294322"/>
        </patternFill>
      </fill>
    </dxf>
    <dxf>
      <fill>
        <patternFill>
          <bgColor theme="5"/>
        </patternFill>
      </fill>
    </dxf>
    <dxf>
      <fill>
        <patternFill>
          <bgColor rgb="FFFF0000"/>
        </patternFill>
      </fill>
    </dxf>
    <dxf>
      <fill>
        <patternFill patternType="solid">
          <bgColor theme="0" tint="-0.14996795556505021"/>
        </patternFill>
      </fill>
    </dxf>
    <dxf>
      <fill>
        <patternFill>
          <bgColor theme="9" tint="0.79998168889431442"/>
        </patternFill>
      </fill>
    </dxf>
    <dxf>
      <fill>
        <patternFill>
          <bgColor theme="7" tint="0.59996337778862885"/>
        </patternFill>
      </fill>
    </dxf>
    <dxf>
      <fill>
        <patternFill>
          <bgColor theme="5"/>
        </patternFill>
      </fill>
    </dxf>
    <dxf>
      <fill>
        <patternFill>
          <bgColor rgb="FFFF0000"/>
        </patternFill>
      </fill>
    </dxf>
    <dxf>
      <fill>
        <patternFill>
          <bgColor theme="7"/>
        </patternFill>
      </fill>
    </dxf>
    <dxf>
      <fill>
        <patternFill>
          <bgColor theme="7" tint="0.59996337778862885"/>
        </patternFill>
      </fill>
    </dxf>
    <dxf>
      <fill>
        <patternFill>
          <bgColor rgb="FFFFC000"/>
        </patternFill>
      </fill>
    </dxf>
    <dxf>
      <fill>
        <patternFill>
          <bgColor theme="5"/>
        </patternFill>
      </fill>
    </dxf>
    <dxf>
      <fill>
        <patternFill patternType="solid">
          <bgColor theme="0" tint="-0.14996795556505021"/>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patternType="solid">
          <bgColor theme="0" tint="-0.14996795556505021"/>
        </patternFill>
      </fill>
    </dxf>
  </dxfs>
  <tableStyles count="0" defaultTableStyle="TableStyleMedium9" defaultPivotStyle="PivotStyleMedium7"/>
  <colors>
    <mruColors>
      <color rgb="FFE9F6FD"/>
      <color rgb="FFEAEEF3"/>
      <color rgb="FFF7F9FB"/>
      <color rgb="FFF9F9F9"/>
      <color rgb="FFE1E7EF"/>
      <color rgb="FF00BD32"/>
      <color rgb="FF6E7E93"/>
      <color rgb="FF94AAC6"/>
      <color rgb="FFD0D6DE"/>
      <color rgb="FFFAE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43B6-8814-054E-9436-DA24D9C32DE1}">
  <sheetPr>
    <tabColor theme="4" tint="0.39997558519241921"/>
    <pageSetUpPr fitToPage="1"/>
  </sheetPr>
  <dimension ref="A1:IO31"/>
  <sheetViews>
    <sheetView showGridLines="0" view="pageLayout" topLeftCell="A21" zoomScaleNormal="100" workbookViewId="0">
      <selection activeCell="G2" sqref="G2:H2"/>
    </sheetView>
  </sheetViews>
  <sheetFormatPr defaultColWidth="11" defaultRowHeight="14.4" x14ac:dyDescent="0.3"/>
  <cols>
    <col min="1" max="1" width="3.296875" style="5" customWidth="1"/>
    <col min="2" max="2" width="3.796875" style="44" customWidth="1"/>
    <col min="3" max="3" width="10.296875" style="45" customWidth="1"/>
    <col min="4" max="4" width="12.796875" style="44" customWidth="1"/>
    <col min="5" max="5" width="37.796875" style="44" customWidth="1"/>
    <col min="6" max="6" width="29.296875" style="44" customWidth="1"/>
    <col min="7" max="7" width="14.69921875" style="44" customWidth="1"/>
    <col min="8" max="8" width="8.796875" style="46" customWidth="1"/>
    <col min="9" max="9" width="47.59765625" style="31" customWidth="1"/>
    <col min="10" max="10" width="27.09765625" style="32" customWidth="1"/>
    <col min="11" max="11" width="3.296875" style="5" customWidth="1"/>
    <col min="12" max="16384" width="11" style="5"/>
  </cols>
  <sheetData>
    <row r="1" spans="1:249" s="24" customFormat="1" ht="27" customHeight="1" x14ac:dyDescent="0.25">
      <c r="A1" s="23"/>
      <c r="B1" s="69" t="s">
        <v>65</v>
      </c>
      <c r="C1" s="70"/>
      <c r="D1" s="71"/>
      <c r="E1" s="80" t="s">
        <v>105</v>
      </c>
      <c r="F1" s="83"/>
      <c r="G1" s="80" t="s">
        <v>106</v>
      </c>
      <c r="H1" s="83"/>
      <c r="I1" s="50" t="s">
        <v>57</v>
      </c>
      <c r="J1" s="51" t="s">
        <v>58</v>
      </c>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3"/>
      <c r="CW1" s="23"/>
      <c r="CX1" s="23"/>
      <c r="CY1" s="23"/>
      <c r="CZ1" s="23"/>
      <c r="DA1" s="23"/>
      <c r="DB1" s="23"/>
      <c r="DC1" s="23"/>
      <c r="DD1" s="23"/>
      <c r="DE1" s="23"/>
      <c r="DF1" s="23"/>
      <c r="DG1" s="23"/>
      <c r="DH1" s="23"/>
      <c r="DI1" s="23"/>
      <c r="DJ1" s="23"/>
      <c r="DK1" s="23"/>
      <c r="DL1" s="23"/>
      <c r="DM1" s="23"/>
      <c r="DN1" s="23"/>
      <c r="DO1" s="23"/>
      <c r="DP1" s="23"/>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3"/>
      <c r="FO1" s="23"/>
      <c r="FP1" s="23"/>
      <c r="FQ1" s="23"/>
      <c r="FR1" s="23"/>
      <c r="FS1" s="23"/>
      <c r="FT1" s="23"/>
      <c r="FU1" s="23"/>
      <c r="FV1" s="23"/>
      <c r="FW1" s="23"/>
      <c r="FX1" s="23"/>
      <c r="FY1" s="23"/>
      <c r="FZ1" s="23"/>
      <c r="GA1" s="23"/>
      <c r="GB1" s="23"/>
      <c r="GC1" s="23"/>
      <c r="GD1" s="23"/>
      <c r="GE1" s="23"/>
      <c r="GF1" s="23"/>
      <c r="GG1" s="23"/>
      <c r="GH1" s="23"/>
      <c r="GI1" s="23"/>
      <c r="GJ1" s="23"/>
      <c r="GK1" s="23"/>
      <c r="GL1" s="23"/>
      <c r="GM1" s="23"/>
      <c r="GN1" s="23"/>
      <c r="GO1" s="23"/>
      <c r="GP1" s="23"/>
      <c r="GQ1" s="23"/>
      <c r="GR1" s="23"/>
      <c r="GS1" s="23"/>
      <c r="GT1" s="23"/>
      <c r="GU1" s="23"/>
      <c r="GV1" s="23"/>
      <c r="GW1" s="23"/>
      <c r="GX1" s="23"/>
      <c r="GY1" s="23"/>
      <c r="GZ1" s="23"/>
      <c r="HA1" s="23"/>
      <c r="HB1" s="23"/>
      <c r="HC1" s="23"/>
      <c r="HD1" s="23"/>
      <c r="HE1" s="23"/>
      <c r="HF1" s="23"/>
      <c r="HG1" s="23"/>
      <c r="HH1" s="23"/>
      <c r="HI1" s="23"/>
      <c r="HJ1" s="23"/>
      <c r="HK1" s="23"/>
      <c r="HL1" s="23"/>
      <c r="HM1" s="23"/>
      <c r="HN1" s="23"/>
      <c r="HO1" s="23"/>
      <c r="HP1" s="23"/>
      <c r="HQ1" s="23"/>
      <c r="HR1" s="23"/>
      <c r="HS1" s="23"/>
      <c r="HT1" s="23"/>
      <c r="HU1" s="23"/>
      <c r="HV1" s="23"/>
      <c r="HW1" s="23"/>
      <c r="HX1" s="23"/>
      <c r="HY1" s="23"/>
      <c r="HZ1" s="23"/>
      <c r="IA1" s="23"/>
      <c r="IB1" s="23"/>
      <c r="IC1" s="23"/>
      <c r="ID1" s="23"/>
      <c r="IE1" s="23"/>
      <c r="IF1" s="23"/>
      <c r="IG1" s="23"/>
      <c r="IH1" s="23"/>
      <c r="II1" s="23"/>
      <c r="IJ1" s="23"/>
      <c r="IK1" s="23"/>
      <c r="IL1" s="23"/>
      <c r="IM1" s="23"/>
      <c r="IN1" s="23"/>
      <c r="IO1" s="23"/>
    </row>
    <row r="2" spans="1:249" s="24" customFormat="1" ht="27" customHeight="1" x14ac:dyDescent="0.25">
      <c r="A2" s="23"/>
      <c r="B2" s="72"/>
      <c r="C2" s="73"/>
      <c r="D2" s="74"/>
      <c r="E2" s="81"/>
      <c r="F2" s="82"/>
      <c r="G2" s="81"/>
      <c r="H2" s="82"/>
      <c r="I2" s="25"/>
      <c r="J2" s="26"/>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row>
    <row r="3" spans="1:249" s="24" customFormat="1" ht="27" customHeight="1" x14ac:dyDescent="0.25">
      <c r="A3" s="23"/>
      <c r="B3" s="72"/>
      <c r="C3" s="73"/>
      <c r="D3" s="74"/>
      <c r="E3" s="80" t="s">
        <v>129</v>
      </c>
      <c r="F3" s="80"/>
      <c r="G3" s="80"/>
      <c r="H3" s="80"/>
      <c r="I3" s="80"/>
      <c r="J3" s="80"/>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c r="IG3" s="23"/>
      <c r="IH3" s="23"/>
      <c r="II3" s="23"/>
      <c r="IJ3" s="23"/>
      <c r="IK3" s="23"/>
      <c r="IL3" s="23"/>
      <c r="IM3" s="23"/>
      <c r="IN3" s="23"/>
      <c r="IO3" s="23"/>
    </row>
    <row r="4" spans="1:249" s="24" customFormat="1" ht="40.5" customHeight="1" thickBot="1" x14ac:dyDescent="0.3">
      <c r="A4" s="23"/>
      <c r="B4" s="75"/>
      <c r="C4" s="76"/>
      <c r="D4" s="77"/>
      <c r="E4" s="78"/>
      <c r="F4" s="79"/>
      <c r="G4" s="79"/>
      <c r="H4" s="79"/>
      <c r="I4" s="79"/>
      <c r="J4" s="79"/>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row>
    <row r="5" spans="1:249" ht="11.1" customHeight="1" thickTop="1" thickBot="1" x14ac:dyDescent="0.35">
      <c r="B5" s="27"/>
      <c r="C5" s="5"/>
      <c r="D5" s="28"/>
      <c r="E5" s="28"/>
      <c r="F5" s="29"/>
      <c r="G5" s="29"/>
      <c r="H5" s="30"/>
    </row>
    <row r="6" spans="1:249" s="4" customFormat="1" ht="43.05" customHeight="1" x14ac:dyDescent="0.25">
      <c r="B6" s="47" t="s">
        <v>20</v>
      </c>
      <c r="C6" s="47" t="s">
        <v>5</v>
      </c>
      <c r="D6" s="47" t="s">
        <v>4</v>
      </c>
      <c r="E6" s="47" t="s">
        <v>47</v>
      </c>
      <c r="F6" s="47" t="s">
        <v>48</v>
      </c>
      <c r="G6" s="48" t="s">
        <v>109</v>
      </c>
      <c r="H6" s="49"/>
      <c r="I6" s="47" t="s">
        <v>14</v>
      </c>
      <c r="J6" s="47" t="s">
        <v>128</v>
      </c>
    </row>
    <row r="7" spans="1:249" ht="69" x14ac:dyDescent="0.3">
      <c r="B7" s="33">
        <v>1</v>
      </c>
      <c r="C7" s="34" t="s">
        <v>6</v>
      </c>
      <c r="D7" s="35" t="s">
        <v>0</v>
      </c>
      <c r="E7" s="36" t="s">
        <v>113</v>
      </c>
      <c r="F7" s="36" t="s">
        <v>141</v>
      </c>
      <c r="G7" s="37" t="s">
        <v>130</v>
      </c>
      <c r="H7" s="38" t="str">
        <f>IF(ISNA(VLOOKUP($G7,'Lookup Values'!$A$2:$B$6,2,FALSE)),"",VLOOKUP($G7,'Lookup Values'!$A$2:$B$6,2,FALSE))</f>
        <v>N/A</v>
      </c>
      <c r="I7" s="39" t="s">
        <v>49</v>
      </c>
      <c r="J7" s="25"/>
    </row>
    <row r="8" spans="1:249" ht="69" x14ac:dyDescent="0.3">
      <c r="B8" s="40">
        <v>2</v>
      </c>
      <c r="C8" s="34" t="s">
        <v>6</v>
      </c>
      <c r="D8" s="35" t="s">
        <v>0</v>
      </c>
      <c r="E8" s="36" t="s">
        <v>7</v>
      </c>
      <c r="F8" s="36" t="s">
        <v>8</v>
      </c>
      <c r="G8" s="37" t="s">
        <v>130</v>
      </c>
      <c r="H8" s="38" t="str">
        <f>IF(ISNA(VLOOKUP($G8,'Lookup Values'!$A$2:$B$6,2,FALSE)),"",VLOOKUP($G8,'Lookup Values'!$A$2:$B$6,2,FALSE))</f>
        <v>N/A</v>
      </c>
      <c r="I8" s="41" t="s">
        <v>142</v>
      </c>
      <c r="J8" s="25"/>
    </row>
    <row r="9" spans="1:249" ht="69" x14ac:dyDescent="0.3">
      <c r="B9" s="33">
        <v>3</v>
      </c>
      <c r="C9" s="34" t="s">
        <v>6</v>
      </c>
      <c r="D9" s="35" t="s">
        <v>0</v>
      </c>
      <c r="E9" s="36" t="s">
        <v>9</v>
      </c>
      <c r="F9" s="36" t="s">
        <v>10</v>
      </c>
      <c r="G9" s="37" t="s">
        <v>130</v>
      </c>
      <c r="H9" s="38" t="str">
        <f>IF(ISNA(VLOOKUP($G9,'Lookup Values'!$A$2:$B$6,2,FALSE)),"",VLOOKUP($G9,'Lookup Values'!$A$2:$B$6,2,FALSE))</f>
        <v>N/A</v>
      </c>
      <c r="I9" s="39" t="s">
        <v>143</v>
      </c>
      <c r="J9" s="42"/>
    </row>
    <row r="10" spans="1:249" ht="69" x14ac:dyDescent="0.3">
      <c r="B10" s="33">
        <v>4</v>
      </c>
      <c r="C10" s="34" t="s">
        <v>17</v>
      </c>
      <c r="D10" s="35" t="s">
        <v>0</v>
      </c>
      <c r="E10" s="36" t="s">
        <v>144</v>
      </c>
      <c r="F10" s="36" t="s">
        <v>16</v>
      </c>
      <c r="G10" s="37" t="s">
        <v>130</v>
      </c>
      <c r="H10" s="38" t="str">
        <f>IF(ISNA(VLOOKUP($G10,'Lookup Values'!$A$2:$B$6,2,FALSE)),"",VLOOKUP($G10,'Lookup Values'!$A$2:$B$6,2,FALSE))</f>
        <v>N/A</v>
      </c>
      <c r="I10" s="39" t="s">
        <v>63</v>
      </c>
      <c r="J10" s="25"/>
    </row>
    <row r="11" spans="1:249" ht="69" x14ac:dyDescent="0.3">
      <c r="B11" s="40">
        <v>5</v>
      </c>
      <c r="C11" s="34" t="s">
        <v>17</v>
      </c>
      <c r="D11" s="35" t="s">
        <v>0</v>
      </c>
      <c r="E11" s="36" t="s">
        <v>12</v>
      </c>
      <c r="F11" s="36" t="s">
        <v>145</v>
      </c>
      <c r="G11" s="37" t="s">
        <v>130</v>
      </c>
      <c r="H11" s="38" t="str">
        <f>IF(ISNA(VLOOKUP($G11,'Lookup Values'!$A$2:$B$6,2,FALSE)),"",VLOOKUP($G11,'Lookup Values'!$A$2:$B$6,2,FALSE))</f>
        <v>N/A</v>
      </c>
      <c r="I11" s="39" t="s">
        <v>70</v>
      </c>
      <c r="J11" s="25"/>
    </row>
    <row r="12" spans="1:249" ht="69" x14ac:dyDescent="0.3">
      <c r="B12" s="33">
        <v>6</v>
      </c>
      <c r="C12" s="34" t="s">
        <v>6</v>
      </c>
      <c r="D12" s="35" t="s">
        <v>0</v>
      </c>
      <c r="E12" s="36" t="s">
        <v>146</v>
      </c>
      <c r="F12" s="36" t="s">
        <v>19</v>
      </c>
      <c r="G12" s="37" t="s">
        <v>130</v>
      </c>
      <c r="H12" s="38" t="str">
        <f>IF(ISNA(VLOOKUP($G12,'Lookup Values'!$A$2:$B$6,2,FALSE)),"",VLOOKUP($G12,'Lookup Values'!$A$2:$B$6,2,FALSE))</f>
        <v>N/A</v>
      </c>
      <c r="I12" s="39" t="s">
        <v>72</v>
      </c>
      <c r="J12" s="25"/>
    </row>
    <row r="13" spans="1:249" ht="82.8" x14ac:dyDescent="0.3">
      <c r="B13" s="33">
        <v>7</v>
      </c>
      <c r="C13" s="34" t="s">
        <v>6</v>
      </c>
      <c r="D13" s="35" t="s">
        <v>1</v>
      </c>
      <c r="E13" s="43" t="s">
        <v>122</v>
      </c>
      <c r="F13" s="43" t="s">
        <v>147</v>
      </c>
      <c r="G13" s="37" t="s">
        <v>130</v>
      </c>
      <c r="H13" s="38" t="str">
        <f>IF(ISNA(VLOOKUP($G13,'Lookup Values'!$A$2:$B$6,2,FALSE)),"",VLOOKUP($G13,'Lookup Values'!$A$2:$B$6,2,FALSE))</f>
        <v>N/A</v>
      </c>
      <c r="I13" s="31" t="s">
        <v>115</v>
      </c>
      <c r="J13" s="42"/>
    </row>
    <row r="14" spans="1:249" ht="82.8" x14ac:dyDescent="0.3">
      <c r="B14" s="40">
        <v>8</v>
      </c>
      <c r="C14" s="34" t="s">
        <v>6</v>
      </c>
      <c r="D14" s="35" t="s">
        <v>1</v>
      </c>
      <c r="E14" s="43" t="s">
        <v>59</v>
      </c>
      <c r="F14" s="43" t="s">
        <v>75</v>
      </c>
      <c r="G14" s="37" t="s">
        <v>130</v>
      </c>
      <c r="H14" s="38" t="str">
        <f>IF(ISNA(VLOOKUP($G14,'Lookup Values'!$A$2:$B$6,2,FALSE)),"",VLOOKUP($G14,'Lookup Values'!$A$2:$B$6,2,FALSE))</f>
        <v>N/A</v>
      </c>
      <c r="I14" s="41" t="s">
        <v>148</v>
      </c>
      <c r="J14" s="42"/>
    </row>
    <row r="15" spans="1:249" ht="82.8" x14ac:dyDescent="0.3">
      <c r="B15" s="33">
        <v>9</v>
      </c>
      <c r="C15" s="34" t="s">
        <v>6</v>
      </c>
      <c r="D15" s="35" t="s">
        <v>1</v>
      </c>
      <c r="E15" s="43" t="s">
        <v>21</v>
      </c>
      <c r="F15" s="43" t="s">
        <v>149</v>
      </c>
      <c r="G15" s="37" t="s">
        <v>130</v>
      </c>
      <c r="H15" s="38" t="str">
        <f>IF(ISNA(VLOOKUP($G15,'Lookup Values'!$A$2:$B$6,2,FALSE)),"",VLOOKUP($G15,'Lookup Values'!$A$2:$B$6,2,FALSE))</f>
        <v>N/A</v>
      </c>
      <c r="I15" s="41" t="s">
        <v>116</v>
      </c>
      <c r="J15" s="42"/>
    </row>
    <row r="16" spans="1:249" ht="82.8" x14ac:dyDescent="0.3">
      <c r="B16" s="33">
        <v>10</v>
      </c>
      <c r="C16" s="34" t="s">
        <v>6</v>
      </c>
      <c r="D16" s="35" t="s">
        <v>1</v>
      </c>
      <c r="E16" s="43" t="s">
        <v>60</v>
      </c>
      <c r="F16" s="43" t="s">
        <v>61</v>
      </c>
      <c r="G16" s="37" t="s">
        <v>130</v>
      </c>
      <c r="H16" s="38" t="str">
        <f>IF(ISNA(VLOOKUP($G16,'Lookup Values'!$A$2:$B$6,2,FALSE)),"",VLOOKUP($G16,'Lookup Values'!$A$2:$B$6,2,FALSE))</f>
        <v>N/A</v>
      </c>
      <c r="I16" s="31" t="s">
        <v>150</v>
      </c>
      <c r="J16" s="42"/>
    </row>
    <row r="17" spans="2:10" ht="69" x14ac:dyDescent="0.3">
      <c r="B17" s="40">
        <v>11</v>
      </c>
      <c r="C17" s="34" t="s">
        <v>6</v>
      </c>
      <c r="D17" s="35" t="s">
        <v>1</v>
      </c>
      <c r="E17" s="43" t="s">
        <v>22</v>
      </c>
      <c r="F17" s="43" t="s">
        <v>151</v>
      </c>
      <c r="G17" s="37" t="s">
        <v>130</v>
      </c>
      <c r="H17" s="38" t="str">
        <f>IF(ISNA(VLOOKUP($G17,'Lookup Values'!$A$2:$B$6,2,FALSE)),"",VLOOKUP($G17,'Lookup Values'!$A$2:$B$6,2,FALSE))</f>
        <v>N/A</v>
      </c>
      <c r="I17" s="41" t="s">
        <v>78</v>
      </c>
      <c r="J17" s="42"/>
    </row>
    <row r="18" spans="2:10" ht="82.8" x14ac:dyDescent="0.3">
      <c r="B18" s="33">
        <v>12</v>
      </c>
      <c r="C18" s="34" t="s">
        <v>6</v>
      </c>
      <c r="D18" s="35" t="s">
        <v>1</v>
      </c>
      <c r="E18" s="43" t="s">
        <v>26</v>
      </c>
      <c r="F18" s="43" t="s">
        <v>27</v>
      </c>
      <c r="G18" s="37" t="s">
        <v>130</v>
      </c>
      <c r="H18" s="38" t="str">
        <f>IF(ISNA(VLOOKUP($G18,'Lookup Values'!$A$2:$B$6,2,FALSE)),"",VLOOKUP($G18,'Lookup Values'!$A$2:$B$6,2,FALSE))</f>
        <v>N/A</v>
      </c>
      <c r="I18" s="41" t="s">
        <v>152</v>
      </c>
      <c r="J18" s="42"/>
    </row>
    <row r="19" spans="2:10" ht="124.2" x14ac:dyDescent="0.3">
      <c r="B19" s="33">
        <v>13</v>
      </c>
      <c r="C19" s="34" t="s">
        <v>6</v>
      </c>
      <c r="D19" s="35" t="s">
        <v>1</v>
      </c>
      <c r="E19" s="43" t="s">
        <v>28</v>
      </c>
      <c r="F19" s="43" t="s">
        <v>64</v>
      </c>
      <c r="G19" s="37" t="s">
        <v>130</v>
      </c>
      <c r="H19" s="38" t="str">
        <f>IF(ISNA(VLOOKUP($G19,'Lookup Values'!$A$2:$B$6,2,FALSE)),"",VLOOKUP($G19,'Lookup Values'!$A$2:$B$6,2,FALSE))</f>
        <v>N/A</v>
      </c>
      <c r="I19" s="41" t="s">
        <v>153</v>
      </c>
      <c r="J19" s="42"/>
    </row>
    <row r="20" spans="2:10" ht="55.2" x14ac:dyDescent="0.3">
      <c r="B20" s="40">
        <v>14</v>
      </c>
      <c r="C20" s="34" t="s">
        <v>6</v>
      </c>
      <c r="D20" s="35" t="s">
        <v>1</v>
      </c>
      <c r="E20" s="43" t="s">
        <v>29</v>
      </c>
      <c r="F20" s="43" t="s">
        <v>30</v>
      </c>
      <c r="G20" s="37" t="s">
        <v>130</v>
      </c>
      <c r="H20" s="38" t="str">
        <f>IF(ISNA(VLOOKUP($G20,'Lookup Values'!$A$2:$B$6,2,FALSE)),"",VLOOKUP($G20,'Lookup Values'!$A$2:$B$6,2,FALSE))</f>
        <v>N/A</v>
      </c>
      <c r="I20" s="41" t="s">
        <v>154</v>
      </c>
      <c r="J20" s="42"/>
    </row>
    <row r="21" spans="2:10" ht="124.2" x14ac:dyDescent="0.3">
      <c r="B21" s="33">
        <v>15</v>
      </c>
      <c r="C21" s="34" t="s">
        <v>6</v>
      </c>
      <c r="D21" s="35" t="s">
        <v>1</v>
      </c>
      <c r="E21" s="43" t="s">
        <v>155</v>
      </c>
      <c r="F21" s="43" t="s">
        <v>36</v>
      </c>
      <c r="G21" s="37" t="s">
        <v>130</v>
      </c>
      <c r="H21" s="38" t="str">
        <f>IF(ISNA(VLOOKUP($G21,'Lookup Values'!$A$2:$B$6,2,FALSE)),"",VLOOKUP($G21,'Lookup Values'!$A$2:$B$6,2,FALSE))</f>
        <v>N/A</v>
      </c>
      <c r="I21" s="41" t="s">
        <v>89</v>
      </c>
      <c r="J21" s="42"/>
    </row>
    <row r="22" spans="2:10" ht="138" x14ac:dyDescent="0.3">
      <c r="B22" s="33">
        <v>16</v>
      </c>
      <c r="C22" s="34" t="s">
        <v>6</v>
      </c>
      <c r="D22" s="35" t="s">
        <v>1</v>
      </c>
      <c r="E22" s="43" t="s">
        <v>124</v>
      </c>
      <c r="F22" s="43" t="s">
        <v>156</v>
      </c>
      <c r="G22" s="37" t="s">
        <v>130</v>
      </c>
      <c r="H22" s="38" t="str">
        <f>IF(ISNA(VLOOKUP($G22,'Lookup Values'!$A$2:$B$6,2,FALSE)),"",VLOOKUP($G22,'Lookup Values'!$A$2:$B$6,2,FALSE))</f>
        <v>N/A</v>
      </c>
      <c r="I22" s="41" t="s">
        <v>120</v>
      </c>
      <c r="J22" s="42"/>
    </row>
    <row r="23" spans="2:10" ht="69" x14ac:dyDescent="0.3">
      <c r="B23" s="40">
        <v>17</v>
      </c>
      <c r="C23" s="34" t="s">
        <v>6</v>
      </c>
      <c r="D23" s="35" t="s">
        <v>2</v>
      </c>
      <c r="E23" s="43" t="s">
        <v>157</v>
      </c>
      <c r="F23" s="43" t="s">
        <v>42</v>
      </c>
      <c r="G23" s="37" t="s">
        <v>130</v>
      </c>
      <c r="H23" s="38" t="str">
        <f>IF(ISNA(VLOOKUP($G23,'Lookup Values'!$A$2:$B$6,2,FALSE)),"",VLOOKUP($G23,'Lookup Values'!$A$2:$B$6,2,FALSE))</f>
        <v>N/A</v>
      </c>
      <c r="I23" s="41" t="s">
        <v>92</v>
      </c>
      <c r="J23" s="42"/>
    </row>
    <row r="24" spans="2:10" ht="82.8" x14ac:dyDescent="0.3">
      <c r="B24" s="33">
        <v>18</v>
      </c>
      <c r="C24" s="34" t="s">
        <v>46</v>
      </c>
      <c r="D24" s="35" t="s">
        <v>2</v>
      </c>
      <c r="E24" s="43" t="s">
        <v>158</v>
      </c>
      <c r="F24" s="43" t="s">
        <v>43</v>
      </c>
      <c r="G24" s="37" t="s">
        <v>130</v>
      </c>
      <c r="H24" s="38" t="str">
        <f>IF(ISNA(VLOOKUP($G24,'Lookup Values'!$A$2:$B$6,2,FALSE)),"",VLOOKUP($G24,'Lookup Values'!$A$2:$B$6,2,FALSE))</f>
        <v>N/A</v>
      </c>
      <c r="I24" s="31" t="s">
        <v>93</v>
      </c>
      <c r="J24" s="42"/>
    </row>
    <row r="25" spans="2:10" ht="138" x14ac:dyDescent="0.3">
      <c r="B25" s="33">
        <v>19</v>
      </c>
      <c r="C25" s="34" t="s">
        <v>6</v>
      </c>
      <c r="D25" s="35" t="s">
        <v>2</v>
      </c>
      <c r="E25" s="43" t="s">
        <v>159</v>
      </c>
      <c r="F25" s="43" t="s">
        <v>44</v>
      </c>
      <c r="G25" s="37" t="s">
        <v>130</v>
      </c>
      <c r="H25" s="38" t="str">
        <f>IF(ISNA(VLOOKUP($G25,'Lookup Values'!$A$2:$B$6,2,FALSE)),"",VLOOKUP($G25,'Lookup Values'!$A$2:$B$6,2,FALSE))</f>
        <v>N/A</v>
      </c>
      <c r="I25" s="41" t="s">
        <v>95</v>
      </c>
      <c r="J25" s="42"/>
    </row>
    <row r="26" spans="2:10" ht="124.2" x14ac:dyDescent="0.3">
      <c r="B26" s="40">
        <v>20</v>
      </c>
      <c r="C26" s="34" t="s">
        <v>6</v>
      </c>
      <c r="D26" s="35" t="s">
        <v>2</v>
      </c>
      <c r="E26" s="43" t="s">
        <v>160</v>
      </c>
      <c r="F26" s="43" t="s">
        <v>45</v>
      </c>
      <c r="G26" s="37" t="s">
        <v>130</v>
      </c>
      <c r="H26" s="38" t="str">
        <f>IF(ISNA(VLOOKUP($G26,'Lookup Values'!$A$2:$B$6,2,FALSE)),"",VLOOKUP($G26,'Lookup Values'!$A$2:$B$6,2,FALSE))</f>
        <v>N/A</v>
      </c>
      <c r="I26" s="41" t="s">
        <v>121</v>
      </c>
      <c r="J26" s="42"/>
    </row>
    <row r="27" spans="2:10" ht="110.4" x14ac:dyDescent="0.3">
      <c r="B27" s="33">
        <v>21</v>
      </c>
      <c r="C27" s="34" t="s">
        <v>17</v>
      </c>
      <c r="D27" s="35" t="s">
        <v>3</v>
      </c>
      <c r="E27" s="43" t="s">
        <v>161</v>
      </c>
      <c r="F27" s="43" t="s">
        <v>126</v>
      </c>
      <c r="G27" s="37" t="s">
        <v>130</v>
      </c>
      <c r="H27" s="38" t="str">
        <f>IF(ISNA(VLOOKUP($G27,'Lookup Values'!$A$2:$B$6,2,FALSE)),"",VLOOKUP($G27,'Lookup Values'!$A$2:$B$6,2,FALSE))</f>
        <v>N/A</v>
      </c>
      <c r="I27" s="31" t="s">
        <v>79</v>
      </c>
      <c r="J27" s="42"/>
    </row>
    <row r="28" spans="2:10" ht="69" x14ac:dyDescent="0.3">
      <c r="B28" s="33">
        <v>22</v>
      </c>
      <c r="C28" s="34" t="s">
        <v>6</v>
      </c>
      <c r="D28" s="35" t="s">
        <v>3</v>
      </c>
      <c r="E28" s="43" t="s">
        <v>24</v>
      </c>
      <c r="F28" s="43" t="s">
        <v>162</v>
      </c>
      <c r="G28" s="37" t="s">
        <v>130</v>
      </c>
      <c r="H28" s="38" t="str">
        <f>IF(ISNA(VLOOKUP($G28,'Lookup Values'!$A$2:$B$6,2,FALSE)),"",VLOOKUP($G28,'Lookup Values'!$A$2:$B$6,2,FALSE))</f>
        <v>N/A</v>
      </c>
      <c r="I28" s="41" t="s">
        <v>81</v>
      </c>
      <c r="J28" s="42"/>
    </row>
    <row r="29" spans="2:10" ht="165.6" x14ac:dyDescent="0.3">
      <c r="B29" s="40">
        <v>23</v>
      </c>
      <c r="C29" s="34" t="s">
        <v>6</v>
      </c>
      <c r="D29" s="35" t="s">
        <v>3</v>
      </c>
      <c r="E29" s="43" t="s">
        <v>163</v>
      </c>
      <c r="F29" s="43" t="s">
        <v>135</v>
      </c>
      <c r="G29" s="37" t="s">
        <v>130</v>
      </c>
      <c r="H29" s="38" t="str">
        <f>IF(ISNA(VLOOKUP($G29,'Lookup Values'!$A$2:$B$6,2,FALSE)),"",VLOOKUP($G29,'Lookup Values'!$A$2:$B$6,2,FALSE))</f>
        <v>N/A</v>
      </c>
      <c r="I29" s="41" t="s">
        <v>136</v>
      </c>
      <c r="J29" s="42"/>
    </row>
    <row r="30" spans="2:10" ht="82.8" x14ac:dyDescent="0.3">
      <c r="B30" s="33">
        <v>24</v>
      </c>
      <c r="C30" s="34" t="s">
        <v>34</v>
      </c>
      <c r="D30" s="35" t="s">
        <v>3</v>
      </c>
      <c r="E30" s="43" t="s">
        <v>31</v>
      </c>
      <c r="F30" s="43" t="s">
        <v>32</v>
      </c>
      <c r="G30" s="37" t="s">
        <v>130</v>
      </c>
      <c r="H30" s="38" t="str">
        <f>IF(ISNA(VLOOKUP($G30,'Lookup Values'!$A$2:$B$6,2,FALSE)),"",VLOOKUP($G30,'Lookup Values'!$A$2:$B$6,2,FALSE))</f>
        <v>N/A</v>
      </c>
      <c r="I30" s="41" t="s">
        <v>86</v>
      </c>
      <c r="J30" s="42"/>
    </row>
    <row r="31" spans="2:10" ht="110.4" x14ac:dyDescent="0.3">
      <c r="B31" s="33">
        <v>25</v>
      </c>
      <c r="C31" s="34" t="s">
        <v>17</v>
      </c>
      <c r="D31" s="35" t="s">
        <v>3</v>
      </c>
      <c r="E31" s="43" t="s">
        <v>35</v>
      </c>
      <c r="F31" s="43" t="s">
        <v>88</v>
      </c>
      <c r="G31" s="37" t="s">
        <v>130</v>
      </c>
      <c r="H31" s="38" t="str">
        <f>IF(ISNA(VLOOKUP($G31,'Lookup Values'!$A$2:$B$6,2,FALSE)),"",VLOOKUP($G31,'Lookup Values'!$A$2:$B$6,2,FALSE))</f>
        <v>N/A</v>
      </c>
      <c r="I31" s="41" t="s">
        <v>164</v>
      </c>
      <c r="J31" s="42"/>
    </row>
  </sheetData>
  <sheetProtection algorithmName="SHA-512" hashValue="wcgy4UZ5exZiKSPT9+IeOswb+H0FjVHuezHzc7ZHhnYAfe3KVm4QZldAfkXqYE1OBufG0ld4KFCNZoYwxhix8w==" saltValue="Yg7sNXBCEeOWjh3IOIwDiA==" spinCount="100000" sheet="1" selectLockedCells="1"/>
  <mergeCells count="7">
    <mergeCell ref="B1:D4"/>
    <mergeCell ref="E4:J4"/>
    <mergeCell ref="E3:J3"/>
    <mergeCell ref="G2:H2"/>
    <mergeCell ref="G1:H1"/>
    <mergeCell ref="E1:F1"/>
    <mergeCell ref="E2:F2"/>
  </mergeCells>
  <conditionalFormatting sqref="E1">
    <cfRule type="containsText" dxfId="34" priority="1" operator="containsText" text="N/A">
      <formula>NOT(ISERROR(SEARCH("N/A",E1)))</formula>
    </cfRule>
    <cfRule type="containsText" dxfId="33" priority="2" operator="containsText" text="No Known Risk">
      <formula>NOT(ISERROR(SEARCH("No Known Risk",E1)))</formula>
    </cfRule>
    <cfRule type="containsText" dxfId="32" priority="3" operator="containsText" text="IMMINENT">
      <formula>NOT(ISERROR(SEARCH("IMMINENT",E1)))</formula>
    </cfRule>
  </conditionalFormatting>
  <conditionalFormatting sqref="G1 H4:H5 G7:G31 H32:H1048576">
    <cfRule type="containsText" dxfId="31" priority="14" operator="containsText" text="No Known Risk">
      <formula>NOT(ISERROR(SEARCH("No Known Risk",G1)))</formula>
    </cfRule>
    <cfRule type="containsText" dxfId="30" priority="15" operator="containsText" text="IMMINENT">
      <formula>NOT(ISERROR(SEARCH("IMMINENT",G1)))</formula>
    </cfRule>
  </conditionalFormatting>
  <conditionalFormatting sqref="G1 H4:H5 G7:G31">
    <cfRule type="containsText" dxfId="29" priority="5" operator="containsText" text="N/A">
      <formula>NOT(ISERROR(SEARCH("N/A",G1)))</formula>
    </cfRule>
  </conditionalFormatting>
  <conditionalFormatting sqref="H5 G7:G31 H32:H1048576">
    <cfRule type="containsText" dxfId="28" priority="16" operator="containsText" text="HIGH">
      <formula>NOT(ISERROR(SEARCH("HIGH",G5)))</formula>
    </cfRule>
    <cfRule type="containsText" dxfId="27" priority="17" operator="containsText" text="MODERATE">
      <formula>NOT(ISERROR(SEARCH("MODERATE",G5)))</formula>
    </cfRule>
    <cfRule type="containsText" dxfId="26" priority="18" operator="containsText" text="LOW">
      <formula>NOT(ISERROR(SEARCH("LOW",G5)))</formula>
    </cfRule>
  </conditionalFormatting>
  <conditionalFormatting sqref="H7:H31">
    <cfRule type="cellIs" dxfId="25" priority="6" operator="equal">
      <formula>2</formula>
    </cfRule>
    <cfRule type="cellIs" dxfId="24" priority="7" operator="equal">
      <formula>4</formula>
    </cfRule>
    <cfRule type="cellIs" dxfId="23" priority="8" operator="equal">
      <formula>3</formula>
    </cfRule>
    <cfRule type="cellIs" dxfId="22" priority="9" operator="equal">
      <formula>1</formula>
    </cfRule>
    <cfRule type="containsText" dxfId="21" priority="10" operator="containsText" text="0">
      <formula>NOT(ISERROR(SEARCH("0",H7)))</formula>
    </cfRule>
  </conditionalFormatting>
  <conditionalFormatting sqref="H7:H1048576">
    <cfRule type="containsText" dxfId="20" priority="4" operator="containsText" text="N/A">
      <formula>NOT(ISERROR(SEARCH("N/A",H7)))</formula>
    </cfRule>
  </conditionalFormatting>
  <pageMargins left="0.3" right="0.3" top="0.75" bottom="0.8" header="0.25" footer="0.25"/>
  <pageSetup scale="64" fitToHeight="0" orientation="landscape" horizontalDpi="1200" verticalDpi="1200" r:id="rId1"/>
  <headerFooter>
    <oddHeader>&amp;C&amp;F</oddHeader>
    <oddFooter>&amp;LODP Administrative Entity (AE) Provider Risk Screening (PRS) 
Updated Phase 1 Tool 
Released: 9/18/2025&amp;CPage &amp;P of &amp;N</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49B860E-3D67-004F-BBEC-2D5901F73D0E}">
          <x14:formula1>
            <xm:f>'PRS SCORING'!$B$9:$B$12</xm:f>
          </x14:formula1>
          <xm:sqref>D7:D31</xm:sqref>
        </x14:dataValidation>
        <x14:dataValidation type="list" allowBlank="1" showInputMessage="1" showErrorMessage="1" xr:uid="{2394D92A-1B18-436A-9477-A6ED29D19F72}">
          <x14:formula1>
            <xm:f>'Lookup Values'!$A$2:$A$6</xm:f>
          </x14:formula1>
          <xm:sqref>G7:G31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10D-927C-AD49-AEB7-FCDBCBA7DEA4}">
  <sheetPr>
    <tabColor theme="1"/>
    <pageSetUpPr fitToPage="1"/>
  </sheetPr>
  <dimension ref="A1:IX19"/>
  <sheetViews>
    <sheetView showGridLines="0" view="pageLayout" topLeftCell="A13" zoomScaleNormal="100" workbookViewId="0">
      <selection activeCell="G9" sqref="G9"/>
    </sheetView>
  </sheetViews>
  <sheetFormatPr defaultColWidth="11" defaultRowHeight="15" x14ac:dyDescent="0.25"/>
  <cols>
    <col min="1" max="1" width="3.5" style="1" customWidth="1"/>
    <col min="2" max="2" width="22.796875" style="1" customWidth="1"/>
    <col min="3" max="3" width="3.296875" style="1" customWidth="1"/>
    <col min="4" max="4" width="6.59765625" style="1" customWidth="1"/>
    <col min="5" max="6" width="30.09765625" style="1" customWidth="1"/>
    <col min="7" max="7" width="56" style="1" customWidth="1"/>
    <col min="8" max="8" width="6.59765625" style="1" hidden="1" customWidth="1"/>
    <col min="9" max="9" width="20.296875" style="1" hidden="1" customWidth="1"/>
    <col min="10" max="12" width="11" style="1"/>
    <col min="13" max="13" width="6.5" style="1" customWidth="1"/>
    <col min="14" max="14" width="19.796875" style="1" customWidth="1"/>
    <col min="15" max="15" width="3.296875" style="1" customWidth="1"/>
    <col min="16" max="16" width="19.796875" style="1" customWidth="1"/>
    <col min="17" max="17" width="3.296875" style="1" customWidth="1"/>
    <col min="18" max="16384" width="11" style="1"/>
  </cols>
  <sheetData>
    <row r="1" spans="1:258" s="53" customFormat="1" ht="43.05" customHeight="1" thickBot="1" x14ac:dyDescent="0.45">
      <c r="B1" s="54" t="s">
        <v>107</v>
      </c>
      <c r="C1" s="55"/>
      <c r="D1" s="56"/>
      <c r="E1" s="93" t="s">
        <v>100</v>
      </c>
      <c r="F1" s="93"/>
      <c r="G1" s="93"/>
      <c r="H1" s="56"/>
      <c r="I1" s="56"/>
      <c r="J1" s="56"/>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c r="IR1" s="55"/>
      <c r="IS1" s="55"/>
      <c r="IT1" s="55"/>
      <c r="IU1" s="55"/>
      <c r="IV1" s="55"/>
      <c r="IW1" s="55"/>
      <c r="IX1" s="55"/>
    </row>
    <row r="2" spans="1:258" ht="30" customHeight="1" thickTop="1" thickBot="1" x14ac:dyDescent="0.3">
      <c r="B2" s="7" t="s">
        <v>108</v>
      </c>
      <c r="E2" s="8" t="s">
        <v>110</v>
      </c>
      <c r="F2" s="8" t="s">
        <v>109</v>
      </c>
      <c r="G2" s="8" t="s">
        <v>111</v>
      </c>
    </row>
    <row r="3" spans="1:258" ht="30" customHeight="1" thickTop="1" thickBot="1" x14ac:dyDescent="0.3">
      <c r="A3" s="6"/>
      <c r="B3" s="9" t="s">
        <v>66</v>
      </c>
      <c r="C3" s="10">
        <v>0</v>
      </c>
      <c r="D3" s="52"/>
      <c r="E3" s="10" t="s">
        <v>50</v>
      </c>
      <c r="F3" s="10" t="s">
        <v>66</v>
      </c>
      <c r="G3" s="10" t="s">
        <v>139</v>
      </c>
      <c r="H3" s="1">
        <v>0</v>
      </c>
      <c r="I3" s="10" t="s">
        <v>66</v>
      </c>
    </row>
    <row r="4" spans="1:258" ht="30" customHeight="1" thickTop="1" thickBot="1" x14ac:dyDescent="0.3">
      <c r="A4" s="6"/>
      <c r="B4" s="11" t="s">
        <v>102</v>
      </c>
      <c r="C4" s="12">
        <v>1</v>
      </c>
      <c r="D4" s="52"/>
      <c r="E4" s="12" t="s">
        <v>51</v>
      </c>
      <c r="F4" s="12" t="s">
        <v>52</v>
      </c>
      <c r="G4" s="12" t="s">
        <v>56</v>
      </c>
      <c r="H4" s="1">
        <v>0.5</v>
      </c>
      <c r="I4" s="12" t="s">
        <v>52</v>
      </c>
    </row>
    <row r="5" spans="1:258" ht="30" customHeight="1" thickTop="1" thickBot="1" x14ac:dyDescent="0.3">
      <c r="A5" s="6"/>
      <c r="B5" s="13" t="s">
        <v>103</v>
      </c>
      <c r="C5" s="14">
        <v>2</v>
      </c>
      <c r="D5" s="52"/>
      <c r="E5" s="14" t="s">
        <v>53</v>
      </c>
      <c r="F5" s="14" t="s">
        <v>54</v>
      </c>
      <c r="G5" s="14" t="s">
        <v>99</v>
      </c>
      <c r="H5" s="1">
        <v>1.5</v>
      </c>
      <c r="I5" s="14" t="s">
        <v>54</v>
      </c>
    </row>
    <row r="6" spans="1:258" ht="30" customHeight="1" thickTop="1" thickBot="1" x14ac:dyDescent="0.3">
      <c r="A6" s="6"/>
      <c r="B6" s="15" t="s">
        <v>104</v>
      </c>
      <c r="C6" s="16">
        <v>3</v>
      </c>
      <c r="D6" s="52"/>
      <c r="E6" s="16" t="s">
        <v>133</v>
      </c>
      <c r="F6" s="16" t="s">
        <v>55</v>
      </c>
      <c r="G6" s="16" t="s">
        <v>98</v>
      </c>
      <c r="H6" s="1">
        <v>2.5</v>
      </c>
      <c r="I6" s="16" t="s">
        <v>55</v>
      </c>
    </row>
    <row r="7" spans="1:258" ht="15" customHeight="1" thickTop="1" thickBot="1" x14ac:dyDescent="0.3">
      <c r="A7" s="6"/>
      <c r="B7" s="17"/>
      <c r="C7" s="6"/>
      <c r="D7" s="6"/>
      <c r="E7" s="6"/>
      <c r="F7" s="6"/>
      <c r="G7" s="6"/>
    </row>
    <row r="8" spans="1:258" ht="30" customHeight="1" thickTop="1" thickBot="1" x14ac:dyDescent="0.3">
      <c r="B8" s="18" t="s">
        <v>4</v>
      </c>
      <c r="E8" s="8" t="s">
        <v>114</v>
      </c>
      <c r="F8" s="8" t="s">
        <v>101</v>
      </c>
      <c r="G8" s="8" t="s">
        <v>140</v>
      </c>
    </row>
    <row r="9" spans="1:258" ht="44.25" customHeight="1" thickTop="1" thickBot="1" x14ac:dyDescent="0.3">
      <c r="A9" s="6"/>
      <c r="B9" s="66" t="s">
        <v>0</v>
      </c>
      <c r="C9" s="6"/>
      <c r="D9" s="6"/>
      <c r="E9" s="19" t="e">
        <f>SUMIF('PRS INDICATORS'!$D$7:$D$31,$B9,'PRS INDICATORS'!$H$7:$H$31)/COUNTIFS('PRS INDICATORS'!$D$7:$D$31,$B9,'PRS INDICATORS'!$G$7:$G$31,"&lt;&gt;N/A")</f>
        <v>#DIV/0!</v>
      </c>
      <c r="F9" s="20" t="e">
        <f>VLOOKUP(E9,H3:I6,2,TRUE)</f>
        <v>#DIV/0!</v>
      </c>
      <c r="G9" s="21"/>
    </row>
    <row r="10" spans="1:258" ht="44.25" customHeight="1" thickTop="1" thickBot="1" x14ac:dyDescent="0.3">
      <c r="A10" s="6"/>
      <c r="B10" s="66" t="s">
        <v>1</v>
      </c>
      <c r="C10" s="6"/>
      <c r="D10" s="6"/>
      <c r="E10" s="19" t="e">
        <f>SUMIF('PRS INDICATORS'!$D$7:$D$31,$B10,'PRS INDICATORS'!$H$7:$H$31)/COUNTIFS('PRS INDICATORS'!$D$7:$D$31,$B10,'PRS INDICATORS'!$G$7:$G$31,"&lt;&gt;N/A")</f>
        <v>#DIV/0!</v>
      </c>
      <c r="F10" s="20" t="e">
        <f>VLOOKUP(E10,H3:I6,2,TRUE)</f>
        <v>#DIV/0!</v>
      </c>
      <c r="G10" s="21"/>
    </row>
    <row r="11" spans="1:258" ht="44.25" customHeight="1" thickTop="1" thickBot="1" x14ac:dyDescent="0.3">
      <c r="A11" s="6"/>
      <c r="B11" s="66" t="s">
        <v>2</v>
      </c>
      <c r="C11" s="6"/>
      <c r="D11" s="6"/>
      <c r="E11" s="19" t="e">
        <f>SUMIF('PRS INDICATORS'!$D$7:$D$31,$B11,'PRS INDICATORS'!$H$7:$H$31)/COUNTIFS('PRS INDICATORS'!$D$7:$D$31,$B11,'PRS INDICATORS'!$G$7:$G$31,"&lt;&gt;N/A")</f>
        <v>#DIV/0!</v>
      </c>
      <c r="F11" s="20" t="e">
        <f>VLOOKUP(E11,H3:I6,2,TRUE)</f>
        <v>#DIV/0!</v>
      </c>
      <c r="G11" s="21"/>
    </row>
    <row r="12" spans="1:258" ht="44.25" customHeight="1" thickTop="1" thickBot="1" x14ac:dyDescent="0.3">
      <c r="A12" s="6"/>
      <c r="B12" s="66" t="s">
        <v>3</v>
      </c>
      <c r="C12" s="6"/>
      <c r="D12" s="6"/>
      <c r="E12" s="19" t="e">
        <f>SUMIF('PRS INDICATORS'!$D$7:$D$31,$B12,'PRS INDICATORS'!$H$7:$H$31)/COUNTIFS('PRS INDICATORS'!$D$7:$D$31,$B12,'PRS INDICATORS'!$G$7:$G$31,"&lt;&gt;N/A")</f>
        <v>#DIV/0!</v>
      </c>
      <c r="F12" s="20" t="e">
        <f>VLOOKUP(E12,H3:I6,2,TRUE)</f>
        <v>#DIV/0!</v>
      </c>
      <c r="G12" s="21"/>
    </row>
    <row r="13" spans="1:258" ht="15" customHeight="1" thickTop="1" thickBot="1" x14ac:dyDescent="0.3">
      <c r="A13" s="6"/>
      <c r="B13" s="6"/>
      <c r="C13" s="6"/>
      <c r="D13" s="6"/>
      <c r="E13" s="6"/>
      <c r="F13" s="6"/>
      <c r="G13" s="6"/>
    </row>
    <row r="14" spans="1:258" ht="42.6" thickTop="1" thickBot="1" x14ac:dyDescent="0.3">
      <c r="A14" s="6"/>
      <c r="B14" s="66" t="s">
        <v>165</v>
      </c>
      <c r="C14" s="6"/>
      <c r="D14" s="6"/>
      <c r="E14" s="19" t="e">
        <f>SUM('PRS INDICATORS'!$H$7:$H$31)/COUNT('PRS INDICATORS'!$H$7:$H$31)</f>
        <v>#DIV/0!</v>
      </c>
      <c r="F14" s="20" t="e">
        <f>VLOOKUP(E14,H3:I6,2,TRUE)</f>
        <v>#DIV/0!</v>
      </c>
      <c r="G14" s="21"/>
    </row>
    <row r="15" spans="1:258" ht="15" customHeight="1" thickTop="1" thickBot="1" x14ac:dyDescent="0.3"/>
    <row r="16" spans="1:258" ht="45" customHeight="1" thickTop="1" thickBot="1" x14ac:dyDescent="0.3">
      <c r="B16" s="57" t="str">
        <f>"MPI: "&amp;'PRS INDICATORS'!G2</f>
        <v xml:space="preserve">MPI: </v>
      </c>
      <c r="E16" s="94" t="s">
        <v>166</v>
      </c>
      <c r="F16" s="95"/>
      <c r="G16" s="96"/>
    </row>
    <row r="17" spans="1:7" ht="60" customHeight="1" thickTop="1" thickBot="1" x14ac:dyDescent="0.3">
      <c r="A17" s="22"/>
      <c r="B17" s="67" t="str">
        <f>"Provider Name: "&amp;'PRS INDICATORS'!E2</f>
        <v xml:space="preserve">Provider Name: </v>
      </c>
      <c r="E17" s="84"/>
      <c r="F17" s="85"/>
      <c r="G17" s="86"/>
    </row>
    <row r="18" spans="1:7" ht="60" customHeight="1" thickTop="1" thickBot="1" x14ac:dyDescent="0.3">
      <c r="A18" s="22"/>
      <c r="B18" s="67" t="str">
        <f>"Date Review Concluded: 
"&amp;TEXT('PRS INDICATORS'!J2,"mmm-dd-yyyy")</f>
        <v>Date Review Concluded: 
Jan-00-1900</v>
      </c>
      <c r="E18" s="87"/>
      <c r="F18" s="88"/>
      <c r="G18" s="89"/>
    </row>
    <row r="19" spans="1:7" ht="60" customHeight="1" thickTop="1" thickBot="1" x14ac:dyDescent="0.3">
      <c r="A19" s="22"/>
      <c r="B19" s="68" t="str">
        <f>"AE Reviewer: "&amp;'PRS INDICATORS'!I2</f>
        <v xml:space="preserve">AE Reviewer: </v>
      </c>
      <c r="E19" s="90"/>
      <c r="F19" s="91"/>
      <c r="G19" s="92"/>
    </row>
  </sheetData>
  <sheetProtection algorithmName="SHA-512" hashValue="pe3xgiWaEAzHNFPqh1nQIvFFP2+TnkzIdkiqyoN+xcvIoj9QWrR81ak0ttkFZ0xbb9el7NTbjni/EGYLmwKx4A==" saltValue="/44ykfM75ErIXc4wlC5UvQ==" spinCount="100000" sheet="1" selectLockedCells="1"/>
  <mergeCells count="3">
    <mergeCell ref="E17:G19"/>
    <mergeCell ref="E1:G1"/>
    <mergeCell ref="E16:G16"/>
  </mergeCells>
  <phoneticPr fontId="7" type="noConversion"/>
  <conditionalFormatting sqref="B3:B6">
    <cfRule type="colorScale" priority="39">
      <colorScale>
        <cfvo type="min"/>
        <cfvo type="percentile" val="50"/>
        <cfvo type="max"/>
        <color rgb="FFF8696B"/>
        <color rgb="FFFFEB84"/>
        <color rgb="FF63BE7B"/>
      </colorScale>
    </cfRule>
  </conditionalFormatting>
  <conditionalFormatting sqref="E9:E12">
    <cfRule type="cellIs" dxfId="19" priority="31" operator="greaterThanOrEqual">
      <formula>3.5</formula>
    </cfRule>
    <cfRule type="cellIs" dxfId="18" priority="32" operator="between">
      <formula>2.5</formula>
      <formula>3.4999</formula>
    </cfRule>
    <cfRule type="cellIs" dxfId="17" priority="33" operator="between">
      <formula>1.5</formula>
      <formula>2.4999</formula>
    </cfRule>
    <cfRule type="cellIs" dxfId="16" priority="34" operator="between">
      <formula>0.5</formula>
      <formula>1.4999</formula>
    </cfRule>
    <cfRule type="cellIs" dxfId="15" priority="35" operator="between">
      <formula>0</formula>
      <formula>0.4999</formula>
    </cfRule>
  </conditionalFormatting>
  <conditionalFormatting sqref="E14">
    <cfRule type="cellIs" dxfId="14" priority="1" operator="greaterThanOrEqual">
      <formula>3.5</formula>
    </cfRule>
    <cfRule type="cellIs" dxfId="13" priority="2" operator="between">
      <formula>2.5</formula>
      <formula>3.4999</formula>
    </cfRule>
    <cfRule type="cellIs" dxfId="12" priority="3" operator="between">
      <formula>1.5</formula>
      <formula>2.4999</formula>
    </cfRule>
    <cfRule type="cellIs" dxfId="11" priority="4" operator="between">
      <formula>0.5</formula>
      <formula>1.4999</formula>
    </cfRule>
    <cfRule type="cellIs" dxfId="10" priority="5" operator="between">
      <formula>0</formula>
      <formula>0.4999</formula>
    </cfRule>
  </conditionalFormatting>
  <conditionalFormatting sqref="F9:F12">
    <cfRule type="containsText" dxfId="9" priority="21" operator="containsText" text="IMMINENT">
      <formula>NOT(ISERROR(SEARCH("IMMINENT",F9)))</formula>
    </cfRule>
    <cfRule type="containsText" dxfId="8" priority="22" operator="containsText" text="HIGH">
      <formula>NOT(ISERROR(SEARCH("HIGH",F9)))</formula>
    </cfRule>
    <cfRule type="containsText" dxfId="7" priority="23" operator="containsText" text="MODERATE">
      <formula>NOT(ISERROR(SEARCH("MODERATE",F9)))</formula>
    </cfRule>
    <cfRule type="containsText" dxfId="6" priority="24" operator="containsText" text="LOW">
      <formula>NOT(ISERROR(SEARCH("LOW",F9)))</formula>
    </cfRule>
    <cfRule type="containsText" dxfId="5" priority="25" operator="containsText" text="KNOWN">
      <formula>NOT(ISERROR(SEARCH("KNOWN",F9)))</formula>
    </cfRule>
  </conditionalFormatting>
  <conditionalFormatting sqref="F14">
    <cfRule type="containsText" dxfId="4" priority="16" operator="containsText" text="IMMINENT">
      <formula>NOT(ISERROR(SEARCH("IMMINENT",F14)))</formula>
    </cfRule>
    <cfRule type="containsText" dxfId="3" priority="17" operator="containsText" text="HIGH">
      <formula>NOT(ISERROR(SEARCH("HIGH",F14)))</formula>
    </cfRule>
    <cfRule type="containsText" dxfId="2" priority="18" operator="containsText" text="MODERATE">
      <formula>NOT(ISERROR(SEARCH("MODERATE",F14)))</formula>
    </cfRule>
    <cfRule type="containsText" dxfId="1" priority="19" operator="containsText" text="LOW">
      <formula>NOT(ISERROR(SEARCH("LOW",F14)))</formula>
    </cfRule>
    <cfRule type="containsText" dxfId="0" priority="20" operator="containsText" text="KNOWN">
      <formula>NOT(ISERROR(SEARCH("KNOWN",F14)))</formula>
    </cfRule>
  </conditionalFormatting>
  <pageMargins left="0.45" right="0.45" top="0.5" bottom="0.5" header="0.3" footer="0.3"/>
  <pageSetup scale="75" orientation="landscape" r:id="rId1"/>
  <headerFooter>
    <oddFooter>&amp;LODP Administrative Entity (AE) Provider Risk Screening (PRS) Updated Phase 1 Tool Released: 9/18/2025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7070-7CEC-446F-BE15-4465BFC31942}">
  <sheetPr>
    <tabColor theme="9" tint="0.79998168889431442"/>
    <pageSetUpPr fitToPage="1"/>
  </sheetPr>
  <dimension ref="A1:F26"/>
  <sheetViews>
    <sheetView tabSelected="1" view="pageLayout" topLeftCell="A7" zoomScaleNormal="100" workbookViewId="0">
      <selection activeCell="A2" sqref="A2"/>
    </sheetView>
  </sheetViews>
  <sheetFormatPr defaultColWidth="8.59765625" defaultRowHeight="14.4" x14ac:dyDescent="0.3"/>
  <cols>
    <col min="1" max="1" width="3.796875" style="58" customWidth="1"/>
    <col min="2" max="2" width="11.5" style="58" customWidth="1"/>
    <col min="3" max="3" width="14.796875" style="58" customWidth="1"/>
    <col min="4" max="4" width="37.796875" style="58" customWidth="1"/>
    <col min="5" max="5" width="30.796875" style="58" customWidth="1"/>
    <col min="6" max="6" width="56.19921875" style="58" customWidth="1"/>
    <col min="7" max="16384" width="8.59765625" style="58"/>
  </cols>
  <sheetData>
    <row r="1" spans="1:6" customFormat="1" ht="39.6" customHeight="1" x14ac:dyDescent="0.3">
      <c r="A1" s="47" t="s">
        <v>20</v>
      </c>
      <c r="B1" s="47" t="s">
        <v>5</v>
      </c>
      <c r="C1" s="64" t="s">
        <v>4</v>
      </c>
      <c r="D1" s="64" t="s">
        <v>47</v>
      </c>
      <c r="E1" s="64" t="s">
        <v>48</v>
      </c>
      <c r="F1" s="65" t="s">
        <v>15</v>
      </c>
    </row>
    <row r="2" spans="1:6" ht="130.5" customHeight="1" x14ac:dyDescent="0.3">
      <c r="A2" s="33">
        <v>1</v>
      </c>
      <c r="B2" s="34" t="s">
        <v>6</v>
      </c>
      <c r="C2" s="59" t="s">
        <v>0</v>
      </c>
      <c r="D2" s="60" t="s">
        <v>113</v>
      </c>
      <c r="E2" s="60" t="s">
        <v>112</v>
      </c>
      <c r="F2" s="61" t="s">
        <v>127</v>
      </c>
    </row>
    <row r="3" spans="1:6" ht="43.05" customHeight="1" x14ac:dyDescent="0.3">
      <c r="A3" s="40">
        <v>2</v>
      </c>
      <c r="B3" s="34" t="s">
        <v>6</v>
      </c>
      <c r="C3" s="59" t="s">
        <v>0</v>
      </c>
      <c r="D3" s="60" t="s">
        <v>7</v>
      </c>
      <c r="E3" s="60" t="s">
        <v>8</v>
      </c>
      <c r="F3" s="61" t="s">
        <v>67</v>
      </c>
    </row>
    <row r="4" spans="1:6" ht="77.099999999999994" customHeight="1" x14ac:dyDescent="0.3">
      <c r="A4" s="33">
        <v>3</v>
      </c>
      <c r="B4" s="34" t="s">
        <v>6</v>
      </c>
      <c r="C4" s="59" t="s">
        <v>0</v>
      </c>
      <c r="D4" s="60" t="s">
        <v>9</v>
      </c>
      <c r="E4" s="60" t="s">
        <v>10</v>
      </c>
      <c r="F4" s="62" t="s">
        <v>68</v>
      </c>
    </row>
    <row r="5" spans="1:6" ht="77.55" customHeight="1" x14ac:dyDescent="0.3">
      <c r="A5" s="33">
        <v>4</v>
      </c>
      <c r="B5" s="34" t="s">
        <v>17</v>
      </c>
      <c r="C5" s="59" t="s">
        <v>0</v>
      </c>
      <c r="D5" s="60" t="s">
        <v>11</v>
      </c>
      <c r="E5" s="60" t="s">
        <v>16</v>
      </c>
      <c r="F5" s="61" t="s">
        <v>69</v>
      </c>
    </row>
    <row r="6" spans="1:6" ht="53.1" customHeight="1" x14ac:dyDescent="0.3">
      <c r="A6" s="40">
        <v>5</v>
      </c>
      <c r="B6" s="34" t="s">
        <v>17</v>
      </c>
      <c r="C6" s="59" t="s">
        <v>0</v>
      </c>
      <c r="D6" s="60" t="s">
        <v>12</v>
      </c>
      <c r="E6" s="60" t="s">
        <v>18</v>
      </c>
      <c r="F6" s="61" t="s">
        <v>71</v>
      </c>
    </row>
    <row r="7" spans="1:6" ht="62.1" customHeight="1" x14ac:dyDescent="0.3">
      <c r="A7" s="33">
        <v>6</v>
      </c>
      <c r="B7" s="34" t="s">
        <v>6</v>
      </c>
      <c r="C7" s="59" t="s">
        <v>0</v>
      </c>
      <c r="D7" s="60" t="s">
        <v>13</v>
      </c>
      <c r="E7" s="60" t="s">
        <v>19</v>
      </c>
      <c r="F7" s="61" t="s">
        <v>73</v>
      </c>
    </row>
    <row r="8" spans="1:6" ht="75" customHeight="1" x14ac:dyDescent="0.3">
      <c r="A8" s="33">
        <v>7</v>
      </c>
      <c r="B8" s="34" t="s">
        <v>6</v>
      </c>
      <c r="C8" s="59" t="s">
        <v>1</v>
      </c>
      <c r="D8" s="63" t="s">
        <v>122</v>
      </c>
      <c r="E8" s="63" t="s">
        <v>74</v>
      </c>
      <c r="F8" s="62" t="s">
        <v>62</v>
      </c>
    </row>
    <row r="9" spans="1:6" ht="56.1" customHeight="1" x14ac:dyDescent="0.3">
      <c r="A9" s="40">
        <v>8</v>
      </c>
      <c r="B9" s="34" t="s">
        <v>6</v>
      </c>
      <c r="C9" s="59" t="s">
        <v>1</v>
      </c>
      <c r="D9" s="63" t="s">
        <v>59</v>
      </c>
      <c r="E9" s="63" t="s">
        <v>75</v>
      </c>
      <c r="F9" s="62" t="s">
        <v>76</v>
      </c>
    </row>
    <row r="10" spans="1:6" ht="67.5" customHeight="1" x14ac:dyDescent="0.3">
      <c r="A10" s="33">
        <v>9</v>
      </c>
      <c r="B10" s="34" t="s">
        <v>6</v>
      </c>
      <c r="C10" s="59" t="s">
        <v>1</v>
      </c>
      <c r="D10" s="63" t="s">
        <v>21</v>
      </c>
      <c r="E10" s="63" t="s">
        <v>123</v>
      </c>
      <c r="F10" s="62" t="s">
        <v>77</v>
      </c>
    </row>
    <row r="11" spans="1:6" ht="69" customHeight="1" x14ac:dyDescent="0.3">
      <c r="A11" s="33">
        <v>10</v>
      </c>
      <c r="B11" s="34" t="s">
        <v>6</v>
      </c>
      <c r="C11" s="59" t="s">
        <v>1</v>
      </c>
      <c r="D11" s="63" t="s">
        <v>60</v>
      </c>
      <c r="E11" s="63" t="s">
        <v>61</v>
      </c>
      <c r="F11" s="62" t="s">
        <v>117</v>
      </c>
    </row>
    <row r="12" spans="1:6" ht="79.05" customHeight="1" x14ac:dyDescent="0.3">
      <c r="A12" s="40">
        <v>11</v>
      </c>
      <c r="B12" s="34" t="s">
        <v>6</v>
      </c>
      <c r="C12" s="59" t="s">
        <v>1</v>
      </c>
      <c r="D12" s="63" t="s">
        <v>22</v>
      </c>
      <c r="E12" s="63" t="s">
        <v>23</v>
      </c>
      <c r="F12" s="62" t="s">
        <v>118</v>
      </c>
    </row>
    <row r="13" spans="1:6" ht="82.05" customHeight="1" x14ac:dyDescent="0.3">
      <c r="A13" s="33">
        <v>12</v>
      </c>
      <c r="B13" s="34" t="s">
        <v>6</v>
      </c>
      <c r="C13" s="59" t="s">
        <v>1</v>
      </c>
      <c r="D13" s="63" t="s">
        <v>26</v>
      </c>
      <c r="E13" s="63" t="s">
        <v>27</v>
      </c>
      <c r="F13" s="62" t="s">
        <v>83</v>
      </c>
    </row>
    <row r="14" spans="1:6" ht="67.05" customHeight="1" x14ac:dyDescent="0.3">
      <c r="A14" s="33">
        <v>13</v>
      </c>
      <c r="B14" s="34" t="s">
        <v>6</v>
      </c>
      <c r="C14" s="59" t="s">
        <v>1</v>
      </c>
      <c r="D14" s="63" t="s">
        <v>28</v>
      </c>
      <c r="E14" s="63" t="s">
        <v>64</v>
      </c>
      <c r="F14" s="62" t="s">
        <v>84</v>
      </c>
    </row>
    <row r="15" spans="1:6" ht="58.5" customHeight="1" x14ac:dyDescent="0.3">
      <c r="A15" s="40">
        <v>14</v>
      </c>
      <c r="B15" s="34" t="s">
        <v>6</v>
      </c>
      <c r="C15" s="59" t="s">
        <v>1</v>
      </c>
      <c r="D15" s="63" t="s">
        <v>29</v>
      </c>
      <c r="E15" s="63" t="s">
        <v>30</v>
      </c>
      <c r="F15" s="62" t="s">
        <v>85</v>
      </c>
    </row>
    <row r="16" spans="1:6" ht="117" customHeight="1" x14ac:dyDescent="0.3">
      <c r="A16" s="33">
        <v>15</v>
      </c>
      <c r="B16" s="34" t="s">
        <v>6</v>
      </c>
      <c r="C16" s="59" t="s">
        <v>1</v>
      </c>
      <c r="D16" s="63" t="s">
        <v>137</v>
      </c>
      <c r="E16" s="63" t="s">
        <v>36</v>
      </c>
      <c r="F16" s="62" t="s">
        <v>119</v>
      </c>
    </row>
    <row r="17" spans="1:6" ht="140.55000000000001" customHeight="1" x14ac:dyDescent="0.3">
      <c r="A17" s="33">
        <v>16</v>
      </c>
      <c r="B17" s="34" t="s">
        <v>6</v>
      </c>
      <c r="C17" s="59" t="s">
        <v>1</v>
      </c>
      <c r="D17" s="63" t="s">
        <v>124</v>
      </c>
      <c r="E17" s="63" t="s">
        <v>37</v>
      </c>
      <c r="F17" s="62" t="s">
        <v>90</v>
      </c>
    </row>
    <row r="18" spans="1:6" ht="45" customHeight="1" x14ac:dyDescent="0.3">
      <c r="A18" s="40">
        <v>17</v>
      </c>
      <c r="B18" s="34" t="s">
        <v>6</v>
      </c>
      <c r="C18" s="59" t="s">
        <v>2</v>
      </c>
      <c r="D18" s="63" t="s">
        <v>38</v>
      </c>
      <c r="E18" s="63" t="s">
        <v>42</v>
      </c>
      <c r="F18" s="62" t="s">
        <v>91</v>
      </c>
    </row>
    <row r="19" spans="1:6" ht="63.6" customHeight="1" x14ac:dyDescent="0.3">
      <c r="A19" s="33">
        <v>18</v>
      </c>
      <c r="B19" s="34" t="s">
        <v>46</v>
      </c>
      <c r="C19" s="59" t="s">
        <v>2</v>
      </c>
      <c r="D19" s="63" t="s">
        <v>39</v>
      </c>
      <c r="E19" s="63" t="s">
        <v>43</v>
      </c>
      <c r="F19" s="62" t="s">
        <v>94</v>
      </c>
    </row>
    <row r="20" spans="1:6" ht="143.55000000000001" customHeight="1" x14ac:dyDescent="0.3">
      <c r="A20" s="33">
        <v>19</v>
      </c>
      <c r="B20" s="34" t="s">
        <v>6</v>
      </c>
      <c r="C20" s="59" t="s">
        <v>2</v>
      </c>
      <c r="D20" s="63" t="s">
        <v>40</v>
      </c>
      <c r="E20" s="63" t="s">
        <v>44</v>
      </c>
      <c r="F20" s="62" t="s">
        <v>96</v>
      </c>
    </row>
    <row r="21" spans="1:6" ht="120" customHeight="1" x14ac:dyDescent="0.3">
      <c r="A21" s="40">
        <v>20</v>
      </c>
      <c r="B21" s="34" t="s">
        <v>6</v>
      </c>
      <c r="C21" s="59" t="s">
        <v>2</v>
      </c>
      <c r="D21" s="63" t="s">
        <v>41</v>
      </c>
      <c r="E21" s="63" t="s">
        <v>45</v>
      </c>
      <c r="F21" s="62" t="s">
        <v>97</v>
      </c>
    </row>
    <row r="22" spans="1:6" ht="99.6" customHeight="1" x14ac:dyDescent="0.3">
      <c r="A22" s="33">
        <v>21</v>
      </c>
      <c r="B22" s="34" t="s">
        <v>17</v>
      </c>
      <c r="C22" s="59" t="s">
        <v>3</v>
      </c>
      <c r="D22" s="63" t="s">
        <v>125</v>
      </c>
      <c r="E22" s="63" t="s">
        <v>126</v>
      </c>
      <c r="F22" s="62" t="s">
        <v>80</v>
      </c>
    </row>
    <row r="23" spans="1:6" ht="85.05" customHeight="1" x14ac:dyDescent="0.3">
      <c r="A23" s="33">
        <v>22</v>
      </c>
      <c r="B23" s="34" t="s">
        <v>6</v>
      </c>
      <c r="C23" s="59" t="s">
        <v>3</v>
      </c>
      <c r="D23" s="63" t="s">
        <v>24</v>
      </c>
      <c r="E23" s="63" t="s">
        <v>25</v>
      </c>
      <c r="F23" s="62" t="s">
        <v>82</v>
      </c>
    </row>
    <row r="24" spans="1:6" ht="168" customHeight="1" x14ac:dyDescent="0.3">
      <c r="A24" s="40">
        <v>23</v>
      </c>
      <c r="B24" s="34" t="s">
        <v>6</v>
      </c>
      <c r="C24" s="59" t="s">
        <v>3</v>
      </c>
      <c r="D24" s="63" t="s">
        <v>134</v>
      </c>
      <c r="E24" s="63" t="s">
        <v>135</v>
      </c>
      <c r="F24" s="62" t="s">
        <v>138</v>
      </c>
    </row>
    <row r="25" spans="1:6" ht="135.6" customHeight="1" x14ac:dyDescent="0.3">
      <c r="A25" s="33">
        <v>24</v>
      </c>
      <c r="B25" s="34" t="s">
        <v>34</v>
      </c>
      <c r="C25" s="59" t="s">
        <v>3</v>
      </c>
      <c r="D25" s="63" t="s">
        <v>31</v>
      </c>
      <c r="E25" s="63" t="s">
        <v>32</v>
      </c>
      <c r="F25" s="62" t="s">
        <v>33</v>
      </c>
    </row>
    <row r="26" spans="1:6" ht="111.6" customHeight="1" x14ac:dyDescent="0.3">
      <c r="A26" s="33">
        <v>25</v>
      </c>
      <c r="B26" s="34" t="s">
        <v>17</v>
      </c>
      <c r="C26" s="59" t="s">
        <v>3</v>
      </c>
      <c r="D26" s="63" t="s">
        <v>35</v>
      </c>
      <c r="E26" s="63" t="s">
        <v>88</v>
      </c>
      <c r="F26" s="62" t="s">
        <v>87</v>
      </c>
    </row>
  </sheetData>
  <sheetProtection algorithmName="SHA-512" hashValue="e58QFws/cVaMj12iB10BMmzROgAs0M1AOXfo8W6U0rgnNNGsuiSB740ILlD1sofP2jEz9wT6MA0Df9G4mm3P4w==" saltValue="TxM81iKxOxwIHXqx9LzP6A==" spinCount="100000" sheet="1" objects="1" scenarios="1"/>
  <pageMargins left="0.25" right="0.25" top="0.75" bottom="0.75" header="0.3" footer="0.3"/>
  <pageSetup scale="79" fitToHeight="0" orientation="landscape" r:id="rId1"/>
  <headerFooter>
    <oddHeader>&amp;C&amp;A</oddHeader>
    <oddFooter>&amp;LODP Administrative Entity (AE) Provider Risk Screening (PRS) 
Updated Phase 1 Tool 
Released: 9/18/2025&amp;CPage &amp;P of &amp;N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152D5DA-B404-40D2-A778-B452E535DCBB}">
          <x14:formula1>
            <xm:f>'PRS SCORING'!$B$9:$B$12</xm:f>
          </x14:formula1>
          <xm:sqref>C2:C26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B937-F716-420F-9EF6-4D004320EB9D}">
  <dimension ref="A1:B6"/>
  <sheetViews>
    <sheetView workbookViewId="0">
      <selection activeCell="B3" sqref="B3"/>
    </sheetView>
  </sheetViews>
  <sheetFormatPr defaultRowHeight="15.6" x14ac:dyDescent="0.3"/>
  <cols>
    <col min="1" max="1" width="13" bestFit="1" customWidth="1"/>
  </cols>
  <sheetData>
    <row r="1" spans="1:2" x14ac:dyDescent="0.3">
      <c r="A1" s="2" t="s">
        <v>131</v>
      </c>
      <c r="B1" s="2" t="s">
        <v>132</v>
      </c>
    </row>
    <row r="2" spans="1:2" x14ac:dyDescent="0.3">
      <c r="A2" t="s">
        <v>130</v>
      </c>
      <c r="B2" s="3" t="s">
        <v>130</v>
      </c>
    </row>
    <row r="3" spans="1:2" x14ac:dyDescent="0.3">
      <c r="A3" t="s">
        <v>66</v>
      </c>
      <c r="B3">
        <v>0</v>
      </c>
    </row>
    <row r="4" spans="1:2" x14ac:dyDescent="0.3">
      <c r="A4" t="s">
        <v>102</v>
      </c>
      <c r="B4">
        <v>1</v>
      </c>
    </row>
    <row r="5" spans="1:2" x14ac:dyDescent="0.3">
      <c r="A5" t="s">
        <v>103</v>
      </c>
      <c r="B5">
        <v>2</v>
      </c>
    </row>
    <row r="6" spans="1:2" x14ac:dyDescent="0.3">
      <c r="A6" t="s">
        <v>104</v>
      </c>
      <c r="B6">
        <v>3</v>
      </c>
    </row>
  </sheetData>
  <sheetProtection algorithmName="SHA-512" hashValue="cyXViN4fsax42TEQjYTJMsrMhgbKWfpCguDfqYKSB1UebhTeEhqqvOj6LFgqHTotPVJ1A/91v08t/ojvNhMcSA==" saltValue="Mrwyw0hN24/yKU/y3xbsv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PRS INDICATORS</vt:lpstr>
      <vt:lpstr>PRS SCORING</vt:lpstr>
      <vt:lpstr>PRS GUIDANCE</vt:lpstr>
      <vt:lpstr>Lookup Values</vt:lpstr>
      <vt:lpstr>'PRS INDICATORS'!Print_Area</vt:lpstr>
      <vt:lpstr>'PRS SCORING'!Print_Area</vt:lpstr>
      <vt:lpstr>'PRS INDICATORS'!Print_Titles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Pesner, Hope</cp:lastModifiedBy>
  <cp:lastPrinted>2025-08-01T22:32:07Z</cp:lastPrinted>
  <dcterms:created xsi:type="dcterms:W3CDTF">2016-05-31T16:01:17Z</dcterms:created>
  <dcterms:modified xsi:type="dcterms:W3CDTF">2025-09-18T14:45:14Z</dcterms:modified>
</cp:coreProperties>
</file>